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uCBW9qI84pKKwngZ/cT/X3LFCf53HwVK2GNdDpFcoiXBujZ55bAbw3DSjQnQviyes5gJC3IB2lpFjV+4oybpKw==" saltValue="J6JRLfsv65SF6lAGKlFwxQ==" spinCount="100000"/>
  <workbookPr codeName="현재_통합_문서" defaultThemeVersion="164011"/>
  <mc:AlternateContent xmlns:mc="http://schemas.openxmlformats.org/markup-compatibility/2006">
    <mc:Choice Requires="x15">
      <x15ac:absPath xmlns:x15ac="http://schemas.microsoft.com/office/spreadsheetml/2010/11/ac" url="C:\Users\user\Desktop\재평가\2023\CK-MB\최종보고서\최종본\"/>
    </mc:Choice>
  </mc:AlternateContent>
  <bookViews>
    <workbookView xWindow="0" yWindow="0" windowWidth="16155" windowHeight="10320"/>
  </bookViews>
  <sheets>
    <sheet name="선택문헌특성" sheetId="3" r:id="rId1"/>
    <sheet name="진단정확성_논문보고결과" sheetId="16" r:id="rId2"/>
    <sheet name="2X2계산결과_진단" sheetId="20" r:id="rId3"/>
    <sheet name="2X2계산결과_경과추적" sheetId="21" r:id="rId4"/>
    <sheet name="비뚤림위험 평가" sheetId="29" r:id="rId5"/>
  </sheets>
  <definedNames>
    <definedName name="_xlnm._FilterDatabase" localSheetId="3" hidden="1">'2X2계산결과_경과추적'!$A$2:$W$57</definedName>
    <definedName name="_xlnm._FilterDatabase" localSheetId="2" hidden="1">'2X2계산결과_진단'!$A$2:$X$307</definedName>
    <definedName name="_xlnm._FilterDatabase" localSheetId="4" hidden="1">'비뚤림위험 평가'!$H$3:$AQ$77</definedName>
    <definedName name="_xlnm._FilterDatabase" localSheetId="0" hidden="1">선택문헌특성!$B$2:$K$75</definedName>
    <definedName name="_xlnm._FilterDatabase" localSheetId="1" hidden="1">진단정확성_논문보고결과!$A$2:$AA$362</definedName>
    <definedName name="_xlnm.Print_Area" localSheetId="4">'비뚤림위험 평가'!$AI$2:$AQ$20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5" i="29" l="1"/>
  <c r="H95" i="29" s="1"/>
  <c r="G85" i="29"/>
  <c r="F85" i="29"/>
  <c r="F95" i="29" s="1"/>
  <c r="H84" i="29"/>
  <c r="H94" i="29" s="1"/>
  <c r="G84" i="29"/>
  <c r="G94" i="29" s="1"/>
  <c r="F84" i="29"/>
  <c r="F94" i="29" s="1"/>
  <c r="H83" i="29"/>
  <c r="H93" i="29" s="1"/>
  <c r="G83" i="29"/>
  <c r="G93" i="29" s="1"/>
  <c r="F83" i="29"/>
  <c r="F93" i="29" s="1"/>
  <c r="H82" i="29"/>
  <c r="H92" i="29" s="1"/>
  <c r="G82" i="29"/>
  <c r="G92" i="29" s="1"/>
  <c r="F82" i="29"/>
  <c r="F92" i="29" s="1"/>
  <c r="H81" i="29"/>
  <c r="H91" i="29" s="1"/>
  <c r="G81" i="29"/>
  <c r="G91" i="29" s="1"/>
  <c r="F81" i="29"/>
  <c r="F91" i="29" s="1"/>
  <c r="H80" i="29"/>
  <c r="H90" i="29" s="1"/>
  <c r="G80" i="29"/>
  <c r="F80" i="29"/>
  <c r="H79" i="29"/>
  <c r="H89" i="29" s="1"/>
  <c r="G79" i="29"/>
  <c r="G89" i="29" s="1"/>
  <c r="F79" i="29"/>
  <c r="F89" i="29" s="1"/>
  <c r="G95" i="29"/>
  <c r="G90" i="29"/>
  <c r="F90" i="29"/>
  <c r="AQ76" i="29"/>
  <c r="AP76" i="29"/>
  <c r="AO76" i="29"/>
  <c r="AN76" i="29"/>
  <c r="AM76" i="29"/>
  <c r="AL76" i="29"/>
  <c r="AK76" i="29"/>
  <c r="AI76" i="29"/>
  <c r="AQ75" i="29"/>
  <c r="AP75" i="29"/>
  <c r="AO75" i="29"/>
  <c r="AN75" i="29"/>
  <c r="AM75" i="29"/>
  <c r="AL75" i="29"/>
  <c r="AK75" i="29"/>
  <c r="AI75" i="29"/>
  <c r="AQ74" i="29"/>
  <c r="AP74" i="29"/>
  <c r="AO74" i="29"/>
  <c r="AN74" i="29"/>
  <c r="AM74" i="29"/>
  <c r="AL74" i="29"/>
  <c r="AK74" i="29"/>
  <c r="AI74" i="29"/>
  <c r="AQ73" i="29"/>
  <c r="AP73" i="29"/>
  <c r="AO73" i="29"/>
  <c r="AN73" i="29"/>
  <c r="AM73" i="29"/>
  <c r="AL73" i="29"/>
  <c r="AK73" i="29"/>
  <c r="AI73" i="29"/>
  <c r="AQ72" i="29"/>
  <c r="AP72" i="29"/>
  <c r="AO72" i="29"/>
  <c r="AN72" i="29"/>
  <c r="AM72" i="29"/>
  <c r="AL72" i="29"/>
  <c r="AK72" i="29"/>
  <c r="AI72" i="29"/>
  <c r="AQ71" i="29"/>
  <c r="AP71" i="29"/>
  <c r="AO71" i="29"/>
  <c r="AN71" i="29"/>
  <c r="AM71" i="29"/>
  <c r="AL71" i="29"/>
  <c r="AK71" i="29"/>
  <c r="AI71" i="29"/>
  <c r="AQ70" i="29"/>
  <c r="AP70" i="29"/>
  <c r="AO70" i="29"/>
  <c r="AN70" i="29"/>
  <c r="AM70" i="29"/>
  <c r="AL70" i="29"/>
  <c r="AK70" i="29"/>
  <c r="AI70" i="29"/>
  <c r="AQ69" i="29"/>
  <c r="AP69" i="29"/>
  <c r="AO69" i="29"/>
  <c r="AN69" i="29"/>
  <c r="AM69" i="29"/>
  <c r="AL69" i="29"/>
  <c r="AK69" i="29"/>
  <c r="AI69" i="29"/>
  <c r="AQ68" i="29"/>
  <c r="AP68" i="29"/>
  <c r="AO68" i="29"/>
  <c r="AN68" i="29"/>
  <c r="AM68" i="29"/>
  <c r="AL68" i="29"/>
  <c r="AK68" i="29"/>
  <c r="AI68" i="29"/>
  <c r="AQ67" i="29"/>
  <c r="AP67" i="29"/>
  <c r="AO67" i="29"/>
  <c r="AN67" i="29"/>
  <c r="AM67" i="29"/>
  <c r="AL67" i="29"/>
  <c r="AK67" i="29"/>
  <c r="AI67" i="29"/>
  <c r="AQ66" i="29"/>
  <c r="AP66" i="29"/>
  <c r="AO66" i="29"/>
  <c r="AN66" i="29"/>
  <c r="AM66" i="29"/>
  <c r="AL66" i="29"/>
  <c r="AK66" i="29"/>
  <c r="AI66" i="29"/>
  <c r="AQ65" i="29"/>
  <c r="AP65" i="29"/>
  <c r="AO65" i="29"/>
  <c r="AN65" i="29"/>
  <c r="AM65" i="29"/>
  <c r="AL65" i="29"/>
  <c r="AK65" i="29"/>
  <c r="AI65" i="29"/>
  <c r="AQ64" i="29"/>
  <c r="AP64" i="29"/>
  <c r="AO64" i="29"/>
  <c r="AN64" i="29"/>
  <c r="AM64" i="29"/>
  <c r="AL64" i="29"/>
  <c r="AK64" i="29"/>
  <c r="AI64" i="29"/>
  <c r="AQ63" i="29"/>
  <c r="AP63" i="29"/>
  <c r="AO63" i="29"/>
  <c r="AN63" i="29"/>
  <c r="AM63" i="29"/>
  <c r="AL63" i="29"/>
  <c r="AK63" i="29"/>
  <c r="AI63" i="29"/>
  <c r="AQ62" i="29"/>
  <c r="AP62" i="29"/>
  <c r="AO62" i="29"/>
  <c r="AN62" i="29"/>
  <c r="AM62" i="29"/>
  <c r="AL62" i="29"/>
  <c r="AK62" i="29"/>
  <c r="AI62" i="29"/>
  <c r="AQ61" i="29"/>
  <c r="AP61" i="29"/>
  <c r="AO61" i="29"/>
  <c r="AN61" i="29"/>
  <c r="AM61" i="29"/>
  <c r="AL61" i="29"/>
  <c r="AK61" i="29"/>
  <c r="AI61" i="29"/>
  <c r="AQ60" i="29"/>
  <c r="AP60" i="29"/>
  <c r="AO60" i="29"/>
  <c r="AN60" i="29"/>
  <c r="AM60" i="29"/>
  <c r="AL60" i="29"/>
  <c r="AK60" i="29"/>
  <c r="AI60" i="29"/>
  <c r="AQ59" i="29"/>
  <c r="AP59" i="29"/>
  <c r="AO59" i="29"/>
  <c r="AN59" i="29"/>
  <c r="AM59" i="29"/>
  <c r="AL59" i="29"/>
  <c r="AK59" i="29"/>
  <c r="AI59" i="29"/>
  <c r="AQ58" i="29"/>
  <c r="AP58" i="29"/>
  <c r="AO58" i="29"/>
  <c r="AN58" i="29"/>
  <c r="AM58" i="29"/>
  <c r="AL58" i="29"/>
  <c r="AK58" i="29"/>
  <c r="AI58" i="29"/>
  <c r="AQ57" i="29"/>
  <c r="AP57" i="29"/>
  <c r="AO57" i="29"/>
  <c r="AN57" i="29"/>
  <c r="AM57" i="29"/>
  <c r="AL57" i="29"/>
  <c r="AK57" i="29"/>
  <c r="AI57" i="29"/>
  <c r="AQ56" i="29"/>
  <c r="AP56" i="29"/>
  <c r="AO56" i="29"/>
  <c r="AN56" i="29"/>
  <c r="AM56" i="29"/>
  <c r="AL56" i="29"/>
  <c r="AK56" i="29"/>
  <c r="AI56" i="29"/>
  <c r="AQ55" i="29"/>
  <c r="AP55" i="29"/>
  <c r="AO55" i="29"/>
  <c r="AN55" i="29"/>
  <c r="AM55" i="29"/>
  <c r="AL55" i="29"/>
  <c r="AK55" i="29"/>
  <c r="AI55" i="29"/>
  <c r="AQ54" i="29"/>
  <c r="AP54" i="29"/>
  <c r="AO54" i="29"/>
  <c r="AN54" i="29"/>
  <c r="AM54" i="29"/>
  <c r="AL54" i="29"/>
  <c r="AK54" i="29"/>
  <c r="AI54" i="29"/>
  <c r="AQ53" i="29"/>
  <c r="AP53" i="29"/>
  <c r="AO53" i="29"/>
  <c r="AN53" i="29"/>
  <c r="AM53" i="29"/>
  <c r="AL53" i="29"/>
  <c r="AK53" i="29"/>
  <c r="AI53" i="29"/>
  <c r="AQ52" i="29"/>
  <c r="AP52" i="29"/>
  <c r="AO52" i="29"/>
  <c r="AN52" i="29"/>
  <c r="AM52" i="29"/>
  <c r="AL52" i="29"/>
  <c r="AK52" i="29"/>
  <c r="AI52" i="29"/>
  <c r="AQ51" i="29"/>
  <c r="AP51" i="29"/>
  <c r="AO51" i="29"/>
  <c r="AN51" i="29"/>
  <c r="AM51" i="29"/>
  <c r="AL51" i="29"/>
  <c r="AK51" i="29"/>
  <c r="AI51" i="29"/>
  <c r="AQ50" i="29"/>
  <c r="AP50" i="29"/>
  <c r="AO50" i="29"/>
  <c r="AN50" i="29"/>
  <c r="AM50" i="29"/>
  <c r="AL50" i="29"/>
  <c r="AK50" i="29"/>
  <c r="AI50" i="29"/>
  <c r="AQ49" i="29"/>
  <c r="AP49" i="29"/>
  <c r="AO49" i="29"/>
  <c r="AN49" i="29"/>
  <c r="AM49" i="29"/>
  <c r="AL49" i="29"/>
  <c r="AK49" i="29"/>
  <c r="AI49" i="29"/>
  <c r="AQ48" i="29"/>
  <c r="AP48" i="29"/>
  <c r="AO48" i="29"/>
  <c r="AN48" i="29"/>
  <c r="AM48" i="29"/>
  <c r="AL48" i="29"/>
  <c r="AK48" i="29"/>
  <c r="AI48" i="29"/>
  <c r="AQ47" i="29"/>
  <c r="AP47" i="29"/>
  <c r="AO47" i="29"/>
  <c r="AN47" i="29"/>
  <c r="AM47" i="29"/>
  <c r="AL47" i="29"/>
  <c r="AK47" i="29"/>
  <c r="AI47" i="29"/>
  <c r="AQ46" i="29"/>
  <c r="AP46" i="29"/>
  <c r="AO46" i="29"/>
  <c r="AN46" i="29"/>
  <c r="AM46" i="29"/>
  <c r="AL46" i="29"/>
  <c r="AK46" i="29"/>
  <c r="AI46" i="29"/>
  <c r="AQ45" i="29"/>
  <c r="AP45" i="29"/>
  <c r="AO45" i="29"/>
  <c r="AN45" i="29"/>
  <c r="AM45" i="29"/>
  <c r="AL45" i="29"/>
  <c r="AK45" i="29"/>
  <c r="AI45" i="29"/>
  <c r="AQ44" i="29"/>
  <c r="AP44" i="29"/>
  <c r="AO44" i="29"/>
  <c r="AN44" i="29"/>
  <c r="AM44" i="29"/>
  <c r="AL44" i="29"/>
  <c r="AK44" i="29"/>
  <c r="AI44" i="29"/>
  <c r="AQ43" i="29"/>
  <c r="AP43" i="29"/>
  <c r="AO43" i="29"/>
  <c r="AN43" i="29"/>
  <c r="AM43" i="29"/>
  <c r="AL43" i="29"/>
  <c r="AK43" i="29"/>
  <c r="AI43" i="29"/>
  <c r="AQ42" i="29"/>
  <c r="AP42" i="29"/>
  <c r="AO42" i="29"/>
  <c r="AN42" i="29"/>
  <c r="AM42" i="29"/>
  <c r="AL42" i="29"/>
  <c r="AK42" i="29"/>
  <c r="AI42" i="29"/>
  <c r="AQ41" i="29"/>
  <c r="AP41" i="29"/>
  <c r="AO41" i="29"/>
  <c r="AN41" i="29"/>
  <c r="AM41" i="29"/>
  <c r="AL41" i="29"/>
  <c r="AK41" i="29"/>
  <c r="AI41" i="29"/>
  <c r="AQ40" i="29"/>
  <c r="AP40" i="29"/>
  <c r="AO40" i="29"/>
  <c r="AN40" i="29"/>
  <c r="AM40" i="29"/>
  <c r="AL40" i="29"/>
  <c r="AK40" i="29"/>
  <c r="AI40" i="29"/>
  <c r="AQ39" i="29"/>
  <c r="AP39" i="29"/>
  <c r="AO39" i="29"/>
  <c r="AN39" i="29"/>
  <c r="AM39" i="29"/>
  <c r="AL39" i="29"/>
  <c r="AK39" i="29"/>
  <c r="AI39" i="29"/>
  <c r="AQ38" i="29"/>
  <c r="AP38" i="29"/>
  <c r="AO38" i="29"/>
  <c r="AN38" i="29"/>
  <c r="AM38" i="29"/>
  <c r="AL38" i="29"/>
  <c r="AK38" i="29"/>
  <c r="AI38" i="29"/>
  <c r="AQ37" i="29"/>
  <c r="AP37" i="29"/>
  <c r="AO37" i="29"/>
  <c r="AN37" i="29"/>
  <c r="AM37" i="29"/>
  <c r="AL37" i="29"/>
  <c r="AK37" i="29"/>
  <c r="AI37" i="29"/>
  <c r="AQ36" i="29"/>
  <c r="AP36" i="29"/>
  <c r="AO36" i="29"/>
  <c r="AN36" i="29"/>
  <c r="AM36" i="29"/>
  <c r="AL36" i="29"/>
  <c r="AK36" i="29"/>
  <c r="AI36" i="29"/>
  <c r="AQ35" i="29"/>
  <c r="AP35" i="29"/>
  <c r="AO35" i="29"/>
  <c r="AN35" i="29"/>
  <c r="AM35" i="29"/>
  <c r="AL35" i="29"/>
  <c r="AK35" i="29"/>
  <c r="AI35" i="29"/>
  <c r="AQ34" i="29"/>
  <c r="AP34" i="29"/>
  <c r="AO34" i="29"/>
  <c r="AN34" i="29"/>
  <c r="AM34" i="29"/>
  <c r="AL34" i="29"/>
  <c r="AK34" i="29"/>
  <c r="AI34" i="29"/>
  <c r="AQ33" i="29"/>
  <c r="AP33" i="29"/>
  <c r="AO33" i="29"/>
  <c r="AN33" i="29"/>
  <c r="AM33" i="29"/>
  <c r="AL33" i="29"/>
  <c r="AK33" i="29"/>
  <c r="AI33" i="29"/>
  <c r="AQ32" i="29"/>
  <c r="AP32" i="29"/>
  <c r="AO32" i="29"/>
  <c r="AN32" i="29"/>
  <c r="AM32" i="29"/>
  <c r="AL32" i="29"/>
  <c r="AK32" i="29"/>
  <c r="AI32" i="29"/>
  <c r="AQ31" i="29"/>
  <c r="AP31" i="29"/>
  <c r="AO31" i="29"/>
  <c r="AN31" i="29"/>
  <c r="AM31" i="29"/>
  <c r="AL31" i="29"/>
  <c r="AK31" i="29"/>
  <c r="AI31" i="29"/>
  <c r="AQ30" i="29"/>
  <c r="AP30" i="29"/>
  <c r="AO30" i="29"/>
  <c r="AN30" i="29"/>
  <c r="AM30" i="29"/>
  <c r="AL30" i="29"/>
  <c r="AK30" i="29"/>
  <c r="AI30" i="29"/>
  <c r="AQ29" i="29"/>
  <c r="AP29" i="29"/>
  <c r="AO29" i="29"/>
  <c r="AN29" i="29"/>
  <c r="AM29" i="29"/>
  <c r="AL29" i="29"/>
  <c r="AK29" i="29"/>
  <c r="AI29" i="29"/>
  <c r="AQ28" i="29"/>
  <c r="AP28" i="29"/>
  <c r="AO28" i="29"/>
  <c r="AN28" i="29"/>
  <c r="AM28" i="29"/>
  <c r="AL28" i="29"/>
  <c r="AK28" i="29"/>
  <c r="AI28" i="29"/>
  <c r="AQ27" i="29"/>
  <c r="AP27" i="29"/>
  <c r="AO27" i="29"/>
  <c r="AN27" i="29"/>
  <c r="AM27" i="29"/>
  <c r="AL27" i="29"/>
  <c r="AK27" i="29"/>
  <c r="AI27" i="29"/>
  <c r="AQ26" i="29"/>
  <c r="AP26" i="29"/>
  <c r="AO26" i="29"/>
  <c r="AN26" i="29"/>
  <c r="AM26" i="29"/>
  <c r="AL26" i="29"/>
  <c r="AK26" i="29"/>
  <c r="AI26" i="29"/>
  <c r="AQ25" i="29"/>
  <c r="AP25" i="29"/>
  <c r="AO25" i="29"/>
  <c r="AN25" i="29"/>
  <c r="AM25" i="29"/>
  <c r="AL25" i="29"/>
  <c r="AK25" i="29"/>
  <c r="AI25" i="29"/>
  <c r="AQ24" i="29"/>
  <c r="AP24" i="29"/>
  <c r="AO24" i="29"/>
  <c r="AN24" i="29"/>
  <c r="AM24" i="29"/>
  <c r="AL24" i="29"/>
  <c r="AK24" i="29"/>
  <c r="AI24" i="29"/>
  <c r="AQ23" i="29"/>
  <c r="AP23" i="29"/>
  <c r="AO23" i="29"/>
  <c r="AN23" i="29"/>
  <c r="AM23" i="29"/>
  <c r="AL23" i="29"/>
  <c r="AK23" i="29"/>
  <c r="AI23" i="29"/>
  <c r="AQ22" i="29"/>
  <c r="AP22" i="29"/>
  <c r="AO22" i="29"/>
  <c r="AN22" i="29"/>
  <c r="AM22" i="29"/>
  <c r="AL22" i="29"/>
  <c r="AK22" i="29"/>
  <c r="AI22" i="29"/>
  <c r="AQ21" i="29"/>
  <c r="AP21" i="29"/>
  <c r="AO21" i="29"/>
  <c r="AN21" i="29"/>
  <c r="AM21" i="29"/>
  <c r="AL21" i="29"/>
  <c r="AK21" i="29"/>
  <c r="AI21" i="29"/>
  <c r="AQ20" i="29"/>
  <c r="AP20" i="29"/>
  <c r="AO20" i="29"/>
  <c r="AN20" i="29"/>
  <c r="AM20" i="29"/>
  <c r="AL20" i="29"/>
  <c r="AK20" i="29"/>
  <c r="AI20" i="29"/>
  <c r="AQ19" i="29"/>
  <c r="AP19" i="29"/>
  <c r="AO19" i="29"/>
  <c r="AN19" i="29"/>
  <c r="AM19" i="29"/>
  <c r="AL19" i="29"/>
  <c r="AK19" i="29"/>
  <c r="AI19" i="29"/>
  <c r="AQ18" i="29"/>
  <c r="AP18" i="29"/>
  <c r="AO18" i="29"/>
  <c r="AN18" i="29"/>
  <c r="AM18" i="29"/>
  <c r="AL18" i="29"/>
  <c r="AK18" i="29"/>
  <c r="AI18" i="29"/>
  <c r="AQ17" i="29"/>
  <c r="AP17" i="29"/>
  <c r="AO17" i="29"/>
  <c r="AN17" i="29"/>
  <c r="AM17" i="29"/>
  <c r="AL17" i="29"/>
  <c r="AK17" i="29"/>
  <c r="AI17" i="29"/>
  <c r="AQ16" i="29"/>
  <c r="AP16" i="29"/>
  <c r="AO16" i="29"/>
  <c r="AN16" i="29"/>
  <c r="AM16" i="29"/>
  <c r="AL16" i="29"/>
  <c r="AK16" i="29"/>
  <c r="AI16" i="29"/>
  <c r="AQ15" i="29"/>
  <c r="AP15" i="29"/>
  <c r="AO15" i="29"/>
  <c r="AN15" i="29"/>
  <c r="AM15" i="29"/>
  <c r="AL15" i="29"/>
  <c r="AK15" i="29"/>
  <c r="AI15" i="29"/>
  <c r="AQ14" i="29"/>
  <c r="AP14" i="29"/>
  <c r="AO14" i="29"/>
  <c r="AN14" i="29"/>
  <c r="AM14" i="29"/>
  <c r="AL14" i="29"/>
  <c r="AK14" i="29"/>
  <c r="AI14" i="29"/>
  <c r="AQ13" i="29"/>
  <c r="AP13" i="29"/>
  <c r="AO13" i="29"/>
  <c r="AN13" i="29"/>
  <c r="AM13" i="29"/>
  <c r="AL13" i="29"/>
  <c r="AK13" i="29"/>
  <c r="AI13" i="29"/>
  <c r="AQ12" i="29"/>
  <c r="AP12" i="29"/>
  <c r="AO12" i="29"/>
  <c r="AN12" i="29"/>
  <c r="AM12" i="29"/>
  <c r="AL12" i="29"/>
  <c r="AK12" i="29"/>
  <c r="AI12" i="29"/>
  <c r="AQ11" i="29"/>
  <c r="AP11" i="29"/>
  <c r="AO11" i="29"/>
  <c r="AN11" i="29"/>
  <c r="AM11" i="29"/>
  <c r="AL11" i="29"/>
  <c r="AK11" i="29"/>
  <c r="AI11" i="29"/>
  <c r="AQ10" i="29"/>
  <c r="AP10" i="29"/>
  <c r="AO10" i="29"/>
  <c r="AN10" i="29"/>
  <c r="AM10" i="29"/>
  <c r="AL10" i="29"/>
  <c r="AK10" i="29"/>
  <c r="AI10" i="29"/>
  <c r="AQ9" i="29"/>
  <c r="AP9" i="29"/>
  <c r="AO9" i="29"/>
  <c r="AN9" i="29"/>
  <c r="AM9" i="29"/>
  <c r="AL9" i="29"/>
  <c r="AK9" i="29"/>
  <c r="AI9" i="29"/>
  <c r="AQ8" i="29"/>
  <c r="AP8" i="29"/>
  <c r="AO8" i="29"/>
  <c r="AN8" i="29"/>
  <c r="AM8" i="29"/>
  <c r="AL8" i="29"/>
  <c r="AK8" i="29"/>
  <c r="AI8" i="29"/>
  <c r="AQ7" i="29"/>
  <c r="AP7" i="29"/>
  <c r="AO7" i="29"/>
  <c r="AN7" i="29"/>
  <c r="AM7" i="29"/>
  <c r="AL7" i="29"/>
  <c r="AK7" i="29"/>
  <c r="AI7" i="29"/>
  <c r="AQ6" i="29"/>
  <c r="AP6" i="29"/>
  <c r="AO6" i="29"/>
  <c r="AN6" i="29"/>
  <c r="AM6" i="29"/>
  <c r="AL6" i="29"/>
  <c r="AK6" i="29"/>
  <c r="AI6" i="29"/>
  <c r="AQ5" i="29"/>
  <c r="AP5" i="29"/>
  <c r="AO5" i="29"/>
  <c r="AN5" i="29"/>
  <c r="AM5" i="29"/>
  <c r="AL5" i="29"/>
  <c r="AK5" i="29"/>
  <c r="AI5" i="29"/>
  <c r="AQ4" i="29"/>
  <c r="AP4" i="29"/>
  <c r="AO4" i="29"/>
  <c r="AN4" i="29"/>
  <c r="AM4" i="29"/>
  <c r="AL4" i="29"/>
  <c r="AK4" i="29"/>
  <c r="AI4" i="29"/>
  <c r="E121" i="20" l="1"/>
  <c r="D121" i="20"/>
  <c r="C121" i="20"/>
  <c r="B121" i="20"/>
  <c r="E120" i="20"/>
  <c r="D120" i="20"/>
  <c r="C120" i="20"/>
  <c r="B120" i="20"/>
  <c r="I127" i="16"/>
  <c r="I126" i="16"/>
  <c r="I265" i="16" l="1"/>
  <c r="I4" i="16" l="1"/>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3" i="16"/>
  <c r="I44" i="16"/>
  <c r="I45" i="16"/>
  <c r="I46" i="16"/>
  <c r="I47" i="16"/>
  <c r="I48"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22" i="16"/>
  <c r="I123" i="16"/>
  <c r="I124" i="16"/>
  <c r="I125"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6" i="16"/>
  <c r="I197"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233" i="16"/>
  <c r="I234" i="16"/>
  <c r="I235" i="16"/>
  <c r="I236" i="16"/>
  <c r="I237" i="16"/>
  <c r="I238" i="16"/>
  <c r="I239" i="16"/>
  <c r="I240" i="16"/>
  <c r="I241" i="16"/>
  <c r="I242" i="16"/>
  <c r="I243" i="16"/>
  <c r="I244" i="16"/>
  <c r="I245" i="16"/>
  <c r="I246" i="16"/>
  <c r="I247" i="16"/>
  <c r="I248" i="16"/>
  <c r="I249" i="16"/>
  <c r="I250" i="16"/>
  <c r="I251" i="16"/>
  <c r="I252" i="16"/>
  <c r="I253" i="16"/>
  <c r="I254" i="16"/>
  <c r="I255" i="16"/>
  <c r="I256" i="16"/>
  <c r="I257" i="16"/>
  <c r="I258" i="16"/>
  <c r="I259" i="16"/>
  <c r="I260" i="16"/>
  <c r="I261" i="16"/>
  <c r="I262" i="16"/>
  <c r="I263" i="16"/>
  <c r="I264" i="16"/>
  <c r="I266" i="16"/>
  <c r="I267" i="16"/>
  <c r="I268" i="16"/>
  <c r="I269" i="16"/>
  <c r="I270" i="16"/>
  <c r="I271" i="16"/>
  <c r="I272" i="16"/>
  <c r="I273" i="16"/>
  <c r="I274" i="16"/>
  <c r="I275" i="16"/>
  <c r="I276" i="16"/>
  <c r="I277" i="16"/>
  <c r="I278" i="16"/>
  <c r="I279" i="16"/>
  <c r="I280"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I317" i="16"/>
  <c r="I318" i="16"/>
  <c r="I319" i="16"/>
  <c r="I320" i="16"/>
  <c r="I321" i="16"/>
  <c r="I322" i="16"/>
  <c r="I323" i="16"/>
  <c r="I324"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360" i="16"/>
  <c r="I361" i="16"/>
  <c r="I362" i="16"/>
  <c r="I3" i="16"/>
  <c r="J326" i="16"/>
  <c r="K326" i="16"/>
  <c r="J327" i="16"/>
  <c r="K327" i="16"/>
  <c r="J328" i="16"/>
  <c r="K328" i="16"/>
  <c r="J329" i="16"/>
  <c r="K329" i="16"/>
  <c r="J330" i="16"/>
  <c r="K330" i="16"/>
  <c r="K325" i="16"/>
  <c r="J325" i="16"/>
  <c r="J316" i="16"/>
  <c r="K316" i="16"/>
  <c r="K315" i="16"/>
  <c r="J315" i="16"/>
  <c r="J282" i="16"/>
  <c r="K282" i="16"/>
  <c r="J283" i="16"/>
  <c r="K283" i="16"/>
  <c r="K281" i="16"/>
  <c r="J281" i="16"/>
  <c r="J199" i="16"/>
  <c r="K199" i="16"/>
  <c r="J200" i="16"/>
  <c r="K200" i="16"/>
  <c r="J201" i="16"/>
  <c r="K201" i="16"/>
  <c r="J202" i="16"/>
  <c r="K202" i="16"/>
  <c r="J203" i="16"/>
  <c r="K203" i="16"/>
  <c r="J204" i="16"/>
  <c r="K204" i="16"/>
  <c r="J192" i="16"/>
  <c r="K192" i="16"/>
  <c r="J193" i="16"/>
  <c r="K193" i="16"/>
  <c r="J194" i="16"/>
  <c r="K194" i="16"/>
  <c r="J195" i="16"/>
  <c r="K195" i="16"/>
  <c r="K198" i="16"/>
  <c r="J198" i="16"/>
  <c r="J50" i="16"/>
  <c r="K50" i="16"/>
  <c r="J51" i="16"/>
  <c r="K51" i="16"/>
  <c r="J52" i="16"/>
  <c r="K52" i="16"/>
  <c r="J53" i="16"/>
  <c r="K53" i="16"/>
  <c r="J54" i="16"/>
  <c r="K54" i="16"/>
  <c r="K49" i="16"/>
  <c r="J49" i="16"/>
  <c r="J111" i="16"/>
  <c r="K111" i="16"/>
  <c r="J112" i="16"/>
  <c r="K112" i="16"/>
  <c r="J113" i="16"/>
  <c r="K113" i="16"/>
  <c r="J114" i="16"/>
  <c r="K114" i="16"/>
  <c r="J115" i="16"/>
  <c r="K115" i="16"/>
  <c r="J116" i="16"/>
  <c r="K116" i="16"/>
  <c r="J117" i="16"/>
  <c r="K117" i="16"/>
  <c r="J118" i="16"/>
  <c r="K118" i="16"/>
  <c r="J119" i="16"/>
  <c r="K119" i="16"/>
  <c r="J120" i="16"/>
  <c r="K120" i="16"/>
  <c r="J121" i="16"/>
  <c r="K121" i="16"/>
  <c r="K110" i="16"/>
  <c r="J110" i="16"/>
  <c r="J41" i="16"/>
  <c r="K41" i="16"/>
  <c r="J42" i="16"/>
  <c r="K42" i="16"/>
  <c r="K40" i="16"/>
  <c r="J40" i="16"/>
  <c r="I42" i="16" l="1"/>
  <c r="I120" i="16"/>
  <c r="I118" i="16"/>
  <c r="I116" i="16"/>
  <c r="I114" i="16"/>
  <c r="I112" i="16"/>
  <c r="I49" i="16"/>
  <c r="I53" i="16"/>
  <c r="I51" i="16"/>
  <c r="I198" i="16"/>
  <c r="I194" i="16"/>
  <c r="I192" i="16"/>
  <c r="I203" i="16"/>
  <c r="I201" i="16"/>
  <c r="I199" i="16"/>
  <c r="I283" i="16"/>
  <c r="I325" i="16"/>
  <c r="I329" i="16"/>
  <c r="I327" i="16"/>
  <c r="I40" i="16"/>
  <c r="I54" i="16"/>
  <c r="I50" i="16"/>
  <c r="I193" i="16"/>
  <c r="I202" i="16"/>
  <c r="I281" i="16"/>
  <c r="I110" i="16"/>
  <c r="I121" i="16"/>
  <c r="I117" i="16"/>
  <c r="I113" i="16"/>
  <c r="I52" i="16"/>
  <c r="I195" i="16"/>
  <c r="I204" i="16"/>
  <c r="I200" i="16"/>
  <c r="I282" i="16"/>
  <c r="I316" i="16"/>
  <c r="I330" i="16"/>
  <c r="I328" i="16"/>
  <c r="I326" i="16"/>
  <c r="I315" i="16"/>
  <c r="I41" i="16"/>
  <c r="I119" i="16"/>
  <c r="I115" i="16"/>
  <c r="I111" i="16"/>
  <c r="P112" i="16"/>
  <c r="P111" i="16"/>
  <c r="P110" i="16"/>
</calcChain>
</file>

<file path=xl/sharedStrings.xml><?xml version="1.0" encoding="utf-8"?>
<sst xmlns="http://schemas.openxmlformats.org/spreadsheetml/2006/main" count="8093" uniqueCount="1882">
  <si>
    <t>제1저자</t>
    <phoneticPr fontId="1" type="noConversion"/>
  </si>
  <si>
    <t>Rec No.</t>
    <phoneticPr fontId="1" type="noConversion"/>
  </si>
  <si>
    <t>연구대상자</t>
    <phoneticPr fontId="1" type="noConversion"/>
  </si>
  <si>
    <t>FP</t>
    <phoneticPr fontId="1" type="noConversion"/>
  </si>
  <si>
    <t>FN</t>
    <phoneticPr fontId="1" type="noConversion"/>
  </si>
  <si>
    <t>TN</t>
    <phoneticPr fontId="1" type="noConversion"/>
  </si>
  <si>
    <t>TP</t>
  </si>
  <si>
    <t>Sn</t>
    <phoneticPr fontId="1" type="noConversion"/>
  </si>
  <si>
    <t>Sp</t>
    <phoneticPr fontId="1" type="noConversion"/>
  </si>
  <si>
    <t>PPV</t>
    <phoneticPr fontId="1" type="noConversion"/>
  </si>
  <si>
    <t>NPV</t>
    <phoneticPr fontId="1" type="noConversion"/>
  </si>
  <si>
    <t>LR+</t>
    <phoneticPr fontId="1" type="noConversion"/>
  </si>
  <si>
    <t>LR-</t>
    <phoneticPr fontId="1" type="noConversion"/>
  </si>
  <si>
    <t>Accuracy</t>
    <phoneticPr fontId="1" type="noConversion"/>
  </si>
  <si>
    <t>AUC</t>
    <phoneticPr fontId="1" type="noConversion"/>
  </si>
  <si>
    <t>N</t>
    <phoneticPr fontId="1" type="noConversion"/>
  </si>
  <si>
    <t>%</t>
    <phoneticPr fontId="1" type="noConversion"/>
  </si>
  <si>
    <t>진단목적</t>
    <phoneticPr fontId="1" type="noConversion"/>
  </si>
  <si>
    <t>임계값</t>
    <phoneticPr fontId="1" type="noConversion"/>
  </si>
  <si>
    <t>출판연도</t>
    <phoneticPr fontId="1" type="noConversion"/>
  </si>
  <si>
    <t xml:space="preserve"> 출판연도</t>
    <phoneticPr fontId="1" type="noConversion"/>
  </si>
  <si>
    <t>비교검사</t>
    <phoneticPr fontId="1" type="noConversion"/>
  </si>
  <si>
    <t>검사명</t>
    <phoneticPr fontId="1" type="noConversion"/>
  </si>
  <si>
    <t>Chen</t>
  </si>
  <si>
    <t>연구국가</t>
    <phoneticPr fontId="1" type="noConversion"/>
  </si>
  <si>
    <t>검사목적</t>
    <phoneticPr fontId="1" type="noConversion"/>
  </si>
  <si>
    <t>대상자수</t>
    <phoneticPr fontId="1" type="noConversion"/>
  </si>
  <si>
    <t>참고표준(진단기준)</t>
    <phoneticPr fontId="1" type="noConversion"/>
  </si>
  <si>
    <t>&lt;0.001</t>
    <phoneticPr fontId="1" type="noConversion"/>
  </si>
  <si>
    <t>비고</t>
    <phoneticPr fontId="1" type="noConversion"/>
  </si>
  <si>
    <t>입원 직후</t>
    <phoneticPr fontId="1" type="noConversion"/>
  </si>
  <si>
    <t>24시간</t>
    <phoneticPr fontId="1" type="noConversion"/>
  </si>
  <si>
    <t>48시간</t>
    <phoneticPr fontId="1" type="noConversion"/>
  </si>
  <si>
    <t>비고</t>
    <phoneticPr fontId="1" type="noConversion"/>
  </si>
  <si>
    <t>0.25 μg/l</t>
    <phoneticPr fontId="1" type="noConversion"/>
  </si>
  <si>
    <t>&lt;0.0001</t>
    <phoneticPr fontId="1" type="noConversion"/>
  </si>
  <si>
    <t>0.4 ng/ml</t>
    <phoneticPr fontId="1" type="noConversion"/>
  </si>
  <si>
    <t>OR</t>
    <phoneticPr fontId="1" type="noConversion"/>
  </si>
  <si>
    <t>200 ng/ml</t>
    <phoneticPr fontId="1" type="noConversion"/>
  </si>
  <si>
    <t>Total</t>
    <phoneticPr fontId="1" type="noConversion"/>
  </si>
  <si>
    <t>0.81 μg/l</t>
    <phoneticPr fontId="1" type="noConversion"/>
  </si>
  <si>
    <t>ratio</t>
    <phoneticPr fontId="1" type="noConversion"/>
  </si>
  <si>
    <t>-</t>
  </si>
  <si>
    <t>-</t>
    <phoneticPr fontId="1" type="noConversion"/>
  </si>
  <si>
    <t>Author (year)</t>
    <phoneticPr fontId="1" type="noConversion"/>
  </si>
  <si>
    <t>Risk of Bias</t>
    <phoneticPr fontId="1" type="noConversion"/>
  </si>
  <si>
    <t>Applicablility Concerns</t>
    <phoneticPr fontId="1" type="noConversion"/>
  </si>
  <si>
    <t>RN</t>
    <phoneticPr fontId="1" type="noConversion"/>
  </si>
  <si>
    <t>study</t>
    <phoneticPr fontId="1" type="noConversion"/>
  </si>
  <si>
    <t>Risk of Bias_Patient selection</t>
  </si>
  <si>
    <t>Risk of Bias_Index test</t>
  </si>
  <si>
    <t>Risk of Bias_Reference standard</t>
  </si>
  <si>
    <t>Risk of Bias_Flow and timing</t>
  </si>
  <si>
    <t>Applicablility Concerns_Patinet selection</t>
  </si>
  <si>
    <t>Applicablility Concerns_Index test</t>
  </si>
  <si>
    <t>Applicablility Concerns_Reference standard</t>
  </si>
  <si>
    <t>Patient selection</t>
    <phoneticPr fontId="1" type="noConversion"/>
  </si>
  <si>
    <t>Index test</t>
    <phoneticPr fontId="1" type="noConversion"/>
  </si>
  <si>
    <t>Reference standard</t>
    <phoneticPr fontId="1" type="noConversion"/>
  </si>
  <si>
    <t>Flow and timing</t>
    <phoneticPr fontId="1" type="noConversion"/>
  </si>
  <si>
    <t>Patinet 
selection</t>
    <phoneticPr fontId="1" type="noConversion"/>
  </si>
  <si>
    <t>Reference 
standard</t>
    <phoneticPr fontId="1" type="noConversion"/>
  </si>
  <si>
    <t>H</t>
    <phoneticPr fontId="1" type="noConversion"/>
  </si>
  <si>
    <t>L</t>
    <phoneticPr fontId="1" type="noConversion"/>
  </si>
  <si>
    <t>Low risk of bias</t>
    <phoneticPr fontId="1" type="noConversion"/>
  </si>
  <si>
    <t>Unclear risk of bias</t>
    <phoneticPr fontId="1" type="noConversion"/>
  </si>
  <si>
    <t>High risk of bias</t>
    <phoneticPr fontId="1" type="noConversion"/>
  </si>
  <si>
    <t>Salman Habib</t>
    <phoneticPr fontId="1" type="noConversion"/>
  </si>
  <si>
    <t>Li</t>
    <phoneticPr fontId="1" type="noConversion"/>
  </si>
  <si>
    <t>Su</t>
    <phoneticPr fontId="1" type="noConversion"/>
  </si>
  <si>
    <t>Omran</t>
    <phoneticPr fontId="1" type="noConversion"/>
  </si>
  <si>
    <t>Gerede</t>
    <phoneticPr fontId="1" type="noConversion"/>
  </si>
  <si>
    <t>Kruse</t>
    <phoneticPr fontId="1" type="noConversion"/>
  </si>
  <si>
    <t>Kitamura</t>
    <phoneticPr fontId="1" type="noConversion"/>
  </si>
  <si>
    <t>Collinson</t>
    <phoneticPr fontId="1" type="noConversion"/>
  </si>
  <si>
    <t>McMahon</t>
    <phoneticPr fontId="1" type="noConversion"/>
  </si>
  <si>
    <t>Scharnhorst</t>
    <phoneticPr fontId="1" type="noConversion"/>
  </si>
  <si>
    <t>Xu</t>
    <phoneticPr fontId="1" type="noConversion"/>
  </si>
  <si>
    <t>Bassan</t>
    <phoneticPr fontId="1" type="noConversion"/>
  </si>
  <si>
    <t>Chen</t>
    <phoneticPr fontId="1" type="noConversion"/>
  </si>
  <si>
    <t>Zarich</t>
    <phoneticPr fontId="1" type="noConversion"/>
  </si>
  <si>
    <t>Huggon</t>
    <phoneticPr fontId="1" type="noConversion"/>
  </si>
  <si>
    <t>Haastrup</t>
    <phoneticPr fontId="1" type="noConversion"/>
  </si>
  <si>
    <t>Jernberg</t>
    <phoneticPr fontId="1" type="noConversion"/>
  </si>
  <si>
    <t>Apple</t>
    <phoneticPr fontId="1" type="noConversion"/>
  </si>
  <si>
    <t>Gustafsson</t>
    <phoneticPr fontId="1" type="noConversion"/>
  </si>
  <si>
    <t>Porela</t>
    <phoneticPr fontId="1" type="noConversion"/>
  </si>
  <si>
    <t>Hawkins</t>
    <phoneticPr fontId="1" type="noConversion"/>
  </si>
  <si>
    <t>Polanczyk</t>
    <phoneticPr fontId="1" type="noConversion"/>
  </si>
  <si>
    <t>Zaninotto</t>
    <phoneticPr fontId="1" type="noConversion"/>
  </si>
  <si>
    <t>Falahati</t>
    <phoneticPr fontId="1" type="noConversion"/>
  </si>
  <si>
    <t>Mair</t>
    <phoneticPr fontId="1" type="noConversion"/>
  </si>
  <si>
    <t>Tucker</t>
    <phoneticPr fontId="1" type="noConversion"/>
  </si>
  <si>
    <t>Pervaiz</t>
    <phoneticPr fontId="1" type="noConversion"/>
  </si>
  <si>
    <t>Grubb</t>
    <phoneticPr fontId="1" type="noConversion"/>
  </si>
  <si>
    <t>Hirschl</t>
    <phoneticPr fontId="1" type="noConversion"/>
  </si>
  <si>
    <t>Mullner</t>
    <phoneticPr fontId="1" type="noConversion"/>
  </si>
  <si>
    <t>Bakker</t>
    <phoneticPr fontId="1" type="noConversion"/>
  </si>
  <si>
    <t>Katus</t>
    <phoneticPr fontId="1" type="noConversion"/>
  </si>
  <si>
    <t>Yang</t>
    <phoneticPr fontId="1" type="noConversion"/>
  </si>
  <si>
    <t>Cheema</t>
    <phoneticPr fontId="1" type="noConversion"/>
  </si>
  <si>
    <t>Abd El Baky Mahmoud</t>
    <phoneticPr fontId="1" type="noConversion"/>
  </si>
  <si>
    <t>파키스탄</t>
    <phoneticPr fontId="1" type="noConversion"/>
  </si>
  <si>
    <t>NSTEMI와 UA 감별</t>
    <phoneticPr fontId="1" type="noConversion"/>
  </si>
  <si>
    <t xml:space="preserve">250
-I(NSTEMI): 85
-C(UA): 165 </t>
    <phoneticPr fontId="1" type="noConversion"/>
  </si>
  <si>
    <t>Troponin I</t>
    <phoneticPr fontId="1" type="noConversion"/>
  </si>
  <si>
    <t>coronary angiography</t>
    <phoneticPr fontId="1" type="noConversion"/>
  </si>
  <si>
    <t>CK-MB</t>
    <phoneticPr fontId="1" type="noConversion"/>
  </si>
  <si>
    <t>값</t>
    <phoneticPr fontId="1" type="noConversion"/>
  </si>
  <si>
    <t>95% CI</t>
    <phoneticPr fontId="1" type="noConversion"/>
  </si>
  <si>
    <t>정지훈</t>
    <phoneticPr fontId="1" type="noConversion"/>
  </si>
  <si>
    <t>Makhija</t>
    <phoneticPr fontId="1" type="noConversion"/>
  </si>
  <si>
    <t>Gerhardt</t>
    <phoneticPr fontId="1" type="noConversion"/>
  </si>
  <si>
    <t>Mair</t>
    <phoneticPr fontId="1" type="noConversion"/>
  </si>
  <si>
    <t>Rabitzsch</t>
    <phoneticPr fontId="1" type="noConversion"/>
  </si>
  <si>
    <t>Apple</t>
    <phoneticPr fontId="1" type="noConversion"/>
  </si>
  <si>
    <t>Fitzgerald</t>
    <phoneticPr fontId="1" type="noConversion"/>
  </si>
  <si>
    <t>Hetland</t>
    <phoneticPr fontId="1" type="noConversion"/>
  </si>
  <si>
    <t>Brogan</t>
    <phoneticPr fontId="1" type="noConversion"/>
  </si>
  <si>
    <t>Jacquet</t>
    <phoneticPr fontId="1" type="noConversion"/>
  </si>
  <si>
    <t>Bonnefoy</t>
    <phoneticPr fontId="1" type="noConversion"/>
  </si>
  <si>
    <t>Chang</t>
    <phoneticPr fontId="1" type="noConversion"/>
  </si>
  <si>
    <t>Ooi</t>
    <phoneticPr fontId="1" type="noConversion"/>
  </si>
  <si>
    <t>Jug</t>
    <phoneticPr fontId="1" type="noConversion"/>
  </si>
  <si>
    <t>Hsu</t>
    <phoneticPr fontId="1" type="noConversion"/>
  </si>
  <si>
    <t>Green</t>
    <phoneticPr fontId="1" type="noConversion"/>
  </si>
  <si>
    <t>Ng</t>
    <phoneticPr fontId="1" type="noConversion"/>
  </si>
  <si>
    <t>McCord</t>
    <phoneticPr fontId="1" type="noConversion"/>
  </si>
  <si>
    <t>Lim</t>
    <phoneticPr fontId="1" type="noConversion"/>
  </si>
  <si>
    <t>Fransen</t>
    <phoneticPr fontId="1" type="noConversion"/>
  </si>
  <si>
    <t>Nakata</t>
    <phoneticPr fontId="1" type="noConversion"/>
  </si>
  <si>
    <t>Melanson</t>
    <phoneticPr fontId="1" type="noConversion"/>
  </si>
  <si>
    <t>Kovacevic</t>
    <phoneticPr fontId="1" type="noConversion"/>
  </si>
  <si>
    <t>Fan</t>
    <phoneticPr fontId="1" type="noConversion"/>
  </si>
  <si>
    <t>김경수</t>
    <phoneticPr fontId="1" type="noConversion"/>
  </si>
  <si>
    <t>Bozkurt</t>
    <phoneticPr fontId="1" type="noConversion"/>
  </si>
  <si>
    <t>Garcia-Valdecasas</t>
    <phoneticPr fontId="1" type="noConversion"/>
  </si>
  <si>
    <t>Pegg</t>
    <phoneticPr fontId="1" type="noConversion"/>
  </si>
  <si>
    <t>Orak</t>
    <phoneticPr fontId="1" type="noConversion"/>
  </si>
  <si>
    <t>Tanaka</t>
    <phoneticPr fontId="1" type="noConversion"/>
  </si>
  <si>
    <t>Troponin</t>
    <phoneticPr fontId="1" type="noConversion"/>
  </si>
  <si>
    <t>AMI</t>
    <phoneticPr fontId="1" type="noConversion"/>
  </si>
  <si>
    <t>BIOMACS study</t>
    <phoneticPr fontId="1" type="noConversion"/>
  </si>
  <si>
    <t>중국</t>
    <phoneticPr fontId="1" type="noConversion"/>
  </si>
  <si>
    <t>Troponin T</t>
    <phoneticPr fontId="1" type="noConversion"/>
  </si>
  <si>
    <t>임상진단</t>
    <phoneticPr fontId="1" type="noConversion"/>
  </si>
  <si>
    <t>P-value</t>
    <phoneticPr fontId="1" type="noConversion"/>
  </si>
  <si>
    <t>95.0</t>
    <phoneticPr fontId="1" type="noConversion"/>
  </si>
  <si>
    <t>증상 시작 후 6시간 이내</t>
    <phoneticPr fontId="1" type="noConversion"/>
  </si>
  <si>
    <t>94.0</t>
    <phoneticPr fontId="1" type="noConversion"/>
  </si>
  <si>
    <t>87.5</t>
    <phoneticPr fontId="1" type="noConversion"/>
  </si>
  <si>
    <t>94.5</t>
    <phoneticPr fontId="1" type="noConversion"/>
  </si>
  <si>
    <t>49.0</t>
    <phoneticPr fontId="1" type="noConversion"/>
  </si>
  <si>
    <t>97.2</t>
    <phoneticPr fontId="1" type="noConversion"/>
  </si>
  <si>
    <t>86.3</t>
    <phoneticPr fontId="1" type="noConversion"/>
  </si>
  <si>
    <t>96.2</t>
    <phoneticPr fontId="1" type="noConversion"/>
  </si>
  <si>
    <t>AMI와 SCHD 감별</t>
    <phoneticPr fontId="1" type="noConversion"/>
  </si>
  <si>
    <t>411
-I(AMI): 229
-C(SCHD): 182</t>
    <phoneticPr fontId="1" type="noConversion"/>
  </si>
  <si>
    <t>AMI, SCHD 환자</t>
    <phoneticPr fontId="1" type="noConversion"/>
  </si>
  <si>
    <t>Troponin I</t>
    <phoneticPr fontId="1" type="noConversion"/>
  </si>
  <si>
    <t>cTnI</t>
    <phoneticPr fontId="1" type="noConversion"/>
  </si>
  <si>
    <t>0.819</t>
    <phoneticPr fontId="1" type="noConversion"/>
  </si>
  <si>
    <t>0.790</t>
    <phoneticPr fontId="1" type="noConversion"/>
  </si>
  <si>
    <t>72.93</t>
    <phoneticPr fontId="1" type="noConversion"/>
  </si>
  <si>
    <t>77.73</t>
    <phoneticPr fontId="1" type="noConversion"/>
  </si>
  <si>
    <t>84.62</t>
    <phoneticPr fontId="1" type="noConversion"/>
  </si>
  <si>
    <t>81.32</t>
    <phoneticPr fontId="1" type="noConversion"/>
  </si>
  <si>
    <t>0.665 ng/ml</t>
    <phoneticPr fontId="1" type="noConversion"/>
  </si>
  <si>
    <t>ECG testing</t>
    <phoneticPr fontId="1" type="noConversion"/>
  </si>
  <si>
    <t>AMI</t>
    <phoneticPr fontId="1" type="noConversion"/>
  </si>
  <si>
    <t>흉통 환자</t>
    <phoneticPr fontId="1" type="noConversion"/>
  </si>
  <si>
    <t>파키스탄</t>
    <phoneticPr fontId="1" type="noConversion"/>
  </si>
  <si>
    <t>140
-I(AMI): 21
-C(non-AMI): 119</t>
    <phoneticPr fontId="1" type="noConversion"/>
  </si>
  <si>
    <t>1시간</t>
    <phoneticPr fontId="1" type="noConversion"/>
  </si>
  <si>
    <t>2시간</t>
    <phoneticPr fontId="1" type="noConversion"/>
  </si>
  <si>
    <t>6시간</t>
    <phoneticPr fontId="1" type="noConversion"/>
  </si>
  <si>
    <t>12-24시간</t>
    <phoneticPr fontId="1" type="noConversion"/>
  </si>
  <si>
    <t>26</t>
  </si>
  <si>
    <t>3.2</t>
    <phoneticPr fontId="1" type="noConversion"/>
  </si>
  <si>
    <t>32.1</t>
    <phoneticPr fontId="1" type="noConversion"/>
  </si>
  <si>
    <t>97</t>
    <phoneticPr fontId="1" type="noConversion"/>
  </si>
  <si>
    <t>87.4</t>
    <phoneticPr fontId="1" type="noConversion"/>
  </si>
  <si>
    <t>56</t>
    <phoneticPr fontId="1" type="noConversion"/>
  </si>
  <si>
    <t>30</t>
    <phoneticPr fontId="1" type="noConversion"/>
  </si>
  <si>
    <t>33.2</t>
    <phoneticPr fontId="1" type="noConversion"/>
  </si>
  <si>
    <t>85.2</t>
    <phoneticPr fontId="1" type="noConversion"/>
  </si>
  <si>
    <t>88.9</t>
    <phoneticPr fontId="1" type="noConversion"/>
  </si>
  <si>
    <t>42.3</t>
    <phoneticPr fontId="1" type="noConversion"/>
  </si>
  <si>
    <t>7.1</t>
    <phoneticPr fontId="1" type="noConversion"/>
  </si>
  <si>
    <t>32.3</t>
    <phoneticPr fontId="1" type="noConversion"/>
  </si>
  <si>
    <t>98</t>
    <phoneticPr fontId="1" type="noConversion"/>
  </si>
  <si>
    <t>78</t>
    <phoneticPr fontId="1" type="noConversion"/>
  </si>
  <si>
    <t>40.2</t>
    <phoneticPr fontId="1" type="noConversion"/>
  </si>
  <si>
    <t>88</t>
    <phoneticPr fontId="1" type="noConversion"/>
  </si>
  <si>
    <t>84.9</t>
    <phoneticPr fontId="1" type="noConversion"/>
  </si>
  <si>
    <t>86.5</t>
    <phoneticPr fontId="1" type="noConversion"/>
  </si>
  <si>
    <t>50.2</t>
    <phoneticPr fontId="1" type="noConversion"/>
  </si>
  <si>
    <t>21.1</t>
    <phoneticPr fontId="1" type="noConversion"/>
  </si>
  <si>
    <t>57.6</t>
    <phoneticPr fontId="1" type="noConversion"/>
  </si>
  <si>
    <t>86</t>
    <phoneticPr fontId="1" type="noConversion"/>
  </si>
  <si>
    <t>67.5</t>
    <phoneticPr fontId="1" type="noConversion"/>
  </si>
  <si>
    <t>65.2</t>
    <phoneticPr fontId="1" type="noConversion"/>
  </si>
  <si>
    <t>46.8</t>
    <phoneticPr fontId="1" type="noConversion"/>
  </si>
  <si>
    <t>90.5</t>
    <phoneticPr fontId="1" type="noConversion"/>
  </si>
  <si>
    <t>86.9</t>
    <phoneticPr fontId="1" type="noConversion"/>
  </si>
  <si>
    <t>89.3</t>
    <phoneticPr fontId="1" type="noConversion"/>
  </si>
  <si>
    <t>80</t>
    <phoneticPr fontId="1" type="noConversion"/>
  </si>
  <si>
    <t>87.2</t>
    <phoneticPr fontId="1" type="noConversion"/>
  </si>
  <si>
    <t>99</t>
    <phoneticPr fontId="1" type="noConversion"/>
  </si>
  <si>
    <t>86.2</t>
    <phoneticPr fontId="1" type="noConversion"/>
  </si>
  <si>
    <t>78.2</t>
    <phoneticPr fontId="1" type="noConversion"/>
  </si>
  <si>
    <t>88.6</t>
    <phoneticPr fontId="1" type="noConversion"/>
  </si>
  <si>
    <t>52.8</t>
    <phoneticPr fontId="1" type="noConversion"/>
  </si>
  <si>
    <t>94.8</t>
    <phoneticPr fontId="1" type="noConversion"/>
  </si>
  <si>
    <t>96.5</t>
    <phoneticPr fontId="1" type="noConversion"/>
  </si>
  <si>
    <t>100</t>
    <phoneticPr fontId="1" type="noConversion"/>
  </si>
  <si>
    <t>95.3</t>
    <phoneticPr fontId="1" type="noConversion"/>
  </si>
  <si>
    <t>98.2</t>
    <phoneticPr fontId="1" type="noConversion"/>
  </si>
  <si>
    <t>87</t>
    <phoneticPr fontId="1" type="noConversion"/>
  </si>
  <si>
    <t>98.9</t>
    <phoneticPr fontId="1" type="noConversion"/>
  </si>
  <si>
    <t>20분 이상 흉통이 지속되어 2시간 이내 응급실 내원한 NSTE-ACS 의심되는 25세 이상 성인</t>
    <phoneticPr fontId="1" type="noConversion"/>
  </si>
  <si>
    <t>구분</t>
    <phoneticPr fontId="1" type="noConversion"/>
  </si>
  <si>
    <t>TnI</t>
    <phoneticPr fontId="1" type="noConversion"/>
  </si>
  <si>
    <t>중국</t>
    <phoneticPr fontId="1" type="noConversion"/>
  </si>
  <si>
    <t>Troponin I</t>
    <phoneticPr fontId="1" type="noConversion"/>
  </si>
  <si>
    <t>20-70의 CKD 환자</t>
    <phoneticPr fontId="1" type="noConversion"/>
  </si>
  <si>
    <t>ECG</t>
    <phoneticPr fontId="1" type="noConversion"/>
  </si>
  <si>
    <t>인도</t>
    <phoneticPr fontId="1" type="noConversion"/>
  </si>
  <si>
    <t>ACS</t>
    <phoneticPr fontId="1" type="noConversion"/>
  </si>
  <si>
    <t>60.81</t>
    <phoneticPr fontId="1" type="noConversion"/>
  </si>
  <si>
    <t>72.10</t>
    <phoneticPr fontId="1" type="noConversion"/>
  </si>
  <si>
    <t>36.89</t>
    <phoneticPr fontId="1" type="noConversion"/>
  </si>
  <si>
    <t>98.28</t>
    <phoneticPr fontId="1" type="noConversion"/>
  </si>
  <si>
    <t>56.76</t>
    <phoneticPr fontId="1" type="noConversion"/>
  </si>
  <si>
    <t>83.33</t>
    <phoneticPr fontId="1" type="noConversion"/>
  </si>
  <si>
    <t>47.73</t>
    <phoneticPr fontId="1" type="noConversion"/>
  </si>
  <si>
    <t>87.79</t>
    <phoneticPr fontId="1" type="noConversion"/>
  </si>
  <si>
    <t>350
-I(ACS): 74
-C(no ACS): 276</t>
    <phoneticPr fontId="1" type="noConversion"/>
  </si>
  <si>
    <t>0.10 ng/ml</t>
    <phoneticPr fontId="1" type="noConversion"/>
  </si>
  <si>
    <t>흉통 환자</t>
    <phoneticPr fontId="1" type="noConversion"/>
  </si>
  <si>
    <t>AMI</t>
    <phoneticPr fontId="1" type="noConversion"/>
  </si>
  <si>
    <t>337
-I(AMI): 174
-C(no AMI): 163</t>
    <phoneticPr fontId="1" type="noConversion"/>
  </si>
  <si>
    <t>임상진단(the fourth edition of the Global Definition of Myocardial Infarction)</t>
    <phoneticPr fontId="1" type="noConversion"/>
  </si>
  <si>
    <t>57.5</t>
    <phoneticPr fontId="1" type="noConversion"/>
  </si>
  <si>
    <t>10.41</t>
    <phoneticPr fontId="1" type="noConversion"/>
  </si>
  <si>
    <t>0.45</t>
    <phoneticPr fontId="1" type="noConversion"/>
  </si>
  <si>
    <t>75.4</t>
    <phoneticPr fontId="1" type="noConversion"/>
  </si>
  <si>
    <t>0.719</t>
    <phoneticPr fontId="1" type="noConversion"/>
  </si>
  <si>
    <t>79.3</t>
    <phoneticPr fontId="1" type="noConversion"/>
  </si>
  <si>
    <t>91.4</t>
    <phoneticPr fontId="1" type="noConversion"/>
  </si>
  <si>
    <t>85.1</t>
    <phoneticPr fontId="1" type="noConversion"/>
  </si>
  <si>
    <t>9.23</t>
    <phoneticPr fontId="1" type="noConversion"/>
  </si>
  <si>
    <t>0.23</t>
    <phoneticPr fontId="1" type="noConversion"/>
  </si>
  <si>
    <t>0.862</t>
    <phoneticPr fontId="1" type="noConversion"/>
  </si>
  <si>
    <t>흉통으로 6시간 내 응급실 입원한 18세 이상 성인</t>
    <phoneticPr fontId="1" type="noConversion"/>
  </si>
  <si>
    <t>한국</t>
    <phoneticPr fontId="1" type="noConversion"/>
  </si>
  <si>
    <t>271
-I(AMI): 68
-C(no AMI): 203</t>
    <phoneticPr fontId="1" type="noConversion"/>
  </si>
  <si>
    <t>31.71</t>
    <phoneticPr fontId="1" type="noConversion"/>
  </si>
  <si>
    <t>91.51</t>
    <phoneticPr fontId="1" type="noConversion"/>
  </si>
  <si>
    <t>59.09</t>
    <phoneticPr fontId="1" type="noConversion"/>
  </si>
  <si>
    <t>77.60</t>
    <phoneticPr fontId="1" type="noConversion"/>
  </si>
  <si>
    <t>흉통 시작 후 1시간 이내</t>
    <phoneticPr fontId="1" type="noConversion"/>
  </si>
  <si>
    <t>19.51</t>
    <phoneticPr fontId="1" type="noConversion"/>
  </si>
  <si>
    <t>99.06</t>
    <phoneticPr fontId="1" type="noConversion"/>
  </si>
  <si>
    <t>88.89</t>
    <phoneticPr fontId="1" type="noConversion"/>
  </si>
  <si>
    <t>76.09</t>
    <phoneticPr fontId="1" type="noConversion"/>
  </si>
  <si>
    <t>0.678</t>
    <phoneticPr fontId="1" type="noConversion"/>
  </si>
  <si>
    <t>흉통 시작 후 2시간 이내</t>
    <phoneticPr fontId="1" type="noConversion"/>
  </si>
  <si>
    <t>32.69</t>
    <phoneticPr fontId="1" type="noConversion"/>
  </si>
  <si>
    <t>93.79</t>
    <phoneticPr fontId="1" type="noConversion"/>
  </si>
  <si>
    <t>62.69</t>
    <phoneticPr fontId="1" type="noConversion"/>
  </si>
  <si>
    <t>81.18</t>
    <phoneticPr fontId="1" type="noConversion"/>
  </si>
  <si>
    <t>21.15</t>
    <phoneticPr fontId="1" type="noConversion"/>
  </si>
  <si>
    <t>99.38</t>
    <phoneticPr fontId="1" type="noConversion"/>
  </si>
  <si>
    <t>91.67</t>
    <phoneticPr fontId="1" type="noConversion"/>
  </si>
  <si>
    <t>79.60</t>
    <phoneticPr fontId="1" type="noConversion"/>
  </si>
  <si>
    <t>0.693</t>
    <phoneticPr fontId="1" type="noConversion"/>
  </si>
  <si>
    <t>0.760</t>
    <phoneticPr fontId="1" type="noConversion"/>
  </si>
  <si>
    <t>흉통 시작 후 6시간 이내</t>
    <phoneticPr fontId="1" type="noConversion"/>
  </si>
  <si>
    <t>41.18</t>
    <phoneticPr fontId="1" type="noConversion"/>
  </si>
  <si>
    <t>94.09</t>
    <phoneticPr fontId="1" type="noConversion"/>
  </si>
  <si>
    <t>70.00</t>
    <phoneticPr fontId="1" type="noConversion"/>
  </si>
  <si>
    <t>82.68</t>
    <phoneticPr fontId="1" type="noConversion"/>
  </si>
  <si>
    <t>32.35</t>
    <phoneticPr fontId="1" type="noConversion"/>
  </si>
  <si>
    <t>99.01</t>
    <phoneticPr fontId="1" type="noConversion"/>
  </si>
  <si>
    <t>81.38</t>
    <phoneticPr fontId="1" type="noConversion"/>
  </si>
  <si>
    <t>0.742</t>
    <phoneticPr fontId="1" type="noConversion"/>
  </si>
  <si>
    <t>0.784</t>
    <phoneticPr fontId="1" type="noConversion"/>
  </si>
  <si>
    <t>임상진단(ECG, 심장마커, PCI 결과 포함)</t>
    <phoneticPr fontId="1" type="noConversion"/>
  </si>
  <si>
    <t>이집트</t>
    <phoneticPr fontId="1" type="noConversion"/>
  </si>
  <si>
    <t>임상진단(임상증상, ECG, cTnI, CK-MB)</t>
    <phoneticPr fontId="1" type="noConversion"/>
  </si>
  <si>
    <t>흉통으로 응급실 입원한 환자</t>
    <phoneticPr fontId="1" type="noConversion"/>
  </si>
  <si>
    <t>AMI와 UA 감별</t>
    <phoneticPr fontId="1" type="noConversion"/>
  </si>
  <si>
    <t>40
-I(AMI): 25
-C(UA): 15</t>
    <phoneticPr fontId="1" type="noConversion"/>
  </si>
  <si>
    <t>12.6 pg/ml</t>
    <phoneticPr fontId="1" type="noConversion"/>
  </si>
  <si>
    <t>18.12 U/l</t>
    <phoneticPr fontId="1" type="noConversion"/>
  </si>
  <si>
    <t>25 IU/l</t>
    <phoneticPr fontId="1" type="noConversion"/>
  </si>
  <si>
    <t>27.0 U/l</t>
    <phoneticPr fontId="1" type="noConversion"/>
  </si>
  <si>
    <t>0.47 μg/l</t>
    <phoneticPr fontId="1" type="noConversion"/>
  </si>
  <si>
    <t>22 IU/ml</t>
    <phoneticPr fontId="1" type="noConversion"/>
  </si>
  <si>
    <t>64</t>
    <phoneticPr fontId="1" type="noConversion"/>
  </si>
  <si>
    <t>93.3</t>
    <phoneticPr fontId="1" type="noConversion"/>
  </si>
  <si>
    <t>60.9</t>
    <phoneticPr fontId="1" type="noConversion"/>
  </si>
  <si>
    <t>0.82</t>
    <phoneticPr fontId="1" type="noConversion"/>
  </si>
  <si>
    <t>92</t>
    <phoneticPr fontId="1" type="noConversion"/>
  </si>
  <si>
    <t>46.67</t>
    <phoneticPr fontId="1" type="noConversion"/>
  </si>
  <si>
    <t>74.2</t>
    <phoneticPr fontId="1" type="noConversion"/>
  </si>
  <si>
    <t>77.8</t>
    <phoneticPr fontId="1" type="noConversion"/>
  </si>
  <si>
    <t>0.669</t>
    <phoneticPr fontId="1" type="noConversion"/>
  </si>
  <si>
    <t>80
-I(AMI): 55
-C(UA): 25</t>
    <phoneticPr fontId="1" type="noConversion"/>
  </si>
  <si>
    <t>임상진단</t>
    <phoneticPr fontId="1" type="noConversion"/>
  </si>
  <si>
    <t>6-12시간</t>
    <phoneticPr fontId="1" type="noConversion"/>
  </si>
  <si>
    <t>24.5 U/l</t>
    <phoneticPr fontId="1" type="noConversion"/>
  </si>
  <si>
    <t>0.041 ng/ml</t>
    <phoneticPr fontId="1" type="noConversion"/>
  </si>
  <si>
    <t>28.5 U/l</t>
    <phoneticPr fontId="1" type="noConversion"/>
  </si>
  <si>
    <t>0.073 ng/ml</t>
    <phoneticPr fontId="1" type="noConversion"/>
  </si>
  <si>
    <t>45 U/l</t>
    <phoneticPr fontId="1" type="noConversion"/>
  </si>
  <si>
    <t>0.1 ng/ml</t>
    <phoneticPr fontId="1" type="noConversion"/>
  </si>
  <si>
    <t>60</t>
    <phoneticPr fontId="1" type="noConversion"/>
  </si>
  <si>
    <t>54.5</t>
    <phoneticPr fontId="1" type="noConversion"/>
  </si>
  <si>
    <t>76</t>
    <phoneticPr fontId="1" type="noConversion"/>
  </si>
  <si>
    <t>84.6</t>
    <phoneticPr fontId="1" type="noConversion"/>
  </si>
  <si>
    <t>46.3</t>
    <phoneticPr fontId="1" type="noConversion"/>
  </si>
  <si>
    <t>73.2</t>
    <phoneticPr fontId="1" type="noConversion"/>
  </si>
  <si>
    <t>36</t>
    <phoneticPr fontId="1" type="noConversion"/>
  </si>
  <si>
    <t>Efficiency</t>
    <phoneticPr fontId="1" type="noConversion"/>
  </si>
  <si>
    <t>0.60</t>
    <phoneticPr fontId="1" type="noConversion"/>
  </si>
  <si>
    <t>0.58</t>
    <phoneticPr fontId="1" type="noConversion"/>
  </si>
  <si>
    <t>65</t>
    <phoneticPr fontId="1" type="noConversion"/>
  </si>
  <si>
    <t>55</t>
    <phoneticPr fontId="1" type="noConversion"/>
  </si>
  <si>
    <t>93.6</t>
    <phoneticPr fontId="1" type="noConversion"/>
  </si>
  <si>
    <t>66.7</t>
    <phoneticPr fontId="1" type="noConversion"/>
  </si>
  <si>
    <t>82.5</t>
    <phoneticPr fontId="1" type="noConversion"/>
  </si>
  <si>
    <t>0.84</t>
    <phoneticPr fontId="1" type="noConversion"/>
  </si>
  <si>
    <t>73</t>
    <phoneticPr fontId="1" type="noConversion"/>
  </si>
  <si>
    <t>78.5</t>
    <phoneticPr fontId="1" type="noConversion"/>
  </si>
  <si>
    <t>48.3</t>
    <phoneticPr fontId="1" type="noConversion"/>
  </si>
  <si>
    <t>0.67</t>
    <phoneticPr fontId="1" type="noConversion"/>
  </si>
  <si>
    <t>89</t>
    <phoneticPr fontId="1" type="noConversion"/>
  </si>
  <si>
    <t>96</t>
    <phoneticPr fontId="1" type="noConversion"/>
  </si>
  <si>
    <t>90</t>
    <phoneticPr fontId="1" type="noConversion"/>
  </si>
  <si>
    <t>0.91</t>
    <phoneticPr fontId="1" type="noConversion"/>
  </si>
  <si>
    <t>4.5</t>
    <phoneticPr fontId="1" type="noConversion"/>
  </si>
  <si>
    <t>92.5</t>
    <phoneticPr fontId="1" type="noConversion"/>
  </si>
  <si>
    <t>0.93</t>
    <phoneticPr fontId="1" type="noConversion"/>
  </si>
  <si>
    <t>AMI 환자</t>
    <phoneticPr fontId="1" type="noConversion"/>
  </si>
  <si>
    <t>323
-I(AMI): 208
-C(non AMI): 115</t>
    <phoneticPr fontId="1" type="noConversion"/>
  </si>
  <si>
    <t>156</t>
    <phoneticPr fontId="1" type="noConversion"/>
  </si>
  <si>
    <t>21</t>
    <phoneticPr fontId="1" type="noConversion"/>
  </si>
  <si>
    <t>84</t>
    <phoneticPr fontId="1" type="noConversion"/>
  </si>
  <si>
    <t>52</t>
    <phoneticPr fontId="1" type="noConversion"/>
  </si>
  <si>
    <t>166</t>
    <phoneticPr fontId="1" type="noConversion"/>
  </si>
  <si>
    <t>6</t>
    <phoneticPr fontId="1" type="noConversion"/>
  </si>
  <si>
    <t>42</t>
    <phoneticPr fontId="1" type="noConversion"/>
  </si>
  <si>
    <t>109</t>
    <phoneticPr fontId="1" type="noConversion"/>
  </si>
  <si>
    <t>75.00</t>
    <phoneticPr fontId="1" type="noConversion"/>
  </si>
  <si>
    <t>81.74</t>
    <phoneticPr fontId="1" type="noConversion"/>
  </si>
  <si>
    <t>79.82</t>
    <phoneticPr fontId="1" type="noConversion"/>
  </si>
  <si>
    <t>94.78</t>
    <phoneticPr fontId="1" type="noConversion"/>
  </si>
  <si>
    <t>cTnI+CK-MB</t>
    <phoneticPr fontId="1" type="noConversion"/>
  </si>
  <si>
    <t>171</t>
    <phoneticPr fontId="1" type="noConversion"/>
  </si>
  <si>
    <t>26</t>
    <phoneticPr fontId="1" type="noConversion"/>
  </si>
  <si>
    <t>37</t>
    <phoneticPr fontId="1" type="noConversion"/>
  </si>
  <si>
    <t>82.21</t>
    <phoneticPr fontId="1" type="noConversion"/>
  </si>
  <si>
    <t>77.39</t>
    <phoneticPr fontId="1" type="noConversion"/>
  </si>
  <si>
    <t>NSTEMI</t>
    <phoneticPr fontId="1" type="noConversion"/>
  </si>
  <si>
    <t>48
-I(NSTEMI+): 24
-C(NSTEMI-): 24</t>
    <phoneticPr fontId="1" type="noConversion"/>
  </si>
  <si>
    <t>CK-MB mass</t>
    <phoneticPr fontId="1" type="noConversion"/>
  </si>
  <si>
    <t>50</t>
    <phoneticPr fontId="1" type="noConversion"/>
  </si>
  <si>
    <t>95.8</t>
    <phoneticPr fontId="1" type="noConversion"/>
  </si>
  <si>
    <t>65.7</t>
    <phoneticPr fontId="1" type="noConversion"/>
  </si>
  <si>
    <t>92.3</t>
    <phoneticPr fontId="1" type="noConversion"/>
  </si>
  <si>
    <t>72.9</t>
    <phoneticPr fontId="1" type="noConversion"/>
  </si>
  <si>
    <t>62.5</t>
    <phoneticPr fontId="1" type="noConversion"/>
  </si>
  <si>
    <t>83.3</t>
    <phoneticPr fontId="1" type="noConversion"/>
  </si>
  <si>
    <t>68.9</t>
    <phoneticPr fontId="1" type="noConversion"/>
  </si>
  <si>
    <t>78.9</t>
    <phoneticPr fontId="1" type="noConversion"/>
  </si>
  <si>
    <t>터키</t>
    <phoneticPr fontId="1" type="noConversion"/>
  </si>
  <si>
    <t>30분 이상 흉통이 지속되어 12시간 내 응급실 입원 환자</t>
    <phoneticPr fontId="1" type="noConversion"/>
  </si>
  <si>
    <t>Troponin I</t>
    <phoneticPr fontId="1" type="noConversion"/>
  </si>
  <si>
    <t>흉통으로 응급실 입원 환자</t>
    <phoneticPr fontId="1" type="noConversion"/>
  </si>
  <si>
    <t>AMI</t>
    <phoneticPr fontId="1" type="noConversion"/>
  </si>
  <si>
    <t>54</t>
    <phoneticPr fontId="1" type="noConversion"/>
  </si>
  <si>
    <t>임상진단(TnI 및 CK-MB 상승, ST 분절 상승 없는 흉통)</t>
    <phoneticPr fontId="1" type="noConversion"/>
  </si>
  <si>
    <t>22</t>
    <phoneticPr fontId="1" type="noConversion"/>
  </si>
  <si>
    <t>46</t>
    <phoneticPr fontId="1" type="noConversion"/>
  </si>
  <si>
    <t>53</t>
    <phoneticPr fontId="1" type="noConversion"/>
  </si>
  <si>
    <t>33</t>
    <phoneticPr fontId="1" type="noConversion"/>
  </si>
  <si>
    <t>83</t>
    <phoneticPr fontId="1" type="noConversion"/>
  </si>
  <si>
    <t>62</t>
    <phoneticPr fontId="1" type="noConversion"/>
  </si>
  <si>
    <t>68</t>
    <phoneticPr fontId="1" type="noConversion"/>
  </si>
  <si>
    <t>70</t>
    <phoneticPr fontId="1" type="noConversion"/>
  </si>
  <si>
    <t>67</t>
    <phoneticPr fontId="1" type="noConversion"/>
  </si>
  <si>
    <t>33.3</t>
    <phoneticPr fontId="1" type="noConversion"/>
  </si>
  <si>
    <t>72</t>
    <phoneticPr fontId="1" type="noConversion"/>
  </si>
  <si>
    <t>78.6</t>
    <phoneticPr fontId="1" type="noConversion"/>
  </si>
  <si>
    <t>전체</t>
    <phoneticPr fontId="1" type="noConversion"/>
  </si>
  <si>
    <t>86.7</t>
    <phoneticPr fontId="1" type="noConversion"/>
  </si>
  <si>
    <t>독일</t>
    <phoneticPr fontId="1" type="noConversion"/>
  </si>
  <si>
    <t>급성 심정지 환자</t>
    <phoneticPr fontId="1" type="noConversion"/>
  </si>
  <si>
    <t>angiography</t>
    <phoneticPr fontId="1" type="noConversion"/>
  </si>
  <si>
    <t>Troponin T</t>
    <phoneticPr fontId="1" type="noConversion"/>
  </si>
  <si>
    <t>226
-I(AMI): 109
-C(Non AMI): 117</t>
    <phoneticPr fontId="1" type="noConversion"/>
  </si>
  <si>
    <t>25 U/l</t>
    <phoneticPr fontId="1" type="noConversion"/>
  </si>
  <si>
    <t>92.2</t>
    <phoneticPr fontId="1" type="noConversion"/>
  </si>
  <si>
    <t>13.6</t>
    <phoneticPr fontId="1" type="noConversion"/>
  </si>
  <si>
    <t>0.5 μg/l</t>
    <phoneticPr fontId="1" type="noConversion"/>
  </si>
  <si>
    <t>83.6</t>
    <phoneticPr fontId="1" type="noConversion"/>
  </si>
  <si>
    <t>TNT</t>
    <phoneticPr fontId="1" type="noConversion"/>
  </si>
  <si>
    <t>100 U/l</t>
    <phoneticPr fontId="1" type="noConversion"/>
  </si>
  <si>
    <t>58.8</t>
    <phoneticPr fontId="1" type="noConversion"/>
  </si>
  <si>
    <t>72.7</t>
    <phoneticPr fontId="1" type="noConversion"/>
  </si>
  <si>
    <t>1 μg/l</t>
    <phoneticPr fontId="1" type="noConversion"/>
  </si>
  <si>
    <t>70.9</t>
    <phoneticPr fontId="1" type="noConversion"/>
  </si>
  <si>
    <t>61.2</t>
    <phoneticPr fontId="1" type="noConversion"/>
  </si>
  <si>
    <t>RATPAC trial</t>
    <phoneticPr fontId="1" type="noConversion"/>
  </si>
  <si>
    <t>영국</t>
    <phoneticPr fontId="1" type="noConversion"/>
  </si>
  <si>
    <t>흉통 환자</t>
    <phoneticPr fontId="1" type="noConversion"/>
  </si>
  <si>
    <t>Troponin I, T</t>
    <phoneticPr fontId="1" type="noConversion"/>
  </si>
  <si>
    <t>일본</t>
    <phoneticPr fontId="1" type="noConversion"/>
  </si>
  <si>
    <t>AMI 의심 증상으로 응급실 입원 환자</t>
    <phoneticPr fontId="1" type="noConversion"/>
  </si>
  <si>
    <t>임상진단(universal definition of MI)</t>
    <phoneticPr fontId="1" type="noConversion"/>
  </si>
  <si>
    <t>85</t>
    <phoneticPr fontId="1" type="noConversion"/>
  </si>
  <si>
    <t>16</t>
    <phoneticPr fontId="1" type="noConversion"/>
  </si>
  <si>
    <t>25</t>
    <phoneticPr fontId="1" type="noConversion"/>
  </si>
  <si>
    <t>cTnT</t>
    <phoneticPr fontId="1" type="noConversion"/>
  </si>
  <si>
    <t>c-TnT</t>
    <phoneticPr fontId="1" type="noConversion"/>
  </si>
  <si>
    <t>hs-TnT</t>
  </si>
  <si>
    <t>증상 시작 후 2시간 이내 입원</t>
    <phoneticPr fontId="1" type="noConversion"/>
  </si>
  <si>
    <t>증상 시작 2-4시간 후 입원</t>
    <phoneticPr fontId="1" type="noConversion"/>
  </si>
  <si>
    <t>증상 시작 4시간 후 입원</t>
    <phoneticPr fontId="1" type="noConversion"/>
  </si>
  <si>
    <t>93</t>
    <phoneticPr fontId="1" type="noConversion"/>
  </si>
  <si>
    <t>19</t>
    <phoneticPr fontId="1" type="noConversion"/>
  </si>
  <si>
    <t>75</t>
    <phoneticPr fontId="1" type="noConversion"/>
  </si>
  <si>
    <t>57</t>
    <phoneticPr fontId="1" type="noConversion"/>
  </si>
  <si>
    <t>40</t>
    <phoneticPr fontId="1" type="noConversion"/>
  </si>
  <si>
    <t>48</t>
    <phoneticPr fontId="1" type="noConversion"/>
  </si>
  <si>
    <t>38</t>
    <phoneticPr fontId="1" type="noConversion"/>
  </si>
  <si>
    <t>17</t>
    <phoneticPr fontId="1" type="noConversion"/>
  </si>
  <si>
    <t>81</t>
    <phoneticPr fontId="1" type="noConversion"/>
  </si>
  <si>
    <t>95</t>
    <phoneticPr fontId="1" type="noConversion"/>
  </si>
  <si>
    <t>34</t>
    <phoneticPr fontId="1" type="noConversion"/>
  </si>
  <si>
    <t>94</t>
    <phoneticPr fontId="1" type="noConversion"/>
  </si>
  <si>
    <t>74</t>
    <phoneticPr fontId="1" type="noConversion"/>
  </si>
  <si>
    <t>71</t>
    <phoneticPr fontId="1" type="noConversion"/>
  </si>
  <si>
    <t>69</t>
    <phoneticPr fontId="1" type="noConversion"/>
  </si>
  <si>
    <t>13</t>
    <phoneticPr fontId="1" type="noConversion"/>
  </si>
  <si>
    <t>966</t>
    <phoneticPr fontId="1" type="noConversion"/>
  </si>
  <si>
    <t>24</t>
    <phoneticPr fontId="1" type="noConversion"/>
  </si>
  <si>
    <t>84.5</t>
    <phoneticPr fontId="1" type="noConversion"/>
  </si>
  <si>
    <t>97.6</t>
    <phoneticPr fontId="1" type="noConversion"/>
  </si>
  <si>
    <t>74.7</t>
    <phoneticPr fontId="1" type="noConversion"/>
  </si>
  <si>
    <t>98.7</t>
    <phoneticPr fontId="1" type="noConversion"/>
  </si>
  <si>
    <t>90분</t>
    <phoneticPr fontId="1" type="noConversion"/>
  </si>
  <si>
    <t>3</t>
    <phoneticPr fontId="1" type="noConversion"/>
  </si>
  <si>
    <t>9</t>
    <phoneticPr fontId="1" type="noConversion"/>
  </si>
  <si>
    <t>1</t>
    <phoneticPr fontId="1" type="noConversion"/>
  </si>
  <si>
    <t>809</t>
    <phoneticPr fontId="1" type="noConversion"/>
  </si>
  <si>
    <t>814</t>
    <phoneticPr fontId="1" type="noConversion"/>
  </si>
  <si>
    <t>25.0</t>
    <phoneticPr fontId="1" type="noConversion"/>
  </si>
  <si>
    <t>98.1</t>
    <phoneticPr fontId="1" type="noConversion"/>
  </si>
  <si>
    <t>94.1</t>
    <phoneticPr fontId="1" type="noConversion"/>
  </si>
  <si>
    <t>98.4</t>
    <phoneticPr fontId="1" type="noConversion"/>
  </si>
  <si>
    <t>55.2</t>
    <phoneticPr fontId="1" type="noConversion"/>
  </si>
  <si>
    <t>99.9</t>
    <phoneticPr fontId="1" type="noConversion"/>
  </si>
  <si>
    <t>peak or delta</t>
    <phoneticPr fontId="1" type="noConversion"/>
  </si>
  <si>
    <t>51</t>
    <phoneticPr fontId="1" type="noConversion"/>
  </si>
  <si>
    <t>2</t>
    <phoneticPr fontId="1" type="noConversion"/>
  </si>
  <si>
    <t>31</t>
    <phoneticPr fontId="1" type="noConversion"/>
  </si>
  <si>
    <t>963</t>
    <phoneticPr fontId="1" type="noConversion"/>
  </si>
  <si>
    <t>958</t>
    <phoneticPr fontId="1" type="noConversion"/>
  </si>
  <si>
    <t>39.3</t>
    <phoneticPr fontId="1" type="noConversion"/>
  </si>
  <si>
    <t>96.9</t>
    <phoneticPr fontId="1" type="noConversion"/>
  </si>
  <si>
    <t>51.6</t>
    <phoneticPr fontId="1" type="noConversion"/>
  </si>
  <si>
    <t>96.3</t>
    <phoneticPr fontId="1" type="noConversion"/>
  </si>
  <si>
    <t>69.2</t>
    <phoneticPr fontId="1" type="noConversion"/>
  </si>
  <si>
    <t>99.8</t>
    <phoneticPr fontId="1" type="noConversion"/>
  </si>
  <si>
    <t>peak</t>
    <phoneticPr fontId="1" type="noConversion"/>
  </si>
  <si>
    <t>흉통으로 응급실 입원한 25세 이상 환자</t>
    <phoneticPr fontId="1" type="noConversion"/>
  </si>
  <si>
    <t>1128
-I(AMI): 117
-C(Non-AMI): 1011</t>
    <phoneticPr fontId="1" type="noConversion"/>
  </si>
  <si>
    <t>임상진단(ACC/ESC guidelines)</t>
    <phoneticPr fontId="1" type="noConversion"/>
  </si>
  <si>
    <t>91</t>
    <phoneticPr fontId="1" type="noConversion"/>
  </si>
  <si>
    <t>82</t>
    <phoneticPr fontId="1" type="noConversion"/>
  </si>
  <si>
    <t>0-3시간</t>
    <phoneticPr fontId="1" type="noConversion"/>
  </si>
  <si>
    <t>50.0</t>
    <phoneticPr fontId="1" type="noConversion"/>
  </si>
  <si>
    <t>53.6</t>
    <phoneticPr fontId="1" type="noConversion"/>
  </si>
  <si>
    <t>92.1</t>
    <phoneticPr fontId="1" type="noConversion"/>
  </si>
  <si>
    <t>3-6시간</t>
    <phoneticPr fontId="1" type="noConversion"/>
  </si>
  <si>
    <t>67.6</t>
    <phoneticPr fontId="1" type="noConversion"/>
  </si>
  <si>
    <t>94.3</t>
    <phoneticPr fontId="1" type="noConversion"/>
  </si>
  <si>
    <t>70.6</t>
    <phoneticPr fontId="1" type="noConversion"/>
  </si>
  <si>
    <t>75.9</t>
    <phoneticPr fontId="1" type="noConversion"/>
  </si>
  <si>
    <t>81.0</t>
    <phoneticPr fontId="1" type="noConversion"/>
  </si>
  <si>
    <t>94.2</t>
    <phoneticPr fontId="1" type="noConversion"/>
  </si>
  <si>
    <t>82.3</t>
    <phoneticPr fontId="1" type="noConversion"/>
  </si>
  <si>
    <t>93.8</t>
    <phoneticPr fontId="1" type="noConversion"/>
  </si>
  <si>
    <t>87.3</t>
    <phoneticPr fontId="1" type="noConversion"/>
  </si>
  <si>
    <t>97.9</t>
    <phoneticPr fontId="1" type="noConversion"/>
  </si>
  <si>
    <t>24-48시간</t>
    <phoneticPr fontId="1" type="noConversion"/>
  </si>
  <si>
    <t>97.3</t>
    <phoneticPr fontId="1" type="noConversion"/>
  </si>
  <si>
    <t>94.7</t>
    <phoneticPr fontId="1" type="noConversion"/>
  </si>
  <si>
    <t>94.4</t>
    <phoneticPr fontId="1" type="noConversion"/>
  </si>
  <si>
    <t>&gt;48시간</t>
    <phoneticPr fontId="1" type="noConversion"/>
  </si>
  <si>
    <t>99.4</t>
    <phoneticPr fontId="1" type="noConversion"/>
  </si>
  <si>
    <t>88.1</t>
    <phoneticPr fontId="1" type="noConversion"/>
  </si>
  <si>
    <t>66</t>
    <phoneticPr fontId="1" type="noConversion"/>
  </si>
  <si>
    <t>77</t>
    <phoneticPr fontId="1" type="noConversion"/>
  </si>
  <si>
    <t>79</t>
    <phoneticPr fontId="1" type="noConversion"/>
  </si>
  <si>
    <t>61</t>
    <phoneticPr fontId="1" type="noConversion"/>
  </si>
  <si>
    <t>0.716-0.902</t>
  </si>
  <si>
    <t>0.674-0.877</t>
  </si>
  <si>
    <t>0.761-0.949</t>
  </si>
  <si>
    <t>0.762-0.940</t>
  </si>
  <si>
    <t>0.896-0.978</t>
  </si>
  <si>
    <t>0.854-0.953</t>
  </si>
  <si>
    <t>0.962-0.990</t>
  </si>
  <si>
    <t>0.959-0.996</t>
  </si>
  <si>
    <t>0.978-0.996</t>
  </si>
  <si>
    <t>0.952-1.000</t>
  </si>
  <si>
    <t>0.851-0.939</t>
  </si>
  <si>
    <t>0.908-0.981</t>
  </si>
  <si>
    <t>0.809</t>
    <phoneticPr fontId="1" type="noConversion"/>
  </si>
  <si>
    <t>0.762</t>
    <phoneticPr fontId="1" type="noConversion"/>
  </si>
  <si>
    <t>0.851</t>
    <phoneticPr fontId="1" type="noConversion"/>
  </si>
  <si>
    <t>0.855</t>
    <phoneticPr fontId="1" type="noConversion"/>
  </si>
  <si>
    <t>0.937</t>
    <phoneticPr fontId="1" type="noConversion"/>
  </si>
  <si>
    <t>0.904</t>
    <phoneticPr fontId="1" type="noConversion"/>
  </si>
  <si>
    <t>0.976</t>
    <phoneticPr fontId="1" type="noConversion"/>
  </si>
  <si>
    <t>0.978</t>
    <phoneticPr fontId="1" type="noConversion"/>
  </si>
  <si>
    <t>0.987</t>
    <phoneticPr fontId="1" type="noConversion"/>
  </si>
  <si>
    <t>0.944</t>
    <phoneticPr fontId="1" type="noConversion"/>
  </si>
  <si>
    <t>0.895</t>
    <phoneticPr fontId="1" type="noConversion"/>
  </si>
  <si>
    <t>MI와 UA 감별</t>
    <phoneticPr fontId="1" type="noConversion"/>
  </si>
  <si>
    <t>72
-I(AMI): 24
-C(UA): 48</t>
    <phoneticPr fontId="1" type="noConversion"/>
  </si>
  <si>
    <t>ECT, cTnT</t>
    <phoneticPr fontId="1" type="noConversion"/>
  </si>
  <si>
    <t>Troponin-T</t>
    <phoneticPr fontId="1" type="noConversion"/>
  </si>
  <si>
    <t>4시간</t>
    <phoneticPr fontId="1" type="noConversion"/>
  </si>
  <si>
    <t>54.1</t>
    <phoneticPr fontId="1" type="noConversion"/>
  </si>
  <si>
    <t>85.8</t>
    <phoneticPr fontId="1" type="noConversion"/>
  </si>
  <si>
    <t>95.7</t>
    <phoneticPr fontId="1" type="noConversion"/>
  </si>
  <si>
    <t>AMI</t>
    <phoneticPr fontId="1" type="noConversion"/>
  </si>
  <si>
    <t>스페인</t>
    <phoneticPr fontId="1" type="noConversion"/>
  </si>
  <si>
    <t>20분 이상 흉통이 지속되어 6시간 이내 응급실 입원한 환자</t>
    <phoneticPr fontId="1" type="noConversion"/>
  </si>
  <si>
    <t>165
-I(AMI): 65
-C(no AMI): 100</t>
    <phoneticPr fontId="1" type="noConversion"/>
  </si>
  <si>
    <t>Troponin I</t>
    <phoneticPr fontId="1" type="noConversion"/>
  </si>
  <si>
    <t>임상진단(ESC/ACC redefinition of myocardial infarction)</t>
    <phoneticPr fontId="1" type="noConversion"/>
  </si>
  <si>
    <t>4% of CK</t>
    <phoneticPr fontId="1" type="noConversion"/>
  </si>
  <si>
    <t>20</t>
    <phoneticPr fontId="1" type="noConversion"/>
  </si>
  <si>
    <t>3.7</t>
    <phoneticPr fontId="1" type="noConversion"/>
  </si>
  <si>
    <t>0.9</t>
    <phoneticPr fontId="1" type="noConversion"/>
  </si>
  <si>
    <t>0.589</t>
    <phoneticPr fontId="1" type="noConversion"/>
  </si>
  <si>
    <t>0.47-0.71</t>
    <phoneticPr fontId="1" type="noConversion"/>
  </si>
  <si>
    <t>0.6 ng/ml</t>
    <phoneticPr fontId="1" type="noConversion"/>
  </si>
  <si>
    <t>2.69</t>
    <phoneticPr fontId="1" type="noConversion"/>
  </si>
  <si>
    <t>0.83</t>
    <phoneticPr fontId="1" type="noConversion"/>
  </si>
  <si>
    <t>0.664</t>
    <phoneticPr fontId="1" type="noConversion"/>
  </si>
  <si>
    <t>0.55-0.78</t>
    <phoneticPr fontId="1" type="noConversion"/>
  </si>
  <si>
    <t>0.96</t>
    <phoneticPr fontId="1" type="noConversion"/>
  </si>
  <si>
    <t>영국</t>
    <phoneticPr fontId="1" type="noConversion"/>
  </si>
  <si>
    <t>CABG 시술 환자</t>
    <phoneticPr fontId="1" type="noConversion"/>
  </si>
  <si>
    <t>CMR</t>
    <phoneticPr fontId="1" type="noConversion"/>
  </si>
  <si>
    <t>40
-I(w/ new DE): 8
-C(w/o new DE): 32</t>
    <phoneticPr fontId="1" type="noConversion"/>
  </si>
  <si>
    <t>28 ng/ml</t>
    <phoneticPr fontId="1" type="noConversion"/>
  </si>
  <si>
    <t>16.7 μg/l</t>
    <phoneticPr fontId="1" type="noConversion"/>
  </si>
  <si>
    <t>0.880</t>
    <phoneticPr fontId="1" type="noConversion"/>
  </si>
  <si>
    <t>0.857</t>
    <phoneticPr fontId="1" type="noConversion"/>
  </si>
  <si>
    <t>0.0001</t>
    <phoneticPr fontId="1" type="noConversion"/>
  </si>
  <si>
    <t>59</t>
    <phoneticPr fontId="1" type="noConversion"/>
  </si>
  <si>
    <t>0.806</t>
    <phoneticPr fontId="1" type="noConversion"/>
  </si>
  <si>
    <t>0.0019</t>
    <phoneticPr fontId="1" type="noConversion"/>
  </si>
  <si>
    <t>0.912</t>
    <phoneticPr fontId="1" type="noConversion"/>
  </si>
  <si>
    <t>12.3 ng/ml</t>
    <phoneticPr fontId="1" type="noConversion"/>
  </si>
  <si>
    <t>6.6 μg/l</t>
    <phoneticPr fontId="1" type="noConversion"/>
  </si>
  <si>
    <t>9.3 ng/ml</t>
    <phoneticPr fontId="1" type="noConversion"/>
  </si>
  <si>
    <t>4.0 μg/l</t>
    <phoneticPr fontId="1" type="noConversion"/>
  </si>
  <si>
    <t>63</t>
    <phoneticPr fontId="1" type="noConversion"/>
  </si>
  <si>
    <t>0.738</t>
    <phoneticPr fontId="1" type="noConversion"/>
  </si>
  <si>
    <t>0.0282</t>
    <phoneticPr fontId="1" type="noConversion"/>
  </si>
  <si>
    <t>NSTE-ACS 의심으로 응급실 입원 환자</t>
    <phoneticPr fontId="1" type="noConversion"/>
  </si>
  <si>
    <t>네덜란드</t>
    <phoneticPr fontId="1" type="noConversion"/>
  </si>
  <si>
    <t>MI</t>
    <phoneticPr fontId="1" type="noConversion"/>
  </si>
  <si>
    <t>137
-I(MI): 30
-C(no MI): 107</t>
    <phoneticPr fontId="1" type="noConversion"/>
  </si>
  <si>
    <t>임상진단</t>
    <phoneticPr fontId="1" type="noConversion"/>
  </si>
  <si>
    <t>0.99</t>
    <phoneticPr fontId="1" type="noConversion"/>
  </si>
  <si>
    <t>0.92</t>
    <phoneticPr fontId="1" type="noConversion"/>
  </si>
  <si>
    <t>0.85</t>
    <phoneticPr fontId="1" type="noConversion"/>
  </si>
  <si>
    <t>1.00</t>
    <phoneticPr fontId="1" type="noConversion"/>
  </si>
  <si>
    <t>0.1 μg/l</t>
    <phoneticPr fontId="1" type="noConversion"/>
  </si>
  <si>
    <t>흉통으로 응급실 입원 환자</t>
    <phoneticPr fontId="1" type="noConversion"/>
  </si>
  <si>
    <t>한국</t>
    <phoneticPr fontId="1" type="noConversion"/>
  </si>
  <si>
    <t>3.6 ng/ml</t>
    <phoneticPr fontId="1" type="noConversion"/>
  </si>
  <si>
    <t>0.07 ng/ml</t>
    <phoneticPr fontId="1" type="noConversion"/>
  </si>
  <si>
    <t>51.3</t>
    <phoneticPr fontId="1" type="noConversion"/>
  </si>
  <si>
    <t>12.06</t>
    <phoneticPr fontId="1" type="noConversion"/>
  </si>
  <si>
    <t>0.51</t>
    <phoneticPr fontId="1" type="noConversion"/>
  </si>
  <si>
    <t>67.1</t>
    <phoneticPr fontId="1" type="noConversion"/>
  </si>
  <si>
    <t>91.5</t>
    <phoneticPr fontId="1" type="noConversion"/>
  </si>
  <si>
    <t>7.88</t>
    <phoneticPr fontId="1" type="noConversion"/>
  </si>
  <si>
    <t>0.36</t>
    <phoneticPr fontId="1" type="noConversion"/>
  </si>
  <si>
    <t>프랑스</t>
    <phoneticPr fontId="1" type="noConversion"/>
  </si>
  <si>
    <t>170
-I(MI): 76
-C(no MI): 94</t>
    <phoneticPr fontId="1" type="noConversion"/>
  </si>
  <si>
    <t>Troponin T</t>
    <phoneticPr fontId="1" type="noConversion"/>
  </si>
  <si>
    <t>0.88</t>
    <phoneticPr fontId="1" type="noConversion"/>
  </si>
  <si>
    <t>캐나다</t>
    <phoneticPr fontId="1" type="noConversion"/>
  </si>
  <si>
    <t>흉통이 30분 이상 12시간 미만 지속 환자</t>
    <phoneticPr fontId="1" type="noConversion"/>
  </si>
  <si>
    <t>227
-I(AMI): 114
-C(NMI): 113</t>
    <phoneticPr fontId="1" type="noConversion"/>
  </si>
  <si>
    <t>69.3</t>
    <phoneticPr fontId="1" type="noConversion"/>
  </si>
  <si>
    <t>CK-MB+cTnT</t>
    <phoneticPr fontId="1" type="noConversion"/>
  </si>
  <si>
    <t>79.1</t>
    <phoneticPr fontId="1" type="noConversion"/>
  </si>
  <si>
    <t>ACS</t>
    <phoneticPr fontId="1" type="noConversion"/>
  </si>
  <si>
    <t>터키</t>
    <phoneticPr fontId="1" type="noConversion"/>
  </si>
  <si>
    <t>급성 흉통으로 6시간 이내 입원 환자</t>
    <phoneticPr fontId="1" type="noConversion"/>
  </si>
  <si>
    <t>83
-I(ACS): 65
-C(no ACS): 18</t>
    <phoneticPr fontId="1" type="noConversion"/>
  </si>
  <si>
    <t>급성 흉통으로 응급실 입원 환자</t>
    <phoneticPr fontId="1" type="noConversion"/>
  </si>
  <si>
    <t>중국</t>
    <phoneticPr fontId="1" type="noConversion"/>
  </si>
  <si>
    <t>임상진단(ESC/ACC guideline)</t>
    <phoneticPr fontId="1" type="noConversion"/>
  </si>
  <si>
    <t>274
-I(AMI): 157
-C(non-AMI): 117</t>
    <phoneticPr fontId="1" type="noConversion"/>
  </si>
  <si>
    <t>110</t>
    <phoneticPr fontId="1" type="noConversion"/>
  </si>
  <si>
    <t>15</t>
    <phoneticPr fontId="1" type="noConversion"/>
  </si>
  <si>
    <t>49</t>
    <phoneticPr fontId="1" type="noConversion"/>
  </si>
  <si>
    <t>102</t>
    <phoneticPr fontId="1" type="noConversion"/>
  </si>
  <si>
    <t>5.46</t>
    <phoneticPr fontId="1" type="noConversion"/>
  </si>
  <si>
    <t>0.34</t>
    <phoneticPr fontId="1" type="noConversion"/>
  </si>
  <si>
    <t>140</t>
    <phoneticPr fontId="1" type="noConversion"/>
  </si>
  <si>
    <t>104</t>
    <phoneticPr fontId="1" type="noConversion"/>
  </si>
  <si>
    <t>0.86</t>
    <phoneticPr fontId="1" type="noConversion"/>
  </si>
  <si>
    <t>0.89</t>
    <phoneticPr fontId="1" type="noConversion"/>
  </si>
  <si>
    <t>8.03</t>
    <phoneticPr fontId="1" type="noConversion"/>
  </si>
  <si>
    <t>0.12</t>
    <phoneticPr fontId="1" type="noConversion"/>
  </si>
  <si>
    <t>4.74</t>
    <phoneticPr fontId="1" type="noConversion"/>
  </si>
  <si>
    <t>0.13</t>
    <phoneticPr fontId="1" type="noConversion"/>
  </si>
  <si>
    <t>임상진단(ACC/ESC criteria)</t>
    <phoneticPr fontId="1" type="noConversion"/>
  </si>
  <si>
    <t>773
-I(AMI): 50
-C(non-AMI): 723</t>
    <phoneticPr fontId="1" type="noConversion"/>
  </si>
  <si>
    <t>5 μg/l</t>
    <phoneticPr fontId="1" type="noConversion"/>
  </si>
  <si>
    <t>2.2 μg/l</t>
    <phoneticPr fontId="1" type="noConversion"/>
  </si>
  <si>
    <t>0.05 μg/l</t>
    <phoneticPr fontId="1" type="noConversion"/>
  </si>
  <si>
    <t>0.02 μg/l</t>
    <phoneticPr fontId="1" type="noConversion"/>
  </si>
  <si>
    <t>70.0</t>
    <phoneticPr fontId="1" type="noConversion"/>
  </si>
  <si>
    <t>97.4</t>
    <phoneticPr fontId="1" type="noConversion"/>
  </si>
  <si>
    <t>64.8</t>
    <phoneticPr fontId="1" type="noConversion"/>
  </si>
  <si>
    <t>82.0</t>
    <phoneticPr fontId="1" type="noConversion"/>
  </si>
  <si>
    <t>26.6</t>
    <phoneticPr fontId="1" type="noConversion"/>
  </si>
  <si>
    <t>99.5</t>
    <phoneticPr fontId="1" type="noConversion"/>
  </si>
  <si>
    <t>90.0</t>
    <phoneticPr fontId="1" type="noConversion"/>
  </si>
  <si>
    <t>100.0</t>
    <phoneticPr fontId="1" type="noConversion"/>
  </si>
  <si>
    <t>99.3</t>
    <phoneticPr fontId="1" type="noConversion"/>
  </si>
  <si>
    <t>98.0</t>
    <phoneticPr fontId="1" type="noConversion"/>
  </si>
  <si>
    <t>98.3</t>
    <phoneticPr fontId="1" type="noConversion"/>
  </si>
  <si>
    <t>80.3</t>
    <phoneticPr fontId="1" type="noConversion"/>
  </si>
  <si>
    <t>0.939</t>
    <phoneticPr fontId="1" type="noConversion"/>
  </si>
  <si>
    <t>0.989</t>
    <phoneticPr fontId="1" type="noConversion"/>
  </si>
  <si>
    <t>임상진단(WHO criteria)</t>
    <phoneticPr fontId="1" type="noConversion"/>
  </si>
  <si>
    <t>AMI 의심환자</t>
    <phoneticPr fontId="1" type="noConversion"/>
  </si>
  <si>
    <t>일본</t>
    <phoneticPr fontId="1" type="noConversion"/>
  </si>
  <si>
    <t>64.3</t>
    <phoneticPr fontId="1" type="noConversion"/>
  </si>
  <si>
    <t>80.0</t>
    <phoneticPr fontId="1" type="noConversion"/>
  </si>
  <si>
    <t>61.5</t>
    <phoneticPr fontId="1" type="noConversion"/>
  </si>
  <si>
    <t>브라질</t>
    <phoneticPr fontId="1" type="noConversion"/>
  </si>
  <si>
    <t>631
-I(AMI): 72
-C(no AMI): 559</t>
    <phoneticPr fontId="1" type="noConversion"/>
  </si>
  <si>
    <t>45.8</t>
    <phoneticPr fontId="1" type="noConversion"/>
  </si>
  <si>
    <t>93.4</t>
    <phoneticPr fontId="1" type="noConversion"/>
  </si>
  <si>
    <t>28.63</t>
    <phoneticPr fontId="1" type="noConversion"/>
  </si>
  <si>
    <t>0.55</t>
    <phoneticPr fontId="1" type="noConversion"/>
  </si>
  <si>
    <t>50.7</t>
    <phoneticPr fontId="1" type="noConversion"/>
  </si>
  <si>
    <t>98.8</t>
    <phoneticPr fontId="1" type="noConversion"/>
  </si>
  <si>
    <t>85.7</t>
    <phoneticPr fontId="1" type="noConversion"/>
  </si>
  <si>
    <t>42.25</t>
    <phoneticPr fontId="1" type="noConversion"/>
  </si>
  <si>
    <t>0.50</t>
    <phoneticPr fontId="1" type="noConversion"/>
  </si>
  <si>
    <t>흉통으로 6시간 이내 입원 환자</t>
    <phoneticPr fontId="1" type="noConversion"/>
  </si>
  <si>
    <t>21.43</t>
    <phoneticPr fontId="1" type="noConversion"/>
  </si>
  <si>
    <t>80.00</t>
    <phoneticPr fontId="1" type="noConversion"/>
  </si>
  <si>
    <t>28.57</t>
    <phoneticPr fontId="1" type="noConversion"/>
  </si>
  <si>
    <t>82.35</t>
    <phoneticPr fontId="1" type="noConversion"/>
  </si>
  <si>
    <t>72.22</t>
    <phoneticPr fontId="1" type="noConversion"/>
  </si>
  <si>
    <t>96.08</t>
    <phoneticPr fontId="1" type="noConversion"/>
  </si>
  <si>
    <t>56.25</t>
    <phoneticPr fontId="1" type="noConversion"/>
  </si>
  <si>
    <t>81.97</t>
    <phoneticPr fontId="1" type="noConversion"/>
  </si>
  <si>
    <t>53.13</t>
    <phoneticPr fontId="1" type="noConversion"/>
  </si>
  <si>
    <t>96.72</t>
    <phoneticPr fontId="1" type="noConversion"/>
  </si>
  <si>
    <t>0.575</t>
    <phoneticPr fontId="1" type="noConversion"/>
  </si>
  <si>
    <t>0.800</t>
    <phoneticPr fontId="1" type="noConversion"/>
  </si>
  <si>
    <t>0.782</t>
    <phoneticPr fontId="1" type="noConversion"/>
  </si>
  <si>
    <t>0.878</t>
    <phoneticPr fontId="1" type="noConversion"/>
  </si>
  <si>
    <t>PMI, MMD, IMC 감별</t>
    <phoneticPr fontId="1" type="noConversion"/>
  </si>
  <si>
    <t>42
-I(PMI): 6
-C1(MMD): 24
-C2(IMC): 12</t>
    <phoneticPr fontId="1" type="noConversion"/>
  </si>
  <si>
    <t>23.1 μg/l</t>
    <phoneticPr fontId="1" type="noConversion"/>
  </si>
  <si>
    <t>0.67 μg/l</t>
    <phoneticPr fontId="1" type="noConversion"/>
  </si>
  <si>
    <t>8시간</t>
    <phoneticPr fontId="1" type="noConversion"/>
  </si>
  <si>
    <t>16시간</t>
    <phoneticPr fontId="1" type="noConversion"/>
  </si>
  <si>
    <t>56.7 μg/l</t>
    <phoneticPr fontId="1" type="noConversion"/>
  </si>
  <si>
    <t>3.48 μg/l</t>
    <phoneticPr fontId="1" type="noConversion"/>
  </si>
  <si>
    <t>ACS 의심환자</t>
    <phoneticPr fontId="1" type="noConversion"/>
  </si>
  <si>
    <t>537
-I(AMI): 33
-C(no AMI): 504</t>
    <phoneticPr fontId="1" type="noConversion"/>
  </si>
  <si>
    <t>미국</t>
    <phoneticPr fontId="1" type="noConversion"/>
  </si>
  <si>
    <t>Troponin I</t>
    <phoneticPr fontId="1" type="noConversion"/>
  </si>
  <si>
    <t>92.7</t>
    <phoneticPr fontId="1" type="noConversion"/>
  </si>
  <si>
    <t>33.9</t>
    <phoneticPr fontId="1" type="noConversion"/>
  </si>
  <si>
    <t>97.1</t>
    <phoneticPr fontId="1" type="noConversion"/>
  </si>
  <si>
    <t>Troponin I+CK-MB</t>
    <phoneticPr fontId="1" type="noConversion"/>
  </si>
  <si>
    <t>91.9</t>
    <phoneticPr fontId="1" type="noConversion"/>
  </si>
  <si>
    <t>31.7</t>
    <phoneticPr fontId="1" type="noConversion"/>
  </si>
  <si>
    <t>ACS, AMI</t>
    <phoneticPr fontId="1" type="noConversion"/>
  </si>
  <si>
    <t>급성 흉통 환자</t>
    <phoneticPr fontId="1" type="noConversion"/>
  </si>
  <si>
    <t>Troponin T</t>
    <phoneticPr fontId="1" type="noConversion"/>
  </si>
  <si>
    <t>임상진단</t>
    <phoneticPr fontId="1" type="noConversion"/>
  </si>
  <si>
    <t>8 U/l</t>
    <phoneticPr fontId="1" type="noConversion"/>
  </si>
  <si>
    <t>0.05 ng/ml</t>
    <phoneticPr fontId="1" type="noConversion"/>
  </si>
  <si>
    <t>81.8</t>
    <phoneticPr fontId="1" type="noConversion"/>
  </si>
  <si>
    <t>73.7</t>
    <phoneticPr fontId="1" type="noConversion"/>
  </si>
  <si>
    <t>4.05</t>
    <phoneticPr fontId="1" type="noConversion"/>
  </si>
  <si>
    <t>0.32</t>
    <phoneticPr fontId="1" type="noConversion"/>
  </si>
  <si>
    <t>68.2</t>
    <phoneticPr fontId="1" type="noConversion"/>
  </si>
  <si>
    <t>2.73</t>
    <phoneticPr fontId="1" type="noConversion"/>
  </si>
  <si>
    <t>0.42</t>
    <phoneticPr fontId="1" type="noConversion"/>
  </si>
  <si>
    <t>AMI</t>
    <phoneticPr fontId="1" type="noConversion"/>
  </si>
  <si>
    <t>TnT</t>
    <phoneticPr fontId="1" type="noConversion"/>
  </si>
  <si>
    <t>9 U/l</t>
    <phoneticPr fontId="1" type="noConversion"/>
  </si>
  <si>
    <t>0.09 ng/ml</t>
    <phoneticPr fontId="1" type="noConversion"/>
  </si>
  <si>
    <t>70.7</t>
    <phoneticPr fontId="1" type="noConversion"/>
  </si>
  <si>
    <t>73.6</t>
    <phoneticPr fontId="1" type="noConversion"/>
  </si>
  <si>
    <t>81.3</t>
    <phoneticPr fontId="1" type="noConversion"/>
  </si>
  <si>
    <t>3.31</t>
    <phoneticPr fontId="1" type="noConversion"/>
  </si>
  <si>
    <t>3.79</t>
    <phoneticPr fontId="1" type="noConversion"/>
  </si>
  <si>
    <t>0.793</t>
    <phoneticPr fontId="1" type="noConversion"/>
  </si>
  <si>
    <t>0.734</t>
    <phoneticPr fontId="1" type="noConversion"/>
  </si>
  <si>
    <t>0.838</t>
    <phoneticPr fontId="1" type="noConversion"/>
  </si>
  <si>
    <t>CABG 시술 환자</t>
    <phoneticPr fontId="1" type="noConversion"/>
  </si>
  <si>
    <t>일본</t>
    <phoneticPr fontId="1" type="noConversion"/>
  </si>
  <si>
    <t>네덜란드</t>
    <phoneticPr fontId="1" type="noConversion"/>
  </si>
  <si>
    <t>181
-I(poMI): 14
-C(No-poMI): 167</t>
    <phoneticPr fontId="1" type="noConversion"/>
  </si>
  <si>
    <t>71.8</t>
    <phoneticPr fontId="1" type="noConversion"/>
  </si>
  <si>
    <t>17.9</t>
    <phoneticPr fontId="1" type="noConversion"/>
  </si>
  <si>
    <t>96.7</t>
    <phoneticPr fontId="1" type="noConversion"/>
  </si>
  <si>
    <t>53.8</t>
    <phoneticPr fontId="1" type="noConversion"/>
  </si>
  <si>
    <t>53.3</t>
    <phoneticPr fontId="1" type="noConversion"/>
  </si>
  <si>
    <t>8.2</t>
    <phoneticPr fontId="1" type="noConversion"/>
  </si>
  <si>
    <t>93.7</t>
    <phoneticPr fontId="1" type="noConversion"/>
  </si>
  <si>
    <t>0.74</t>
    <phoneticPr fontId="1" type="noConversion"/>
  </si>
  <si>
    <t>12시간</t>
    <phoneticPr fontId="1" type="noConversion"/>
  </si>
  <si>
    <t>20시간</t>
    <phoneticPr fontId="1" type="noConversion"/>
  </si>
  <si>
    <t>17.9 μg/l</t>
    <phoneticPr fontId="1" type="noConversion"/>
  </si>
  <si>
    <t>37
-I(AMI): 9
-C(no AMI): 28</t>
    <phoneticPr fontId="1" type="noConversion"/>
  </si>
  <si>
    <t>흉통 환자</t>
    <phoneticPr fontId="1" type="noConversion"/>
  </si>
  <si>
    <t>싱가포르</t>
    <phoneticPr fontId="1" type="noConversion"/>
  </si>
  <si>
    <t>4</t>
    <phoneticPr fontId="1" type="noConversion"/>
  </si>
  <si>
    <t>5</t>
    <phoneticPr fontId="1" type="noConversion"/>
  </si>
  <si>
    <t>8</t>
    <phoneticPr fontId="1" type="noConversion"/>
  </si>
  <si>
    <t>0</t>
    <phoneticPr fontId="1" type="noConversion"/>
  </si>
  <si>
    <t>44</t>
    <phoneticPr fontId="1" type="noConversion"/>
  </si>
  <si>
    <t>미국</t>
    <phoneticPr fontId="1" type="noConversion"/>
  </si>
  <si>
    <t>MI</t>
    <phoneticPr fontId="1" type="noConversion"/>
  </si>
  <si>
    <t>허혈성심질환 의심환자</t>
    <phoneticPr fontId="1" type="noConversion"/>
  </si>
  <si>
    <t>267
-I(MI): 60
-C(no MI): 207</t>
    <phoneticPr fontId="1" type="noConversion"/>
  </si>
  <si>
    <t>46.6</t>
    <phoneticPr fontId="1" type="noConversion"/>
  </si>
  <si>
    <t>82.6</t>
    <phoneticPr fontId="1" type="noConversion"/>
  </si>
  <si>
    <t>44.6</t>
    <phoneticPr fontId="1" type="noConversion"/>
  </si>
  <si>
    <t>84.7</t>
    <phoneticPr fontId="1" type="noConversion"/>
  </si>
  <si>
    <t>96.0</t>
    <phoneticPr fontId="1" type="noConversion"/>
  </si>
  <si>
    <t>흉통환자</t>
    <phoneticPr fontId="1" type="noConversion"/>
  </si>
  <si>
    <t>387
-I(AMI): 131
-C(no AMI): 256</t>
    <phoneticPr fontId="1" type="noConversion"/>
  </si>
  <si>
    <t>AMI 의심환자</t>
    <phoneticPr fontId="1" type="noConversion"/>
  </si>
  <si>
    <t>207
-I(AMI): 106
-C(not AMI): 101</t>
    <phoneticPr fontId="1" type="noConversion"/>
  </si>
  <si>
    <t>흉통으로 12시간 내 입원 환자</t>
    <phoneticPr fontId="1" type="noConversion"/>
  </si>
  <si>
    <t>독일</t>
    <phoneticPr fontId="1" type="noConversion"/>
  </si>
  <si>
    <t>스웨덴</t>
    <phoneticPr fontId="1" type="noConversion"/>
  </si>
  <si>
    <t>AMI 환자</t>
  </si>
  <si>
    <t>AMI</t>
  </si>
  <si>
    <t>AMI</t>
    <phoneticPr fontId="1" type="noConversion"/>
  </si>
  <si>
    <t>흉통 환자</t>
  </si>
  <si>
    <t>흉통 환자</t>
    <phoneticPr fontId="1" type="noConversion"/>
  </si>
  <si>
    <t>미국</t>
    <phoneticPr fontId="1" type="noConversion"/>
  </si>
  <si>
    <t>Troponin T</t>
    <phoneticPr fontId="1" type="noConversion"/>
  </si>
  <si>
    <t>임상진단</t>
    <phoneticPr fontId="1" type="noConversion"/>
  </si>
  <si>
    <t>290
-I(AMI): 153
-C(no AMI): 137</t>
    <phoneticPr fontId="1" type="noConversion"/>
  </si>
  <si>
    <t>107
-I(AMI): 45
-C(no AMI): 62</t>
    <phoneticPr fontId="1" type="noConversion"/>
  </si>
  <si>
    <t>흉통으로 응급실 입원 환자</t>
  </si>
  <si>
    <t>흉통으로 응급실 입원 환자</t>
    <phoneticPr fontId="1" type="noConversion"/>
  </si>
  <si>
    <t>독일</t>
    <phoneticPr fontId="1" type="noConversion"/>
  </si>
  <si>
    <t>오스트리아</t>
    <phoneticPr fontId="1" type="noConversion"/>
  </si>
  <si>
    <t>non-traumatic 흉통 환자</t>
    <phoneticPr fontId="1" type="noConversion"/>
  </si>
  <si>
    <t>114
-I(AMI): 45
-C(no AMI): 69</t>
    <phoneticPr fontId="1" type="noConversion"/>
  </si>
  <si>
    <t>스웨덴</t>
    <phoneticPr fontId="1" type="noConversion"/>
  </si>
  <si>
    <t>AMI 의심환자</t>
  </si>
  <si>
    <t>AMI 의심환자</t>
    <phoneticPr fontId="1" type="noConversion"/>
  </si>
  <si>
    <t>98
-I(AMI): 6
-C(No AMI): 92</t>
    <phoneticPr fontId="1" type="noConversion"/>
  </si>
  <si>
    <t>Troponin I</t>
    <phoneticPr fontId="1" type="noConversion"/>
  </si>
  <si>
    <t>39
-I(AMI): 24
-C(No AMI): 15</t>
    <phoneticPr fontId="1" type="noConversion"/>
  </si>
  <si>
    <t>18세 이상 심정지 환자</t>
    <phoneticPr fontId="1" type="noConversion"/>
  </si>
  <si>
    <t>101
-I(AMI): 39
-C(No AMI): 62</t>
    <phoneticPr fontId="1" type="noConversion"/>
  </si>
  <si>
    <t>Troponin I, T</t>
    <phoneticPr fontId="1" type="noConversion"/>
  </si>
  <si>
    <t>프랑스</t>
    <phoneticPr fontId="1" type="noConversion"/>
  </si>
  <si>
    <t>영국</t>
    <phoneticPr fontId="1" type="noConversion"/>
  </si>
  <si>
    <t>817
-I(AMI): 65
-C(No AMI): 752</t>
    <phoneticPr fontId="1" type="noConversion"/>
  </si>
  <si>
    <t>흉통환자</t>
    <phoneticPr fontId="1" type="noConversion"/>
  </si>
  <si>
    <t>흉통으로 12시간 내 입원 환자</t>
    <phoneticPr fontId="1" type="noConversion"/>
  </si>
  <si>
    <t>56
-I(AMI): 23
-C(No AMI): 33</t>
    <phoneticPr fontId="1" type="noConversion"/>
  </si>
  <si>
    <t>116
-I(AMI): 89
-C(No AMI): 27</t>
    <phoneticPr fontId="1" type="noConversion"/>
  </si>
  <si>
    <t>133
-I(AMI): 45
-C(No AMI): 88</t>
    <phoneticPr fontId="1" type="noConversion"/>
  </si>
  <si>
    <t>노르웨이</t>
    <phoneticPr fontId="1" type="noConversion"/>
  </si>
  <si>
    <t>77
-I(AMI): 27
-C(No AMI): 50</t>
    <phoneticPr fontId="1" type="noConversion"/>
  </si>
  <si>
    <t>ECG</t>
    <phoneticPr fontId="1" type="noConversion"/>
  </si>
  <si>
    <t>심정지로 응급실 입원 환자</t>
    <phoneticPr fontId="1" type="noConversion"/>
  </si>
  <si>
    <t>CK 검사를 받은 환자</t>
    <phoneticPr fontId="1" type="noConversion"/>
  </si>
  <si>
    <t>370
-I(AMI): 48
-C(No AMI): 322</t>
    <phoneticPr fontId="1" type="noConversion"/>
  </si>
  <si>
    <t>130
-I(AMI): 16
-C(No AMI): 114</t>
    <phoneticPr fontId="1" type="noConversion"/>
  </si>
  <si>
    <t>싱가포르</t>
    <phoneticPr fontId="1" type="noConversion"/>
  </si>
  <si>
    <t>51
-I(AMI): 29
-C(No AMI): 22</t>
    <phoneticPr fontId="1" type="noConversion"/>
  </si>
  <si>
    <t>응급실 입원환자</t>
    <phoneticPr fontId="1" type="noConversion"/>
  </si>
  <si>
    <t>171
-I(AMI): 35
-C(No AMI): 136</t>
    <phoneticPr fontId="1" type="noConversion"/>
  </si>
  <si>
    <t>허혈성심질환 의심환자</t>
  </si>
  <si>
    <t>738
-I(AMI): 156
-C(No AMI): 582</t>
    <phoneticPr fontId="1" type="noConversion"/>
  </si>
  <si>
    <t>66
-I(AMI): 41
-C(No AMI): 25</t>
    <phoneticPr fontId="1" type="noConversion"/>
  </si>
  <si>
    <t>크로아티아</t>
    <phoneticPr fontId="1" type="noConversion"/>
  </si>
  <si>
    <t>1047
-I(AMI): 142
-C(No AMI): 905</t>
    <phoneticPr fontId="1" type="noConversion"/>
  </si>
  <si>
    <t>흉통 또는 AMI 의심증상으로 응급실 입원환자</t>
    <phoneticPr fontId="1" type="noConversion"/>
  </si>
  <si>
    <t>152
-I(AMI): 76
-C(Not AMI): 76</t>
    <phoneticPr fontId="1" type="noConversion"/>
  </si>
  <si>
    <t>핀란드</t>
    <phoneticPr fontId="1" type="noConversion"/>
  </si>
  <si>
    <t>192
-I(AMI): 59
-C(Not AMI): 133</t>
    <phoneticPr fontId="1" type="noConversion"/>
  </si>
  <si>
    <t>임상진단(modified WHO criteria)</t>
    <phoneticPr fontId="1" type="noConversion"/>
  </si>
  <si>
    <t>327
-I(AMI): 62
-C(Not AMI): 265</t>
    <phoneticPr fontId="1" type="noConversion"/>
  </si>
  <si>
    <t>심혈관 병동 입원환자</t>
    <phoneticPr fontId="1" type="noConversion"/>
  </si>
  <si>
    <t>59
-I(AMI): 44
-C(Non-AMI): 15</t>
    <phoneticPr fontId="1" type="noConversion"/>
  </si>
  <si>
    <t>심혈관 수술받은 환자</t>
    <phoneticPr fontId="1" type="noConversion"/>
  </si>
  <si>
    <t>110
-I(ischemic event): 11
-C(uneventful): 99</t>
    <phoneticPr fontId="1" type="noConversion"/>
  </si>
  <si>
    <t>벨기에</t>
    <phoneticPr fontId="1" type="noConversion"/>
  </si>
  <si>
    <t>ischemic event</t>
    <phoneticPr fontId="1" type="noConversion"/>
  </si>
  <si>
    <t>30세 이상 흉통환자</t>
    <phoneticPr fontId="1" type="noConversion"/>
  </si>
  <si>
    <t>AMI 환자 및 질환대조군</t>
    <phoneticPr fontId="1" type="noConversion"/>
  </si>
  <si>
    <t>이탈리아</t>
    <phoneticPr fontId="1" type="noConversion"/>
  </si>
  <si>
    <t>96
-I(AMI): 26
-C(No AMI): 70</t>
    <phoneticPr fontId="1" type="noConversion"/>
  </si>
  <si>
    <t>MI</t>
  </si>
  <si>
    <t>CABG 시술 환자</t>
  </si>
  <si>
    <t>82
-I(w/ new Q wave): 13
-C(w/o new Q wave): 69</t>
    <phoneticPr fontId="1" type="noConversion"/>
  </si>
  <si>
    <t xml:space="preserve">110
-I(AMI): 41
-C(non-AMI): 69 </t>
    <phoneticPr fontId="1" type="noConversion"/>
  </si>
  <si>
    <t>atraumatic 흉통 환자</t>
    <phoneticPr fontId="1" type="noConversion"/>
  </si>
  <si>
    <t>24 μg/l</t>
    <phoneticPr fontId="1" type="noConversion"/>
  </si>
  <si>
    <t>28.8 μg/l</t>
    <phoneticPr fontId="1" type="noConversion"/>
  </si>
  <si>
    <t>23.5 μg/l</t>
    <phoneticPr fontId="1" type="noConversion"/>
  </si>
  <si>
    <t>6.9 μg/l</t>
    <phoneticPr fontId="1" type="noConversion"/>
  </si>
  <si>
    <t>0.32 μg/l</t>
    <phoneticPr fontId="1" type="noConversion"/>
  </si>
  <si>
    <t>0.55 μg/l</t>
    <phoneticPr fontId="1" type="noConversion"/>
  </si>
  <si>
    <t>71.4</t>
    <phoneticPr fontId="1" type="noConversion"/>
  </si>
  <si>
    <t>71.3</t>
    <phoneticPr fontId="1" type="noConversion"/>
  </si>
  <si>
    <t>77.6</t>
    <phoneticPr fontId="1" type="noConversion"/>
  </si>
  <si>
    <t>86.8</t>
    <phoneticPr fontId="1" type="noConversion"/>
  </si>
  <si>
    <t>80.8</t>
    <phoneticPr fontId="1" type="noConversion"/>
  </si>
  <si>
    <t>89.7</t>
    <phoneticPr fontId="1" type="noConversion"/>
  </si>
  <si>
    <t>61.1</t>
    <phoneticPr fontId="1" type="noConversion"/>
  </si>
  <si>
    <t>54.9</t>
    <phoneticPr fontId="1" type="noConversion"/>
  </si>
  <si>
    <t>76.9</t>
    <phoneticPr fontId="1" type="noConversion"/>
  </si>
  <si>
    <t>84.2</t>
    <phoneticPr fontId="1" type="noConversion"/>
  </si>
  <si>
    <t>86.6</t>
    <phoneticPr fontId="1" type="noConversion"/>
  </si>
  <si>
    <t>69.5</t>
    <phoneticPr fontId="1" type="noConversion"/>
  </si>
  <si>
    <t>no ischemic myocardial changes와 perioperative MI 감별</t>
    <phoneticPr fontId="1" type="noConversion"/>
  </si>
  <si>
    <t>minor myocardial damage와 perioperative MI 감별</t>
    <phoneticPr fontId="1" type="noConversion"/>
  </si>
  <si>
    <t>48.6 μg/l</t>
    <phoneticPr fontId="1" type="noConversion"/>
  </si>
  <si>
    <t>3.14 μg/l</t>
    <phoneticPr fontId="1" type="noConversion"/>
  </si>
  <si>
    <t>41.9 μg/l</t>
    <phoneticPr fontId="1" type="noConversion"/>
  </si>
  <si>
    <t>2.76 μg/l</t>
    <phoneticPr fontId="1" type="noConversion"/>
  </si>
  <si>
    <t>37.5 μg/l</t>
    <phoneticPr fontId="1" type="noConversion"/>
  </si>
  <si>
    <t>4.48 μg/l</t>
    <phoneticPr fontId="1" type="noConversion"/>
  </si>
  <si>
    <t>16.9 μg/l</t>
    <phoneticPr fontId="1" type="noConversion"/>
  </si>
  <si>
    <t>2.4 μg/l</t>
    <phoneticPr fontId="1" type="noConversion"/>
  </si>
  <si>
    <t>2.46 μg/l</t>
    <phoneticPr fontId="1" type="noConversion"/>
  </si>
  <si>
    <t>0.59</t>
    <phoneticPr fontId="1" type="noConversion"/>
  </si>
  <si>
    <t>0.76</t>
    <phoneticPr fontId="1" type="noConversion"/>
  </si>
  <si>
    <t>0.57</t>
    <phoneticPr fontId="1" type="noConversion"/>
  </si>
  <si>
    <t>0.79</t>
    <phoneticPr fontId="1" type="noConversion"/>
  </si>
  <si>
    <t>0.73</t>
    <phoneticPr fontId="1" type="noConversion"/>
  </si>
  <si>
    <t>0.90</t>
    <phoneticPr fontId="1" type="noConversion"/>
  </si>
  <si>
    <t>0.94</t>
    <phoneticPr fontId="1" type="noConversion"/>
  </si>
  <si>
    <t>20 μg/l</t>
    <phoneticPr fontId="1" type="noConversion"/>
  </si>
  <si>
    <t>0.65 μg/l</t>
    <phoneticPr fontId="1" type="noConversion"/>
  </si>
  <si>
    <t>21.1 μg/l</t>
    <phoneticPr fontId="1" type="noConversion"/>
  </si>
  <si>
    <t>0.84 μg/l</t>
    <phoneticPr fontId="1" type="noConversion"/>
  </si>
  <si>
    <t>22.0 μg/l</t>
    <phoneticPr fontId="1" type="noConversion"/>
  </si>
  <si>
    <t>1.0 μg/l</t>
    <phoneticPr fontId="1" type="noConversion"/>
  </si>
  <si>
    <t>28.9 μg/l</t>
    <phoneticPr fontId="1" type="noConversion"/>
  </si>
  <si>
    <t>1.07 μg/l</t>
    <phoneticPr fontId="1" type="noConversion"/>
  </si>
  <si>
    <t>22.2 μg/l</t>
    <phoneticPr fontId="1" type="noConversion"/>
  </si>
  <si>
    <t>0.75 μg/l</t>
    <phoneticPr fontId="1" type="noConversion"/>
  </si>
  <si>
    <t>29.2 μg/l</t>
    <phoneticPr fontId="1" type="noConversion"/>
  </si>
  <si>
    <t>0.03 μg/l</t>
    <phoneticPr fontId="1" type="noConversion"/>
  </si>
  <si>
    <t>44.4</t>
    <phoneticPr fontId="1" type="noConversion"/>
  </si>
  <si>
    <t>34.0</t>
    <phoneticPr fontId="1" type="noConversion"/>
  </si>
  <si>
    <t>증상 시작 후 3~6시간</t>
    <phoneticPr fontId="1" type="noConversion"/>
  </si>
  <si>
    <t>증상 시작 후 6~12시간</t>
    <phoneticPr fontId="1" type="noConversion"/>
  </si>
  <si>
    <t>증상 시작 후 0~3시간</t>
    <phoneticPr fontId="1" type="noConversion"/>
  </si>
  <si>
    <t>증상 시작 후 0~6시간</t>
    <phoneticPr fontId="1" type="noConversion"/>
  </si>
  <si>
    <t>96.4</t>
    <phoneticPr fontId="1" type="noConversion"/>
  </si>
  <si>
    <t>Yang</t>
  </si>
  <si>
    <t>AMI, SCHD 환자</t>
  </si>
  <si>
    <t>Cheema</t>
  </si>
  <si>
    <t>Salman Habib</t>
  </si>
  <si>
    <t>20분 이상 흉통이 지속되어 2시간 이내 응급실 내원한 NSTE-ACS 의심되는 25세 이상 성인</t>
  </si>
  <si>
    <t>Makhija</t>
  </si>
  <si>
    <t>20-70의 CKD 환자</t>
  </si>
  <si>
    <t>ACS</t>
  </si>
  <si>
    <t>Su</t>
  </si>
  <si>
    <t>정지훈</t>
  </si>
  <si>
    <t>흉통으로 6시간 내 응급실 입원한 18세 이상 성인</t>
  </si>
  <si>
    <t>Abd El Baky Mahmoud</t>
  </si>
  <si>
    <t>흉통으로 응급실 입원한 환자</t>
  </si>
  <si>
    <t>Omran</t>
  </si>
  <si>
    <t>Fan</t>
  </si>
  <si>
    <t>Gerede</t>
  </si>
  <si>
    <t>30분 이상 흉통이 지속되어 12시간 내 응급실 입원 환자</t>
  </si>
  <si>
    <t>NSTEMI</t>
  </si>
  <si>
    <t>Kruse</t>
  </si>
  <si>
    <t>급성 심정지 환자</t>
  </si>
  <si>
    <t>Collinson</t>
  </si>
  <si>
    <t>Kitamura</t>
  </si>
  <si>
    <t>AMI 의심 증상으로 응급실 입원 환자</t>
  </si>
  <si>
    <t>McMahon</t>
  </si>
  <si>
    <t>흉통으로 응급실 입원한 25세 이상 환자</t>
  </si>
  <si>
    <t>Bozkurt</t>
  </si>
  <si>
    <t>Garcia-Valdecasas</t>
  </si>
  <si>
    <t>20분 이상 흉통이 지속되어 6시간 이내 응급실 입원한 환자</t>
  </si>
  <si>
    <t>Pegg</t>
  </si>
  <si>
    <t>new delayed enhancement</t>
  </si>
  <si>
    <t>Scharnhorst</t>
  </si>
  <si>
    <t>NSTE-ACS 의심으로 응급실 입원 환자</t>
  </si>
  <si>
    <t>김경수</t>
  </si>
  <si>
    <t>Li</t>
  </si>
  <si>
    <t>흉통이 30분 이상 12시간 미만 지속 환자</t>
  </si>
  <si>
    <t>Orak</t>
  </si>
  <si>
    <t>급성 흉통으로 6시간 이내 입원 환자</t>
  </si>
  <si>
    <t>Xu</t>
  </si>
  <si>
    <t>급성 흉통으로 응급실 입원 환자</t>
  </si>
  <si>
    <t>Tanaka</t>
  </si>
  <si>
    <t>Bassan</t>
  </si>
  <si>
    <t>흉통으로 6시간 이내 입원 환자</t>
  </si>
  <si>
    <t>Kovacevic</t>
  </si>
  <si>
    <t>Melanson</t>
  </si>
  <si>
    <t>ACS 의심환자</t>
  </si>
  <si>
    <t>Nakata</t>
  </si>
  <si>
    <t>급성 흉통 환자</t>
  </si>
  <si>
    <t>Fransen</t>
  </si>
  <si>
    <t>Lim</t>
  </si>
  <si>
    <t>Zarich</t>
  </si>
  <si>
    <t>93
-I(AMI): 32
-C(non-AMI): 61</t>
    <phoneticPr fontId="1" type="noConversion"/>
  </si>
  <si>
    <t>12</t>
    <phoneticPr fontId="1" type="noConversion"/>
  </si>
  <si>
    <t>96.6</t>
    <phoneticPr fontId="1" type="noConversion"/>
  </si>
  <si>
    <t>119</t>
    <phoneticPr fontId="1" type="noConversion"/>
  </si>
  <si>
    <t>165</t>
    <phoneticPr fontId="1" type="noConversion"/>
  </si>
  <si>
    <t>276</t>
    <phoneticPr fontId="1" type="noConversion"/>
  </si>
  <si>
    <t>174</t>
    <phoneticPr fontId="1" type="noConversion"/>
  </si>
  <si>
    <t>163</t>
    <phoneticPr fontId="1" type="noConversion"/>
  </si>
  <si>
    <t>117</t>
    <phoneticPr fontId="1" type="noConversion"/>
  </si>
  <si>
    <t>1011</t>
    <phoneticPr fontId="1" type="noConversion"/>
  </si>
  <si>
    <t>32</t>
    <phoneticPr fontId="1" type="noConversion"/>
  </si>
  <si>
    <t>107</t>
    <phoneticPr fontId="1" type="noConversion"/>
  </si>
  <si>
    <t>18</t>
    <phoneticPr fontId="1" type="noConversion"/>
  </si>
  <si>
    <t>559</t>
    <phoneticPr fontId="1" type="noConversion"/>
  </si>
  <si>
    <t>14</t>
    <phoneticPr fontId="1" type="noConversion"/>
  </si>
  <si>
    <t>167</t>
    <phoneticPr fontId="1" type="noConversion"/>
  </si>
  <si>
    <t>질환군</t>
    <phoneticPr fontId="1" type="noConversion"/>
  </si>
  <si>
    <t>대조군</t>
    <phoneticPr fontId="1" type="noConversion"/>
  </si>
  <si>
    <t>227
-I(AMI): 50
-C(No AMI): 177</t>
    <phoneticPr fontId="1" type="noConversion"/>
  </si>
  <si>
    <t>27</t>
    <phoneticPr fontId="1" type="noConversion"/>
  </si>
  <si>
    <t>10</t>
    <phoneticPr fontId="1" type="noConversion"/>
  </si>
  <si>
    <t>29</t>
    <phoneticPr fontId="1" type="noConversion"/>
  </si>
  <si>
    <t>39</t>
    <phoneticPr fontId="1" type="noConversion"/>
  </si>
  <si>
    <t>5 ng/ml (Behring), 7.5ng/ml (CIBA Corning)</t>
    <phoneticPr fontId="1" type="noConversion"/>
  </si>
  <si>
    <t>입원 직후, 90분</t>
    <phoneticPr fontId="1" type="noConversion"/>
  </si>
  <si>
    <t>입원 직후, 90분, 3시간</t>
    <phoneticPr fontId="1" type="noConversion"/>
  </si>
  <si>
    <t>한 가지 결과라도 positive면 positive, 모두 negative여야 negative</t>
    <phoneticPr fontId="1" type="noConversion"/>
  </si>
  <si>
    <t>64.6</t>
    <phoneticPr fontId="1" type="noConversion"/>
  </si>
  <si>
    <t>87.6</t>
    <phoneticPr fontId="1" type="noConversion"/>
  </si>
  <si>
    <t>83.1</t>
    <phoneticPr fontId="1" type="noConversion"/>
  </si>
  <si>
    <t>83.0</t>
    <phoneticPr fontId="1" type="noConversion"/>
  </si>
  <si>
    <t>79.0</t>
    <phoneticPr fontId="1" type="noConversion"/>
  </si>
  <si>
    <t>89.2</t>
    <phoneticPr fontId="1" type="noConversion"/>
  </si>
  <si>
    <t>81.6</t>
    <phoneticPr fontId="1" type="noConversion"/>
  </si>
  <si>
    <t>87.7</t>
    <phoneticPr fontId="1" type="noConversion"/>
  </si>
  <si>
    <t>69.8</t>
    <phoneticPr fontId="1" type="noConversion"/>
  </si>
  <si>
    <t>1285
-I(AMI): 66
-C(No AMI): 1219</t>
    <phoneticPr fontId="1" type="noConversion"/>
  </si>
  <si>
    <t>23.7</t>
    <phoneticPr fontId="1" type="noConversion"/>
  </si>
  <si>
    <t>396
-I(AMI): 38
-C(No AMI): 358</t>
    <phoneticPr fontId="1" type="noConversion"/>
  </si>
  <si>
    <t>0.2 ng/ml</t>
    <phoneticPr fontId="1" type="noConversion"/>
  </si>
  <si>
    <t>10 IU/l</t>
    <phoneticPr fontId="1" type="noConversion"/>
  </si>
  <si>
    <t>4.5 μg/l</t>
    <phoneticPr fontId="1" type="noConversion"/>
  </si>
  <si>
    <t>6.5 μg/l</t>
    <phoneticPr fontId="1" type="noConversion"/>
  </si>
  <si>
    <t>10 μg/l</t>
    <phoneticPr fontId="1" type="noConversion"/>
  </si>
  <si>
    <t>2.0 μg/l</t>
    <phoneticPr fontId="1" type="noConversion"/>
  </si>
  <si>
    <t>CKMB (Laboratory)</t>
    <phoneticPr fontId="1" type="noConversion"/>
  </si>
  <si>
    <t>CKMB (Stratus CS)</t>
    <phoneticPr fontId="1" type="noConversion"/>
  </si>
  <si>
    <t>0.06 μg/l</t>
    <phoneticPr fontId="1" type="noConversion"/>
  </si>
  <si>
    <t>입원 6시간 후</t>
    <phoneticPr fontId="1" type="noConversion"/>
  </si>
  <si>
    <t>CK-MB+Troponin T</t>
    <phoneticPr fontId="1" type="noConversion"/>
  </si>
  <si>
    <t xml:space="preserve">CK-MB 5 μg/l or Troponin T 0.06 μg/l </t>
    <phoneticPr fontId="1" type="noConversion"/>
  </si>
  <si>
    <t>CKMB</t>
    <phoneticPr fontId="1" type="noConversion"/>
  </si>
  <si>
    <t>입원 0~2시간 후</t>
    <phoneticPr fontId="1" type="noConversion"/>
  </si>
  <si>
    <t>입원 2~4시간 후</t>
    <phoneticPr fontId="1" type="noConversion"/>
  </si>
  <si>
    <t>입원 4~6시간 후</t>
    <phoneticPr fontId="1" type="noConversion"/>
  </si>
  <si>
    <t>CKMB mass</t>
    <phoneticPr fontId="1" type="noConversion"/>
  </si>
  <si>
    <t>38.2</t>
    <phoneticPr fontId="1" type="noConversion"/>
  </si>
  <si>
    <t>31.6</t>
    <phoneticPr fontId="1" type="noConversion"/>
  </si>
  <si>
    <t>TnT</t>
  </si>
  <si>
    <t xml:space="preserve">6 μg/l </t>
    <phoneticPr fontId="1" type="noConversion"/>
  </si>
  <si>
    <t>301
-I(AMI): 132
-C(Not AMI): 169</t>
    <phoneticPr fontId="1" type="noConversion"/>
  </si>
  <si>
    <t>77.5</t>
    <phoneticPr fontId="1" type="noConversion"/>
  </si>
  <si>
    <t>78.1</t>
    <phoneticPr fontId="1" type="noConversion"/>
  </si>
  <si>
    <t>71.9</t>
    <phoneticPr fontId="1" type="noConversion"/>
  </si>
  <si>
    <t>86.4</t>
    <phoneticPr fontId="1" type="noConversion"/>
  </si>
  <si>
    <t>79.5</t>
    <phoneticPr fontId="1" type="noConversion"/>
  </si>
  <si>
    <t>82.2</t>
    <phoneticPr fontId="1" type="noConversion"/>
  </si>
  <si>
    <t>93.2</t>
    <phoneticPr fontId="1" type="noConversion"/>
  </si>
  <si>
    <t>97.0</t>
    <phoneticPr fontId="1" type="noConversion"/>
  </si>
  <si>
    <t>4.3 μg/l</t>
    <phoneticPr fontId="1" type="noConversion"/>
  </si>
  <si>
    <t>0.4 μg/l</t>
    <phoneticPr fontId="1" type="noConversion"/>
  </si>
  <si>
    <t>88.2</t>
    <phoneticPr fontId="1" type="noConversion"/>
  </si>
  <si>
    <t>0.8 μg/l</t>
    <phoneticPr fontId="1" type="noConversion"/>
  </si>
  <si>
    <t>5.0 μg/l</t>
    <phoneticPr fontId="1" type="noConversion"/>
  </si>
  <si>
    <t>3.1 μg/l</t>
    <phoneticPr fontId="1" type="noConversion"/>
  </si>
  <si>
    <t>7 μg/l</t>
    <phoneticPr fontId="1" type="noConversion"/>
  </si>
  <si>
    <t>23</t>
    <phoneticPr fontId="1" type="noConversion"/>
  </si>
  <si>
    <t>2 μg/l</t>
    <phoneticPr fontId="1" type="noConversion"/>
  </si>
  <si>
    <t>0.3 μg/l</t>
    <phoneticPr fontId="1" type="noConversion"/>
  </si>
  <si>
    <t>cTI</t>
    <phoneticPr fontId="1" type="noConversion"/>
  </si>
  <si>
    <t>CK-MB+cTI</t>
    <phoneticPr fontId="1" type="noConversion"/>
  </si>
  <si>
    <t>89.9</t>
    <phoneticPr fontId="1" type="noConversion"/>
  </si>
  <si>
    <t>90.2</t>
    <phoneticPr fontId="1" type="noConversion"/>
  </si>
  <si>
    <t>88.4</t>
    <phoneticPr fontId="1" type="noConversion"/>
  </si>
  <si>
    <t>모두 negative여야 negative</t>
  </si>
  <si>
    <t>aortic unclamping 6시간 후</t>
    <phoneticPr fontId="1" type="noConversion"/>
  </si>
  <si>
    <t>aortic unclamping 10시간 후</t>
    <phoneticPr fontId="1" type="noConversion"/>
  </si>
  <si>
    <t>aortic unclamping 20시간 후</t>
    <phoneticPr fontId="1" type="noConversion"/>
  </si>
  <si>
    <t>18.5 μg/l</t>
    <phoneticPr fontId="1" type="noConversion"/>
  </si>
  <si>
    <t>33.2 μg/l</t>
    <phoneticPr fontId="1" type="noConversion"/>
  </si>
  <si>
    <t>8.4 μg/l</t>
    <phoneticPr fontId="1" type="noConversion"/>
  </si>
  <si>
    <t>13.1 μg/l</t>
    <phoneticPr fontId="1" type="noConversion"/>
  </si>
  <si>
    <t>29.9 μg/l</t>
    <phoneticPr fontId="1" type="noConversion"/>
  </si>
  <si>
    <t>14.9 μg/l</t>
    <phoneticPr fontId="1" type="noConversion"/>
  </si>
  <si>
    <t>18.4 μg/l</t>
    <phoneticPr fontId="1" type="noConversion"/>
  </si>
  <si>
    <t>13.4 μg/l</t>
    <phoneticPr fontId="1" type="noConversion"/>
  </si>
  <si>
    <t>1.5 μg/l</t>
    <phoneticPr fontId="1" type="noConversion"/>
  </si>
  <si>
    <t>137</t>
    <phoneticPr fontId="1" type="noConversion"/>
  </si>
  <si>
    <t>106</t>
    <phoneticPr fontId="1" type="noConversion"/>
  </si>
  <si>
    <t>881</t>
    <phoneticPr fontId="1" type="noConversion"/>
  </si>
  <si>
    <t>791</t>
    <phoneticPr fontId="1" type="noConversion"/>
  </si>
  <si>
    <t>875</t>
    <phoneticPr fontId="1" type="noConversion"/>
  </si>
  <si>
    <t>114</t>
    <phoneticPr fontId="1" type="noConversion"/>
  </si>
  <si>
    <t>입원 0~6시간 후</t>
    <phoneticPr fontId="1" type="noConversion"/>
  </si>
  <si>
    <t>입원 6~12시간 후</t>
    <phoneticPr fontId="1" type="noConversion"/>
  </si>
  <si>
    <t>입원 12~24시간 후</t>
    <phoneticPr fontId="1" type="noConversion"/>
  </si>
  <si>
    <t>전체 환자</t>
    <phoneticPr fontId="1" type="noConversion"/>
  </si>
  <si>
    <t>aortic clamp 제거 후 4시간</t>
    <phoneticPr fontId="1" type="noConversion"/>
  </si>
  <si>
    <t>aortic clamp 제거 후 8시간</t>
    <phoneticPr fontId="1" type="noConversion"/>
  </si>
  <si>
    <t>aortic clamp 제거 후 16시간</t>
    <phoneticPr fontId="1" type="noConversion"/>
  </si>
  <si>
    <t>aortic clamp 제거 후 24시간</t>
    <phoneticPr fontId="1" type="noConversion"/>
  </si>
  <si>
    <t>aortic clamp 제거 후 48시간</t>
    <phoneticPr fontId="1" type="noConversion"/>
  </si>
  <si>
    <t>aortic clamp 제거 후 72시간</t>
    <phoneticPr fontId="1" type="noConversion"/>
  </si>
  <si>
    <t>입원 직후(증상 시작 후 0~12시간)</t>
    <phoneticPr fontId="1" type="noConversion"/>
  </si>
  <si>
    <t>흉통 시작 후 0-6시간</t>
    <phoneticPr fontId="1" type="noConversion"/>
  </si>
  <si>
    <t>흉통 시작 후 6-12시간</t>
    <phoneticPr fontId="1" type="noConversion"/>
  </si>
  <si>
    <t>흉통 시작 후 12-24시간</t>
    <phoneticPr fontId="1" type="noConversion"/>
  </si>
  <si>
    <t>입원 4시간 후</t>
    <phoneticPr fontId="1" type="noConversion"/>
  </si>
  <si>
    <t>증상 시작 0~6시간 후</t>
    <phoneticPr fontId="1" type="noConversion"/>
  </si>
  <si>
    <t>입원 0~3시간 후</t>
    <phoneticPr fontId="1" type="noConversion"/>
  </si>
  <si>
    <t>cTn-I</t>
    <phoneticPr fontId="1" type="noConversion"/>
  </si>
  <si>
    <t>1.4 μg/l</t>
    <phoneticPr fontId="1" type="noConversion"/>
  </si>
  <si>
    <t>28.6</t>
    <phoneticPr fontId="1" type="noConversion"/>
  </si>
  <si>
    <t>21.7</t>
    <phoneticPr fontId="1" type="noConversion"/>
  </si>
  <si>
    <t>99.2</t>
    <phoneticPr fontId="1" type="noConversion"/>
  </si>
  <si>
    <t>입원 3~6시간 후</t>
    <phoneticPr fontId="1" type="noConversion"/>
  </si>
  <si>
    <t>42.9</t>
    <phoneticPr fontId="1" type="noConversion"/>
  </si>
  <si>
    <t>40.7</t>
    <phoneticPr fontId="1" type="noConversion"/>
  </si>
  <si>
    <t>2.5 μg/l</t>
    <phoneticPr fontId="1" type="noConversion"/>
  </si>
  <si>
    <t>177
-I(AMI): 27
-C(No AMI): 150</t>
    <phoneticPr fontId="1" type="noConversion"/>
  </si>
  <si>
    <t>cTn-T</t>
    <phoneticPr fontId="1" type="noConversion"/>
  </si>
  <si>
    <t>0.6 μg/l</t>
    <phoneticPr fontId="1" type="noConversion"/>
  </si>
  <si>
    <t>0.2 μg/l</t>
    <phoneticPr fontId="1" type="noConversion"/>
  </si>
  <si>
    <t>입원 1시간 후</t>
    <phoneticPr fontId="1" type="noConversion"/>
  </si>
  <si>
    <t>입원 2시간 후</t>
    <phoneticPr fontId="1" type="noConversion"/>
  </si>
  <si>
    <t>291
-I(AMI): 64
-C(non-AMI): 227</t>
    <phoneticPr fontId="1" type="noConversion"/>
  </si>
  <si>
    <t>25.9</t>
    <phoneticPr fontId="1" type="noConversion"/>
  </si>
  <si>
    <t>0.0</t>
    <phoneticPr fontId="1" type="noConversion"/>
  </si>
  <si>
    <t>88.7</t>
    <phoneticPr fontId="1" type="noConversion"/>
  </si>
  <si>
    <t>14.8</t>
    <phoneticPr fontId="1" type="noConversion"/>
  </si>
  <si>
    <t>7.4</t>
    <phoneticPr fontId="1" type="noConversion"/>
  </si>
  <si>
    <t>22.2</t>
    <phoneticPr fontId="1" type="noConversion"/>
  </si>
  <si>
    <t>51.9</t>
    <phoneticPr fontId="1" type="noConversion"/>
  </si>
  <si>
    <t>94.6</t>
    <phoneticPr fontId="1" type="noConversion"/>
  </si>
  <si>
    <t>59.3</t>
    <phoneticPr fontId="1" type="noConversion"/>
  </si>
  <si>
    <t>81.5</t>
    <phoneticPr fontId="1" type="noConversion"/>
  </si>
  <si>
    <t>63.0</t>
    <phoneticPr fontId="1" type="noConversion"/>
  </si>
  <si>
    <t>84.0</t>
    <phoneticPr fontId="1" type="noConversion"/>
  </si>
  <si>
    <t>92.6</t>
    <phoneticPr fontId="1" type="noConversion"/>
  </si>
  <si>
    <t>375</t>
    <phoneticPr fontId="1" type="noConversion"/>
  </si>
  <si>
    <t>47</t>
    <phoneticPr fontId="1" type="noConversion"/>
  </si>
  <si>
    <t>103</t>
    <phoneticPr fontId="1" type="noConversion"/>
  </si>
  <si>
    <t>282</t>
    <phoneticPr fontId="1" type="noConversion"/>
  </si>
  <si>
    <t>3.5 μg/l</t>
    <phoneticPr fontId="1" type="noConversion"/>
  </si>
  <si>
    <t>흉통 6시간 후</t>
    <phoneticPr fontId="1" type="noConversion"/>
  </si>
  <si>
    <t>10 U/l</t>
    <phoneticPr fontId="1" type="noConversion"/>
  </si>
  <si>
    <t>0.11 μg/l</t>
    <phoneticPr fontId="1" type="noConversion"/>
  </si>
  <si>
    <t>흉통 시작 4시간 미만 후</t>
    <phoneticPr fontId="1" type="noConversion"/>
  </si>
  <si>
    <t>흉통 시작 4~8시간 후</t>
    <phoneticPr fontId="1" type="noConversion"/>
  </si>
  <si>
    <t>4 μg/l</t>
    <phoneticPr fontId="1" type="noConversion"/>
  </si>
  <si>
    <t>60 μg/l</t>
    <phoneticPr fontId="1" type="noConversion"/>
  </si>
  <si>
    <t>6 μg/l</t>
    <phoneticPr fontId="1" type="noConversion"/>
  </si>
  <si>
    <t>흉통 시작 8시간 이상 후</t>
    <phoneticPr fontId="1" type="noConversion"/>
  </si>
  <si>
    <t>35</t>
    <phoneticPr fontId="1" type="noConversion"/>
  </si>
  <si>
    <t>28</t>
    <phoneticPr fontId="1" type="noConversion"/>
  </si>
  <si>
    <t>cTNT</t>
    <phoneticPr fontId="1" type="noConversion"/>
  </si>
  <si>
    <t>26 U/l</t>
    <phoneticPr fontId="1" type="noConversion"/>
  </si>
  <si>
    <t xml:space="preserve">심정지 12시간 후 </t>
    <phoneticPr fontId="1" type="noConversion"/>
  </si>
  <si>
    <t>85.6</t>
    <phoneticPr fontId="1" type="noConversion"/>
  </si>
  <si>
    <t>6.7 μg/l</t>
    <phoneticPr fontId="1" type="noConversion"/>
  </si>
  <si>
    <t>acute ischemic coronary syndrome</t>
    <phoneticPr fontId="1" type="noConversion"/>
  </si>
  <si>
    <t>증상 시작 0~2시간 후</t>
    <phoneticPr fontId="1" type="noConversion"/>
  </si>
  <si>
    <t>증상 시작 2~4시간 후</t>
    <phoneticPr fontId="1" type="noConversion"/>
  </si>
  <si>
    <t>증상 시작 4~6시간 후</t>
    <phoneticPr fontId="1" type="noConversion"/>
  </si>
  <si>
    <t>증상 시작 6~8시간 후</t>
    <phoneticPr fontId="1" type="noConversion"/>
  </si>
  <si>
    <t>증상 시작 8~10시간 후</t>
    <phoneticPr fontId="1" type="noConversion"/>
  </si>
  <si>
    <t>증상 시작 10~12시간 후</t>
    <phoneticPr fontId="1" type="noConversion"/>
  </si>
  <si>
    <t>58</t>
    <phoneticPr fontId="1" type="noConversion"/>
  </si>
  <si>
    <t>국내_4</t>
    <phoneticPr fontId="1" type="noConversion"/>
  </si>
  <si>
    <t>한국</t>
    <phoneticPr fontId="1" type="noConversion"/>
  </si>
  <si>
    <t>ACS로 의심되는 증상을 호소하는 응급실 내원 환자와 병실 입원환자</t>
    <phoneticPr fontId="1" type="noConversion"/>
  </si>
  <si>
    <t>ACS</t>
    <phoneticPr fontId="1" type="noConversion"/>
  </si>
  <si>
    <t>87
-I(ACS): 27
-C(no ACS): 60</t>
    <phoneticPr fontId="1" type="noConversion"/>
  </si>
  <si>
    <t>Troponin I</t>
    <phoneticPr fontId="1" type="noConversion"/>
  </si>
  <si>
    <t>임상진단</t>
    <phoneticPr fontId="1" type="noConversion"/>
  </si>
  <si>
    <t>55.6</t>
    <phoneticPr fontId="1" type="noConversion"/>
  </si>
  <si>
    <t>85.0</t>
    <phoneticPr fontId="1" type="noConversion"/>
  </si>
  <si>
    <t>국내_10</t>
    <phoneticPr fontId="1" type="noConversion"/>
  </si>
  <si>
    <t>흉통으로 응급실 내원한 만성신부전증 환자</t>
    <phoneticPr fontId="1" type="noConversion"/>
  </si>
  <si>
    <t>AMI</t>
    <phoneticPr fontId="1" type="noConversion"/>
  </si>
  <si>
    <t>21
-I(AMI): 6
-C(no AMI): 15</t>
    <phoneticPr fontId="1" type="noConversion"/>
  </si>
  <si>
    <t>Troponin I, T</t>
    <phoneticPr fontId="1" type="noConversion"/>
  </si>
  <si>
    <t>심초음파 검사, 관상 동맥 촬영술</t>
    <phoneticPr fontId="1" type="noConversion"/>
  </si>
  <si>
    <t>국내_37</t>
    <phoneticPr fontId="1" type="noConversion"/>
  </si>
  <si>
    <t>흉통을 주소로 응급실로 내원 환자</t>
    <phoneticPr fontId="1" type="noConversion"/>
  </si>
  <si>
    <t>20
-I(AMI): 11
-C(no AMI): 9</t>
    <phoneticPr fontId="1" type="noConversion"/>
  </si>
  <si>
    <t>심혈관조영술</t>
    <phoneticPr fontId="1" type="noConversion"/>
  </si>
  <si>
    <t>증상 발현 4시간 이상 후</t>
    <phoneticPr fontId="1" type="noConversion"/>
  </si>
  <si>
    <t>7</t>
    <phoneticPr fontId="1" type="noConversion"/>
  </si>
  <si>
    <t>63.6</t>
    <phoneticPr fontId="1" type="noConversion"/>
  </si>
  <si>
    <t>국내_38</t>
    <phoneticPr fontId="1" type="noConversion"/>
  </si>
  <si>
    <t>급성 심근경색이 의심되고 신기능이 저하되어 있는 환자</t>
    <phoneticPr fontId="1" type="noConversion"/>
  </si>
  <si>
    <t>58
-I(AMI): 18
-C(non-AMI): 40</t>
    <phoneticPr fontId="1" type="noConversion"/>
  </si>
  <si>
    <t>3 μg/l</t>
    <phoneticPr fontId="1" type="noConversion"/>
  </si>
  <si>
    <t>0.04 μg/l</t>
    <phoneticPr fontId="1" type="noConversion"/>
  </si>
  <si>
    <t>국내_231</t>
    <phoneticPr fontId="1" type="noConversion"/>
  </si>
  <si>
    <t>흉통 환자</t>
    <phoneticPr fontId="1" type="noConversion"/>
  </si>
  <si>
    <t>62
-I(AMI): 49
-C(no AMI): 13</t>
    <phoneticPr fontId="1" type="noConversion"/>
  </si>
  <si>
    <t>흉통 시작 4시간 이내</t>
    <phoneticPr fontId="1" type="noConversion"/>
  </si>
  <si>
    <t>48.4</t>
    <phoneticPr fontId="1" type="noConversion"/>
  </si>
  <si>
    <t>38.7</t>
    <phoneticPr fontId="1" type="noConversion"/>
  </si>
  <si>
    <t>흉통 시작 4~24시간 후</t>
    <phoneticPr fontId="1" type="noConversion"/>
  </si>
  <si>
    <t>국내_338</t>
    <phoneticPr fontId="1" type="noConversion"/>
  </si>
  <si>
    <t>유지 혈액투석 중인 만성신부전 환자</t>
    <phoneticPr fontId="1" type="noConversion"/>
  </si>
  <si>
    <t>허혈성 심질환</t>
    <phoneticPr fontId="1" type="noConversion"/>
  </si>
  <si>
    <t>49
-I(MI+): 23
-C(MI-): 26</t>
    <phoneticPr fontId="1" type="noConversion"/>
  </si>
  <si>
    <t>7.5 μg/l</t>
    <phoneticPr fontId="1" type="noConversion"/>
  </si>
  <si>
    <t>43</t>
    <phoneticPr fontId="1" type="noConversion"/>
  </si>
  <si>
    <t>85
-I(AMI): 47
-C(Non AMI): 38</t>
    <phoneticPr fontId="1" type="noConversion"/>
  </si>
  <si>
    <t xml:space="preserve">82
-I(AMI): 57
-C(non-AMI): 25 </t>
    <phoneticPr fontId="1" type="noConversion"/>
  </si>
  <si>
    <t>21</t>
  </si>
  <si>
    <t>33</t>
    <phoneticPr fontId="1" type="noConversion"/>
  </si>
  <si>
    <t>31</t>
    <phoneticPr fontId="1" type="noConversion"/>
  </si>
  <si>
    <t>51</t>
    <phoneticPr fontId="1" type="noConversion"/>
  </si>
  <si>
    <t>959</t>
    <phoneticPr fontId="1" type="noConversion"/>
  </si>
  <si>
    <t>1 μg/l</t>
  </si>
  <si>
    <t>흉통환자</t>
  </si>
  <si>
    <t>Katus</t>
  </si>
  <si>
    <t>100</t>
  </si>
  <si>
    <t>0.5 μg/l</t>
  </si>
  <si>
    <t>10 U/l</t>
  </si>
  <si>
    <t>CK-MB</t>
  </si>
  <si>
    <t>0.2 μg/l</t>
  </si>
  <si>
    <t>Troponin T</t>
  </si>
  <si>
    <t>Gerhardt</t>
  </si>
  <si>
    <t>0.1 μg/l</t>
  </si>
  <si>
    <t>5 μg/l</t>
  </si>
  <si>
    <t>10 μg/l</t>
  </si>
  <si>
    <t>74</t>
  </si>
  <si>
    <t>흉통으로 12시간 내 입원 환자</t>
  </si>
  <si>
    <t>Bakker</t>
  </si>
  <si>
    <t>CK-MB mass</t>
  </si>
  <si>
    <t>전체 환자</t>
  </si>
  <si>
    <t>증상 시작 10~12시간 후</t>
  </si>
  <si>
    <t>76</t>
  </si>
  <si>
    <t>증상 시작 8~10시간 후</t>
  </si>
  <si>
    <t>72</t>
  </si>
  <si>
    <t>증상 시작 6~8시간 후</t>
  </si>
  <si>
    <t>증상 시작 4~6시간 후</t>
  </si>
  <si>
    <t>48</t>
  </si>
  <si>
    <t>증상 시작 2~4시간 후</t>
  </si>
  <si>
    <t>55</t>
  </si>
  <si>
    <t>증상 시작 0~2시간 후</t>
  </si>
  <si>
    <t>cTnT</t>
  </si>
  <si>
    <t>acute ischemic coronary syndrome</t>
  </si>
  <si>
    <t>non-traumatic 흉통 환자</t>
  </si>
  <si>
    <t>Rabitzsch</t>
  </si>
  <si>
    <t>7 μg/l</t>
  </si>
  <si>
    <t>입원 직후</t>
  </si>
  <si>
    <t>85</t>
  </si>
  <si>
    <t>0.32 μg/l</t>
  </si>
  <si>
    <t>Mair</t>
  </si>
  <si>
    <t>65</t>
  </si>
  <si>
    <t>6.7 μg/l</t>
  </si>
  <si>
    <t>cTnI</t>
  </si>
  <si>
    <t>Apple</t>
  </si>
  <si>
    <t>0.6 μg/l</t>
  </si>
  <si>
    <t>18세 이상 심정지 환자</t>
  </si>
  <si>
    <t>Mullner</t>
  </si>
  <si>
    <t>26 U/l</t>
  </si>
  <si>
    <t xml:space="preserve">심정지 12시간 후 </t>
  </si>
  <si>
    <t>94</t>
  </si>
  <si>
    <t>0.3 μg/l</t>
  </si>
  <si>
    <t>Hirschl</t>
  </si>
  <si>
    <t>흉통 시작 8시간 이상 후</t>
  </si>
  <si>
    <t>흉통 시작 4~8시간 후</t>
  </si>
  <si>
    <t>25</t>
  </si>
  <si>
    <t>흉통 시작 4시간 미만 후</t>
  </si>
  <si>
    <t>0.11 μg/l</t>
  </si>
  <si>
    <t>Hetland</t>
  </si>
  <si>
    <t>6.5 μg/l</t>
  </si>
  <si>
    <t>흉통 6시간 후</t>
  </si>
  <si>
    <t>0.06 μg/l</t>
  </si>
  <si>
    <t>0.05 μg/l</t>
  </si>
  <si>
    <t>3.5 μg/l</t>
  </si>
  <si>
    <t>4 μg/l</t>
  </si>
  <si>
    <t>심정지로 응급실 입원 환자</t>
  </si>
  <si>
    <t>Grubb</t>
  </si>
  <si>
    <t>60 μg/l</t>
  </si>
  <si>
    <t>CK 검사를 받은 환자</t>
  </si>
  <si>
    <t>Fitzgerald</t>
  </si>
  <si>
    <t>6 μg/l</t>
  </si>
  <si>
    <t>Tucker</t>
  </si>
  <si>
    <t>1.5 μg/l</t>
  </si>
  <si>
    <t>입원 12~24시간 후</t>
  </si>
  <si>
    <t>입원 6시간 후</t>
  </si>
  <si>
    <t>입원 2시간 후</t>
  </si>
  <si>
    <t>입원 1시간 후</t>
  </si>
  <si>
    <t>2.5 μg/l</t>
  </si>
  <si>
    <t>Pervaiz</t>
  </si>
  <si>
    <t>5.0 μg/l</t>
  </si>
  <si>
    <t>1.4 μg/l</t>
  </si>
  <si>
    <t>응급실 입원환자</t>
  </si>
  <si>
    <t>Brogan</t>
  </si>
  <si>
    <t>입원 3~6시간 후</t>
  </si>
  <si>
    <t>입원 0~3시간 후</t>
  </si>
  <si>
    <t>30세 이상 흉통환자</t>
  </si>
  <si>
    <t>Polanczyk</t>
  </si>
  <si>
    <t>0.4 μg/l</t>
  </si>
  <si>
    <t>13.4 μg/l</t>
  </si>
  <si>
    <t>ischemic event</t>
  </si>
  <si>
    <t>심혈관 수술받은 환자</t>
  </si>
  <si>
    <t>Jacquet</t>
  </si>
  <si>
    <t>18.4 μg/l</t>
  </si>
  <si>
    <t>aortic unclamping 20시간 후</t>
  </si>
  <si>
    <t>14.9 μg/l</t>
  </si>
  <si>
    <t>29.9 μg/l</t>
  </si>
  <si>
    <t>aortic unclamping 10시간 후</t>
  </si>
  <si>
    <t>13.1 μg/l</t>
  </si>
  <si>
    <t>8.4 μg/l</t>
  </si>
  <si>
    <t>33.2 μg/l</t>
  </si>
  <si>
    <t>18.5 μg/l</t>
  </si>
  <si>
    <t>aortic unclamping 6시간 후</t>
  </si>
  <si>
    <t>atraumatic 흉통 환자</t>
  </si>
  <si>
    <t>Chang</t>
  </si>
  <si>
    <t>2 μg/l</t>
  </si>
  <si>
    <t>perioperative myocardial demage</t>
  </si>
  <si>
    <t>Bonnefoy</t>
  </si>
  <si>
    <t>20 μg/l</t>
  </si>
  <si>
    <t>CKMB</t>
  </si>
  <si>
    <t>AMI 환자 및 질환대조군</t>
  </si>
  <si>
    <t>Zaninotto</t>
  </si>
  <si>
    <t>TnI</t>
  </si>
  <si>
    <t>심혈관 병동 입원환자</t>
  </si>
  <si>
    <t>Hawkins</t>
  </si>
  <si>
    <t>15</t>
  </si>
  <si>
    <t>3.1 μg/l</t>
  </si>
  <si>
    <t>0.8 μg/l</t>
  </si>
  <si>
    <t>Falahati</t>
  </si>
  <si>
    <t>4.3 μg/l</t>
  </si>
  <si>
    <t>입원 6~12시간 후</t>
  </si>
  <si>
    <t>입원 0~6시간 후</t>
  </si>
  <si>
    <t>흉통으로 응급실 내원한 만성신부전증 환자</t>
  </si>
  <si>
    <t>국내_10</t>
  </si>
  <si>
    <t>흉통 또는 AMI 의심증상으로 응급실 입원환자</t>
  </si>
  <si>
    <t>Porela</t>
  </si>
  <si>
    <t xml:space="preserve">6 μg/l </t>
  </si>
  <si>
    <t>Ooi</t>
  </si>
  <si>
    <t>Jug</t>
  </si>
  <si>
    <t>입원 4~6시간 후</t>
  </si>
  <si>
    <t>입원 2~4시간 후</t>
  </si>
  <si>
    <t>입원 0~2시간 후</t>
  </si>
  <si>
    <t>Jernberg</t>
  </si>
  <si>
    <t>Hsu</t>
  </si>
  <si>
    <t>2.0 μg/l</t>
  </si>
  <si>
    <t>Haastrup</t>
  </si>
  <si>
    <t>1.0 μg/l</t>
  </si>
  <si>
    <t>4.5 μg/l</t>
  </si>
  <si>
    <t>Gustafsson</t>
  </si>
  <si>
    <t>Green</t>
  </si>
  <si>
    <t>10 IU/l</t>
  </si>
  <si>
    <t>Ng</t>
  </si>
  <si>
    <t>McCord</t>
  </si>
  <si>
    <t>입원 직후, 90분, 3시간</t>
  </si>
  <si>
    <t>입원 직후, 90분</t>
  </si>
  <si>
    <t>Huggon</t>
  </si>
  <si>
    <t>증상 시작 후 0~6시간</t>
  </si>
  <si>
    <t>4시간</t>
  </si>
  <si>
    <t>흉통을 주소로 응급실로 내원 환자</t>
  </si>
  <si>
    <t>국내_37</t>
  </si>
  <si>
    <t>급성 심근경색이 의심되고 신기능이 저하되어 있는 환자</t>
  </si>
  <si>
    <t>국내_38</t>
  </si>
  <si>
    <t>0.04 μg/l</t>
  </si>
  <si>
    <t>3 μg/l</t>
  </si>
  <si>
    <t>167</t>
  </si>
  <si>
    <t>14</t>
  </si>
  <si>
    <t>0.81 μg/l</t>
  </si>
  <si>
    <t>29.2 μg/l</t>
  </si>
  <si>
    <t>20시간</t>
  </si>
  <si>
    <t>0.75 μg/l</t>
  </si>
  <si>
    <t>22.2 μg/l</t>
  </si>
  <si>
    <t>16시간</t>
  </si>
  <si>
    <t>1.07 μg/l</t>
  </si>
  <si>
    <t>28.9 μg/l</t>
  </si>
  <si>
    <t>12시간</t>
  </si>
  <si>
    <t>22.0 μg/l</t>
  </si>
  <si>
    <t>8시간</t>
  </si>
  <si>
    <t>0.84 μg/l</t>
  </si>
  <si>
    <t>21.1 μg/l</t>
  </si>
  <si>
    <t>0.65 μg/l</t>
  </si>
  <si>
    <t>2시간</t>
  </si>
  <si>
    <t>0.25 μg/l</t>
  </si>
  <si>
    <t>17.9 μg/l</t>
  </si>
  <si>
    <t>9 U/l</t>
  </si>
  <si>
    <t>8 U/l</t>
  </si>
  <si>
    <t>6시간</t>
  </si>
  <si>
    <t>허혈성 심질환</t>
  </si>
  <si>
    <t>유지 혈액투석 중인 만성신부전 환자</t>
  </si>
  <si>
    <t>국내_338</t>
  </si>
  <si>
    <t>30</t>
  </si>
  <si>
    <t>7.5 μg/l</t>
  </si>
  <si>
    <t>2.46 μg/l</t>
  </si>
  <si>
    <t>minor myocardial damage와 perioperative MI 감별</t>
  </si>
  <si>
    <t>aortic clamp 제거 후 72시간</t>
  </si>
  <si>
    <t>2.4 μg/l</t>
  </si>
  <si>
    <t>16.9 μg/l</t>
  </si>
  <si>
    <t>aortic clamp 제거 후 48시간</t>
  </si>
  <si>
    <t>4.48 μg/l</t>
  </si>
  <si>
    <t>37.5 μg/l</t>
  </si>
  <si>
    <t>aortic clamp 제거 후 24시간</t>
  </si>
  <si>
    <t>2.76 μg/l</t>
  </si>
  <si>
    <t>41.9 μg/l</t>
  </si>
  <si>
    <t>aortic clamp 제거 후 16시간</t>
  </si>
  <si>
    <t>3.14 μg/l</t>
  </si>
  <si>
    <t>48.6 μg/l</t>
  </si>
  <si>
    <t>aortic clamp 제거 후 8시간</t>
  </si>
  <si>
    <t>3.48 μg/l</t>
  </si>
  <si>
    <t>56.7 μg/l</t>
  </si>
  <si>
    <t>aortic clamp 제거 후 4시간</t>
  </si>
  <si>
    <t>0.55 μg/l</t>
  </si>
  <si>
    <t>no ischemic myocardial changes와 perioperative MI 감별</t>
  </si>
  <si>
    <t>6.9 μg/l</t>
  </si>
  <si>
    <t>0.47 μg/l</t>
  </si>
  <si>
    <t>23.5 μg/l</t>
  </si>
  <si>
    <t>28.8 μg/l</t>
  </si>
  <si>
    <t>24 μg/l</t>
  </si>
  <si>
    <t>0.67 μg/l</t>
  </si>
  <si>
    <t>23.1 μg/l</t>
  </si>
  <si>
    <t>증상 시작 후 3~6시간</t>
  </si>
  <si>
    <t>증상 시작 후 0~3시간</t>
  </si>
  <si>
    <t>ACS로 의심되는 증상을 호소하는 응급실 내원 환자와 병실 입원환자</t>
  </si>
  <si>
    <t>국내_4</t>
  </si>
  <si>
    <t>559</t>
  </si>
  <si>
    <t>57</t>
  </si>
  <si>
    <t>25 U/l</t>
  </si>
  <si>
    <t>0.02 μg/l</t>
  </si>
  <si>
    <t>2.2 μg/l</t>
  </si>
  <si>
    <t>국내_231</t>
  </si>
  <si>
    <t>0.03 μg/l</t>
  </si>
  <si>
    <t>증상 시작 후 6~12시간</t>
  </si>
  <si>
    <t>18</t>
  </si>
  <si>
    <t>증상 시작 0~6시간 후</t>
  </si>
  <si>
    <t>107</t>
  </si>
  <si>
    <t>32</t>
  </si>
  <si>
    <t>8</t>
  </si>
  <si>
    <t>4.0 μg/l</t>
  </si>
  <si>
    <t>48시간</t>
  </si>
  <si>
    <t>6.6 μg/l</t>
  </si>
  <si>
    <t>24시간</t>
  </si>
  <si>
    <t>peak</t>
  </si>
  <si>
    <t>4% of CK</t>
  </si>
  <si>
    <t>증상 시작 후 6시간 이내</t>
  </si>
  <si>
    <t>24</t>
  </si>
  <si>
    <t>입원 4시간 후</t>
  </si>
  <si>
    <t>1011</t>
  </si>
  <si>
    <t>117</t>
  </si>
  <si>
    <t>&gt;48시간</t>
  </si>
  <si>
    <t>24-48시간</t>
  </si>
  <si>
    <t>12-24시간</t>
  </si>
  <si>
    <t>6-12시간</t>
  </si>
  <si>
    <t>3-6시간</t>
  </si>
  <si>
    <t>0-3시간</t>
  </si>
  <si>
    <t>peak or delta</t>
  </si>
  <si>
    <t>90분</t>
  </si>
  <si>
    <t>109</t>
  </si>
  <si>
    <t>100 U/l</t>
  </si>
  <si>
    <t>45 U/l</t>
  </si>
  <si>
    <t>흉통 시작 후 12-24시간</t>
  </si>
  <si>
    <t>28.5 U/l</t>
  </si>
  <si>
    <t>흉통 시작 후 6-12시간</t>
  </si>
  <si>
    <t>24.5 U/l</t>
  </si>
  <si>
    <t>흉통 시작 후 0-6시간</t>
  </si>
  <si>
    <t>22 IU/ml</t>
  </si>
  <si>
    <t>흉통 시작 후 6시간 이내</t>
  </si>
  <si>
    <t>흉통 시작 후 2시간 이내</t>
  </si>
  <si>
    <t>흉통 시작 후 1시간 이내</t>
  </si>
  <si>
    <t>163</t>
  </si>
  <si>
    <t>174</t>
  </si>
  <si>
    <t>27.0 U/l</t>
  </si>
  <si>
    <t>276</t>
  </si>
  <si>
    <t>25 IU/l</t>
  </si>
  <si>
    <t>165</t>
  </si>
  <si>
    <t>119</t>
  </si>
  <si>
    <t>1시간</t>
  </si>
  <si>
    <t>18.12 U/l</t>
  </si>
  <si>
    <t>perioperative myocardial damage</t>
    <phoneticPr fontId="1" type="noConversion"/>
  </si>
  <si>
    <t>0.1 μg/l</t>
    <phoneticPr fontId="1" type="noConversion"/>
  </si>
  <si>
    <t>0.041 μg/l</t>
    <phoneticPr fontId="1" type="noConversion"/>
  </si>
  <si>
    <t>0.073 μg/l</t>
    <phoneticPr fontId="1" type="noConversion"/>
  </si>
  <si>
    <t>0.10 μg/l</t>
    <phoneticPr fontId="1" type="noConversion"/>
  </si>
  <si>
    <t>0.05 μg/l</t>
    <phoneticPr fontId="1" type="noConversion"/>
  </si>
  <si>
    <t>0.09 μg/l</t>
    <phoneticPr fontId="1" type="noConversion"/>
  </si>
  <si>
    <t>0.126 μg/l</t>
    <phoneticPr fontId="1" type="noConversion"/>
  </si>
  <si>
    <t>흉통 시작 후 4시간</t>
    <phoneticPr fontId="1" type="noConversion"/>
  </si>
  <si>
    <t>흉통 시작 후 4~24시간</t>
    <phoneticPr fontId="1" type="noConversion"/>
  </si>
  <si>
    <t>증상 시작 4시간 이상 후</t>
    <phoneticPr fontId="1" type="noConversion"/>
  </si>
  <si>
    <t>입원 6시간 후</t>
    <phoneticPr fontId="1" type="noConversion"/>
  </si>
  <si>
    <t>증상 시작 6시간 후</t>
    <phoneticPr fontId="1" type="noConversion"/>
  </si>
  <si>
    <t>전체 환자</t>
    <phoneticPr fontId="1" type="noConversion"/>
  </si>
  <si>
    <t>CK-MB</t>
    <phoneticPr fontId="1" type="noConversion"/>
  </si>
  <si>
    <t>5 μg/l</t>
    <phoneticPr fontId="1" type="noConversion"/>
  </si>
  <si>
    <t>입원 직후(증상 시작 후 0~12시간)</t>
    <phoneticPr fontId="1" type="noConversion"/>
  </si>
  <si>
    <t>전체 환자</t>
    <phoneticPr fontId="1" type="noConversion"/>
  </si>
  <si>
    <t>증상 시작 4시간 후 입원</t>
    <phoneticPr fontId="1" type="noConversion"/>
  </si>
  <si>
    <t>증상 시작 2시간 이내 입원</t>
    <phoneticPr fontId="1" type="noConversion"/>
  </si>
  <si>
    <t>증상 시작 2-4시간 후 입원</t>
    <phoneticPr fontId="1" type="noConversion"/>
  </si>
  <si>
    <t>cTnT</t>
    <phoneticPr fontId="1" type="noConversion"/>
  </si>
  <si>
    <t>postoperative MI</t>
    <phoneticPr fontId="1" type="noConversion"/>
  </si>
  <si>
    <t>postoperative MI</t>
    <phoneticPr fontId="1" type="noConversion"/>
  </si>
  <si>
    <t>중환자실 입원 직후</t>
    <phoneticPr fontId="1" type="noConversion"/>
  </si>
  <si>
    <t>0.47 μg/l</t>
    <phoneticPr fontId="1" type="noConversion"/>
  </si>
  <si>
    <t>0.665 μg/l</t>
    <phoneticPr fontId="1" type="noConversion"/>
  </si>
  <si>
    <t>0.6 μg/l</t>
    <phoneticPr fontId="1" type="noConversion"/>
  </si>
  <si>
    <t>3.6 μg/l</t>
    <phoneticPr fontId="1" type="noConversion"/>
  </si>
  <si>
    <t>0.07 μg/l</t>
    <phoneticPr fontId="1" type="noConversion"/>
  </si>
  <si>
    <t>0.1 μg/l</t>
    <phoneticPr fontId="1" type="noConversion"/>
  </si>
  <si>
    <t>5 μg/l (Behring), 7.5 μg/l (CIBA Corning)</t>
    <phoneticPr fontId="1" type="noConversion"/>
  </si>
  <si>
    <t>5 μg/l (Behring), 7.5 μg/l (CIBA Corning)</t>
    <phoneticPr fontId="1" type="noConversion"/>
  </si>
  <si>
    <t>0.2 μg/l</t>
    <phoneticPr fontId="1" type="noConversion"/>
  </si>
  <si>
    <t>0.4 μg/l</t>
    <phoneticPr fontId="1" type="noConversion"/>
  </si>
  <si>
    <t>mass</t>
    <phoneticPr fontId="1" type="noConversion"/>
  </si>
  <si>
    <t>activity</t>
    <phoneticPr fontId="1" type="noConversion"/>
  </si>
  <si>
    <t>김경진</t>
    <phoneticPr fontId="1" type="noConversion"/>
  </si>
  <si>
    <t>이상래</t>
    <phoneticPr fontId="1" type="noConversion"/>
  </si>
  <si>
    <t>강소영</t>
    <phoneticPr fontId="1" type="noConversion"/>
  </si>
  <si>
    <t>신병철</t>
    <phoneticPr fontId="1" type="noConversion"/>
  </si>
  <si>
    <t>윤정이</t>
    <phoneticPr fontId="1" type="noConversion"/>
  </si>
  <si>
    <t>김영준</t>
    <phoneticPr fontId="1" type="noConversion"/>
  </si>
  <si>
    <t>7.18 μg/l</t>
    <phoneticPr fontId="1" type="noConversion"/>
  </si>
  <si>
    <t>0.37 μg/l</t>
    <phoneticPr fontId="1" type="noConversion"/>
  </si>
  <si>
    <t>0.04 μg/l</t>
    <phoneticPr fontId="1" type="noConversion"/>
  </si>
  <si>
    <t>0.78 μg/l</t>
    <phoneticPr fontId="1" type="noConversion"/>
  </si>
  <si>
    <t>5 μg/l</t>
    <phoneticPr fontId="1" type="noConversion"/>
  </si>
  <si>
    <t>6.3 μg/l</t>
    <phoneticPr fontId="1" type="noConversion"/>
  </si>
  <si>
    <t>1 μg/l</t>
    <phoneticPr fontId="1" type="noConversion"/>
  </si>
  <si>
    <t>0.014 μg/l</t>
    <phoneticPr fontId="1" type="noConversion"/>
  </si>
  <si>
    <t>0.03 μg/l</t>
    <phoneticPr fontId="1" type="noConversion"/>
  </si>
  <si>
    <t>-</t>
    <phoneticPr fontId="1" type="noConversion"/>
  </si>
  <si>
    <t>6.0 μg/l</t>
    <phoneticPr fontId="1" type="noConversion"/>
  </si>
  <si>
    <t>0.5 μg/l</t>
    <phoneticPr fontId="1" type="noConversion"/>
  </si>
  <si>
    <t>13.9 U/l</t>
    <phoneticPr fontId="1" type="noConversion"/>
  </si>
  <si>
    <t>24 U/l</t>
    <phoneticPr fontId="1" type="noConversion"/>
  </si>
  <si>
    <t>1.0 μg/l</t>
    <phoneticPr fontId="1" type="noConversion"/>
  </si>
  <si>
    <t>0.28 μg/l</t>
    <phoneticPr fontId="1" type="noConversion"/>
  </si>
  <si>
    <t>2.0 μg/l</t>
    <phoneticPr fontId="1" type="noConversion"/>
  </si>
  <si>
    <t>0.10 μg/l</t>
    <phoneticPr fontId="1" type="noConversion"/>
  </si>
  <si>
    <t>17 U/l</t>
    <phoneticPr fontId="1" type="noConversion"/>
  </si>
  <si>
    <t>8.9 μg/l</t>
    <phoneticPr fontId="1" type="noConversion"/>
  </si>
  <si>
    <t>1.4 μg/l</t>
    <phoneticPr fontId="1" type="noConversion"/>
  </si>
  <si>
    <t>8 μg/l</t>
    <phoneticPr fontId="1" type="noConversion"/>
  </si>
  <si>
    <t>16.7 μg/l</t>
    <phoneticPr fontId="1" type="noConversion"/>
  </si>
  <si>
    <t>28 μg/l</t>
    <phoneticPr fontId="1" type="noConversion"/>
  </si>
  <si>
    <t>12.3 μg/l</t>
    <phoneticPr fontId="1" type="noConversion"/>
  </si>
  <si>
    <t>9.3 μg/l</t>
    <phoneticPr fontId="1" type="noConversion"/>
  </si>
  <si>
    <t>1.5 μg/l</t>
    <phoneticPr fontId="1" type="noConversion"/>
  </si>
  <si>
    <t>qualitative</t>
    <phoneticPr fontId="1" type="noConversion"/>
  </si>
  <si>
    <t>6 μg/l</t>
    <phoneticPr fontId="1" type="noConversion"/>
  </si>
  <si>
    <t>7 μg/l</t>
    <phoneticPr fontId="1" type="noConversion"/>
  </si>
  <si>
    <t>5.0 μg/l</t>
    <phoneticPr fontId="1" type="noConversion"/>
  </si>
  <si>
    <t>3.1 μg/l</t>
    <phoneticPr fontId="1" type="noConversion"/>
  </si>
  <si>
    <t>김경진</t>
    <phoneticPr fontId="1" type="noConversion"/>
  </si>
  <si>
    <t>이상래</t>
    <phoneticPr fontId="1" type="noConversion"/>
  </si>
  <si>
    <t>윤정이</t>
    <phoneticPr fontId="1" type="noConversion"/>
  </si>
  <si>
    <t>신병철</t>
    <phoneticPr fontId="1" type="noConversion"/>
  </si>
  <si>
    <t>강소영</t>
    <phoneticPr fontId="1" type="noConversion"/>
  </si>
  <si>
    <t>김영준</t>
    <phoneticPr fontId="1" type="noConversion"/>
  </si>
  <si>
    <t>AMI 의심환자</t>
    <phoneticPr fontId="1" type="noConversion"/>
  </si>
  <si>
    <t>입원 2시간 이내</t>
    <phoneticPr fontId="1" type="noConversion"/>
  </si>
  <si>
    <t>한국</t>
  </si>
  <si>
    <t>국내_230</t>
  </si>
  <si>
    <t>국내_230</t>
    <phoneticPr fontId="1" type="noConversion"/>
  </si>
  <si>
    <t>허선범</t>
  </si>
  <si>
    <t>급성 흉통으로 응급실 내원 환자</t>
  </si>
  <si>
    <t>관상동맥조영술</t>
    <phoneticPr fontId="1" type="noConversion"/>
  </si>
  <si>
    <t>93
-I(MI): 34
-C(UA): 59</t>
    <phoneticPr fontId="1" type="noConversion"/>
  </si>
  <si>
    <t>CK-MB</t>
    <phoneticPr fontId="1" type="noConversion"/>
  </si>
  <si>
    <t>Troponin-I</t>
    <phoneticPr fontId="1" type="noConversion"/>
  </si>
  <si>
    <t>4.3 μg/l</t>
    <phoneticPr fontId="1" type="noConversion"/>
  </si>
  <si>
    <t>0.4 μg/l</t>
    <phoneticPr fontId="1" type="noConversion"/>
  </si>
  <si>
    <t>Troponin I</t>
  </si>
  <si>
    <t>cTnI+CK-MB</t>
  </si>
  <si>
    <t>TNT</t>
  </si>
  <si>
    <t>c-TnT</t>
  </si>
  <si>
    <t>hs-troponin I</t>
    <phoneticPr fontId="1" type="noConversion"/>
  </si>
  <si>
    <t>CK-MB+cTnT</t>
  </si>
  <si>
    <t>Troponin I+CK-MB</t>
  </si>
  <si>
    <t>CKMB (Laboratory)</t>
  </si>
  <si>
    <t>CKMB (Stratus CS)</t>
  </si>
  <si>
    <t>CK-MB+Troponin T</t>
  </si>
  <si>
    <t>CKMB mass</t>
  </si>
  <si>
    <t>cTI</t>
  </si>
  <si>
    <t>CK-MB+cTI</t>
  </si>
  <si>
    <t>cTn-I</t>
  </si>
  <si>
    <t>cTn-T</t>
  </si>
  <si>
    <t>cTNT</t>
  </si>
  <si>
    <t>-</t>
    <phoneticPr fontId="1" type="noConversion"/>
  </si>
  <si>
    <t>-</t>
    <phoneticPr fontId="1" type="noConversion"/>
  </si>
  <si>
    <t>환자 선택 방법을 기술하시오:</t>
    <phoneticPr fontId="1" type="noConversion"/>
  </si>
  <si>
    <t>1. 대상군은 연속적 표본 또는 무작위 표본이었는가?</t>
    <phoneticPr fontId="1" type="noConversion"/>
  </si>
  <si>
    <t>2. 임계치가 사용되었을 경우, 이는 사전에 명시되었는가?</t>
    <phoneticPr fontId="1" type="noConversion"/>
  </si>
  <si>
    <t>4. 모든 환자가 분석에 포함되었는가?</t>
    <phoneticPr fontId="1" type="noConversion"/>
  </si>
  <si>
    <t>2. 환자-대조군 설계를 피하였는가?</t>
    <phoneticPr fontId="1" type="noConversion"/>
  </si>
  <si>
    <t>3. 해당연구는 부적절한 배제를 피하였는가?</t>
    <phoneticPr fontId="1" type="noConversion"/>
  </si>
  <si>
    <t>Yang (2022)</t>
  </si>
  <si>
    <t>Salman Habib (2021)</t>
  </si>
  <si>
    <t>Cheema (2021)</t>
  </si>
  <si>
    <t>Makhija (2020)</t>
  </si>
  <si>
    <t>Su (2020)</t>
  </si>
  <si>
    <t>정지훈 (2020)</t>
  </si>
  <si>
    <t>Abd El Baky Mahmoud (2018)</t>
  </si>
  <si>
    <t>Omran (2018)</t>
  </si>
  <si>
    <t>Fan (2017)</t>
  </si>
  <si>
    <t>Gerede (2015)</t>
  </si>
  <si>
    <t>Kruse (2014)</t>
  </si>
  <si>
    <t>Collinson (2013)</t>
  </si>
  <si>
    <t>Kitamura (2013)</t>
  </si>
  <si>
    <t>McMahon (2012)</t>
  </si>
  <si>
    <t>Bozkurt (2011)</t>
  </si>
  <si>
    <t>Garcia-Valdecasas (2011)</t>
  </si>
  <si>
    <t>Pegg (2011)</t>
  </si>
  <si>
    <t>Scharnhorst (2011)</t>
  </si>
  <si>
    <t>김경수 (2011)</t>
  </si>
  <si>
    <t>Li (2010)</t>
  </si>
  <si>
    <t>Orak (2010)</t>
  </si>
  <si>
    <t>Xu (2010)</t>
  </si>
  <si>
    <t>김영준 (2009)</t>
  </si>
  <si>
    <t>허선범 (2009)</t>
  </si>
  <si>
    <t>Collinson (2006)</t>
  </si>
  <si>
    <t>Tanaka (2006)</t>
  </si>
  <si>
    <t>Bassan (2005)</t>
  </si>
  <si>
    <t>강소영 (2005)</t>
  </si>
  <si>
    <t>Chen (2004)</t>
  </si>
  <si>
    <t>Kovacevic (2004)</t>
  </si>
  <si>
    <t>Melanson (2004)</t>
  </si>
  <si>
    <t>신병철 (2004)</t>
  </si>
  <si>
    <t>Nakata (2003)</t>
  </si>
  <si>
    <t>Fransen (2002)</t>
  </si>
  <si>
    <t>Lim (2002)</t>
  </si>
  <si>
    <t>Zarich (2002)</t>
  </si>
  <si>
    <t>김경진 (2002)</t>
  </si>
  <si>
    <t>이상래 (2002)</t>
  </si>
  <si>
    <t>Huggon (2001)</t>
  </si>
  <si>
    <t>McCord (2001)</t>
  </si>
  <si>
    <t>Ng (2001)</t>
  </si>
  <si>
    <t>Green (2000)</t>
  </si>
  <si>
    <t>Gustafsson (2000)</t>
  </si>
  <si>
    <t>Haastrup (2000)</t>
  </si>
  <si>
    <t>Hsu (2000)</t>
  </si>
  <si>
    <t>Jernberg (2000)</t>
  </si>
  <si>
    <t>Jug (2000)</t>
  </si>
  <si>
    <t>Ooi (2000)</t>
  </si>
  <si>
    <t>Porela (2000)</t>
  </si>
  <si>
    <t>윤정이 (2000)</t>
  </si>
  <si>
    <t>Apple (1999)</t>
  </si>
  <si>
    <t>Falahati (1999)</t>
  </si>
  <si>
    <t>Hawkins (1999)</t>
  </si>
  <si>
    <t>Zaninotto (1999)</t>
  </si>
  <si>
    <t>Bonnefoy (1998)</t>
  </si>
  <si>
    <t>Chang (1998)</t>
  </si>
  <si>
    <t>Jacquet (1998)</t>
  </si>
  <si>
    <t>Polanczyk (1998)</t>
  </si>
  <si>
    <t>Brogan (1997)</t>
  </si>
  <si>
    <t>Pervaiz (1997)</t>
  </si>
  <si>
    <t>Tucker (1997)</t>
  </si>
  <si>
    <t>Fitzgerald (1996)</t>
  </si>
  <si>
    <t>Grubb (1996)</t>
  </si>
  <si>
    <t>Hetland (1996)</t>
  </si>
  <si>
    <t>Hirschl (1996)</t>
  </si>
  <si>
    <t>Mair (1996)</t>
  </si>
  <si>
    <t>Mullner (1996)</t>
  </si>
  <si>
    <t>Apple (1995)</t>
  </si>
  <si>
    <t>Mair (1995)</t>
  </si>
  <si>
    <t>Rabitzsch (1995)</t>
  </si>
  <si>
    <t>Gerhardt (1993)</t>
  </si>
  <si>
    <t>Bakker (1993)</t>
  </si>
  <si>
    <t>Katus (1991)</t>
  </si>
  <si>
    <t>A total of 229 patients with AMI and 182 patients with
SCHD were analyzed in this study, who were admitted to Shengli Oilfield Central Hospital between March 2016 and March 2018.</t>
    <phoneticPr fontId="1" type="noConversion"/>
  </si>
  <si>
    <t>아니오</t>
    <phoneticPr fontId="1" type="noConversion"/>
  </si>
  <si>
    <t>예</t>
    <phoneticPr fontId="1" type="noConversion"/>
  </si>
  <si>
    <t>Patients with AMI were diagnosed in accordance with the criteria of myocardial infarction.</t>
    <phoneticPr fontId="1" type="noConversion"/>
  </si>
  <si>
    <t xml:space="preserve">중재검사에 대해 기술하고, 그것이 어떻게 수행되고 해석되었는지 기술하시오: </t>
    <phoneticPr fontId="1" type="noConversion"/>
  </si>
  <si>
    <t>참고표준에 대해 기술하고 그것이 어떻게 수행되고 해석되었는지 기술하시오:</t>
  </si>
  <si>
    <t>구체적 언급없음</t>
    <phoneticPr fontId="1" type="noConversion"/>
  </si>
  <si>
    <t>U</t>
    <phoneticPr fontId="1" type="noConversion"/>
  </si>
  <si>
    <t>Those included were subjects of either gender aged &gt;25 years presenting at the emergency department (ED) within two hours of the onset of chest pain lasting for &gt;20 minutes suspected of having NSTE-ACS.</t>
    <phoneticPr fontId="1" type="noConversion"/>
  </si>
  <si>
    <t>불확실</t>
    <phoneticPr fontId="1" type="noConversion"/>
  </si>
  <si>
    <t>Heparinised plasma samples were drawn for CK-MB and quantitative analysis was done using spectrophotometer method on a semiautomated analyser (Photometer).</t>
    <phoneticPr fontId="1" type="noConversion"/>
  </si>
  <si>
    <t>Coronary angiogram was performed using standard
techniques as per hospital protocol.</t>
    <phoneticPr fontId="1" type="noConversion"/>
  </si>
  <si>
    <t>A planned, observational, cohort study was performed including chest pain patients admitted to territory care hospital.</t>
    <phoneticPr fontId="1" type="noConversion"/>
  </si>
  <si>
    <t>CK‑MB was measured using CK (NAC act.) KIT using MOD.</t>
    <phoneticPr fontId="1" type="noConversion"/>
  </si>
  <si>
    <t>hs-troponin I</t>
  </si>
  <si>
    <t>Three hundred fifty patients with CKD, in the age group of 20–70 years, presenting to the Medicine Department of G.G.S Medical Hospital, were enrolled in this cross‑sectional study by consecutive sampling after obtaining their written informed consent.</t>
    <phoneticPr fontId="1" type="noConversion"/>
  </si>
  <si>
    <t>AMI was diagnosed by two cardiologists independently according to the fourth edition of the Global Definition of Myocardial Infarction.</t>
    <phoneticPr fontId="1" type="noConversion"/>
  </si>
  <si>
    <t>We enrolled 271 patients older than 18 years with chest pain onset within six hours of presentation and suspected ACS who presented at the ED of Gachon Gil Medical Center, Incheon, Korea, between May 2017 and August 2017.</t>
    <phoneticPr fontId="1" type="noConversion"/>
  </si>
  <si>
    <t>Patients with chest pain from the Chest Pain Center of our hospital from November 2012 to December 2015 were enrolled.</t>
    <phoneticPr fontId="1" type="noConversion"/>
  </si>
  <si>
    <t>The initial diagnosis was made by an emergency physician and verified by internal medicine physicians using all available data, which included serial ECG, cardiac markers, and percutaneous coronary intervention results.</t>
    <phoneticPr fontId="1" type="noConversion"/>
  </si>
  <si>
    <t>This study was conducted on 40 patients who presented to emergency department complaining of chest pain and were highly suspicious to have acute cardiac ischemia.</t>
    <phoneticPr fontId="1" type="noConversion"/>
  </si>
  <si>
    <t>Serum CK-MB and TnI levels were measured using an automated, sandwich chemiluminescent immunoassay (Advia, Centaur XP, Siemens Healthcare Diagnostics Inc., Tarrytown, NY, USA).</t>
    <phoneticPr fontId="1" type="noConversion"/>
  </si>
  <si>
    <t>CK-MB was assayed spectrophotometrically on the synchron CX9 auto-analyser (Beckman Instruments Inc.)a by the immune-inhibition technique cTn-I was assayed using Architect I 1000 from Abbott Diagnostics System. The used method is a two-step assay based on chemiluminescent microparticle immunoassay.</t>
    <phoneticPr fontId="1" type="noConversion"/>
  </si>
  <si>
    <t>Final diagnosis of all patients was done by the same cardiologist based on common criteria depend on patients history, clinical examinations, and laboratory investigation.</t>
    <phoneticPr fontId="1" type="noConversion"/>
  </si>
  <si>
    <t>We chose 208 AMI patients who were admitted to Xiangyang Central Hospital from January, 2013 to April, 2015 as the AMI group. Then we chose 115 none AMI patients who had been diagnosed carefully to exclude old myocardial infarction, heart failure, diabetes or other cardiovascular disease as the control group.</t>
    <phoneticPr fontId="1" type="noConversion"/>
  </si>
  <si>
    <t>AMI was diagnosed with the standard procedure estabilished by the World Health Organizatio (WHO).</t>
    <phoneticPr fontId="1" type="noConversion"/>
  </si>
  <si>
    <t>The levels of CK-MB, MYO, and cTnI were measured by the method of double antibody sandwich chemiluminescence immunoassay using a Siemens ADVIA CENTAUR XP.</t>
    <phoneticPr fontId="1" type="noConversion"/>
  </si>
  <si>
    <t>Forty-eight patients who were admitted to the emergency department within the first 12 hours of onset of ischaemic-type chest pain lasting for longer than 30 minutes, and who did not have ST-segment elevation on ECG, were included in the study.</t>
    <phoneticPr fontId="1" type="noConversion"/>
  </si>
  <si>
    <t>The serum was separated and loaded into a Beckman Coulter Access II device and analysed with chemiluminescence.</t>
    <phoneticPr fontId="1" type="noConversion"/>
  </si>
  <si>
    <t>TnI and/or CK-MB elevation (verified with at least two different measurements) associated with ischaemic-type chest pain for over 30 minutes and without persistent ST-segment elevation was accepted as NSTEMI, regardless of ECG change, as recommended by the ESC/ACC committee.</t>
    <phoneticPr fontId="1" type="noConversion"/>
  </si>
  <si>
    <t>Acute myocardial infarction was defined as occlusion of a coronary vessel that was assumed to be recent and interpreted as the culprit lesion by the cardiologist in charge.</t>
    <phoneticPr fontId="1" type="noConversion"/>
  </si>
  <si>
    <t>Creatine kinase-MB (CK-MB) was measured using a UV based assay with inhibition of CK-M with the recommended cut-off of 24 U/l.</t>
    <phoneticPr fontId="1" type="noConversion"/>
  </si>
  <si>
    <t>We enrolled all patients &gt;18 years of age who suffered an event of sudden cardiac arrest (SCA), were primarily successfully resuscitated, received a diagnostic coronary angiography and were admitted to one of our Intensive Care Units in the years 2001 to 2010.</t>
    <phoneticPr fontId="1" type="noConversion"/>
  </si>
  <si>
    <t>The CK-MB isoenzyme activity was measured with an immunoinhibition assay (CKMBNAC aktiviert, Boehringer Mannheim).</t>
    <phoneticPr fontId="1" type="noConversion"/>
  </si>
  <si>
    <t>The following criteria were used for diagnosing Q wave AMI: 1) development of new Q waves (0.04 msec duration), R wave reduction (&gt;25%), and ST segment changes suggestive of transmural ischemia in at least two leads of the standard 12-lead electrocardiogram; 2) time-dependent changes of total CK and LDH serum activities typical for AMI; 3) CKMB activities exceeding 6% of total CK activities with typical time-dependent changes.</t>
    <phoneticPr fontId="1" type="noConversion"/>
  </si>
  <si>
    <t>Two hundred seven cases in 192 AMI-suspected patients consecutively admitted on weekdays to our coronary care unit</t>
    <phoneticPr fontId="1" type="noConversion"/>
  </si>
  <si>
    <t>CK MB (mass) was determined by the Abbott (Chicago, IL, USA) IMx system.</t>
    <phoneticPr fontId="1" type="noConversion"/>
  </si>
  <si>
    <t>This primary classification was performed by conventional cardiological criteria, that is, patient history, 12-lead ECG series, and S-CK MB (mass) with a discrimination limit for AMI of 10 μ0g/L.</t>
    <phoneticPr fontId="1" type="noConversion"/>
  </si>
  <si>
    <t>The study population consisted of 416 patients, consecutively admitted during 9 months to the coronary care unit of the Medisch Centrum Leeuwarden, a large regional hospital, for investigation of suspected myocardial infarction within 12 h of onset of chest pain.</t>
    <phoneticPr fontId="1" type="noConversion"/>
  </si>
  <si>
    <t xml:space="preserve">Mass concentration of CK-MB (upper reference limit 5-0 )ig/L) was measured by the microparticle capture enzyme immunoassay. </t>
    <phoneticPr fontId="1" type="noConversion"/>
  </si>
  <si>
    <t>Myocardial infarction was diagnosed if the patient had at least two of the three classic findings: clinical history of ischaemic chest discomfort for more than 30 min; evolution of typical changes in at least two leads of the ECG; and time-dependent changes in serum CK and CK-MB activity with an initial rise (peak value exceeding twice the upper reference limit) and subsequent fall.</t>
    <phoneticPr fontId="1" type="noConversion"/>
  </si>
  <si>
    <t>The population was patients presenting to the emergency department with chest pain due to a suspected, but not proven, AMI in which cardiac biomarker measurement by point-of-care testing could potentially rule out an AMI and allow discharge home.</t>
    <phoneticPr fontId="1" type="noConversion"/>
  </si>
  <si>
    <t>The universal definition of myocardial infarction11 was used to categorise patients into those with or without an AMI utilising clinical, ECG, trial and local laboratory-derived cardiac troponin values and troponin measurements subsequently performed in the trial central laboratory on the admission and 90 minute samples using the Siemens Ultra assay as the predicate troponin method.</t>
    <phoneticPr fontId="1" type="noConversion"/>
  </si>
  <si>
    <t>The cardiac panel measured was myoglobin, CK-MB and cTnI. Measurements were performed using the Stratus CS analyser. The analytical characteristics of the assays for each analyte were as follows. CK-MB: detection limit 0.3 μg/l, analytical range 0.3–150 μg/l, interassay CV 0.15–1.27% (3.7–39.3 μg/l), 95% reference interval 0.6–3.5 μg/l.</t>
    <phoneticPr fontId="1" type="noConversion"/>
  </si>
  <si>
    <t>The levels of c-TnT, creatine kinase MB isozyme (CK-MB), myo-globin, and N-terminal B-type natriuretic peptide (NT-proBNP)were measured by an electrochemiluminescence immunoas-say (ECLIA) with the Roche Modular Analytics E170®(Roche,Basel, Switzerland).</t>
    <phoneticPr fontId="1" type="noConversion"/>
  </si>
  <si>
    <t>From November 2009 through January 2011, patients who presented at the emergencyroom with symptoms suggestive of AMI, were enrolled in thepresent study.</t>
    <phoneticPr fontId="1" type="noConversion"/>
  </si>
  <si>
    <t>A single blood specimen was analyzed for cTnI, CK-MB, and myoglobin from 98 consecutive patients with chest pain on presentation to the emergency department who were admitted to the hospital to rule out acute myocardial infarction.</t>
    <phoneticPr fontId="1" type="noConversion"/>
  </si>
  <si>
    <t>CK-MB mass concentrations were measured with a commercially available immunoabsorbant assay (Stratus II, Baxter Dade, Miami, FL, USA) based on a monoclonal antibody that recognizes only the CK-MB isoenzyme.</t>
    <phoneticPr fontId="1" type="noConversion"/>
  </si>
  <si>
    <t>We investigated 114 nontraumatic chest pain patients. They were enrolled nonconsecutively during a 3-month period in 1993.</t>
    <phoneticPr fontId="1" type="noConversion"/>
  </si>
  <si>
    <t>The definite diagnosis of acute myocardial infarction was based on standard World Health Organization criteria requiring at least two of the following three clinical criteria to be positive: (1) typical prolonged severe chest pain and related symptoms of more than 20 min duration; (2) the evolution of unequivocal findings indicative for myocardial infarction on serial ECGs in at least two leads of the same vascular territory (ie, diagnostic Q waves or QS complexes); and (3) serial creatine kinase and creatine kinase MB activity elevations with an initial rise and a subsequent fall with peak values of more than twice the upper limit of the reference interval.</t>
    <phoneticPr fontId="1" type="noConversion"/>
  </si>
  <si>
    <t>Creatine kinase and creatine kinase MB activities were measured at 25°C by means of an N-acetylcysteine-activated, optimized ultraviolet test (Merck; Darmstadt, Germany). Creatine kinase MB activity was determined by immunoinhibition.</t>
    <phoneticPr fontId="1" type="noConversion"/>
  </si>
  <si>
    <t>World Health Organization (WHO) criteria were followed for the diagnosis of AMI.</t>
    <phoneticPr fontId="1" type="noConversion"/>
  </si>
  <si>
    <t>CKMB mass concentration was measured by a microparticle enzyme immunoassay (Abbott, Abbott Park, IL) for use with the Abbott IMx automated analyzer.</t>
    <phoneticPr fontId="1" type="noConversion"/>
  </si>
  <si>
    <t>The diagnosis of AMI was established if one or more of the following tests revealed a positive result. Electrocardiography. Dipyridamole stress thallium-201 single-photon emission computed tomography (SPECT) protocol. Autopsy studies.</t>
    <phoneticPr fontId="1" type="noConversion"/>
  </si>
  <si>
    <t>The patients in this study were selected from those patients served by the Department of Emergency Medicine at the Vienna General Hospital, a tertiary care university hospital.</t>
    <phoneticPr fontId="1" type="noConversion"/>
  </si>
  <si>
    <t>A complete series of routine laboratory tests (including CK and CK-MB) were performed on arrival and 12 h after cardiac arrest. Measurements were carried out with a Hitachi 717 autoanalyzer (Boehringer, Mannheim, Germany).</t>
    <phoneticPr fontId="1" type="noConversion"/>
  </si>
  <si>
    <t>Patients were enrolled sequentially to the study population if arrival at the hospital occurred between 0800 h and 2000 h in the period from January to June 1995.</t>
    <phoneticPr fontId="1" type="noConversion"/>
  </si>
  <si>
    <t>CK-MB mass concentration was analysed using the Abbott microparticle capture immunoassay system on Axsym System (Abbott, Abbott Park, Illinois, USA), reference limit 5 pg/I.</t>
    <phoneticPr fontId="1" type="noConversion"/>
  </si>
  <si>
    <t>One-hundred sixteen patients admitted to the hospital with chest pain were enrolled to the study protocol.</t>
    <phoneticPr fontId="1" type="noConversion"/>
  </si>
  <si>
    <t>Acute myocardial infarction was diagnosed by a history of acute chest pain lasting for more than 30 min and persistent ST-segment elevation in ECG.</t>
    <phoneticPr fontId="1" type="noConversion"/>
  </si>
  <si>
    <t>This test is based on the dual monoclonal antibody ‘sandwich’ principle using a poly(streptavidin)-biotin capture system.</t>
    <phoneticPr fontId="1" type="noConversion"/>
  </si>
  <si>
    <t>One hundred and fifty patients suffering from CP were randomly recruited from the emergency department at Damietta Al-Azhar UniversityHospital during the period from October 2016 to April 2017.</t>
    <phoneticPr fontId="1" type="noConversion"/>
  </si>
  <si>
    <t>CKMB mass concentration was measured in heparinized plasma by a microparticle enzyme immunoassay (Abbott, Abbott Park, Illinois, USA) for use with the Abbott IMx automated analyzer. The URL is 5 μg/1.</t>
    <phoneticPr fontId="1" type="noConversion"/>
  </si>
  <si>
    <t>The definite diagnosis of AMI required at least 2 of the following 3 clinical criteria to be positive]: (1) typical prolonged severe chest pain and related symptoms of more than 20 min duration, (2) the evolution of abnormal Q waves or equivalents on serial ECGs in at least 2 leads of the same vascular territory, and, (3) serial CK and CKMB elevations with an initial rise and a subsequent fall with peak values of twice the upper limit of the reference interval.</t>
    <phoneticPr fontId="1" type="noConversion"/>
  </si>
  <si>
    <t>All participants had a 12-lead ECG performed and were diagnosed and treated in accordance with ACC/ESC guidelines for AMI.</t>
    <phoneticPr fontId="1" type="noConversion"/>
  </si>
  <si>
    <t>During the period April 2000 to June 2003, eligible patients arriving in the ED with chest pain considered to be of cardiac origin were enrolled in the study.</t>
    <phoneticPr fontId="1" type="noConversion"/>
  </si>
  <si>
    <t>Each biochip contains specific antibodies for the simultaneous, quantitative detection of CK-MB, cTnI, MYO, and H-FABP from a single 50 μL sample.</t>
    <phoneticPr fontId="1" type="noConversion"/>
  </si>
  <si>
    <t>This prospective study was conducted in 80 patients admitted with a chief complaint of chest pain to our emergency department.</t>
    <phoneticPr fontId="1" type="noConversion"/>
  </si>
  <si>
    <t>Levels of conventional cardiac markers, namely myoglobin, CK-MB and cTnT, were measured by in vitro quantitative electrochemiluminescence immunoassay (ECLIA), sandwich test-specific antibody system and myoglobin STAT (Short Turn-Around Time), troponin STAT and CK-MB STAT kits. Normal reference levels for myoglobin, CK-MB and cTnT were accepted as 0–72 ng/mL, 0.0–5.0 ng/mL and 0.0–0.1 ng/mL, respectively.</t>
    <phoneticPr fontId="1" type="noConversion"/>
  </si>
  <si>
    <t>Consecutive adult patients with chest pain lasting more than 20 minutes or discomfort at rest compatible with ischaemic symptoms and within 6 hours of the onset were enrolled.</t>
    <phoneticPr fontId="1" type="noConversion"/>
  </si>
  <si>
    <t>A diagnosis of AMI was established by emergency physicians and was defined as a combination of two of three characteristics: (a) typical symptoms (i.e. clinical chest pain lasting &gt; 20 min); (b) enzyme rise; i.e. timedependent changes in serum troponin or CK-MB (in this study, troponin was used); and (c) a typical ECG pattern involving the development of Q waves, according to the European Society of Cardiology/American College of Cardiology’s (ESC/ACC) redefinition of myocardial infarction.</t>
    <phoneticPr fontId="1" type="noConversion"/>
  </si>
  <si>
    <t>CK-MB on the IMMULITE 2000 (both Siemens Healthcare Diagnostics, Frimley, UK).</t>
    <phoneticPr fontId="1" type="noConversion"/>
  </si>
  <si>
    <t>DE-CMR was performed with a T1-weighted segmented inversion-recovery turbo fast low-angle shot (FLASH) sequence (echo time 4.8 ms, voxel size 1.4 32.437 mm, flip angle 208) following a 5 min time delay after the administration of 0.1 mmol/kg contrast agent (Gadodiamide, Omniscan, GE Healthcare, Oslo, Norway).</t>
    <phoneticPr fontId="1" type="noConversion"/>
  </si>
  <si>
    <t>CK-MB mass, myoglobin, and cardiac troponin I concentrations were measured on an Advia Centaur immunochemistry analyzer (Siemens Medical Solutions Diagnostics) using the manufacturer’s assay kits.</t>
    <phoneticPr fontId="1" type="noConversion"/>
  </si>
  <si>
    <t>ACS-STEMI (persistent ST wave elevation on ECG and troponin level &gt;0.1 μg/L), ACS-NSTEMI (dynamic ECG changes without persistent ST elevation in combination with troponin level &gt;0.1 μg/L)</t>
    <phoneticPr fontId="1" type="noConversion"/>
  </si>
  <si>
    <t>Patients were consecutively enrolled by senior residents or attending physicians of emergency medicine if their chest pain had satisfied any of the following criteria: 1) typically located in the substernal region, 2) sense of heaviness or squeezing nature, 3) caused by exercise, or 4) relieved by resting or nitroglycerin.</t>
    <phoneticPr fontId="1" type="noConversion"/>
  </si>
  <si>
    <t>CK-MB were measured at an emergency clinical laboratory using the Dimension® clinical chemistry system (Siemens, Newark, NJ, USA) with a one-step enzyme immunoassay based on the “sandwich” principle.</t>
    <phoneticPr fontId="1" type="noConversion"/>
  </si>
  <si>
    <t xml:space="preserve">Acute MI was defined as having a typical rise and fall in serial cTn-I with ischemic ECG changes or significant coronary lesions </t>
    <phoneticPr fontId="1" type="noConversion"/>
  </si>
  <si>
    <t>Patients presenting chest pain more than 30 min and less than 12 h suspected of AMI were enrolled consecutively in the study.</t>
    <phoneticPr fontId="1" type="noConversion"/>
  </si>
  <si>
    <t>AMI was defined as detection of initial or 12 h cTnT ≥0.1 ng/mL together with evidence of myocardial ischemia with at least one of the following: i) Symptoms of ischemia; ii) ECG changes indicative of new ischemia (new ST-T changes or new left bundle branch block [LBBB]); iii) Development of pathological Q waves in the ECG; iv) Imaging evidence of new loss of viable myocardium or new regional wall motion abnormality.</t>
    <phoneticPr fontId="1" type="noConversion"/>
  </si>
  <si>
    <t>MYO, CK-MB and cTnT were determined from the initial blood samples using the immunofluorescence method, dry chemistry analysis and the enzymelinked immunosorbent assay (ELISA) with cut-off levels of 46 ng/mL, 25 U/L and 0.1 ng/mL, respectively.</t>
    <phoneticPr fontId="1" type="noConversion"/>
  </si>
  <si>
    <t>Blood from 29 1 consecutive patients with suspected AM1 was assayed at various time intervals to determine the sensitivity and specificity of cTnI and CK-MB.</t>
    <phoneticPr fontId="1" type="noConversion"/>
  </si>
  <si>
    <t>Samples were assayed for cTnI and CK-MB using the Opus Plus analyzer (Behring Diagnostics, Westwood, Mass.).</t>
    <phoneticPr fontId="1" type="noConversion"/>
  </si>
  <si>
    <t>The diagnosis and ruleout of AMI was made by attending physicians, using established WHO criteria, who were blinded to the results of cTnI testing at the time of diagnosis and treatment.</t>
    <phoneticPr fontId="1" type="noConversion"/>
  </si>
  <si>
    <t>CK-MB mass (upper limit 5.0 ng/mL), cTn-I (upper limit 0.6 ng/mL), and myoglobin (upper limit 110 ng/mL) concentrations were measured by the Baxter Stratus II immunoassay analyzer (Dade International, Deerfield, II,).</t>
    <phoneticPr fontId="1" type="noConversion"/>
  </si>
  <si>
    <t>World Health Organization (WHO) criteria [2 of 3 of the following criteria: 1) clinical history of chest discomfort of &gt;30 minutes’ duration; 2) evolution of typical, unequivocal ECG changes; 3) rise and fall of serum enzymes (currently CK and its isoenzyme CK-MB) indicating myocardial muscle tissue injury] were used as the criterion standard for the diagnosis of AMI.</t>
    <phoneticPr fontId="1" type="noConversion"/>
  </si>
  <si>
    <t>The diagnosis of Mis was based on the presence of at least two of the three World Health Organization criteria: chest pain, EKG changes, and elevated CK with an elevated peak CK-MB mass.</t>
    <phoneticPr fontId="1" type="noConversion"/>
  </si>
  <si>
    <t>CK-MB mass (Stratus II, Baxter-Dade, Deerfield, IL). Normal values were based upon reference ranges determined routinely at the VA Hospital Laboratory, and were CK-MB mass (&lt;6 Mg/L).</t>
    <phoneticPr fontId="1" type="noConversion"/>
  </si>
  <si>
    <t>MB-CK was measured using the Abbott IMx MB-CK mass microparticle enzyme immunoassay method (Abbott Diagnostic Division, Maidenhead, UK).</t>
    <phoneticPr fontId="1" type="noConversion"/>
  </si>
  <si>
    <t>Group 1 (AMI): ECG series showing more than 1 mm ST elevation in two or more contiguous leads, and subsequent evolution of Q-waves.</t>
    <phoneticPr fontId="1" type="noConversion"/>
  </si>
  <si>
    <t>cTnI, CK-MB activity, and myoglobin were determined using a Dimension Analyzer (Dade, USA). For CK-MB the cut-off was any value exceeding 4% creatine kinase.</t>
    <phoneticPr fontId="1" type="noConversion"/>
  </si>
  <si>
    <t>This study was carried out prospectively after receiving approval from the Directorate of Ethical Team of Dicle University, Diyarbakır, on 83 consecutive patients who fit the criteria to be included in the study.</t>
    <phoneticPr fontId="1" type="noConversion"/>
  </si>
  <si>
    <t>Blood samples taken from both patient and control groups included routine biochemical tests, complete blood count, and cardiac markers CK-MB (in Ultimate German equipment, with chemiluminescent method with reference weight 0-24 U/L)~</t>
    <phoneticPr fontId="1" type="noConversion"/>
  </si>
  <si>
    <t>8.9 ng/ml</t>
    <phoneticPr fontId="1" type="noConversion"/>
  </si>
  <si>
    <t>-</t>
    <phoneticPr fontId="1" type="noConversion"/>
  </si>
  <si>
    <t>-</t>
    <phoneticPr fontId="1" type="noConversion"/>
  </si>
  <si>
    <t>Diagnosis was based on the combination of clinical presentation, ECG and routine laboratory markers (cTnI and CKMB).</t>
    <phoneticPr fontId="1" type="noConversion"/>
  </si>
  <si>
    <t>The diagnosis of AMI was based on characteristic chest pain of at least 20 min duration and on a 12-lead ECG with evolution of Q waves and for ST-segment elevationJdepression of at least 0.1 mV in two or more leads</t>
    <phoneticPr fontId="1" type="noConversion"/>
  </si>
  <si>
    <t>1. STEMI: defined as having ST-segment elevation ≥ 1 mm in two contiguous leads (or ≥ 2 mm in V1 to V3 leads) or new left bundle branch block together with chest pain for &gt; 30 min and/or evidence of myonecrosis with elevated cTnT level (&gt; 0.1 ng/mL).
2. NSTEMI: defined as no ST-segment elevation on ECG despite elevated cTnT level (&gt; 0.1 ng//mL) and chest pain for more than 30 min.</t>
    <phoneticPr fontId="1" type="noConversion"/>
  </si>
  <si>
    <t>The diagnosis of AMI was determined according to the universal definition of MI.</t>
    <phoneticPr fontId="1" type="noConversion"/>
  </si>
  <si>
    <t>Standard hospital criteria used to diagnose AMI were chest pain, electrocardiogram changes and elevated serial changes in CK-MB levels.</t>
    <phoneticPr fontId="1" type="noConversion"/>
  </si>
  <si>
    <t>Their complete blood counts, biochemical parameters, and 12-lead ECG reports during the period of admission were received. The patients were treated according to the unstable angina pectoris (USAP), non–ST-segment elevated myocardial infarction (NSTEMI), and ST-segment elevated myocardial infarction (STEMI) guidelines of the American College of Cardiology/American Heart Association.</t>
    <phoneticPr fontId="1" type="noConversion"/>
  </si>
  <si>
    <t>From 1 January 2002 to 30 September 2003 we examined 631 consecutive patients in our emergency department at Pro´-Cardı´aco Hospital with complaints of chest pain or discomfort in the preceding 12 h due to possible acute cardiac ischaemia and in whom the admission electrocardiogram did not present ST-segment elevation.</t>
    <phoneticPr fontId="1" type="noConversion"/>
  </si>
  <si>
    <t>Non-ST-segment elevation AMI was diagnosed when an elevation of troponin-I level (.1.0 ng/mL in any sample during the first 9 h post-admission) and/or a typical CKMB curve occurred, with or without ST/T changes in the  ectrocardiogram (ECG), in the absence of any other demonstrable cause for the chest pain.</t>
    <phoneticPr fontId="1" type="noConversion"/>
  </si>
  <si>
    <t>Plasma CKMB mass was measured by immunofluorescence assay manufactured by Dade-Behring (Marburg, Germany). The analytic sensitivity of the assay is 0.6 ng/mL and the upper normal limit is considered to be 5.0 ng/mL.</t>
    <phoneticPr fontId="1" type="noConversion"/>
  </si>
  <si>
    <t>Their complete blood counts, biochemical parameters, and 12-lead ECG reports during the period of admission were received.</t>
    <phoneticPr fontId="1" type="noConversion"/>
  </si>
  <si>
    <t>(i) cardiac markers: admission and serial (every 3 h) serum creatine kinase-MB (CKMB) mass levels, admission serum troponin-I level (and a 9th-hour sample in most cases); (ii) admission 18-lead electrocardiogram followed by serial (every 3 h) 12-lead tracings</t>
    <phoneticPr fontId="1" type="noConversion"/>
  </si>
  <si>
    <t>Estimations included levels of Trop-I, Trop- T, CK, CK-MB, and myoglobin at the time of introduction and 1, 2, 6, and 12-24 hours after presentation as well as showing ECG and clinical follow-up.</t>
    <phoneticPr fontId="1" type="noConversion"/>
  </si>
  <si>
    <t>ECG findings of 78.86% of the patients were negative for any changes suggestive of ACS. Only 74 (21.14%) patients had positive ECG findings. Out of 74 patients, 25 patients had ST depression followed by 17 patients each with T wave inversion and Tall T waves.</t>
    <phoneticPr fontId="1" type="noConversion"/>
  </si>
  <si>
    <t>Initial patient assessments included a physical examination, 12-lead electrocardiogram (ECG), chest X-ray, and blood assays including conventional serum CK-MB and TnI assays.</t>
    <phoneticPr fontId="1" type="noConversion"/>
  </si>
  <si>
    <t>Any patient with a working diagnosis of ACS was registered initially and several CAD determinants, like onset and duration of chest pain, quality of pain, risk factors and history of CAD, were noted. Blood sample was taken and tested for H-FABP, Troponin-I (Trop-I) and CKMB irrespective of the ECG findings and clinical history.</t>
    <phoneticPr fontId="1" type="noConversion"/>
  </si>
  <si>
    <t>Investigations carried out on every patient included hemoglobin, serum creatinine, blood urea, serum electrolytes, and ECG.</t>
    <phoneticPr fontId="1" type="noConversion"/>
  </si>
  <si>
    <t>중재검사와 참고표준 사이의 시간 간격 등 구체적 내용 언급없음</t>
    <phoneticPr fontId="1" type="noConversion"/>
  </si>
  <si>
    <t>A detailed medical history was obtained from each patient and a physical examination was performed. Twelve-lead ECGs were obtained and the changes were recorded. A complete blood count, biochemical tests and urgent cardiac profiles (CK-MB mass, myoglobin and TnI levels) were obtained from venous blood.</t>
    <phoneticPr fontId="1" type="noConversion"/>
  </si>
  <si>
    <t>During the period April 2000 to June 2003, eligible patients arriving in the ED with chest pain considered to be of cardiac origin were enrolled in the study. All participants had a 12-lead ECG performed and were diagnosed and treated in accordance with ACC/ESC guidelines for AMI.</t>
    <phoneticPr fontId="1" type="noConversion"/>
  </si>
  <si>
    <t>A complete blood count, biochemical profile and an initial 12-lead ECG were obtained. Subjects underwent serial ECG and cardiac biomarkers follow-up every four hours.</t>
    <phoneticPr fontId="1" type="noConversion"/>
  </si>
  <si>
    <t>All elective patients were assessed with CMR within 4 weeks of their surgery</t>
    <phoneticPr fontId="1" type="noConversion"/>
  </si>
  <si>
    <r>
      <t xml:space="preserve">Patients presenting to the ED were eligible for inclusion in the study if they were </t>
    </r>
    <r>
      <rPr>
        <sz val="10"/>
        <rFont val="맑은 고딕"/>
        <family val="3"/>
        <charset val="129"/>
      </rPr>
      <t>≥</t>
    </r>
    <r>
      <rPr>
        <sz val="10"/>
        <rFont val="맑은 고딕"/>
        <family val="3"/>
        <charset val="129"/>
        <scheme val="minor"/>
      </rPr>
      <t>30 years of age, they had a complaint of atraumatic chest discomfort of 524 hours’ duration, and the clinical suspicion of AM1 was sufficiently great for the EP to order an ECG and “cardiac marker panel” during the ED workup and subsequently admit the patient to the hospital.</t>
    </r>
    <phoneticPr fontId="1" type="noConversion"/>
  </si>
  <si>
    <t>The hospital admission ECG was read by three independent experienced obse1vers who were unaware of the clinical details and had no access to previous ECGs (they were usually not available).
Blood Collection: Immediately after emergency department admission, a single venous blood sample was collected in lithium
heparin</t>
    <phoneticPr fontId="1" type="noConversion"/>
  </si>
  <si>
    <t>Subjects were enrolled consecutively from February 1993 to July 1994.</t>
    <phoneticPr fontId="1" type="noConversion"/>
  </si>
  <si>
    <t>The study was undertaken at the ED of St. Luke’s Medical Center, a large urban community hospital ED with an annual census of 45,000 patient visits. Patients presenting to the ED were eligible for inclusion in the study if~</t>
    <phoneticPr fontId="1" type="noConversion"/>
  </si>
  <si>
    <t>Inclusion criterion was any patient with CK assay ordered over a 6-month period. The study group included all patients evaluated for MI, as well as a few (&lt;10 patients), being monitored for reasons not apparent upon review of discharge summaries.</t>
    <phoneticPr fontId="1" type="noConversion"/>
  </si>
  <si>
    <t>Standard 12-lead ECGs done at admission, 24 h later, and at discharge were used to establish the definitive diagnosis. Blood samples for measurement of activities of CK, CK-MB, lactate dehydrogenase, aspartate aminotransferase, and alanine aminotransferase, and the mass concentration of CK-MB, troponin T, and myoglobin were taken at admission, three times (in a fixed time schedule) during the first 24 h, and once daily until discharge.</t>
    <phoneticPr fontId="1" type="noConversion"/>
  </si>
  <si>
    <t>A 12-lead electrocardiogram was routinely obtained twice on the first day and then once daily on the second, third, and seventh days and before hospital discharge. From the patients admitted to the coronary care unit with the clinical diagnosis of AMI or unstable angina, blood samples (5 ml) were obtained every 6 hours during the first day, every 8 hours on the second day, and then once daily until the seventh day.</t>
    <phoneticPr fontId="1" type="noConversion"/>
  </si>
  <si>
    <t>흉통, 흉부 압박감, 상복부통증, 호흡곤란, 좌완쇠약, 실신, 저혈압, 심계항진 등의 ACS로 의심되는 증상을 호소하는 응급실 내원 환자와 병실 입원환자 100명에 대해 내원 후 최종 진단이 내려질 때까지의 모든 병록기록을 검토하여 급성 및 만성 신부전환자 11명과 진단을 알 수 없었던 2명의 환자를 제외한 총 87명의 환자들을 대상으로 하였다.</t>
    <phoneticPr fontId="1" type="noConversion"/>
  </si>
  <si>
    <t>cTnI 및 CK-MB는 화학발광면역장비인 Access 2 (Beckman Coulter Inc., Fullerton, USA)로 측정하였고 cutoff 값으로 cTnI 0.05 ng/mL, CK-MB 5.0 ng/mL을 사용하였다.</t>
    <phoneticPr fontId="1" type="noConversion"/>
  </si>
  <si>
    <t>심근허혈 및 심근경색의 진단은 심장내과 전문의에 의해서 이루어졌으며, 환자의 증상, 병력 및 이학적 소견, 심전도 소견, 입원 기간 중 시행된 모든 심장표지자검사, 관상동맥조영술, 심초음파검사, 임상경과 등의 소견들을 종합하여 불안정협심증(unstable angina, UA)과 non-ST segment elevation MI (NSTEMI) 및 ST segment elevation MI (STEMI)로 구성된 급성심근경색(acute myocardial infarction, AMI)의 진단이 이루어졌으며,~</t>
    <phoneticPr fontId="1" type="noConversion"/>
  </si>
  <si>
    <t>Ninety-three patients with suspected acute coronary syndrome were enrolled in this study when they were admitted in the emergency department of Tongji Hospital within 6 h after the onset of acute chest pain from Aug. 2002 to Oct. 2003.</t>
    <phoneticPr fontId="1" type="noConversion"/>
  </si>
  <si>
    <t>The concentrations of cTnI, CK-MB, Mb were measured by using corpuscle chemiluminescence (Beckman Coulter, USA). The assay was performed according to the test protocol.</t>
    <phoneticPr fontId="1" type="noConversion"/>
  </si>
  <si>
    <t>Based on the WHO criteria, the diagnosis of AMI was made by two cardiologists.</t>
    <phoneticPr fontId="1" type="noConversion"/>
  </si>
  <si>
    <t>A 12-lead electrocardiogram was obtained before operation, immediately postoperatively, then on the first three postoperative days and on the seventh postoperative day.
Following a standard scheme originally developed for 42 CABG patients‘ samples in those patients were drawn before surgery and 4, 8, 16, 24, 48 and 72 hours after release of the aortic clamp.</t>
    <phoneticPr fontId="1" type="noConversion"/>
  </si>
  <si>
    <r>
      <t>Total CK and CKMB activity after immunoinhibition were measured at 30</t>
    </r>
    <r>
      <rPr>
        <sz val="10"/>
        <rFont val="맑은 고딕"/>
        <family val="3"/>
        <charset val="129"/>
      </rPr>
      <t>℃</t>
    </r>
    <r>
      <rPr>
        <sz val="10"/>
        <rFont val="맑은 고딕"/>
        <family val="3"/>
        <charset val="129"/>
        <scheme val="minor"/>
      </rPr>
      <t xml:space="preserve"> using a Randox test.</t>
    </r>
    <phoneticPr fontId="1" type="noConversion"/>
  </si>
  <si>
    <t>The study population consisted of a convenience sample of 537 patients between April 8, 2002, and May 31, 2002, evaluated in the ED of the Massachusetts General Hospital, Boston, for a possible ACS.</t>
    <phoneticPr fontId="1" type="noConversion"/>
  </si>
  <si>
    <t>The final diagnosis was determined by medical record review and the discharge diagnosis.</t>
    <phoneticPr fontId="1" type="noConversion"/>
  </si>
  <si>
    <t>Point-of-care testing was performed on whole blood samples obtained in lithium heparin tubes using a fluorescence immunoassay for simultaneous quantitative determination of myoglobin, creatine kinase isoenzymes (CK-MB), and TnI (Triage Cardiac Panel, Biosite Diagnostics, San Diego, CA). The reportable ranges for these 3 tests are as follows: myoglobin (2.70-500 ng/mL), CK-MB (0.75–125 ng/mL), and TnI (0.19-50 ng/mL).</t>
    <phoneticPr fontId="1" type="noConversion"/>
  </si>
  <si>
    <t>모든 환자에서 문진과 함께 이학적 검사, 의무기록 조사를 통해 협심증성 흉통 여부와 심혈관 질환 위험인자 등을 조사하였다.</t>
    <phoneticPr fontId="1" type="noConversion"/>
  </si>
  <si>
    <r>
      <t xml:space="preserve">CK-MB (참고치 </t>
    </r>
    <r>
      <rPr>
        <sz val="10"/>
        <rFont val="맑은 고딕"/>
        <family val="3"/>
        <charset val="129"/>
      </rPr>
      <t>≤4.0 ng/mL)와 심장트로포닌-T는 2세대 Electrochemiluminescence Immunoassay 을 사용함</t>
    </r>
    <phoneticPr fontId="1" type="noConversion"/>
  </si>
  <si>
    <t>조선대학교 부속병원에서 유지 혈액투석 중인 49명의 만성신부전 환자를 대상으로 하였으며,~</t>
    <phoneticPr fontId="1" type="noConversion"/>
  </si>
  <si>
    <t>We prospectively recruited 133 consecutive patients (84 men and 49 women, mean age 64 years, range 35–93 years) who presented with acute chest pain suggestive of ACS between October 1, 1999 and June 30, 2000 to emergency rooms of the following eight medical centers~</t>
    <phoneticPr fontId="1" type="noConversion"/>
  </si>
  <si>
    <t>For the diagnosis of acute myocardial infarction, elevation of CK-MB to 125 IU/l within 24 h after admission was required irrespective of prolonged ST-segment elevation. In addition, at least one of the following test results was used to make the final diagnosis of ACS~</t>
    <phoneticPr fontId="1" type="noConversion"/>
  </si>
  <si>
    <t>Serum concentrations of myoglobin and TnT and serum CK-MB activity were measured using the same samples as those used for HFABP measurement by an immunoinhibition assay (Merk Auto CK-MB, Kanto Chemical Co., Tokyo, Japan). According to the manufacturers’ manuals, the cut-off levels of serum myoglobin and TnT concentrations and serum CK-MB activity were 60 ng/ml, 0.1 ng/ml and 25 U/l, respectively.</t>
    <phoneticPr fontId="1" type="noConversion"/>
  </si>
  <si>
    <t>One hundred eight-one adult patients undergoing elective CABG with the use of cardiopulmonary bypass (CPB) were enrolled.</t>
    <phoneticPr fontId="1" type="noConversion"/>
  </si>
  <si>
    <r>
      <t xml:space="preserve">Diagnosis of poMI was established by a cardiologist based on ECG changes (new persistent Q waves and ST-segment deviations; </t>
    </r>
    <r>
      <rPr>
        <sz val="10"/>
        <rFont val="맑은 고딕"/>
        <family val="3"/>
        <charset val="129"/>
      </rPr>
      <t>≥</t>
    </r>
    <r>
      <rPr>
        <sz val="10"/>
        <rFont val="맑은 고딕"/>
        <family val="3"/>
        <charset val="129"/>
        <scheme val="minor"/>
      </rPr>
      <t>1 mm ST-segment elevation in two or more limb leads and/or ≥2 mm ST-segment elevation in two or more precordial leads), and a typical rise and fall in the serum CK, CK-MB activity, and ASAT curves.</t>
    </r>
    <phoneticPr fontId="1" type="noConversion"/>
  </si>
  <si>
    <t>The serum concentrations of CK-MB mass, myoglobin, and cardiac troponin T (third generation) were all analyzed on the catalog No. 1731432, 2017423m and 1820788 respectively).</t>
    <phoneticPr fontId="1" type="noConversion"/>
  </si>
  <si>
    <t>From December 1999 to March 2000, admissions to our hospital for evaluation of chest pain were considered for entry into the study.</t>
    <phoneticPr fontId="1" type="noConversion"/>
  </si>
  <si>
    <t>Troponin I and myoglobin were measured on the Abbott Axsym while CKMB mass was measured on the Vitros Eci.</t>
    <phoneticPr fontId="1" type="noConversion"/>
  </si>
  <si>
    <t>The final clinical diagnosis was decided based on history, serial electrocardiographic data, routine CK, CK percentage activity, CKMB mass and subsequent investigations such as exercise stress testing or diagnostic coronary angiography.</t>
    <phoneticPr fontId="1" type="noConversion"/>
  </si>
  <si>
    <t>본 연구는 2007년 3월부터 8월까지 원주기독병원 응급실을 내원한 18세 이상의 환자 중 문진에서 30분 이상 허혈성 흉통을 호소하고 심전도 소견에서 ST절의 변화를 보이거나 T파 이상 소견을 보이는 급성 심근경색증이 의심되는 환자를 대상으로 전향적으로 시행하였다.</t>
    <phoneticPr fontId="1" type="noConversion"/>
  </si>
  <si>
    <t>흉통, 심근효소, 심전도, 심초음파 등의 검사와 아울러 관상동맥 조영술 검사에서 관상동맥의 폐색이 확인된 경우 심근경색으로 최종 진단하였다.</t>
    <phoneticPr fontId="1" type="noConversion"/>
  </si>
  <si>
    <t>혈액 검체를 진단 시약 카드 (cardiac enzyme kit, cardiodetect􀋓, 바소케어(주), 서울, 대한민국)에 떨어뜨린 후 시약 카드의 결과를 15분 후에 확인하여 h-FABP, troponin-I, CK-MB, myoglobin 등이 양성인지를 확인하여</t>
    <phoneticPr fontId="1" type="noConversion"/>
  </si>
  <si>
    <t>2008년 1월 1일부터 2008년 12월 31일까지 1년간 24시간 이내 발생한 급성흉통으로 응급실에 내원한 20세 이상의 성인 환자 910명 중 내과 혹은 응급의학과 전문의 또는 3년차 이상의 전공의에 의해 급성 관상동맥 질환이 임상적으로 의심되는 286명을 대상으로 전향적인 관찰연구를 시행하였다.</t>
    <phoneticPr fontId="1" type="noConversion"/>
  </si>
  <si>
    <t>심근 효소검사는 응급실내 ethylene diaminetetraacetic acid (EDTA) 용기에 담아 응급 심근 효소검출기기(Triage Meter Plus: Biosite GmbH, Willich, Germany)로 정량분석 하였다.</t>
    <phoneticPr fontId="1" type="noConversion"/>
  </si>
  <si>
    <t>임상진단</t>
    <phoneticPr fontId="1" type="noConversion"/>
  </si>
  <si>
    <t>모든 환자의 의무기록에는 나이, 성별, 당뇨, 고혈압, 관상동맥질환의 과거력, 흡연여부, 고지혈증, 혈관질환의 가족력, 최근의 항혈액응고제 복용력, 증상발현 시작 시간부터 응급실 도착까지 걸린 시간 등의 자료들을 기록하였다.
최종진단은 심장혈관내과 전문의에 의해 심근경색, 불안정형 협심증으로 분류하였다.</t>
    <phoneticPr fontId="1" type="noConversion"/>
  </si>
  <si>
    <t>2000년 3월부터 2002년 8월까지 본원 응급의료센터로 내원하여 급성 심근경색이 의심되고 신기능이 저하되어 있는 환자들에서 CK-MB와 cTnT이 측정되고 Troponin I rapid assay kit를 사용한 환자 58명으로 하였다.</t>
    <phoneticPr fontId="1" type="noConversion"/>
  </si>
  <si>
    <t>급성 심근경색의 진단은 심장내과 전문의가 심초음파검사를 한 후 심전도와 임상증상, 그리고 심초음파검사에서 국소적인 심벽운동의 장애를 보이는 경우를 종합해서 진단한 경우로 하였다.</t>
    <phoneticPr fontId="1" type="noConversion"/>
  </si>
  <si>
    <t>CK-MB, cTnT의 기준치는 0~3 ng/ml, 0~0.04 ng/ml으로 하였다. 그 이상 증가한 경우 양성으로 판정하였다. cTnI는 내원시 전혈 0.2 ml를 Troponin I rapid assay kit에 떨어뜨린후 Rapid assay kit (Spectral Diagnostics Inc. Canada) 제조회사에서 제시한 기준치를 이용하여 양성으로 판정하였다.</t>
    <phoneticPr fontId="1" type="noConversion"/>
  </si>
  <si>
    <t>본 연구는 2002년 3월 1일부터 5월 31일까지 3개월에 걸쳐 흉통을 주소로 응급실로 내원한 환자중 급성 허혈성 흉통이 의심되는 환자들을 대상으로 하였고,</t>
    <phoneticPr fontId="1" type="noConversion"/>
  </si>
  <si>
    <t>Cardiac Systme은 측정용 혈액을 투입하는 Cardiac Panel과 이를 분석하는 Cardiac Meter로 구성되어 있으며, 분석기법은 fluorescence immunoassay를 이용하여 심근효소를 정량적으로 측정한다.</t>
    <phoneticPr fontId="1" type="noConversion"/>
  </si>
  <si>
    <t>최종 진단은 입원후 시행한 심근효소의 추적검사나 심혈관조영술에 의하여 확진된 진단명을 사용하였다.</t>
    <phoneticPr fontId="1" type="noConversion"/>
  </si>
  <si>
    <t>최근 3개월간 심근 손상의 증거가 없는 만성신부전증 환자로, 투석 치료 전인 22명(제 1군)과 유지 혈액 투석을 받고 있는 20명(제 2군) 그리고 지속성 외래 복막 투석(continuous ambulatory peritoneal dialysis: CAPD) 중인 13명(제 3군)등 55명의 환자를 무작위로 선택하였고, 또한 1997년 9월부터 1998년 2월까지 흉통을 주소로 본원 응급실을 내원한 만성신부전증 환자 21명(제 4군) 등 총 76명의 환자를 연구 대상으로 하였다.</t>
    <phoneticPr fontId="1" type="noConversion"/>
  </si>
  <si>
    <t>급성심근경색증의 진단은 30분 이상 지속되는 특징적인 흉통, 표준 12전극 심전도에서 인접한 두 전극 이상에서 ST분절의 1 mm이상 상승 또는 새로운 Q파 등의 심전도 변화, 심근 효소의 전형적인 변화 등 세 가지 중에서 두 가지 이상이 있는 경우로 하였고, 심초음파 검사 및 관상 동맥 촬영술등의 방법으로 확진하였다.</t>
    <phoneticPr fontId="1" type="noConversion"/>
  </si>
  <si>
    <t>CK-MB와 cTnI는 sandwich type 효소면역법(OPUS, Behring Diagnostics, Germany)을 이용하여 측정하였으며, 각각의 분별 한계치는 CK-MB는 5 ng/ml, cTnI는 0.5 ng/ml 로 하여 그 이상 증가한 경우 양성으로 판정하였다.</t>
    <phoneticPr fontId="1" type="noConversion"/>
  </si>
  <si>
    <t>1. 중재검사 결과는 참고표준검사 결과에 대한 정보 없이 해석되었는가?</t>
    <phoneticPr fontId="1" type="noConversion"/>
  </si>
  <si>
    <t>1. 참고표준검사는 대상 질병상태를 정확히 구분할 것 같은가?</t>
    <phoneticPr fontId="1" type="noConversion"/>
  </si>
  <si>
    <t>2. 참고표준검사 결과는 중재검사 결과에 대한 정보 없이 해석되었는가?</t>
    <phoneticPr fontId="1" type="noConversion"/>
  </si>
  <si>
    <t xml:space="preserve">중재검사나 참고표준검사를 받지 않은 환자들 또는 (흐름도에서 언급된) 2X2 표에서 제외된 환자들을 기술하시오: 
중재검사(들)와 참고표준검사 사이의 시간 간격과 그 사이에 시행된 중재법을 기술하시오: </t>
    <phoneticPr fontId="1" type="noConversion"/>
  </si>
  <si>
    <t>1. 중재검사(들)와 참고표준검사 사이에 적절한 시간 간격이 있었는가?</t>
    <phoneticPr fontId="1" type="noConversion"/>
  </si>
  <si>
    <t>2. 모든 환자들은 참고표준검사를 받았는가?</t>
    <phoneticPr fontId="1" type="noConversion"/>
  </si>
  <si>
    <t>3. 환자들은 동일한 참고표준검사를 받았는가?</t>
    <phoneticPr fontId="1" type="noConversion"/>
  </si>
  <si>
    <t>Consecutive patients with acute chest pain admitted to the ED of the First Affiliated Hospital of Xinjiang Medical University were diagnosed according to the ESC/ACC guideline and the H-FABP immunotest. Fig. 1 showed the diagnostic pathway in this study.</t>
    <phoneticPr fontId="1" type="noConversion"/>
  </si>
  <si>
    <t>The concentrations of CK-MB and cTnI were determined by using Beckman Coulter DC-800 chemistry analyzer. The cut-off values for CK-MB and cTnI were set at 25 U/l and 0.03 μg/l respectively.</t>
    <phoneticPr fontId="1" type="noConversion"/>
  </si>
  <si>
    <t>According to the ESC/ACC guideline, patients were confirmed as AMI patients if they had (i) typical acute chest pain; (ii) abnormal 12-lead ECG defined as pathologic Q waves of N40 ms, ST-segment elevation or depression of N1 mm or abnormal T wave morphology; (iii) the cTnI concentration above the 99th percentile cutoff with a CV b10%.</t>
    <phoneticPr fontId="1" type="noConversion"/>
  </si>
  <si>
    <t>This was a prospective observational study of consecutive admissions to the Emergency Department (ED) with undi¡erentiated chest pain.</t>
    <phoneticPr fontId="1" type="noConversion"/>
  </si>
  <si>
    <t>AMI was diagnosed using ACC/ESC criteria using cTnTas the diagnostic cardiac biomarker, with a cut-o¡ of X0.05 mg/L.</t>
    <phoneticPr fontId="1" type="noConversion"/>
  </si>
  <si>
    <t>CK-MB and cTnT were measured using an Elecsys 2010 (Roche Diagnostics).</t>
    <phoneticPr fontId="1" type="noConversion"/>
  </si>
  <si>
    <t>Diagnosis of AMI was based on WHO criteria[18] during the 24-hour monitoring period</t>
    <phoneticPr fontId="1" type="noConversion"/>
  </si>
  <si>
    <t>In the CK-MB assay, enzymatic activity of CK-MB was measured by an immunoinhibition assay. The cutoff value of CK-MB activity for the diagnosis of AMI was 25 U/L, which is most commonly utilized as a cutoff value for the diagnosis of AMI in Japan.</t>
    <phoneticPr fontId="1" type="noConversion"/>
  </si>
  <si>
    <t>Over a period of 78 days, a single cTnT assay was performed on samples of blood prospectively collected from consecutive adult patients in whom serial CK-MB assays were ordered for suspected myocardial
injury during evaluation in the emergency department, without regard to presenting symptoms.</t>
    <phoneticPr fontId="1" type="noConversion"/>
  </si>
  <si>
    <t>The CK-MB assay used was an activity immunoinhibition
assay (EKTACHEM method by Johnson
and Johnson Diagnostics, Rochester, NY).</t>
    <phoneticPr fontId="1" type="noConversion"/>
  </si>
  <si>
    <t>The final diagnosis of myocardial infarction was based on clinical, electrocardiographic, and enzymatic parameters (CK-MB) according to the World Health Organization (WHO) criteria as assessed by a single reviewer (SZ) blinded to the cTnT results.</t>
    <phoneticPr fontId="1" type="noConversion"/>
  </si>
  <si>
    <t>Between November 1991 and December 1993, doctors in the emergency department were asked to take extra blood in all patients with chest pain or a history suspicious of myocardial infarction, if they already intended to request cardiac enzyme analysis.</t>
    <phoneticPr fontId="1" type="noConversion"/>
  </si>
  <si>
    <t>A group (n = 50) with “definite acute myocardial infarction” was defined by the presence of two or more of the following1: (1) a history of typical chest pain; (2) serial electrocardiograms showing evolutionary changes; (3) serial CK values rising above twice the upper limit of normal.</t>
    <phoneticPr fontId="1" type="noConversion"/>
  </si>
  <si>
    <t>The CKMB mass was assayed on a Behring Opus Immunoassay system initially (the first 184 samples analysed) and later in the study on a CIBA Corning ACS 180.</t>
    <phoneticPr fontId="1" type="noConversion"/>
  </si>
  <si>
    <t>The survey population consisted of 1024 consecutive encounters of patients who were evaluated for possible AMI in the ED at Henry Ford Hospital from January through May 1999.</t>
    <phoneticPr fontId="1" type="noConversion"/>
  </si>
  <si>
    <t>CK-MB was measured in the central laboratory with the AxSYM analyzer (Abbott Laboratories). Analytical sensitivities for CK-MB, myoglobin, and cTnI are 0.75, 2.70, and 0.19 ng/mL, respectively.</t>
    <phoneticPr fontId="1" type="noConversion"/>
  </si>
  <si>
    <t>AMI was defined as follows: (1) $1 CK-MB value higher than upper reference range (9 ng/mL) as measured in the central laboratory over the 9-hour sampling period and (2) agreement between 2 cardiologists working independently (after the pattern of change in CK-MB and medical records of all patients were reviewed) that AMI had occurred.</t>
    <phoneticPr fontId="1" type="noConversion"/>
  </si>
  <si>
    <t>During a 9-month period from July 1998 to April 1999, we analyzed the diagnoses, triage patterns, and medical outcome of 1,285 consecutive patients who presented to the emergency department with symptoms of cardiac
ischemia.</t>
    <phoneticPr fontId="1" type="noConversion"/>
  </si>
  <si>
    <t>MIs were classified using criteria established by the World Health Organization</t>
    <phoneticPr fontId="1" type="noConversion"/>
  </si>
  <si>
    <t>All assays were based on the principle of a 2 site or sandwich fluorescence immunoassay using a pair of polyclonal and monoclonal antibodies selected to recognize different polypeptide segments unique to the cardiac isoforms of free and complexed troponin I, CK-MB, or myoglobin. The analytic sensitivity of the cTnI test was 0.4 ng/ml, and the analytic sensitivity of the CK-MB mass assay was 0.6 ng/ml.</t>
    <phoneticPr fontId="1" type="noConversion"/>
  </si>
  <si>
    <t>This was a prospective investigation of patients presenting to two urban EDs with symptoms consistent with possible myocardial ischemia, using an identity-unlinked technique for collection of clinical and serologic data.</t>
    <phoneticPr fontId="1" type="noConversion"/>
  </si>
  <si>
    <t>MI (by WHO criteria)</t>
    <phoneticPr fontId="1" type="noConversion"/>
  </si>
  <si>
    <t>Creatine kinase–MB activity was determined using rapid high-voltage electrophoresis on an automated analyzer (Cardio REP, Helena Laboratories, Beaumont, TX).</t>
    <phoneticPr fontId="1" type="noConversion"/>
  </si>
  <si>
    <t>The BIOMACS study (BIOchemical Markers in Acute Coronary Syndromes) included consecutive patients admitted to coronary care units in six hospitals in Sweden.</t>
    <phoneticPr fontId="1" type="noConversion"/>
  </si>
  <si>
    <t>CK-mb (mass) was determined by the Novo-Clone system (Novo BioLabs, Bagsvaerd, Denmark); the upper reference level is 7 mg/l and the tested discrimination level for early diagnosis of AMI was  8 mg/l in this study.</t>
    <phoneticPr fontId="1" type="noConversion"/>
  </si>
  <si>
    <t>Diagnosis of AMI was de®ned by typical chest pain lasting &gt;20 min together with ECG changes in two leads, with new Q-waves or ST-elevation followed by T-wave inversion and/or typical enzyme elevation.</t>
    <phoneticPr fontId="1" type="noConversion"/>
  </si>
  <si>
    <t>According to WHO criteria [4], AMI was confirmed if at least two of the following three criteria were fulfilled: (1) typical chest pain of more than 20 min duration without effect of nitroglycerine, if given; (2) development of unequivocal ECG changes (pathologic Q-waves, ST elevation in at least two contiguous leads 60.1 mV in limb leads or 60.2 mV in precordial leads of more than 24 h duration; (3) typical rise and fall of the standard coronary enzymes CK, CK-B, and LD1 above their cut-off values.</t>
    <phoneticPr fontId="1" type="noConversion"/>
  </si>
  <si>
    <t>Myoglobin, CK-MB mass, and TnI were each measured by fluorogenic enzyme sandwich immunoassays (ELISA) (Behringwerke, Marburg, Germany) on a dedicated OPUS Plus system (Behringwerke).</t>
    <phoneticPr fontId="1" type="noConversion"/>
  </si>
  <si>
    <t>From late January to early December 1996, eligible patients admitted to the CCU, Odense University Hospital, for suspected AMI were consecutively included in the study if they fulfilled the following criteria: ~</t>
    <phoneticPr fontId="1" type="noConversion"/>
  </si>
  <si>
    <t>We prospectively studied 51 consecutive patients admitted to the Department of Cardiology, National Heart Centre with suspected AMI but non-diagnostic ECGs over a 1-month period.</t>
    <phoneticPr fontId="1" type="noConversion"/>
  </si>
  <si>
    <t>Myoglobin, TnI and CKMB-mass were analysed using the Stratus CS in the Coronary Care Unit. This was a fluorometric, whole-blood analyser with an incorporated centrifuge designed to function as a point-of-care device. The recommended cut-off values for diagnosis of AMI for the 3 assays were 85 ng/mL, 1.5 ng/mL and 5.0 μg/L, respectively, as recommended by the manufacturer.</t>
    <phoneticPr fontId="1" type="noConversion"/>
  </si>
  <si>
    <t>The diagnosis of AMI was made by clinicians responsible for the patient based on the history, serial ECG changes and rising and falling pattern of serial laboratory CKMB-mass measurements according to the WHO guidelines.</t>
    <phoneticPr fontId="1" type="noConversion"/>
  </si>
  <si>
    <t>After a run-in period of 2 months, consecutive patients were included.</t>
    <phoneticPr fontId="1" type="noConversion"/>
  </si>
  <si>
    <t>CK-MB(mass) was determined with a double monoclonal antibody assay on the Abbot IMx immunoanalyzer (Abbott Laboratories, Abbott Park, Illinois), with a URL of 5 mg/L.</t>
    <phoneticPr fontId="1" type="noConversion"/>
  </si>
  <si>
    <r>
      <t xml:space="preserve">For the diagnosis of AMI, 1 of the following should be fulfilled: (1) pathologic Q waves developing in at least 2 leads, (2) symptoms suggestive of AMI or nondiagnostic electrocardiographic changes, and typically elevated plasma levels of biochemical markers with CK-MB(mass) </t>
    </r>
    <r>
      <rPr>
        <sz val="10"/>
        <rFont val="맑은 고딕"/>
        <family val="3"/>
        <charset val="129"/>
      </rPr>
      <t>≥</t>
    </r>
    <r>
      <rPr>
        <sz val="10"/>
        <rFont val="맑은 고딕"/>
        <family val="3"/>
        <charset val="129"/>
        <scheme val="minor"/>
      </rPr>
      <t>10 mg/L, or (3) signs of AMI at autopsy.</t>
    </r>
    <phoneticPr fontId="1" type="noConversion"/>
  </si>
  <si>
    <t>CKMB concentration was determined by the method of immunofluorometry, using dry chemistry technique on OPIS (Date Behring) analyzer.</t>
    <phoneticPr fontId="1" type="noConversion"/>
  </si>
  <si>
    <t>환자대조군 연구설계임</t>
    <phoneticPr fontId="1" type="noConversion"/>
  </si>
  <si>
    <t>The site of AMI was determined according to characteristic changes in particular ECG leads.</t>
    <phoneticPr fontId="1" type="noConversion"/>
  </si>
  <si>
    <t>CK-MB mass assay was determined by the IMX Automated Immunoassay Analyser (Abbott Diagnostics, Chicago, IL) which takes about 20-25 min to run.</t>
    <phoneticPr fontId="1" type="noConversion"/>
  </si>
  <si>
    <t>THE ECG reading were read as one of six diagnoses</t>
    <phoneticPr fontId="1" type="noConversion"/>
  </si>
  <si>
    <t>Consecutive patients who came to the emergency department between October 1992 and February 1993 (excluding 2 weeks of Christmas and New Year's) for the evaluation of suspected myocardial ischemia were
included in the study.</t>
    <phoneticPr fontId="1" type="noConversion"/>
  </si>
  <si>
    <t>Serum CK isoenzyme MB mass fraction was determined by microparticle enzyme immunoassay using the IMX CK-MB assay (Abbott Laboratories, Abbott Park, IL). The upper reference range was 5 big/L, and the coefficient of variation was 4%.</t>
    <phoneticPr fontId="1" type="noConversion"/>
  </si>
  <si>
    <t>A 12-lead ECG and a serum sample for markers of myocardial injury were obtained immediately on admission and then every 8 hours for 48 hours and thereafter daily for 3 days.</t>
    <phoneticPr fontId="1" type="noConversion"/>
  </si>
  <si>
    <t>Next, we used the simplified Selvester QRS score to assess Q-wave infarctions.</t>
    <phoneticPr fontId="1" type="noConversion"/>
  </si>
  <si>
    <t>This was a prospective observational study carried out in the ED of a 700-bed tertiary teaching hospital in Singapore with an approximate ED annual census of about 85000 visits between September 1995 and July 1996.</t>
    <phoneticPr fontId="1" type="noConversion"/>
  </si>
  <si>
    <t>For this analysis, a stratified sample comprised of every third non-AMI patient enrolled, based on order of presentation, was used as a control population.</t>
    <phoneticPr fontId="1" type="noConversion"/>
  </si>
  <si>
    <t>Creatine kinase-MB was analyzed on the Stratus II immunoassay analyzer (Dade International) using a rapid 2-site sandwich monoclonal assay. The reference range for CK-MB was defined as &lt;7 ng/mL and a relative index &lt;2% (CK-MB masshotal CK activity).</t>
    <phoneticPr fontId="1" type="noConversion"/>
  </si>
  <si>
    <t>The final diagnosis of AMI was based on the clinical presentation, ECG, and biochemical markers using World Health Organization (WHO) criteria.</t>
    <phoneticPr fontId="1" type="noConversion"/>
  </si>
  <si>
    <r>
      <t xml:space="preserve">Eligible patients included all 1,139 patients </t>
    </r>
    <r>
      <rPr>
        <sz val="10"/>
        <rFont val="맑은 고딕"/>
        <family val="3"/>
        <charset val="129"/>
      </rPr>
      <t>≥</t>
    </r>
    <r>
      <rPr>
        <sz val="10"/>
        <rFont val="맑은 고딕"/>
        <family val="3"/>
        <charset val="129"/>
        <scheme val="minor"/>
      </rPr>
      <t>30 years old who presented to the emergency department (ED) and were admitted to the Brigham and Women’s Hospital between July 27, 1994 and June 30, 1995 with a chief complaint of anterior, precordial or left lateral chest pain</t>
    </r>
    <phoneticPr fontId="1" type="noConversion"/>
  </si>
  <si>
    <t>A diagnosis of myocardial infarction was made if any of the following criteria were present: 1) an absolute value of CK-MB .5 ng/ml using the mass assay; 2) an ECG showing development of pathologic Q waves (at least 0.04 s in duration) and at least 25% decrease in the amplitude of the following R wave compared with that of the ED ECG; 3) sudden cardiac arrest in patients who died before it was possible to obtain enzymatic confirmation of myocardial necrosis and if there were no other explanation for the arrest; and 4) administration of acute reperfusion therapy with intravenous thrombolytic agents or primary angioplasty,</t>
    <phoneticPr fontId="1" type="noConversion"/>
  </si>
  <si>
    <t>A mass assay for CK-MB was performed, utilizing a monoclonal antibody, with the Stratus instrument (Baxter Diagnostic). The upper limit of reference was 5 ng/ml.</t>
    <phoneticPr fontId="1" type="noConversion"/>
  </si>
  <si>
    <t>Data from the history, physical examination and ECG were recorded by the evaluating physician in the ED or by a research nurse (G.P.-K., L.L.) according to the previously described protocol of the Multicenter Chest Pain Study.</t>
    <phoneticPr fontId="1" type="noConversion"/>
  </si>
  <si>
    <t>With institutional approval and informed consent, 
117 patients scheduled for coronary surgery were investigated.</t>
    <phoneticPr fontId="1" type="noConversion"/>
  </si>
  <si>
    <t>CK-MB mass using a fluorometric enzyme assay (StratusR, Dade).</t>
    <phoneticPr fontId="1" type="noConversion"/>
  </si>
  <si>
    <t>This group includes patients with a myocardial infarction (n 5, new Q-wave on ECG and new segmental wall motion abnormality on echocardiography) and patients with a prolonged ischemia (n 6, ST-T change lasting &gt;15 min but no new Q-wave on ECG or new echocardiographic abnormality).</t>
    <phoneticPr fontId="1" type="noConversion"/>
  </si>
  <si>
    <t>Q-wave perioperative myocardial infarction was diagnosed when the following criteria were met: a) occurence of new Q-wave wider than 0.04 ms or increase of previous Q-wave for 0.02 ms or decrease of R-wave for more than 25% in at least two leads of the 12 channel ECG done ~</t>
    <phoneticPr fontId="1" type="noConversion"/>
  </si>
  <si>
    <t>We examined 110 patients with atraumatic chest pain admitted to our institute between April and July 1996.</t>
    <phoneticPr fontId="1" type="noConversion"/>
  </si>
  <si>
    <t>CK-MB level was measured on an Abbott AxSym analyzer using a microparticle enzyme immunoassay.</t>
    <phoneticPr fontId="1" type="noConversion"/>
  </si>
  <si>
    <t>The final diagnosis was made by the attending cardiologist on the basis of the clinical history and results of the physical examination, electrocardiography, cardiac marker tests, and other studies, including cardiac catheterization.</t>
    <phoneticPr fontId="1" type="noConversion"/>
  </si>
  <si>
    <t>Patients (n 5 192) experiencing symptoms of acute MI admitted through the ER were entered into the study.</t>
    <phoneticPr fontId="1" type="noConversion"/>
  </si>
  <si>
    <t>Modified WHO criteria were used to differentiate patients presenting with chest pain associated with acute MI from those presenting with other, noncardiac causes.</t>
    <phoneticPr fontId="1" type="noConversion"/>
  </si>
  <si>
    <t>The device evaluated, the Triage Cardiac Panel, is a self calibrating fluorescence immunoassay system for the quantitative determination of myoglobin, CK-MB mass, and cTnI and is optimized for heparin-treated whole blood and plasma specimens.</t>
    <phoneticPr fontId="1" type="noConversion"/>
  </si>
  <si>
    <t>The diagnosis of AMI was based on a modification of World Health Organization criteria on the basis of the presence of ³2 of the 3 following findings: ~</t>
    <phoneticPr fontId="1" type="noConversion"/>
  </si>
  <si>
    <t>The concentration of CK-MB was measured on the Stratus II analyzer (Dade International, Miami, Fla) by a mass immunoassay based on a monoclonal antibody that specifically recognizes CK-MB.12 The lower limit for detection of CK-MB was 1.0 mg/L, with a precision of 4.8% (%CV) at the upper reference limit of 5.0 mg/L.</t>
    <phoneticPr fontId="1" type="noConversion"/>
  </si>
  <si>
    <t>Over a 3-month period, 327 nonselected, consecutive patients were prospectively evaluated for AMI.</t>
    <phoneticPr fontId="1" type="noConversion"/>
  </si>
  <si>
    <t>the diagnosis of AMI by WHO criteria</t>
    <phoneticPr fontId="1" type="noConversion"/>
  </si>
  <si>
    <t>CKMB mass was measured immunochemically on three different instruments using reagent supplied by the respective manufacturers: Axsym (Abbott Diagnostics, Singapore), Vitros ECi (Ortho Clinical Diagnostics (OCD), Singapore) and Elecsys 1010 (Roche Diagnostics, Singapore).</t>
    <phoneticPr fontId="1" type="noConversion"/>
  </si>
  <si>
    <t xml:space="preserve"> 불확실</t>
    <phoneticPr fontId="1" type="noConversion"/>
  </si>
  <si>
    <t>Over a period of 24 months between November 2005 and 2007, patients with impaired ventricular function (LV ejection fraction (LVEF) &lt;54%) were recruited for a randomised trial of two operative techniques for CABG.</t>
    <phoneticPr fontId="1" type="noConversion"/>
  </si>
  <si>
    <t>Every patient entering the emergency department with suspicion of non–ST-elevation ACS was eligible for inclusion.</t>
    <phoneticPr fontId="1" type="noConversion"/>
  </si>
  <si>
    <t>In this study, whole blood samples were obtained at the time of admission from the patients with suspected AMI within 12 hours after the onset of symptoms, then used for tests with these cardiac markers.</t>
    <phoneticPr fontId="1" type="noConversion"/>
  </si>
  <si>
    <t>We included 26 patients (19 men and 7 women, aged 45 to 83 years) with AMI diagnosed according to World Health Organization criteria.</t>
    <phoneticPr fontId="1" type="noConversion"/>
  </si>
  <si>
    <t>To evaluate the specificity of biochemical markers and their negative predictive value in ruling out AMI in a worstcase situation, we studied, as a comparison group, 70 patients with the following diagnoses according to biochemical and instrumental data:</t>
    <phoneticPr fontId="1" type="noConversion"/>
  </si>
  <si>
    <t>아니오</t>
    <phoneticPr fontId="1" type="noConversion"/>
  </si>
  <si>
    <t>The mass concentration of CK-MB was measured by using a commercially available fluorometric enzyme immunoassay (Stratus CK-MB, Baxter Dade, Milano, Italy) with a sensitivity of 0.4 Lig/L. The upper reference limit was 5 Ltg/L</t>
    <phoneticPr fontId="1" type="noConversion"/>
  </si>
  <si>
    <t>Diagnostic criteria for "new postoperative Q wave" were new Q waves of at least 0.03 s duration or broadening of preexisting Q waves or new QS deflection in at least two leads.</t>
    <phoneticPr fontId="1" type="noConversion"/>
  </si>
  <si>
    <t>10 μg/l</t>
    <phoneticPr fontId="1" type="noConversion"/>
  </si>
  <si>
    <t>The serum levels of CKMB mass were measure d at 25 °C by an enzyme immunoassay with anti-CKMB monoclonal antibodies (Stratus; Dade International). The limit of detection is 0.4 μg/L. The upper limit of re fe re nce range is 7 μg/L.</t>
    <phoneticPr fontId="1" type="noConversion"/>
  </si>
  <si>
    <t>All patients underwent a 12-lead surface ECG preoperatively, 1 h , and 24 h postoperatively, and before hospital discharge.
Serial venous blood samples were obtained  mmediately before anesthesia induction , before aortic declamping (0), and 6, 12, 24, and 48 h after aortic declamping.</t>
    <phoneticPr fontId="1" type="noConversion"/>
  </si>
  <si>
    <t>예</t>
    <phoneticPr fontId="1" type="noConversion"/>
  </si>
  <si>
    <t>Eighty-two patients were included in this study. Patients were scheduled for elective CABG surgery.</t>
    <phoneticPr fontId="1" type="noConversion"/>
  </si>
  <si>
    <t>AMI와 SCHD 감별</t>
  </si>
  <si>
    <t>NSTEMI와 UA 감별</t>
  </si>
  <si>
    <t>AMI와 UA 감별</t>
  </si>
  <si>
    <t>MI와 UA 감별</t>
  </si>
  <si>
    <t>postoperative MI</t>
  </si>
  <si>
    <t>김영준</t>
  </si>
  <si>
    <t>강소영</t>
  </si>
  <si>
    <t>신병철</t>
  </si>
  <si>
    <t>김경진</t>
  </si>
  <si>
    <t>이상래</t>
  </si>
  <si>
    <t>윤정이</t>
  </si>
  <si>
    <t>perioperative myocardial damage</t>
  </si>
  <si>
    <t>연번</t>
    <phoneticPr fontId="1" type="noConversion"/>
  </si>
  <si>
    <t>별첨 1. 급성 흉통 및 허혈성 심질환에서 혈중 CK-MB [정밀면역검사] 자료추출 및 비뚤림위험 평가</t>
    <phoneticPr fontId="1" type="noConversion"/>
  </si>
  <si>
    <t>ECG, SPECT, autopsy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</si>
</sst>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0_ "/>
  </numFmts>
  <fonts count="27"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color rgb="FF000000"/>
      <name val="맑은 고딕"/>
      <family val="3"/>
      <charset val="129"/>
      <scheme val="minor"/>
    </font>
    <font>
      <sz val="10"/>
      <name val="맑은 고딕"/>
      <family val="3"/>
      <charset val="129"/>
      <scheme val="minor"/>
    </font>
    <font>
      <sz val="10"/>
      <color rgb="FF000000"/>
      <name val="맑은 고딕"/>
      <family val="3"/>
      <charset val="129"/>
      <scheme val="major"/>
    </font>
    <font>
      <sz val="11"/>
      <color theme="1"/>
      <name val="맑은 고딕"/>
      <family val="2"/>
      <charset val="129"/>
      <scheme val="minor"/>
    </font>
    <font>
      <sz val="11"/>
      <color rgb="FF0070C0"/>
      <name val="맑은 고딕"/>
      <family val="2"/>
      <charset val="129"/>
      <scheme val="minor"/>
    </font>
    <font>
      <sz val="12"/>
      <color rgb="FF0070C0"/>
      <name val="맑은 고딕"/>
      <family val="2"/>
      <charset val="129"/>
      <scheme val="minor"/>
    </font>
    <font>
      <b/>
      <sz val="10"/>
      <name val="맑은 고딕"/>
      <family val="2"/>
      <charset val="129"/>
    </font>
    <font>
      <sz val="11"/>
      <name val="맑은 고딕"/>
      <family val="3"/>
      <charset val="129"/>
      <scheme val="minor"/>
    </font>
    <font>
      <sz val="9"/>
      <name val="맑은 고딕"/>
      <family val="3"/>
      <charset val="129"/>
      <scheme val="minor"/>
    </font>
    <font>
      <sz val="11"/>
      <name val="맑은 고딕"/>
      <family val="2"/>
      <charset val="129"/>
      <scheme val="minor"/>
    </font>
    <font>
      <b/>
      <sz val="9"/>
      <color rgb="FF0070C0"/>
      <name val="맑은 고딕"/>
      <family val="3"/>
      <charset val="129"/>
    </font>
    <font>
      <b/>
      <sz val="10"/>
      <color rgb="FF0070C0"/>
      <name val="맑은 고딕"/>
      <family val="3"/>
      <charset val="129"/>
    </font>
    <font>
      <sz val="10"/>
      <color rgb="FF0070C0"/>
      <name val="맑은 고딕"/>
      <family val="3"/>
      <charset val="129"/>
    </font>
    <font>
      <b/>
      <sz val="10"/>
      <name val="맑은 고딕"/>
      <family val="3"/>
      <charset val="129"/>
    </font>
    <font>
      <sz val="11"/>
      <color rgb="FF0070C0"/>
      <name val="맑은 고딕"/>
      <family val="3"/>
      <charset val="129"/>
      <scheme val="minor"/>
    </font>
    <font>
      <sz val="10"/>
      <color rgb="FF0070C0"/>
      <name val="맑은 고딕"/>
      <family val="3"/>
      <charset val="129"/>
      <scheme val="minor"/>
    </font>
    <font>
      <sz val="12"/>
      <color rgb="FF0070C0"/>
      <name val="맑은 고딕"/>
      <family val="3"/>
      <charset val="129"/>
      <scheme val="minor"/>
    </font>
    <font>
      <sz val="9"/>
      <color rgb="FF0070C0"/>
      <name val="맑은 고딕"/>
      <family val="3"/>
      <charset val="129"/>
      <scheme val="minor"/>
    </font>
    <font>
      <sz val="10"/>
      <name val="맑은 고딕"/>
      <family val="2"/>
      <charset val="129"/>
      <scheme val="minor"/>
    </font>
    <font>
      <sz val="10"/>
      <name val="맑은 고딕"/>
      <family val="3"/>
      <charset val="129"/>
      <scheme val="major"/>
    </font>
    <font>
      <sz val="10"/>
      <name val="맑은 고딕"/>
      <family val="3"/>
      <charset val="129"/>
    </font>
    <font>
      <sz val="12"/>
      <name val="맑은 고딕"/>
      <family val="3"/>
      <charset val="129"/>
      <scheme val="minor"/>
    </font>
    <font>
      <b/>
      <sz val="18"/>
      <color theme="4"/>
      <name val="맑은 고딕"/>
      <family val="3"/>
      <charset val="129"/>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108">
    <xf numFmtId="0" fontId="0" fillId="0" borderId="0" xfId="0">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2" fillId="4" borderId="0" xfId="0" applyFont="1" applyFill="1" applyAlignment="1">
      <alignment horizontal="center" vertical="center"/>
    </xf>
    <xf numFmtId="0" fontId="3" fillId="4" borderId="0" xfId="0" applyFont="1" applyFill="1" applyAlignment="1">
      <alignment horizontal="center" vertical="center"/>
    </xf>
    <xf numFmtId="0" fontId="3" fillId="3" borderId="0" xfId="0" applyFont="1" applyFill="1" applyAlignment="1">
      <alignment horizontal="center" vertical="center"/>
    </xf>
    <xf numFmtId="0" fontId="2" fillId="4" borderId="0" xfId="0" applyNumberFormat="1" applyFont="1" applyFill="1" applyAlignment="1">
      <alignment horizontal="center" vertical="center"/>
    </xf>
    <xf numFmtId="0" fontId="3" fillId="4" borderId="0" xfId="0" applyNumberFormat="1" applyFont="1" applyFill="1" applyAlignment="1">
      <alignment horizontal="center" vertical="center"/>
    </xf>
    <xf numFmtId="0" fontId="3" fillId="0" borderId="0" xfId="0" applyNumberFormat="1" applyFont="1" applyAlignment="1">
      <alignment horizontal="center" vertical="center"/>
    </xf>
    <xf numFmtId="176"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Alignment="1">
      <alignment horizontal="left" vertical="center"/>
    </xf>
    <xf numFmtId="49" fontId="3" fillId="2" borderId="0" xfId="0" applyNumberFormat="1" applyFont="1" applyFill="1" applyAlignment="1">
      <alignment horizontal="center" vertical="center"/>
    </xf>
    <xf numFmtId="49" fontId="3" fillId="0" borderId="0" xfId="0" applyNumberFormat="1" applyFont="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Alignment="1">
      <alignment horizontal="center" vertical="center"/>
    </xf>
    <xf numFmtId="49" fontId="3" fillId="0" borderId="0" xfId="0" applyNumberFormat="1" applyFont="1" applyFill="1" applyAlignment="1">
      <alignment horizontal="center" vertical="center"/>
    </xf>
    <xf numFmtId="0" fontId="3" fillId="3" borderId="0" xfId="0" applyNumberFormat="1" applyFont="1" applyFill="1" applyAlignment="1">
      <alignment horizontal="center" vertical="center"/>
    </xf>
    <xf numFmtId="0" fontId="3"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3" fillId="0" borderId="0" xfId="0" applyNumberFormat="1" applyFont="1" applyAlignment="1">
      <alignment horizontal="left" vertical="center" wrapText="1"/>
    </xf>
    <xf numFmtId="0" fontId="2" fillId="3" borderId="0" xfId="0" applyNumberFormat="1" applyFont="1" applyFill="1" applyAlignment="1">
      <alignment horizontal="center" vertical="center"/>
    </xf>
    <xf numFmtId="176" fontId="3" fillId="0" borderId="0" xfId="0" applyNumberFormat="1" applyFont="1" applyFill="1" applyAlignment="1">
      <alignment horizontal="left" vertical="center"/>
    </xf>
    <xf numFmtId="178" fontId="3" fillId="0" borderId="0" xfId="0" applyNumberFormat="1" applyFont="1" applyFill="1" applyAlignment="1">
      <alignment horizontal="left" vertical="center"/>
    </xf>
    <xf numFmtId="0" fontId="3" fillId="0" borderId="0" xfId="0" applyNumberFormat="1" applyFont="1" applyFill="1" applyAlignment="1">
      <alignment horizontal="left" vertical="center" wrapText="1"/>
    </xf>
    <xf numFmtId="0" fontId="2" fillId="3" borderId="0" xfId="0" applyFont="1" applyFill="1" applyAlignment="1">
      <alignment horizontal="center" vertical="center"/>
    </xf>
    <xf numFmtId="0" fontId="3" fillId="0" borderId="0" xfId="0" applyNumberFormat="1" applyFont="1" applyAlignment="1">
      <alignment vertical="center" wrapText="1"/>
    </xf>
    <xf numFmtId="0" fontId="2" fillId="3" borderId="0" xfId="0" applyNumberFormat="1" applyFont="1" applyFill="1" applyAlignment="1">
      <alignment horizontal="center" vertical="center" wrapText="1"/>
    </xf>
    <xf numFmtId="0" fontId="5" fillId="0" borderId="0" xfId="0" applyNumberFormat="1" applyFont="1" applyAlignment="1">
      <alignment horizontal="left" vertical="center" wrapText="1"/>
    </xf>
    <xf numFmtId="0" fontId="5" fillId="0" borderId="0" xfId="0" applyNumberFormat="1" applyFont="1" applyFill="1" applyAlignment="1">
      <alignment horizontal="left" vertical="center" wrapText="1"/>
    </xf>
    <xf numFmtId="0" fontId="4"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center" vertical="center"/>
    </xf>
    <xf numFmtId="0" fontId="4" fillId="0" borderId="0" xfId="0" applyFont="1" applyBorder="1" applyAlignment="1">
      <alignment horizontal="left" vertical="center" wrapText="1"/>
    </xf>
    <xf numFmtId="0" fontId="2" fillId="3"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8" fillId="0" borderId="0" xfId="0" applyFont="1" applyAlignment="1">
      <alignment vertical="center" wrapText="1"/>
    </xf>
    <xf numFmtId="0" fontId="8" fillId="0" borderId="0" xfId="0" applyFont="1" applyAlignment="1">
      <alignment horizontal="right" vertical="center" wrapText="1"/>
    </xf>
    <xf numFmtId="0" fontId="13" fillId="0" borderId="0" xfId="0" applyFont="1" applyAlignment="1">
      <alignment vertical="center" wrapText="1"/>
    </xf>
    <xf numFmtId="0" fontId="11" fillId="0" borderId="1" xfId="0" applyFont="1" applyBorder="1" applyAlignment="1">
      <alignment horizontal="right" vertical="center" wrapText="1"/>
    </xf>
    <xf numFmtId="0" fontId="22" fillId="0" borderId="0" xfId="0" applyFont="1" applyAlignment="1">
      <alignment horizontal="left" vertical="center" wrapText="1"/>
    </xf>
    <xf numFmtId="0" fontId="22"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justify" vertical="center" wrapText="1"/>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8" fillId="0" borderId="0" xfId="0" applyFont="1" applyAlignment="1">
      <alignment horizontal="left" vertical="center" wrapText="1"/>
    </xf>
    <xf numFmtId="0" fontId="5" fillId="0" borderId="0" xfId="0" applyFont="1" applyAlignment="1">
      <alignment vertical="center" wrapText="1"/>
    </xf>
    <xf numFmtId="0" fontId="23"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5" fillId="0" borderId="1" xfId="0"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Border="1" applyAlignment="1">
      <alignment horizontal="center" vertical="center" wrapText="1"/>
    </xf>
    <xf numFmtId="0" fontId="18" fillId="0" borderId="2" xfId="0" applyFont="1" applyBorder="1" applyAlignment="1">
      <alignment vertical="center" wrapText="1"/>
    </xf>
    <xf numFmtId="0" fontId="5" fillId="0" borderId="1" xfId="0" applyFont="1" applyBorder="1" applyAlignment="1">
      <alignment vertical="center" wrapText="1"/>
    </xf>
    <xf numFmtId="0" fontId="23"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Alignment="1">
      <alignment vertical="center" wrapText="1"/>
    </xf>
    <xf numFmtId="0" fontId="5" fillId="0" borderId="0" xfId="0" applyFont="1" applyFill="1" applyBorder="1" applyAlignment="1">
      <alignment horizontal="center" vertical="center" wrapText="1"/>
    </xf>
    <xf numFmtId="0" fontId="5" fillId="0" borderId="1" xfId="0" applyFont="1" applyBorder="1" applyAlignment="1">
      <alignment horizontal="left" vertical="top" wrapText="1"/>
    </xf>
    <xf numFmtId="0" fontId="25" fillId="0" borderId="1" xfId="0" applyFont="1" applyBorder="1" applyAlignment="1">
      <alignment horizontal="center" vertical="center" wrapText="1"/>
    </xf>
    <xf numFmtId="0" fontId="22" fillId="0" borderId="0" xfId="0" applyFont="1" applyAlignment="1">
      <alignment vertical="center" wrapText="1"/>
    </xf>
    <xf numFmtId="0" fontId="13" fillId="0" borderId="1" xfId="0" applyFont="1" applyBorder="1" applyAlignment="1">
      <alignment vertical="center" wrapText="1"/>
    </xf>
    <xf numFmtId="0" fontId="18" fillId="0" borderId="0" xfId="0" applyFont="1" applyBorder="1" applyAlignment="1">
      <alignment vertical="center" wrapText="1"/>
    </xf>
    <xf numFmtId="0" fontId="21"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1" fillId="0" borderId="0" xfId="0" applyFont="1" applyBorder="1" applyAlignment="1">
      <alignment vertical="center" wrapText="1"/>
    </xf>
    <xf numFmtId="0" fontId="19" fillId="0" borderId="0" xfId="0" applyFont="1" applyBorder="1" applyAlignment="1">
      <alignment horizontal="left" vertical="top" wrapText="1"/>
    </xf>
    <xf numFmtId="0" fontId="20" fillId="0" borderId="0" xfId="0" applyFont="1" applyBorder="1" applyAlignment="1">
      <alignment horizontal="center" vertical="center" wrapText="1"/>
    </xf>
    <xf numFmtId="0" fontId="11" fillId="0" borderId="1" xfId="0" applyFont="1" applyBorder="1" applyAlignment="1">
      <alignment vertical="center" wrapText="1"/>
    </xf>
    <xf numFmtId="0" fontId="12" fillId="0" borderId="3" xfId="0" applyFont="1" applyBorder="1" applyAlignment="1">
      <alignment vertical="center" wrapText="1"/>
    </xf>
    <xf numFmtId="0" fontId="15" fillId="0" borderId="0" xfId="0" applyFont="1" applyFill="1" applyBorder="1" applyAlignment="1">
      <alignment horizontal="right" vertical="center" wrapText="1"/>
    </xf>
    <xf numFmtId="0" fontId="20" fillId="0" borderId="0" xfId="0" applyFont="1" applyBorder="1" applyAlignment="1">
      <alignment horizontal="right" vertical="center" wrapText="1"/>
    </xf>
    <xf numFmtId="0" fontId="20" fillId="0" borderId="0" xfId="0" applyFont="1" applyBorder="1" applyAlignment="1">
      <alignment horizontal="left" vertical="center" wrapText="1"/>
    </xf>
    <xf numFmtId="0" fontId="8" fillId="0" borderId="0" xfId="0" applyFont="1" applyBorder="1" applyAlignment="1">
      <alignment vertical="center" wrapText="1"/>
    </xf>
    <xf numFmtId="177" fontId="11" fillId="0" borderId="1" xfId="1" applyNumberFormat="1" applyFont="1" applyBorder="1" applyAlignment="1">
      <alignment vertical="center" wrapText="1"/>
    </xf>
    <xf numFmtId="177" fontId="11" fillId="0" borderId="0" xfId="0" applyNumberFormat="1" applyFont="1" applyAlignment="1">
      <alignment vertical="center" wrapText="1"/>
    </xf>
    <xf numFmtId="177" fontId="11" fillId="0" borderId="0" xfId="1" applyNumberFormat="1" applyFont="1" applyAlignment="1">
      <alignment vertical="center" wrapText="1"/>
    </xf>
    <xf numFmtId="177" fontId="18" fillId="0" borderId="0" xfId="1" applyNumberFormat="1" applyFont="1" applyAlignment="1">
      <alignment vertical="center" wrapText="1"/>
    </xf>
    <xf numFmtId="177" fontId="18" fillId="0" borderId="0" xfId="0" applyNumberFormat="1" applyFont="1" applyAlignment="1">
      <alignment vertical="center" wrapText="1"/>
    </xf>
    <xf numFmtId="0" fontId="9" fillId="0" borderId="0" xfId="0" applyFont="1" applyAlignment="1">
      <alignment vertical="center" wrapText="1"/>
    </xf>
    <xf numFmtId="49" fontId="26"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2" fillId="2" borderId="0" xfId="0" applyNumberFormat="1" applyFont="1" applyFill="1" applyAlignment="1">
      <alignment horizontal="center" vertical="center"/>
    </xf>
    <xf numFmtId="0" fontId="3" fillId="2"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2" borderId="0" xfId="0" applyNumberFormat="1" applyFont="1" applyFill="1" applyAlignment="1">
      <alignment horizontal="center" vertical="center"/>
    </xf>
    <xf numFmtId="0" fontId="1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Border="1" applyAlignment="1">
      <alignment horizontal="center" vertical="center" wrapText="1"/>
    </xf>
  </cellXfs>
  <cellStyles count="2">
    <cellStyle name="백분율" xfId="1" builtinId="5"/>
    <cellStyle name="표준" xfId="0" builtinId="0"/>
  </cellStyles>
  <dxfs count="1040">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67884746935508"/>
          <c:y val="0.15568660653867403"/>
          <c:w val="0.60727821626923939"/>
          <c:h val="0.58729646325796081"/>
        </c:manualLayout>
      </c:layout>
      <c:barChart>
        <c:barDir val="bar"/>
        <c:grouping val="stacked"/>
        <c:varyColors val="0"/>
        <c:ser>
          <c:idx val="0"/>
          <c:order val="0"/>
          <c:tx>
            <c:strRef>
              <c:f>'비뚤림위험 평가'!$F$88</c:f>
              <c:strCache>
                <c:ptCount val="1"/>
                <c:pt idx="0">
                  <c:v>Low risk of bias</c:v>
                </c:pt>
              </c:strCache>
            </c:strRef>
          </c:tx>
          <c:spPr>
            <a:solidFill>
              <a:srgbClr val="33CC33"/>
            </a:solidFill>
            <a:ln>
              <a:solidFill>
                <a:schemeClr val="tx1">
                  <a:lumMod val="65000"/>
                  <a:lumOff val="35000"/>
                </a:schemeClr>
              </a:solidFill>
            </a:ln>
          </c:spPr>
          <c:invertIfNegative val="0"/>
          <c:cat>
            <c:strRef>
              <c:f>'비뚤림위험 평가'!$E$89:$E$95</c:f>
              <c:strCache>
                <c:ptCount val="7"/>
                <c:pt idx="0">
                  <c:v>Risk of Bias_Patient selection</c:v>
                </c:pt>
                <c:pt idx="1">
                  <c:v>Risk of Bias_Index test</c:v>
                </c:pt>
                <c:pt idx="2">
                  <c:v>Risk of Bias_Reference standard</c:v>
                </c:pt>
                <c:pt idx="3">
                  <c:v>Risk of Bias_Flow and timing</c:v>
                </c:pt>
                <c:pt idx="4">
                  <c:v>Applicablility Concerns_Patinet selection</c:v>
                </c:pt>
                <c:pt idx="5">
                  <c:v>Applicablility Concerns_Index test</c:v>
                </c:pt>
                <c:pt idx="6">
                  <c:v>Applicablility Concerns_Reference standard</c:v>
                </c:pt>
              </c:strCache>
            </c:strRef>
          </c:cat>
          <c:val>
            <c:numRef>
              <c:f>'비뚤림위험 평가'!$F$89:$F$95</c:f>
              <c:numCache>
                <c:formatCode>0.0%</c:formatCode>
                <c:ptCount val="7"/>
                <c:pt idx="0">
                  <c:v>0.36986301369863012</c:v>
                </c:pt>
                <c:pt idx="1">
                  <c:v>0.9178082191780822</c:v>
                </c:pt>
                <c:pt idx="2">
                  <c:v>0.95890410958904104</c:v>
                </c:pt>
                <c:pt idx="3">
                  <c:v>1</c:v>
                </c:pt>
                <c:pt idx="4">
                  <c:v>0.36986301369863012</c:v>
                </c:pt>
                <c:pt idx="5">
                  <c:v>0.9178082191780822</c:v>
                </c:pt>
                <c:pt idx="6">
                  <c:v>0.95890410958904104</c:v>
                </c:pt>
              </c:numCache>
            </c:numRef>
          </c:val>
          <c:extLst>
            <c:ext xmlns:c16="http://schemas.microsoft.com/office/drawing/2014/chart" uri="{C3380CC4-5D6E-409C-BE32-E72D297353CC}">
              <c16:uniqueId val="{00000000-F86E-4989-B3A0-E90DE1F7EB49}"/>
            </c:ext>
          </c:extLst>
        </c:ser>
        <c:ser>
          <c:idx val="1"/>
          <c:order val="1"/>
          <c:tx>
            <c:strRef>
              <c:f>'비뚤림위험 평가'!$G$88</c:f>
              <c:strCache>
                <c:ptCount val="1"/>
                <c:pt idx="0">
                  <c:v>Unclear risk of bias</c:v>
                </c:pt>
              </c:strCache>
            </c:strRef>
          </c:tx>
          <c:spPr>
            <a:solidFill>
              <a:srgbClr val="FFFF66"/>
            </a:solidFill>
            <a:ln>
              <a:solidFill>
                <a:schemeClr val="tx1">
                  <a:lumMod val="65000"/>
                  <a:lumOff val="35000"/>
                </a:schemeClr>
              </a:solidFill>
            </a:ln>
          </c:spPr>
          <c:invertIfNegative val="0"/>
          <c:cat>
            <c:strRef>
              <c:f>'비뚤림위험 평가'!$E$89:$E$95</c:f>
              <c:strCache>
                <c:ptCount val="7"/>
                <c:pt idx="0">
                  <c:v>Risk of Bias_Patient selection</c:v>
                </c:pt>
                <c:pt idx="1">
                  <c:v>Risk of Bias_Index test</c:v>
                </c:pt>
                <c:pt idx="2">
                  <c:v>Risk of Bias_Reference standard</c:v>
                </c:pt>
                <c:pt idx="3">
                  <c:v>Risk of Bias_Flow and timing</c:v>
                </c:pt>
                <c:pt idx="4">
                  <c:v>Applicablility Concerns_Patinet selection</c:v>
                </c:pt>
                <c:pt idx="5">
                  <c:v>Applicablility Concerns_Index test</c:v>
                </c:pt>
                <c:pt idx="6">
                  <c:v>Applicablility Concerns_Reference standard</c:v>
                </c:pt>
              </c:strCache>
            </c:strRef>
          </c:cat>
          <c:val>
            <c:numRef>
              <c:f>'비뚤림위험 평가'!$G$89:$G$95</c:f>
              <c:numCache>
                <c:formatCode>0.0%</c:formatCode>
                <c:ptCount val="7"/>
                <c:pt idx="0">
                  <c:v>0.49315068493150682</c:v>
                </c:pt>
                <c:pt idx="1">
                  <c:v>0</c:v>
                </c:pt>
                <c:pt idx="2">
                  <c:v>4.1095890410958902E-2</c:v>
                </c:pt>
                <c:pt idx="3">
                  <c:v>0</c:v>
                </c:pt>
                <c:pt idx="4">
                  <c:v>0.63013698630136983</c:v>
                </c:pt>
                <c:pt idx="5">
                  <c:v>8.2191780821917804E-2</c:v>
                </c:pt>
                <c:pt idx="6">
                  <c:v>4.1095890410958902E-2</c:v>
                </c:pt>
              </c:numCache>
            </c:numRef>
          </c:val>
          <c:extLst>
            <c:ext xmlns:c16="http://schemas.microsoft.com/office/drawing/2014/chart" uri="{C3380CC4-5D6E-409C-BE32-E72D297353CC}">
              <c16:uniqueId val="{00000001-F86E-4989-B3A0-E90DE1F7EB49}"/>
            </c:ext>
          </c:extLst>
        </c:ser>
        <c:ser>
          <c:idx val="2"/>
          <c:order val="2"/>
          <c:tx>
            <c:strRef>
              <c:f>'비뚤림위험 평가'!$H$88</c:f>
              <c:strCache>
                <c:ptCount val="1"/>
                <c:pt idx="0">
                  <c:v>High risk of bias</c:v>
                </c:pt>
              </c:strCache>
            </c:strRef>
          </c:tx>
          <c:spPr>
            <a:solidFill>
              <a:srgbClr val="FF3737"/>
            </a:solidFill>
            <a:ln>
              <a:solidFill>
                <a:schemeClr val="tx1">
                  <a:lumMod val="65000"/>
                  <a:lumOff val="35000"/>
                </a:schemeClr>
              </a:solidFill>
            </a:ln>
          </c:spPr>
          <c:invertIfNegative val="0"/>
          <c:cat>
            <c:strRef>
              <c:f>'비뚤림위험 평가'!$E$89:$E$95</c:f>
              <c:strCache>
                <c:ptCount val="7"/>
                <c:pt idx="0">
                  <c:v>Risk of Bias_Patient selection</c:v>
                </c:pt>
                <c:pt idx="1">
                  <c:v>Risk of Bias_Index test</c:v>
                </c:pt>
                <c:pt idx="2">
                  <c:v>Risk of Bias_Reference standard</c:v>
                </c:pt>
                <c:pt idx="3">
                  <c:v>Risk of Bias_Flow and timing</c:v>
                </c:pt>
                <c:pt idx="4">
                  <c:v>Applicablility Concerns_Patinet selection</c:v>
                </c:pt>
                <c:pt idx="5">
                  <c:v>Applicablility Concerns_Index test</c:v>
                </c:pt>
                <c:pt idx="6">
                  <c:v>Applicablility Concerns_Reference standard</c:v>
                </c:pt>
              </c:strCache>
            </c:strRef>
          </c:cat>
          <c:val>
            <c:numRef>
              <c:f>'비뚤림위험 평가'!$H$89:$H$95</c:f>
              <c:numCache>
                <c:formatCode>0.0%</c:formatCode>
                <c:ptCount val="7"/>
                <c:pt idx="0">
                  <c:v>0.13698630136986301</c:v>
                </c:pt>
                <c:pt idx="1">
                  <c:v>8.2191780821917804E-2</c:v>
                </c:pt>
                <c:pt idx="2">
                  <c:v>0</c:v>
                </c:pt>
                <c:pt idx="3">
                  <c:v>0</c:v>
                </c:pt>
                <c:pt idx="4">
                  <c:v>0</c:v>
                </c:pt>
                <c:pt idx="5">
                  <c:v>0</c:v>
                </c:pt>
                <c:pt idx="6">
                  <c:v>0</c:v>
                </c:pt>
              </c:numCache>
            </c:numRef>
          </c:val>
          <c:extLst>
            <c:ext xmlns:c16="http://schemas.microsoft.com/office/drawing/2014/chart" uri="{C3380CC4-5D6E-409C-BE32-E72D297353CC}">
              <c16:uniqueId val="{00000002-F86E-4989-B3A0-E90DE1F7EB49}"/>
            </c:ext>
          </c:extLst>
        </c:ser>
        <c:dLbls>
          <c:showLegendKey val="0"/>
          <c:showVal val="0"/>
          <c:showCatName val="0"/>
          <c:showSerName val="0"/>
          <c:showPercent val="0"/>
          <c:showBubbleSize val="0"/>
        </c:dLbls>
        <c:gapWidth val="37"/>
        <c:overlap val="100"/>
        <c:axId val="257833216"/>
        <c:axId val="257847680"/>
      </c:barChart>
      <c:catAx>
        <c:axId val="257833216"/>
        <c:scaling>
          <c:orientation val="minMax"/>
        </c:scaling>
        <c:delete val="0"/>
        <c:axPos val="l"/>
        <c:numFmt formatCode="General" sourceLinked="0"/>
        <c:majorTickMark val="out"/>
        <c:minorTickMark val="none"/>
        <c:tickLblPos val="nextTo"/>
        <c:txPr>
          <a:bodyPr/>
          <a:lstStyle/>
          <a:p>
            <a:pPr>
              <a:defRPr sz="1200" b="1"/>
            </a:pPr>
            <a:endParaRPr lang="ko-KR"/>
          </a:p>
        </c:txPr>
        <c:crossAx val="257847680"/>
        <c:crosses val="autoZero"/>
        <c:auto val="1"/>
        <c:lblAlgn val="ctr"/>
        <c:lblOffset val="100"/>
        <c:noMultiLvlLbl val="0"/>
      </c:catAx>
      <c:valAx>
        <c:axId val="257847680"/>
        <c:scaling>
          <c:orientation val="minMax"/>
          <c:max val="1"/>
        </c:scaling>
        <c:delete val="0"/>
        <c:axPos val="b"/>
        <c:numFmt formatCode="0.0%" sourceLinked="1"/>
        <c:majorTickMark val="out"/>
        <c:minorTickMark val="none"/>
        <c:tickLblPos val="nextTo"/>
        <c:crossAx val="257833216"/>
        <c:crosses val="autoZero"/>
        <c:crossBetween val="between"/>
      </c:valAx>
    </c:plotArea>
    <c:legend>
      <c:legendPos val="r"/>
      <c:layout>
        <c:manualLayout>
          <c:xMode val="edge"/>
          <c:yMode val="edge"/>
          <c:x val="8.5955373191553372E-2"/>
          <c:y val="0.80326606800194833"/>
          <c:w val="0.69980152841982657"/>
          <c:h val="6.5514844574914272E-2"/>
        </c:manualLayout>
      </c:layout>
      <c:overlay val="0"/>
      <c:spPr>
        <a:ln>
          <a:solidFill>
            <a:schemeClr val="tx1">
              <a:lumMod val="65000"/>
              <a:lumOff val="35000"/>
            </a:schemeClr>
          </a:solidFill>
        </a:ln>
      </c:spPr>
      <c:txPr>
        <a:bodyPr/>
        <a:lstStyle/>
        <a:p>
          <a:pPr>
            <a:defRPr sz="1500"/>
          </a:pPr>
          <a:endParaRPr lang="ko-K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64294</xdr:colOff>
      <xdr:row>98</xdr:row>
      <xdr:rowOff>81803</xdr:rowOff>
    </xdr:from>
    <xdr:to>
      <xdr:col>10</xdr:col>
      <xdr:colOff>95250</xdr:colOff>
      <xdr:row>120</xdr:row>
      <xdr:rowOff>45662</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238125</xdr:colOff>
      <xdr:row>77</xdr:row>
      <xdr:rowOff>119063</xdr:rowOff>
    </xdr:from>
    <xdr:to>
      <xdr:col>42</xdr:col>
      <xdr:colOff>169599</xdr:colOff>
      <xdr:row>78</xdr:row>
      <xdr:rowOff>150082</xdr:rowOff>
    </xdr:to>
    <xdr:pic>
      <xdr:nvPicPr>
        <xdr:cNvPr id="3" name="그림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93344" y="17287876"/>
          <a:ext cx="3801005" cy="447737"/>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8"/>
  <sheetViews>
    <sheetView tabSelected="1" workbookViewId="0">
      <pane xSplit="2" ySplit="2" topLeftCell="C54" activePane="bottomRight" state="frozen"/>
      <selection pane="topRight" activeCell="C1" sqref="C1"/>
      <selection pane="bottomLeft" activeCell="A3" sqref="A3"/>
      <selection pane="bottomRight" activeCell="G71" sqref="G71"/>
    </sheetView>
  </sheetViews>
  <sheetFormatPr defaultRowHeight="13.5" x14ac:dyDescent="0.3"/>
  <cols>
    <col min="1" max="1" width="4.75" style="26" bestFit="1" customWidth="1"/>
    <col min="2" max="2" width="9.375" style="26" customWidth="1"/>
    <col min="3" max="3" width="11.375" style="26" bestFit="1" customWidth="1"/>
    <col min="4" max="4" width="9.875" style="26" customWidth="1"/>
    <col min="5" max="5" width="10.5" style="26" customWidth="1"/>
    <col min="6" max="6" width="27.625" style="26" customWidth="1"/>
    <col min="7" max="7" width="15.625" style="26" customWidth="1"/>
    <col min="8" max="8" width="20.75" style="26" bestFit="1" customWidth="1"/>
    <col min="9" max="9" width="13" style="26" customWidth="1"/>
    <col min="10" max="10" width="30.25" style="26" customWidth="1"/>
    <col min="11" max="11" width="9" style="36"/>
    <col min="12" max="16384" width="9" style="26"/>
  </cols>
  <sheetData>
    <row r="1" spans="1:11" s="99" customFormat="1" ht="43.5" customHeight="1" x14ac:dyDescent="0.3">
      <c r="A1" s="98" t="s">
        <v>1880</v>
      </c>
      <c r="D1" s="100"/>
      <c r="E1" s="100"/>
      <c r="F1" s="100"/>
      <c r="G1" s="100"/>
    </row>
    <row r="2" spans="1:11" x14ac:dyDescent="0.3">
      <c r="A2" s="27" t="s">
        <v>1879</v>
      </c>
      <c r="B2" s="27" t="s">
        <v>1</v>
      </c>
      <c r="C2" s="27" t="s">
        <v>0</v>
      </c>
      <c r="D2" s="27" t="s">
        <v>19</v>
      </c>
      <c r="E2" s="27" t="s">
        <v>24</v>
      </c>
      <c r="F2" s="27" t="s">
        <v>2</v>
      </c>
      <c r="G2" s="27" t="s">
        <v>25</v>
      </c>
      <c r="H2" s="27" t="s">
        <v>26</v>
      </c>
      <c r="I2" s="27" t="s">
        <v>21</v>
      </c>
      <c r="J2" s="27" t="s">
        <v>27</v>
      </c>
      <c r="K2" s="43" t="s">
        <v>33</v>
      </c>
    </row>
    <row r="3" spans="1:11" s="20" customFormat="1" ht="40.5" x14ac:dyDescent="0.3">
      <c r="A3" s="20">
        <v>1</v>
      </c>
      <c r="B3" s="28">
        <v>5810</v>
      </c>
      <c r="C3" s="28" t="s">
        <v>99</v>
      </c>
      <c r="D3" s="28">
        <v>2022</v>
      </c>
      <c r="E3" s="20" t="s">
        <v>143</v>
      </c>
      <c r="F3" s="20" t="s">
        <v>158</v>
      </c>
      <c r="G3" s="20" t="s">
        <v>156</v>
      </c>
      <c r="H3" s="20" t="s">
        <v>157</v>
      </c>
      <c r="I3" s="20" t="s">
        <v>159</v>
      </c>
      <c r="J3" s="20" t="s">
        <v>145</v>
      </c>
      <c r="K3" s="11"/>
    </row>
    <row r="4" spans="1:11" s="20" customFormat="1" ht="40.5" x14ac:dyDescent="0.3">
      <c r="A4" s="20">
        <v>2</v>
      </c>
      <c r="B4" s="28">
        <v>6275</v>
      </c>
      <c r="C4" s="28" t="s">
        <v>100</v>
      </c>
      <c r="D4" s="28">
        <v>2021</v>
      </c>
      <c r="E4" s="20" t="s">
        <v>171</v>
      </c>
      <c r="F4" s="20" t="s">
        <v>170</v>
      </c>
      <c r="G4" s="20" t="s">
        <v>169</v>
      </c>
      <c r="H4" s="20" t="s">
        <v>172</v>
      </c>
      <c r="I4" s="20" t="s">
        <v>159</v>
      </c>
      <c r="J4" s="20" t="s">
        <v>168</v>
      </c>
      <c r="K4" s="11"/>
    </row>
    <row r="5" spans="1:11" s="24" customFormat="1" ht="40.5" x14ac:dyDescent="0.3">
      <c r="A5" s="24">
        <v>3</v>
      </c>
      <c r="B5" s="20">
        <v>115</v>
      </c>
      <c r="C5" s="20" t="s">
        <v>67</v>
      </c>
      <c r="D5" s="20">
        <v>2021</v>
      </c>
      <c r="E5" s="30" t="s">
        <v>102</v>
      </c>
      <c r="F5" s="20" t="s">
        <v>220</v>
      </c>
      <c r="G5" s="20" t="s">
        <v>103</v>
      </c>
      <c r="H5" s="20" t="s">
        <v>104</v>
      </c>
      <c r="I5" s="30" t="s">
        <v>105</v>
      </c>
      <c r="J5" s="24" t="s">
        <v>106</v>
      </c>
      <c r="K5" s="18"/>
    </row>
    <row r="6" spans="1:11" s="20" customFormat="1" ht="40.5" x14ac:dyDescent="0.3">
      <c r="A6" s="20">
        <v>4</v>
      </c>
      <c r="B6" s="28">
        <v>6852</v>
      </c>
      <c r="C6" s="28" t="s">
        <v>111</v>
      </c>
      <c r="D6" s="28">
        <v>2020</v>
      </c>
      <c r="E6" s="20" t="s">
        <v>227</v>
      </c>
      <c r="F6" s="20" t="s">
        <v>225</v>
      </c>
      <c r="G6" s="20" t="s">
        <v>228</v>
      </c>
      <c r="H6" s="20" t="s">
        <v>237</v>
      </c>
      <c r="I6" s="20" t="s">
        <v>224</v>
      </c>
      <c r="J6" s="20" t="s">
        <v>226</v>
      </c>
      <c r="K6" s="11"/>
    </row>
    <row r="7" spans="1:11" s="20" customFormat="1" ht="40.5" x14ac:dyDescent="0.3">
      <c r="A7" s="20">
        <v>5</v>
      </c>
      <c r="B7" s="20">
        <v>300</v>
      </c>
      <c r="C7" s="20" t="s">
        <v>69</v>
      </c>
      <c r="D7" s="20">
        <v>2020</v>
      </c>
      <c r="E7" s="30" t="s">
        <v>223</v>
      </c>
      <c r="F7" s="32" t="s">
        <v>239</v>
      </c>
      <c r="G7" s="20" t="s">
        <v>240</v>
      </c>
      <c r="H7" s="20" t="s">
        <v>241</v>
      </c>
      <c r="I7" s="30" t="s">
        <v>224</v>
      </c>
      <c r="J7" s="24" t="s">
        <v>242</v>
      </c>
      <c r="K7" s="18"/>
    </row>
    <row r="8" spans="1:11" s="20" customFormat="1" ht="40.5" x14ac:dyDescent="0.3">
      <c r="A8" s="24">
        <v>6</v>
      </c>
      <c r="B8" s="20">
        <v>306</v>
      </c>
      <c r="C8" s="20" t="s">
        <v>110</v>
      </c>
      <c r="D8" s="20">
        <v>2020</v>
      </c>
      <c r="E8" s="30" t="s">
        <v>255</v>
      </c>
      <c r="F8" s="32" t="s">
        <v>254</v>
      </c>
      <c r="G8" s="20" t="s">
        <v>240</v>
      </c>
      <c r="H8" s="20" t="s">
        <v>256</v>
      </c>
      <c r="I8" s="30" t="s">
        <v>224</v>
      </c>
      <c r="J8" s="24" t="s">
        <v>288</v>
      </c>
      <c r="K8" s="18"/>
    </row>
    <row r="9" spans="1:11" s="20" customFormat="1" ht="40.5" x14ac:dyDescent="0.3">
      <c r="A9" s="20">
        <v>7</v>
      </c>
      <c r="B9" s="28">
        <v>7921</v>
      </c>
      <c r="C9" s="28" t="s">
        <v>101</v>
      </c>
      <c r="D9" s="28">
        <v>2018</v>
      </c>
      <c r="E9" s="20" t="s">
        <v>289</v>
      </c>
      <c r="F9" s="20" t="s">
        <v>291</v>
      </c>
      <c r="G9" s="20" t="s">
        <v>292</v>
      </c>
      <c r="H9" s="20" t="s">
        <v>293</v>
      </c>
      <c r="I9" s="20" t="s">
        <v>105</v>
      </c>
      <c r="J9" s="20" t="s">
        <v>290</v>
      </c>
      <c r="K9" s="11"/>
    </row>
    <row r="10" spans="1:11" s="20" customFormat="1" ht="40.5" x14ac:dyDescent="0.3">
      <c r="A10" s="20">
        <v>8</v>
      </c>
      <c r="B10" s="20">
        <v>426</v>
      </c>
      <c r="C10" s="20" t="s">
        <v>70</v>
      </c>
      <c r="D10" s="20">
        <v>2018</v>
      </c>
      <c r="E10" s="30" t="s">
        <v>289</v>
      </c>
      <c r="F10" s="32" t="s">
        <v>239</v>
      </c>
      <c r="G10" s="20" t="s">
        <v>292</v>
      </c>
      <c r="H10" s="20" t="s">
        <v>309</v>
      </c>
      <c r="I10" s="30" t="s">
        <v>224</v>
      </c>
      <c r="J10" s="24" t="s">
        <v>310</v>
      </c>
      <c r="K10" s="18"/>
    </row>
    <row r="11" spans="1:11" s="20" customFormat="1" ht="40.5" x14ac:dyDescent="0.3">
      <c r="A11" s="24">
        <v>9</v>
      </c>
      <c r="B11" s="24">
        <v>555</v>
      </c>
      <c r="C11" s="24" t="s">
        <v>133</v>
      </c>
      <c r="D11" s="24">
        <v>2017</v>
      </c>
      <c r="E11" s="34" t="s">
        <v>223</v>
      </c>
      <c r="F11" s="33" t="s">
        <v>345</v>
      </c>
      <c r="G11" s="20" t="s">
        <v>240</v>
      </c>
      <c r="H11" s="24" t="s">
        <v>346</v>
      </c>
      <c r="I11" s="34" t="s">
        <v>224</v>
      </c>
      <c r="J11" s="24" t="s">
        <v>651</v>
      </c>
      <c r="K11" s="18"/>
    </row>
    <row r="12" spans="1:11" s="24" customFormat="1" ht="40.5" x14ac:dyDescent="0.3">
      <c r="A12" s="20">
        <v>10</v>
      </c>
      <c r="B12" s="20">
        <v>748</v>
      </c>
      <c r="C12" s="20" t="s">
        <v>71</v>
      </c>
      <c r="D12" s="20">
        <v>2015</v>
      </c>
      <c r="E12" s="30" t="s">
        <v>377</v>
      </c>
      <c r="F12" s="32" t="s">
        <v>378</v>
      </c>
      <c r="G12" s="20" t="s">
        <v>365</v>
      </c>
      <c r="H12" s="20" t="s">
        <v>366</v>
      </c>
      <c r="I12" s="30" t="s">
        <v>379</v>
      </c>
      <c r="J12" s="24" t="s">
        <v>383</v>
      </c>
      <c r="K12" s="18"/>
    </row>
    <row r="13" spans="1:11" s="24" customFormat="1" ht="40.5" x14ac:dyDescent="0.3">
      <c r="A13" s="20">
        <v>11</v>
      </c>
      <c r="B13" s="20">
        <v>942</v>
      </c>
      <c r="C13" s="20" t="s">
        <v>72</v>
      </c>
      <c r="D13" s="20">
        <v>2014</v>
      </c>
      <c r="E13" s="30" t="s">
        <v>398</v>
      </c>
      <c r="F13" s="32" t="s">
        <v>399</v>
      </c>
      <c r="G13" s="20" t="s">
        <v>381</v>
      </c>
      <c r="H13" s="20" t="s">
        <v>402</v>
      </c>
      <c r="I13" s="30" t="s">
        <v>401</v>
      </c>
      <c r="J13" s="24" t="s">
        <v>400</v>
      </c>
      <c r="K13" s="18"/>
    </row>
    <row r="14" spans="1:11" s="20" customFormat="1" x14ac:dyDescent="0.3">
      <c r="A14" s="24">
        <v>12</v>
      </c>
      <c r="B14" s="24">
        <v>1078</v>
      </c>
      <c r="C14" s="24" t="s">
        <v>74</v>
      </c>
      <c r="D14" s="24">
        <v>2013</v>
      </c>
      <c r="E14" s="34" t="s">
        <v>416</v>
      </c>
      <c r="F14" s="33" t="s">
        <v>417</v>
      </c>
      <c r="G14" s="24" t="s">
        <v>141</v>
      </c>
      <c r="H14" s="24">
        <v>850</v>
      </c>
      <c r="I14" s="34" t="s">
        <v>418</v>
      </c>
      <c r="J14" s="24" t="s">
        <v>421</v>
      </c>
      <c r="K14" s="18" t="s">
        <v>415</v>
      </c>
    </row>
    <row r="15" spans="1:11" s="20" customFormat="1" ht="40.5" x14ac:dyDescent="0.3">
      <c r="A15" s="20">
        <v>13</v>
      </c>
      <c r="B15" s="20">
        <v>1050</v>
      </c>
      <c r="C15" s="20" t="s">
        <v>73</v>
      </c>
      <c r="D15" s="20">
        <v>2013</v>
      </c>
      <c r="E15" s="30" t="s">
        <v>419</v>
      </c>
      <c r="F15" s="32" t="s">
        <v>420</v>
      </c>
      <c r="G15" s="20" t="s">
        <v>381</v>
      </c>
      <c r="H15" s="20" t="s">
        <v>1158</v>
      </c>
      <c r="I15" s="30" t="s">
        <v>401</v>
      </c>
      <c r="J15" s="24" t="s">
        <v>421</v>
      </c>
      <c r="K15" s="18"/>
    </row>
    <row r="16" spans="1:11" s="20" customFormat="1" ht="40.5" x14ac:dyDescent="0.3">
      <c r="A16" s="20">
        <v>14</v>
      </c>
      <c r="B16" s="20">
        <v>1284</v>
      </c>
      <c r="C16" s="20" t="s">
        <v>75</v>
      </c>
      <c r="D16" s="20">
        <v>2012</v>
      </c>
      <c r="E16" s="30" t="s">
        <v>416</v>
      </c>
      <c r="F16" s="32" t="s">
        <v>478</v>
      </c>
      <c r="G16" s="20" t="s">
        <v>381</v>
      </c>
      <c r="H16" s="20" t="s">
        <v>479</v>
      </c>
      <c r="I16" s="30" t="s">
        <v>379</v>
      </c>
      <c r="J16" s="24" t="s">
        <v>480</v>
      </c>
      <c r="K16" s="18"/>
    </row>
    <row r="17" spans="1:11" s="20" customFormat="1" ht="40.5" x14ac:dyDescent="0.3">
      <c r="A17" s="24">
        <v>15</v>
      </c>
      <c r="B17" s="20">
        <v>1310</v>
      </c>
      <c r="C17" s="20" t="s">
        <v>135</v>
      </c>
      <c r="D17" s="20">
        <v>2011</v>
      </c>
      <c r="E17" s="30" t="s">
        <v>377</v>
      </c>
      <c r="F17" s="32" t="s">
        <v>380</v>
      </c>
      <c r="G17" s="20" t="s">
        <v>532</v>
      </c>
      <c r="H17" s="20" t="s">
        <v>533</v>
      </c>
      <c r="I17" s="30" t="s">
        <v>401</v>
      </c>
      <c r="J17" s="24" t="s">
        <v>534</v>
      </c>
      <c r="K17" s="18"/>
    </row>
    <row r="18" spans="1:11" s="20" customFormat="1" ht="40.5" x14ac:dyDescent="0.3">
      <c r="A18" s="20">
        <v>16</v>
      </c>
      <c r="B18" s="20">
        <v>1338</v>
      </c>
      <c r="C18" s="20" t="s">
        <v>136</v>
      </c>
      <c r="D18" s="20">
        <v>2011</v>
      </c>
      <c r="E18" s="30" t="s">
        <v>541</v>
      </c>
      <c r="F18" s="32" t="s">
        <v>542</v>
      </c>
      <c r="G18" s="20" t="s">
        <v>540</v>
      </c>
      <c r="H18" s="20" t="s">
        <v>543</v>
      </c>
      <c r="I18" s="30" t="s">
        <v>544</v>
      </c>
      <c r="J18" s="24" t="s">
        <v>545</v>
      </c>
      <c r="K18" s="18"/>
    </row>
    <row r="19" spans="1:11" s="20" customFormat="1" ht="40.5" x14ac:dyDescent="0.3">
      <c r="A19" s="20">
        <v>17</v>
      </c>
      <c r="B19" s="24">
        <v>1390</v>
      </c>
      <c r="C19" s="24" t="s">
        <v>137</v>
      </c>
      <c r="D19" s="24">
        <v>2011</v>
      </c>
      <c r="E19" s="34" t="s">
        <v>558</v>
      </c>
      <c r="F19" s="32" t="s">
        <v>559</v>
      </c>
      <c r="G19" s="24" t="s">
        <v>1447</v>
      </c>
      <c r="H19" s="24" t="s">
        <v>561</v>
      </c>
      <c r="I19" s="30" t="s">
        <v>544</v>
      </c>
      <c r="J19" s="24" t="s">
        <v>560</v>
      </c>
      <c r="K19" s="18"/>
    </row>
    <row r="20" spans="1:11" s="24" customFormat="1" ht="40.5" x14ac:dyDescent="0.3">
      <c r="A20" s="24">
        <v>18</v>
      </c>
      <c r="B20" s="20">
        <v>1393</v>
      </c>
      <c r="C20" s="20" t="s">
        <v>76</v>
      </c>
      <c r="D20" s="20">
        <v>2011</v>
      </c>
      <c r="E20" s="30" t="s">
        <v>579</v>
      </c>
      <c r="F20" s="32" t="s">
        <v>578</v>
      </c>
      <c r="G20" s="20" t="s">
        <v>580</v>
      </c>
      <c r="H20" s="20" t="s">
        <v>581</v>
      </c>
      <c r="I20" s="30" t="s">
        <v>105</v>
      </c>
      <c r="J20" s="24" t="s">
        <v>582</v>
      </c>
      <c r="K20" s="18"/>
    </row>
    <row r="21" spans="1:11" s="20" customFormat="1" ht="40.5" x14ac:dyDescent="0.3">
      <c r="A21" s="20">
        <v>19</v>
      </c>
      <c r="B21" s="20">
        <v>1411</v>
      </c>
      <c r="C21" s="20" t="s">
        <v>134</v>
      </c>
      <c r="D21" s="20">
        <v>2011</v>
      </c>
      <c r="E21" s="30" t="s">
        <v>589</v>
      </c>
      <c r="F21" s="32" t="s">
        <v>588</v>
      </c>
      <c r="G21" s="20" t="s">
        <v>580</v>
      </c>
      <c r="H21" s="20" t="s">
        <v>600</v>
      </c>
      <c r="I21" s="30" t="s">
        <v>544</v>
      </c>
      <c r="J21" s="24" t="s">
        <v>145</v>
      </c>
      <c r="K21" s="18"/>
    </row>
    <row r="22" spans="1:11" s="20" customFormat="1" ht="40.5" x14ac:dyDescent="0.3">
      <c r="A22" s="20">
        <v>20</v>
      </c>
      <c r="B22" s="24">
        <v>1546</v>
      </c>
      <c r="C22" s="24" t="s">
        <v>68</v>
      </c>
      <c r="D22" s="24">
        <v>2010</v>
      </c>
      <c r="E22" s="34" t="s">
        <v>603</v>
      </c>
      <c r="F22" s="33" t="s">
        <v>604</v>
      </c>
      <c r="G22" s="24" t="s">
        <v>540</v>
      </c>
      <c r="H22" s="24" t="s">
        <v>605</v>
      </c>
      <c r="I22" s="34" t="s">
        <v>601</v>
      </c>
      <c r="J22" s="24" t="s">
        <v>582</v>
      </c>
      <c r="K22" s="18"/>
    </row>
    <row r="23" spans="1:11" s="20" customFormat="1" ht="40.5" x14ac:dyDescent="0.3">
      <c r="A23" s="24">
        <v>21</v>
      </c>
      <c r="B23" s="20">
        <v>1482</v>
      </c>
      <c r="C23" s="20" t="s">
        <v>138</v>
      </c>
      <c r="D23" s="20">
        <v>2010</v>
      </c>
      <c r="E23" s="30" t="s">
        <v>610</v>
      </c>
      <c r="F23" s="32" t="s">
        <v>611</v>
      </c>
      <c r="G23" s="20" t="s">
        <v>609</v>
      </c>
      <c r="H23" s="20" t="s">
        <v>612</v>
      </c>
      <c r="I23" s="30" t="s">
        <v>544</v>
      </c>
      <c r="J23" s="24" t="s">
        <v>582</v>
      </c>
      <c r="K23" s="18"/>
    </row>
    <row r="24" spans="1:11" s="20" customFormat="1" ht="40.5" x14ac:dyDescent="0.3">
      <c r="A24" s="20">
        <v>22</v>
      </c>
      <c r="B24" s="31">
        <v>1492</v>
      </c>
      <c r="C24" s="31" t="s">
        <v>77</v>
      </c>
      <c r="D24" s="31">
        <v>2010</v>
      </c>
      <c r="E24" s="30" t="s">
        <v>614</v>
      </c>
      <c r="F24" s="30" t="s">
        <v>613</v>
      </c>
      <c r="G24" s="31" t="s">
        <v>540</v>
      </c>
      <c r="H24" s="31" t="s">
        <v>616</v>
      </c>
      <c r="I24" s="30" t="s">
        <v>544</v>
      </c>
      <c r="J24" s="35" t="s">
        <v>615</v>
      </c>
      <c r="K24" s="18"/>
    </row>
    <row r="25" spans="1:11" s="20" customFormat="1" ht="40.5" x14ac:dyDescent="0.3">
      <c r="A25" s="20">
        <v>23</v>
      </c>
      <c r="B25" s="31" t="s">
        <v>1145</v>
      </c>
      <c r="C25" s="31" t="s">
        <v>1467</v>
      </c>
      <c r="D25" s="31">
        <v>2009</v>
      </c>
      <c r="E25" s="30" t="s">
        <v>1119</v>
      </c>
      <c r="F25" s="30" t="s">
        <v>1146</v>
      </c>
      <c r="G25" s="31" t="s">
        <v>1129</v>
      </c>
      <c r="H25" s="31" t="s">
        <v>1147</v>
      </c>
      <c r="I25" s="30" t="s">
        <v>1123</v>
      </c>
      <c r="J25" s="35" t="s">
        <v>1513</v>
      </c>
      <c r="K25" s="18"/>
    </row>
    <row r="26" spans="1:11" s="20" customFormat="1" ht="40.5" x14ac:dyDescent="0.3">
      <c r="A26" s="24">
        <v>24</v>
      </c>
      <c r="B26" s="42" t="s">
        <v>1510</v>
      </c>
      <c r="C26" s="42" t="s">
        <v>1511</v>
      </c>
      <c r="D26" s="42">
        <v>2009</v>
      </c>
      <c r="E26" s="42" t="s">
        <v>1508</v>
      </c>
      <c r="F26" s="42" t="s">
        <v>1512</v>
      </c>
      <c r="G26" s="42" t="s">
        <v>830</v>
      </c>
      <c r="H26" s="42" t="s">
        <v>1514</v>
      </c>
      <c r="I26" s="30" t="s">
        <v>105</v>
      </c>
      <c r="J26" s="42" t="s">
        <v>1768</v>
      </c>
      <c r="K26" s="18"/>
    </row>
    <row r="27" spans="1:11" s="20" customFormat="1" ht="40.5" x14ac:dyDescent="0.3">
      <c r="A27" s="20">
        <v>25</v>
      </c>
      <c r="B27" s="31">
        <v>2094</v>
      </c>
      <c r="C27" s="31" t="s">
        <v>74</v>
      </c>
      <c r="D27" s="31">
        <v>2006</v>
      </c>
      <c r="E27" s="30" t="s">
        <v>558</v>
      </c>
      <c r="F27" s="30" t="s">
        <v>588</v>
      </c>
      <c r="G27" s="31" t="s">
        <v>540</v>
      </c>
      <c r="H27" s="31" t="s">
        <v>632</v>
      </c>
      <c r="I27" s="30" t="s">
        <v>601</v>
      </c>
      <c r="J27" s="35" t="s">
        <v>631</v>
      </c>
      <c r="K27" s="18"/>
    </row>
    <row r="28" spans="1:11" s="20" customFormat="1" ht="40.5" x14ac:dyDescent="0.3">
      <c r="A28" s="20">
        <v>26</v>
      </c>
      <c r="B28" s="31">
        <v>2091</v>
      </c>
      <c r="C28" s="31" t="s">
        <v>139</v>
      </c>
      <c r="D28" s="31">
        <v>2006</v>
      </c>
      <c r="E28" s="30" t="s">
        <v>653</v>
      </c>
      <c r="F28" s="30" t="s">
        <v>652</v>
      </c>
      <c r="G28" s="31" t="s">
        <v>540</v>
      </c>
      <c r="H28" s="31" t="s">
        <v>1159</v>
      </c>
      <c r="I28" s="30" t="s">
        <v>601</v>
      </c>
      <c r="J28" s="35" t="s">
        <v>651</v>
      </c>
      <c r="K28" s="18"/>
    </row>
    <row r="29" spans="1:11" s="20" customFormat="1" ht="40.5" x14ac:dyDescent="0.3">
      <c r="A29" s="24">
        <v>27</v>
      </c>
      <c r="B29" s="20">
        <v>2334</v>
      </c>
      <c r="C29" s="20" t="s">
        <v>78</v>
      </c>
      <c r="D29" s="20">
        <v>2005</v>
      </c>
      <c r="E29" s="30" t="s">
        <v>657</v>
      </c>
      <c r="F29" s="32" t="s">
        <v>588</v>
      </c>
      <c r="G29" s="20" t="s">
        <v>540</v>
      </c>
      <c r="H29" s="20" t="s">
        <v>658</v>
      </c>
      <c r="I29" s="30" t="s">
        <v>544</v>
      </c>
      <c r="J29" s="24" t="s">
        <v>582</v>
      </c>
      <c r="K29" s="18"/>
    </row>
    <row r="30" spans="1:11" s="20" customFormat="1" ht="40.5" x14ac:dyDescent="0.3">
      <c r="A30" s="20">
        <v>28</v>
      </c>
      <c r="B30" s="20" t="s">
        <v>1118</v>
      </c>
      <c r="C30" s="20" t="s">
        <v>1464</v>
      </c>
      <c r="D30" s="20">
        <v>2005</v>
      </c>
      <c r="E30" s="30" t="s">
        <v>1119</v>
      </c>
      <c r="F30" s="32" t="s">
        <v>1120</v>
      </c>
      <c r="G30" s="20" t="s">
        <v>1121</v>
      </c>
      <c r="H30" s="20" t="s">
        <v>1122</v>
      </c>
      <c r="I30" s="30" t="s">
        <v>1123</v>
      </c>
      <c r="J30" s="24" t="s">
        <v>1124</v>
      </c>
      <c r="K30" s="18"/>
    </row>
    <row r="31" spans="1:11" s="20" customFormat="1" ht="40.5" x14ac:dyDescent="0.3">
      <c r="A31" s="20">
        <v>29</v>
      </c>
      <c r="B31" s="20">
        <v>2339</v>
      </c>
      <c r="C31" s="20" t="s">
        <v>79</v>
      </c>
      <c r="D31" s="20">
        <v>2004</v>
      </c>
      <c r="E31" s="30" t="s">
        <v>614</v>
      </c>
      <c r="F31" s="20" t="s">
        <v>668</v>
      </c>
      <c r="G31" s="20" t="s">
        <v>540</v>
      </c>
      <c r="H31" s="33" t="s">
        <v>940</v>
      </c>
      <c r="I31" s="30" t="s">
        <v>544</v>
      </c>
      <c r="J31" s="24" t="s">
        <v>651</v>
      </c>
      <c r="K31" s="18"/>
    </row>
    <row r="32" spans="1:11" s="20" customFormat="1" ht="54" x14ac:dyDescent="0.3">
      <c r="A32" s="24">
        <v>30</v>
      </c>
      <c r="B32" s="24">
        <v>2416</v>
      </c>
      <c r="C32" s="24" t="s">
        <v>132</v>
      </c>
      <c r="D32" s="24">
        <v>2004</v>
      </c>
      <c r="E32" s="30" t="s">
        <v>599</v>
      </c>
      <c r="F32" s="20" t="s">
        <v>559</v>
      </c>
      <c r="G32" s="20" t="s">
        <v>683</v>
      </c>
      <c r="H32" s="32" t="s">
        <v>684</v>
      </c>
      <c r="I32" s="30" t="s">
        <v>601</v>
      </c>
      <c r="J32" s="24" t="s">
        <v>582</v>
      </c>
      <c r="K32" s="18"/>
    </row>
    <row r="33" spans="1:11" s="20" customFormat="1" ht="40.5" x14ac:dyDescent="0.3">
      <c r="A33" s="20">
        <v>31</v>
      </c>
      <c r="B33" s="20">
        <v>2455</v>
      </c>
      <c r="C33" s="20" t="s">
        <v>131</v>
      </c>
      <c r="D33" s="20">
        <v>2004</v>
      </c>
      <c r="E33" s="30" t="s">
        <v>693</v>
      </c>
      <c r="F33" s="32" t="s">
        <v>691</v>
      </c>
      <c r="G33" s="20" t="s">
        <v>540</v>
      </c>
      <c r="H33" s="20" t="s">
        <v>692</v>
      </c>
      <c r="I33" s="30" t="s">
        <v>544</v>
      </c>
      <c r="J33" s="24" t="s">
        <v>582</v>
      </c>
      <c r="K33" s="18"/>
    </row>
    <row r="34" spans="1:11" s="20" customFormat="1" ht="40.5" x14ac:dyDescent="0.3">
      <c r="A34" s="20">
        <v>32</v>
      </c>
      <c r="B34" s="20" t="s">
        <v>1152</v>
      </c>
      <c r="C34" s="20" t="s">
        <v>1465</v>
      </c>
      <c r="D34" s="20">
        <v>2004</v>
      </c>
      <c r="E34" s="30" t="s">
        <v>1119</v>
      </c>
      <c r="F34" s="32" t="s">
        <v>1153</v>
      </c>
      <c r="G34" s="20" t="s">
        <v>1154</v>
      </c>
      <c r="H34" s="20" t="s">
        <v>1155</v>
      </c>
      <c r="I34" s="30" t="s">
        <v>1131</v>
      </c>
      <c r="J34" s="24" t="s">
        <v>1124</v>
      </c>
      <c r="K34" s="18"/>
    </row>
    <row r="35" spans="1:11" s="20" customFormat="1" x14ac:dyDescent="0.3">
      <c r="A35" s="24">
        <v>33</v>
      </c>
      <c r="B35" s="28">
        <v>2667</v>
      </c>
      <c r="C35" s="28" t="s">
        <v>130</v>
      </c>
      <c r="D35" s="28">
        <v>2003</v>
      </c>
      <c r="E35" s="30" t="s">
        <v>727</v>
      </c>
      <c r="F35" s="32" t="s">
        <v>702</v>
      </c>
      <c r="G35" s="20" t="s">
        <v>701</v>
      </c>
      <c r="H35" s="20">
        <v>133</v>
      </c>
      <c r="I35" s="30" t="s">
        <v>703</v>
      </c>
      <c r="J35" s="24" t="s">
        <v>704</v>
      </c>
      <c r="K35" s="18"/>
    </row>
    <row r="36" spans="1:11" s="24" customFormat="1" ht="40.5" x14ac:dyDescent="0.3">
      <c r="A36" s="20">
        <v>34</v>
      </c>
      <c r="B36" s="29">
        <v>2760</v>
      </c>
      <c r="C36" s="29" t="s">
        <v>129</v>
      </c>
      <c r="D36" s="29">
        <v>2002</v>
      </c>
      <c r="E36" s="30" t="s">
        <v>728</v>
      </c>
      <c r="F36" s="32" t="s">
        <v>726</v>
      </c>
      <c r="G36" s="20" t="s">
        <v>1447</v>
      </c>
      <c r="H36" s="20" t="s">
        <v>729</v>
      </c>
      <c r="I36" s="30" t="s">
        <v>703</v>
      </c>
      <c r="J36" s="24" t="s">
        <v>704</v>
      </c>
      <c r="K36" s="18"/>
    </row>
    <row r="37" spans="1:11" s="20" customFormat="1" ht="40.5" x14ac:dyDescent="0.3">
      <c r="A37" s="20">
        <v>35</v>
      </c>
      <c r="B37" s="29">
        <v>2722</v>
      </c>
      <c r="C37" s="29" t="s">
        <v>128</v>
      </c>
      <c r="D37" s="29">
        <v>2002</v>
      </c>
      <c r="E37" s="30" t="s">
        <v>743</v>
      </c>
      <c r="F37" s="32" t="s">
        <v>742</v>
      </c>
      <c r="G37" s="20" t="s">
        <v>714</v>
      </c>
      <c r="H37" s="20" t="s">
        <v>741</v>
      </c>
      <c r="I37" s="30" t="s">
        <v>694</v>
      </c>
      <c r="J37" s="24" t="s">
        <v>704</v>
      </c>
      <c r="K37" s="18"/>
    </row>
    <row r="38" spans="1:11" s="20" customFormat="1" ht="40.5" x14ac:dyDescent="0.3">
      <c r="A38" s="24">
        <v>36</v>
      </c>
      <c r="B38" s="28">
        <v>2750</v>
      </c>
      <c r="C38" s="28" t="s">
        <v>80</v>
      </c>
      <c r="D38" s="28">
        <v>2002</v>
      </c>
      <c r="E38" s="30" t="s">
        <v>749</v>
      </c>
      <c r="F38" s="32" t="s">
        <v>751</v>
      </c>
      <c r="G38" s="20" t="s">
        <v>750</v>
      </c>
      <c r="H38" s="20" t="s">
        <v>752</v>
      </c>
      <c r="I38" s="30" t="s">
        <v>703</v>
      </c>
      <c r="J38" s="24" t="s">
        <v>704</v>
      </c>
      <c r="K38" s="18"/>
    </row>
    <row r="39" spans="1:11" s="24" customFormat="1" ht="40.5" x14ac:dyDescent="0.3">
      <c r="A39" s="20">
        <v>37</v>
      </c>
      <c r="B39" s="29" t="s">
        <v>1140</v>
      </c>
      <c r="C39" s="29" t="s">
        <v>1462</v>
      </c>
      <c r="D39" s="29">
        <v>2002</v>
      </c>
      <c r="E39" s="34" t="s">
        <v>1119</v>
      </c>
      <c r="F39" s="33" t="s">
        <v>1141</v>
      </c>
      <c r="G39" s="24" t="s">
        <v>1129</v>
      </c>
      <c r="H39" s="24" t="s">
        <v>1142</v>
      </c>
      <c r="I39" s="34" t="s">
        <v>1131</v>
      </c>
      <c r="J39" s="24" t="s">
        <v>145</v>
      </c>
      <c r="K39" s="18"/>
    </row>
    <row r="40" spans="1:11" s="24" customFormat="1" ht="40.5" x14ac:dyDescent="0.3">
      <c r="A40" s="20">
        <v>38</v>
      </c>
      <c r="B40" s="29" t="s">
        <v>1133</v>
      </c>
      <c r="C40" s="29" t="s">
        <v>1463</v>
      </c>
      <c r="D40" s="29">
        <v>2002</v>
      </c>
      <c r="E40" s="34" t="s">
        <v>1119</v>
      </c>
      <c r="F40" s="33" t="s">
        <v>1134</v>
      </c>
      <c r="G40" s="24" t="s">
        <v>1129</v>
      </c>
      <c r="H40" s="24" t="s">
        <v>1135</v>
      </c>
      <c r="I40" s="34" t="s">
        <v>1123</v>
      </c>
      <c r="J40" s="24" t="s">
        <v>1136</v>
      </c>
      <c r="K40" s="18"/>
    </row>
    <row r="41" spans="1:11" s="20" customFormat="1" ht="40.5" x14ac:dyDescent="0.3">
      <c r="A41" s="24">
        <v>39</v>
      </c>
      <c r="B41" s="28">
        <v>3010</v>
      </c>
      <c r="C41" s="28" t="s">
        <v>81</v>
      </c>
      <c r="D41" s="28">
        <v>2001</v>
      </c>
      <c r="E41" s="20" t="s">
        <v>791</v>
      </c>
      <c r="F41" s="31" t="s">
        <v>769</v>
      </c>
      <c r="G41" s="20" t="s">
        <v>767</v>
      </c>
      <c r="H41" s="20" t="s">
        <v>958</v>
      </c>
      <c r="I41" s="30" t="s">
        <v>144</v>
      </c>
      <c r="J41" s="24" t="s">
        <v>772</v>
      </c>
      <c r="K41" s="18"/>
    </row>
    <row r="42" spans="1:11" s="20" customFormat="1" ht="40.5" x14ac:dyDescent="0.3">
      <c r="A42" s="20">
        <v>40</v>
      </c>
      <c r="B42" s="28">
        <v>2932</v>
      </c>
      <c r="C42" s="28" t="s">
        <v>127</v>
      </c>
      <c r="D42" s="28">
        <v>2001</v>
      </c>
      <c r="E42" s="30" t="s">
        <v>693</v>
      </c>
      <c r="F42" s="32" t="s">
        <v>783</v>
      </c>
      <c r="G42" s="20" t="s">
        <v>767</v>
      </c>
      <c r="H42" s="20" t="s">
        <v>792</v>
      </c>
      <c r="I42" s="30" t="s">
        <v>105</v>
      </c>
      <c r="J42" s="24" t="s">
        <v>772</v>
      </c>
      <c r="K42" s="18"/>
    </row>
    <row r="43" spans="1:11" s="20" customFormat="1" ht="40.5" x14ac:dyDescent="0.3">
      <c r="A43" s="20">
        <v>41</v>
      </c>
      <c r="B43" s="28">
        <v>2936</v>
      </c>
      <c r="C43" s="28" t="s">
        <v>126</v>
      </c>
      <c r="D43" s="28">
        <v>2001</v>
      </c>
      <c r="E43" s="30" t="s">
        <v>693</v>
      </c>
      <c r="F43" s="32" t="s">
        <v>783</v>
      </c>
      <c r="G43" s="20" t="s">
        <v>767</v>
      </c>
      <c r="H43" s="24" t="s">
        <v>976</v>
      </c>
      <c r="I43" s="30" t="s">
        <v>105</v>
      </c>
      <c r="J43" s="20" t="s">
        <v>651</v>
      </c>
      <c r="K43" s="18"/>
    </row>
    <row r="44" spans="1:11" s="20" customFormat="1" ht="40.5" x14ac:dyDescent="0.3">
      <c r="A44" s="24">
        <v>42</v>
      </c>
      <c r="B44" s="28">
        <v>3142</v>
      </c>
      <c r="C44" s="28" t="s">
        <v>125</v>
      </c>
      <c r="D44" s="28">
        <v>2000</v>
      </c>
      <c r="E44" s="30" t="s">
        <v>693</v>
      </c>
      <c r="F44" s="20" t="s">
        <v>793</v>
      </c>
      <c r="G44" s="20" t="s">
        <v>767</v>
      </c>
      <c r="H44" s="20" t="s">
        <v>978</v>
      </c>
      <c r="I44" s="30" t="s">
        <v>144</v>
      </c>
      <c r="J44" s="20" t="s">
        <v>651</v>
      </c>
      <c r="K44" s="18"/>
    </row>
    <row r="45" spans="1:11" s="20" customFormat="1" ht="40.5" x14ac:dyDescent="0.3">
      <c r="A45" s="20">
        <v>43</v>
      </c>
      <c r="B45" s="28">
        <v>3153</v>
      </c>
      <c r="C45" s="28" t="s">
        <v>85</v>
      </c>
      <c r="D45" s="28">
        <v>2000</v>
      </c>
      <c r="E45" s="20" t="s">
        <v>781</v>
      </c>
      <c r="F45" s="20" t="s">
        <v>794</v>
      </c>
      <c r="G45" s="20" t="s">
        <v>767</v>
      </c>
      <c r="H45" s="20" t="s">
        <v>795</v>
      </c>
      <c r="I45" s="30" t="s">
        <v>105</v>
      </c>
      <c r="J45" s="24" t="s">
        <v>772</v>
      </c>
      <c r="K45" s="18" t="s">
        <v>142</v>
      </c>
    </row>
    <row r="46" spans="1:11" s="20" customFormat="1" ht="40.5" x14ac:dyDescent="0.3">
      <c r="A46" s="20">
        <v>44</v>
      </c>
      <c r="B46" s="28">
        <v>3058</v>
      </c>
      <c r="C46" s="28" t="s">
        <v>82</v>
      </c>
      <c r="D46" s="28">
        <v>2000</v>
      </c>
      <c r="E46" s="20" t="s">
        <v>579</v>
      </c>
      <c r="F46" s="31" t="s">
        <v>783</v>
      </c>
      <c r="G46" s="20" t="s">
        <v>767</v>
      </c>
      <c r="H46" s="20" t="s">
        <v>804</v>
      </c>
      <c r="I46" s="30" t="s">
        <v>105</v>
      </c>
      <c r="J46" s="20" t="s">
        <v>651</v>
      </c>
      <c r="K46" s="18"/>
    </row>
    <row r="47" spans="1:11" s="20" customFormat="1" ht="40.5" x14ac:dyDescent="0.3">
      <c r="A47" s="24">
        <v>45</v>
      </c>
      <c r="B47" s="28">
        <v>3096</v>
      </c>
      <c r="C47" s="28" t="s">
        <v>124</v>
      </c>
      <c r="D47" s="28">
        <v>2000</v>
      </c>
      <c r="E47" s="20" t="s">
        <v>805</v>
      </c>
      <c r="F47" s="31" t="s">
        <v>783</v>
      </c>
      <c r="G47" s="20" t="s">
        <v>767</v>
      </c>
      <c r="H47" s="20" t="s">
        <v>806</v>
      </c>
      <c r="I47" s="30" t="s">
        <v>105</v>
      </c>
      <c r="J47" s="20" t="s">
        <v>651</v>
      </c>
      <c r="K47" s="18"/>
    </row>
    <row r="48" spans="1:11" s="20" customFormat="1" ht="40.5" x14ac:dyDescent="0.3">
      <c r="A48" s="20">
        <v>46</v>
      </c>
      <c r="B48" s="28">
        <v>3080</v>
      </c>
      <c r="C48" s="28" t="s">
        <v>83</v>
      </c>
      <c r="D48" s="28">
        <v>2000</v>
      </c>
      <c r="E48" s="20" t="s">
        <v>781</v>
      </c>
      <c r="F48" s="31" t="s">
        <v>783</v>
      </c>
      <c r="G48" s="20" t="s">
        <v>767</v>
      </c>
      <c r="H48" s="20" t="s">
        <v>810</v>
      </c>
      <c r="I48" s="20" t="s">
        <v>771</v>
      </c>
      <c r="J48" s="20" t="s">
        <v>772</v>
      </c>
      <c r="K48" s="18"/>
    </row>
    <row r="49" spans="1:11" s="20" customFormat="1" ht="40.5" x14ac:dyDescent="0.3">
      <c r="A49" s="20">
        <v>47</v>
      </c>
      <c r="B49" s="28">
        <v>3059</v>
      </c>
      <c r="C49" s="28" t="s">
        <v>123</v>
      </c>
      <c r="D49" s="28">
        <v>2000</v>
      </c>
      <c r="E49" s="20" t="s">
        <v>812</v>
      </c>
      <c r="F49" s="31" t="s">
        <v>827</v>
      </c>
      <c r="G49" s="20" t="s">
        <v>767</v>
      </c>
      <c r="H49" s="20" t="s">
        <v>811</v>
      </c>
      <c r="I49" s="30" t="s">
        <v>105</v>
      </c>
      <c r="J49" s="24" t="s">
        <v>800</v>
      </c>
      <c r="K49" s="18"/>
    </row>
    <row r="50" spans="1:11" s="20" customFormat="1" ht="40.5" x14ac:dyDescent="0.3">
      <c r="A50" s="24">
        <v>48</v>
      </c>
      <c r="B50" s="28">
        <v>3076</v>
      </c>
      <c r="C50" s="28" t="s">
        <v>122</v>
      </c>
      <c r="D50" s="28">
        <v>2000</v>
      </c>
      <c r="E50" s="20" t="s">
        <v>770</v>
      </c>
      <c r="F50" s="31" t="s">
        <v>814</v>
      </c>
      <c r="G50" s="20" t="s">
        <v>767</v>
      </c>
      <c r="H50" s="20" t="s">
        <v>815</v>
      </c>
      <c r="I50" s="20" t="s">
        <v>771</v>
      </c>
      <c r="J50" s="20" t="s">
        <v>226</v>
      </c>
      <c r="K50" s="18"/>
    </row>
    <row r="51" spans="1:11" s="20" customFormat="1" ht="40.5" x14ac:dyDescent="0.3">
      <c r="A51" s="20">
        <v>49</v>
      </c>
      <c r="B51" s="28">
        <v>3176</v>
      </c>
      <c r="C51" s="28" t="s">
        <v>86</v>
      </c>
      <c r="D51" s="28">
        <v>2000</v>
      </c>
      <c r="E51" s="20" t="s">
        <v>816</v>
      </c>
      <c r="F51" s="31" t="s">
        <v>814</v>
      </c>
      <c r="G51" s="20" t="s">
        <v>767</v>
      </c>
      <c r="H51" s="20" t="s">
        <v>1000</v>
      </c>
      <c r="I51" s="30" t="s">
        <v>105</v>
      </c>
      <c r="J51" s="20" t="s">
        <v>145</v>
      </c>
      <c r="K51" s="18"/>
    </row>
    <row r="52" spans="1:11" s="24" customFormat="1" ht="40.5" x14ac:dyDescent="0.3">
      <c r="A52" s="20">
        <v>50</v>
      </c>
      <c r="B52" s="19" t="s">
        <v>1127</v>
      </c>
      <c r="C52" s="29" t="s">
        <v>1466</v>
      </c>
      <c r="D52" s="29">
        <v>2000</v>
      </c>
      <c r="E52" s="24" t="s">
        <v>1119</v>
      </c>
      <c r="F52" s="35" t="s">
        <v>1128</v>
      </c>
      <c r="G52" s="24" t="s">
        <v>1129</v>
      </c>
      <c r="H52" s="24" t="s">
        <v>1130</v>
      </c>
      <c r="I52" s="24" t="s">
        <v>1131</v>
      </c>
      <c r="J52" s="24" t="s">
        <v>1132</v>
      </c>
      <c r="K52" s="18"/>
    </row>
    <row r="53" spans="1:11" s="20" customFormat="1" ht="40.5" x14ac:dyDescent="0.3">
      <c r="A53" s="24">
        <v>51</v>
      </c>
      <c r="B53" s="29">
        <v>3346</v>
      </c>
      <c r="C53" s="29" t="s">
        <v>84</v>
      </c>
      <c r="D53" s="29">
        <v>1999</v>
      </c>
      <c r="E53" s="20" t="s">
        <v>770</v>
      </c>
      <c r="F53" s="20" t="s">
        <v>793</v>
      </c>
      <c r="G53" s="20" t="s">
        <v>767</v>
      </c>
      <c r="H53" s="20" t="s">
        <v>817</v>
      </c>
      <c r="I53" s="30" t="s">
        <v>105</v>
      </c>
      <c r="J53" s="20" t="s">
        <v>818</v>
      </c>
      <c r="K53" s="18"/>
    </row>
    <row r="54" spans="1:11" s="20" customFormat="1" ht="40.5" x14ac:dyDescent="0.3">
      <c r="A54" s="20">
        <v>52</v>
      </c>
      <c r="B54" s="28">
        <v>3349</v>
      </c>
      <c r="C54" s="28" t="s">
        <v>90</v>
      </c>
      <c r="D54" s="28">
        <v>1999</v>
      </c>
      <c r="E54" s="20" t="s">
        <v>770</v>
      </c>
      <c r="F54" s="20" t="s">
        <v>783</v>
      </c>
      <c r="G54" s="20" t="s">
        <v>767</v>
      </c>
      <c r="H54" s="20" t="s">
        <v>819</v>
      </c>
      <c r="I54" s="30" t="s">
        <v>105</v>
      </c>
      <c r="J54" s="20" t="s">
        <v>818</v>
      </c>
      <c r="K54" s="18"/>
    </row>
    <row r="55" spans="1:11" s="20" customFormat="1" ht="40.5" x14ac:dyDescent="0.3">
      <c r="A55" s="20">
        <v>53</v>
      </c>
      <c r="B55" s="28">
        <v>3223</v>
      </c>
      <c r="C55" s="28" t="s">
        <v>87</v>
      </c>
      <c r="D55" s="28">
        <v>1999</v>
      </c>
      <c r="E55" s="20" t="s">
        <v>805</v>
      </c>
      <c r="F55" s="20" t="s">
        <v>820</v>
      </c>
      <c r="G55" s="20" t="s">
        <v>767</v>
      </c>
      <c r="H55" s="20" t="s">
        <v>821</v>
      </c>
      <c r="I55" s="20" t="s">
        <v>789</v>
      </c>
      <c r="J55" s="20" t="s">
        <v>651</v>
      </c>
      <c r="K55" s="18"/>
    </row>
    <row r="56" spans="1:11" s="20" customFormat="1" ht="40.5" x14ac:dyDescent="0.3">
      <c r="A56" s="24">
        <v>54</v>
      </c>
      <c r="B56" s="28">
        <v>3337</v>
      </c>
      <c r="C56" s="28" t="s">
        <v>89</v>
      </c>
      <c r="D56" s="28">
        <v>1999</v>
      </c>
      <c r="E56" s="20" t="s">
        <v>828</v>
      </c>
      <c r="F56" s="31" t="s">
        <v>827</v>
      </c>
      <c r="G56" s="20" t="s">
        <v>767</v>
      </c>
      <c r="H56" s="20" t="s">
        <v>829</v>
      </c>
      <c r="I56" s="30" t="s">
        <v>105</v>
      </c>
      <c r="J56" s="20" t="s">
        <v>651</v>
      </c>
      <c r="K56" s="18"/>
    </row>
    <row r="57" spans="1:11" s="20" customFormat="1" ht="40.5" x14ac:dyDescent="0.3">
      <c r="A57" s="20">
        <v>55</v>
      </c>
      <c r="B57" s="28">
        <v>3409</v>
      </c>
      <c r="C57" s="28" t="s">
        <v>120</v>
      </c>
      <c r="D57" s="28">
        <v>1998</v>
      </c>
      <c r="E57" s="20" t="s">
        <v>790</v>
      </c>
      <c r="F57" s="20" t="s">
        <v>559</v>
      </c>
      <c r="G57" s="20" t="s">
        <v>1425</v>
      </c>
      <c r="H57" s="20" t="s">
        <v>832</v>
      </c>
      <c r="I57" s="20" t="s">
        <v>771</v>
      </c>
      <c r="J57" s="24" t="s">
        <v>800</v>
      </c>
      <c r="K57" s="18"/>
    </row>
    <row r="58" spans="1:11" s="20" customFormat="1" ht="40.5" x14ac:dyDescent="0.3">
      <c r="A58" s="20">
        <v>56</v>
      </c>
      <c r="B58" s="28">
        <v>3432</v>
      </c>
      <c r="C58" s="28" t="s">
        <v>121</v>
      </c>
      <c r="D58" s="28">
        <v>1998</v>
      </c>
      <c r="E58" s="20" t="s">
        <v>770</v>
      </c>
      <c r="F58" s="20" t="s">
        <v>834</v>
      </c>
      <c r="G58" s="20" t="s">
        <v>767</v>
      </c>
      <c r="H58" s="20" t="s">
        <v>833</v>
      </c>
      <c r="I58" s="30" t="s">
        <v>105</v>
      </c>
      <c r="J58" s="20" t="s">
        <v>772</v>
      </c>
      <c r="K58" s="18"/>
    </row>
    <row r="59" spans="1:11" s="20" customFormat="1" ht="40.5" x14ac:dyDescent="0.3">
      <c r="A59" s="24">
        <v>57</v>
      </c>
      <c r="B59" s="28">
        <v>3437</v>
      </c>
      <c r="C59" s="28" t="s">
        <v>119</v>
      </c>
      <c r="D59" s="28">
        <v>1998</v>
      </c>
      <c r="E59" s="20" t="s">
        <v>824</v>
      </c>
      <c r="F59" s="20" t="s">
        <v>822</v>
      </c>
      <c r="G59" s="20" t="s">
        <v>825</v>
      </c>
      <c r="H59" s="20" t="s">
        <v>823</v>
      </c>
      <c r="I59" s="30" t="s">
        <v>105</v>
      </c>
      <c r="J59" s="20" t="s">
        <v>226</v>
      </c>
      <c r="K59" s="18"/>
    </row>
    <row r="60" spans="1:11" s="20" customFormat="1" ht="40.5" x14ac:dyDescent="0.3">
      <c r="A60" s="20">
        <v>58</v>
      </c>
      <c r="B60" s="28">
        <v>3426</v>
      </c>
      <c r="C60" s="28" t="s">
        <v>88</v>
      </c>
      <c r="D60" s="28">
        <v>1998</v>
      </c>
      <c r="E60" s="20" t="s">
        <v>770</v>
      </c>
      <c r="F60" s="20" t="s">
        <v>826</v>
      </c>
      <c r="G60" s="20" t="s">
        <v>767</v>
      </c>
      <c r="H60" s="20" t="s">
        <v>813</v>
      </c>
      <c r="I60" s="30" t="s">
        <v>105</v>
      </c>
      <c r="J60" s="24" t="s">
        <v>772</v>
      </c>
      <c r="K60" s="18"/>
    </row>
    <row r="61" spans="1:11" s="20" customFormat="1" ht="40.5" x14ac:dyDescent="0.3">
      <c r="A61" s="20">
        <v>59</v>
      </c>
      <c r="B61" s="28">
        <v>3581</v>
      </c>
      <c r="C61" s="28" t="s">
        <v>118</v>
      </c>
      <c r="D61" s="28">
        <v>1997</v>
      </c>
      <c r="E61" s="20" t="s">
        <v>770</v>
      </c>
      <c r="F61" s="20" t="s">
        <v>807</v>
      </c>
      <c r="G61" s="20" t="s">
        <v>767</v>
      </c>
      <c r="H61" s="20" t="s">
        <v>808</v>
      </c>
      <c r="I61" s="30" t="s">
        <v>105</v>
      </c>
      <c r="J61" s="20" t="s">
        <v>651</v>
      </c>
      <c r="K61" s="18"/>
    </row>
    <row r="62" spans="1:11" s="20" customFormat="1" ht="40.5" x14ac:dyDescent="0.3">
      <c r="A62" s="24">
        <v>60</v>
      </c>
      <c r="B62" s="28">
        <v>3586</v>
      </c>
      <c r="C62" s="28" t="s">
        <v>93</v>
      </c>
      <c r="D62" s="28">
        <v>1997</v>
      </c>
      <c r="E62" s="20" t="s">
        <v>770</v>
      </c>
      <c r="F62" s="20" t="s">
        <v>783</v>
      </c>
      <c r="G62" s="20" t="s">
        <v>767</v>
      </c>
      <c r="H62" s="20" t="s">
        <v>1075</v>
      </c>
      <c r="I62" s="20" t="s">
        <v>785</v>
      </c>
      <c r="J62" s="20" t="s">
        <v>651</v>
      </c>
      <c r="K62" s="18"/>
    </row>
    <row r="63" spans="1:11" s="20" customFormat="1" ht="40.5" x14ac:dyDescent="0.3">
      <c r="A63" s="20">
        <v>61</v>
      </c>
      <c r="B63" s="28">
        <v>3580</v>
      </c>
      <c r="C63" s="28" t="s">
        <v>92</v>
      </c>
      <c r="D63" s="28">
        <v>1997</v>
      </c>
      <c r="E63" s="20" t="s">
        <v>770</v>
      </c>
      <c r="F63" s="20" t="s">
        <v>776</v>
      </c>
      <c r="G63" s="20" t="s">
        <v>767</v>
      </c>
      <c r="H63" s="20" t="s">
        <v>1069</v>
      </c>
      <c r="I63" s="20" t="s">
        <v>789</v>
      </c>
      <c r="J63" s="20" t="s">
        <v>651</v>
      </c>
      <c r="K63" s="18"/>
    </row>
    <row r="64" spans="1:11" s="20" customFormat="1" ht="40.5" x14ac:dyDescent="0.3">
      <c r="A64" s="20">
        <v>62</v>
      </c>
      <c r="B64" s="28">
        <v>3646</v>
      </c>
      <c r="C64" s="28" t="s">
        <v>116</v>
      </c>
      <c r="D64" s="28">
        <v>1996</v>
      </c>
      <c r="E64" s="20" t="s">
        <v>770</v>
      </c>
      <c r="F64" s="20" t="s">
        <v>802</v>
      </c>
      <c r="G64" s="20" t="s">
        <v>767</v>
      </c>
      <c r="H64" s="20" t="s">
        <v>803</v>
      </c>
      <c r="I64" s="20" t="s">
        <v>771</v>
      </c>
      <c r="J64" s="20" t="s">
        <v>651</v>
      </c>
      <c r="K64" s="11"/>
    </row>
    <row r="65" spans="1:11" s="20" customFormat="1" ht="40.5" x14ac:dyDescent="0.3">
      <c r="A65" s="24">
        <v>63</v>
      </c>
      <c r="B65" s="28">
        <v>3620</v>
      </c>
      <c r="C65" s="28" t="s">
        <v>94</v>
      </c>
      <c r="D65" s="28">
        <v>1996</v>
      </c>
      <c r="E65" s="20" t="s">
        <v>791</v>
      </c>
      <c r="F65" s="20" t="s">
        <v>801</v>
      </c>
      <c r="G65" s="20" t="s">
        <v>767</v>
      </c>
      <c r="H65" s="20" t="s">
        <v>799</v>
      </c>
      <c r="I65" s="20" t="s">
        <v>771</v>
      </c>
      <c r="J65" s="24" t="s">
        <v>800</v>
      </c>
      <c r="K65" s="18"/>
    </row>
    <row r="66" spans="1:11" s="20" customFormat="1" ht="40.5" x14ac:dyDescent="0.3">
      <c r="A66" s="20">
        <v>64</v>
      </c>
      <c r="B66" s="28">
        <v>3611</v>
      </c>
      <c r="C66" s="28" t="s">
        <v>117</v>
      </c>
      <c r="D66" s="28">
        <v>1996</v>
      </c>
      <c r="E66" s="20" t="s">
        <v>798</v>
      </c>
      <c r="F66" s="20" t="s">
        <v>776</v>
      </c>
      <c r="G66" s="20" t="s">
        <v>767</v>
      </c>
      <c r="H66" s="20" t="s">
        <v>797</v>
      </c>
      <c r="I66" s="20" t="s">
        <v>771</v>
      </c>
      <c r="J66" s="24" t="s">
        <v>772</v>
      </c>
      <c r="K66" s="18"/>
    </row>
    <row r="67" spans="1:11" s="29" customFormat="1" ht="40.5" x14ac:dyDescent="0.3">
      <c r="A67" s="20">
        <v>65</v>
      </c>
      <c r="B67" s="29">
        <v>3627</v>
      </c>
      <c r="C67" s="29" t="s">
        <v>95</v>
      </c>
      <c r="D67" s="29">
        <v>1996</v>
      </c>
      <c r="E67" s="29" t="s">
        <v>778</v>
      </c>
      <c r="F67" s="29" t="s">
        <v>769</v>
      </c>
      <c r="G67" s="29" t="s">
        <v>767</v>
      </c>
      <c r="H67" s="29" t="s">
        <v>796</v>
      </c>
      <c r="I67" s="29" t="s">
        <v>771</v>
      </c>
      <c r="J67" s="29" t="s">
        <v>772</v>
      </c>
      <c r="K67" s="19"/>
    </row>
    <row r="68" spans="1:11" s="20" customFormat="1" ht="40.5" x14ac:dyDescent="0.3">
      <c r="A68" s="24">
        <v>66</v>
      </c>
      <c r="B68" s="28">
        <v>3684</v>
      </c>
      <c r="C68" s="28" t="s">
        <v>91</v>
      </c>
      <c r="D68" s="28">
        <v>1996</v>
      </c>
      <c r="E68" s="20" t="s">
        <v>778</v>
      </c>
      <c r="F68" s="20" t="s">
        <v>779</v>
      </c>
      <c r="G68" s="20" t="s">
        <v>767</v>
      </c>
      <c r="H68" s="20" t="s">
        <v>788</v>
      </c>
      <c r="I68" s="20" t="s">
        <v>789</v>
      </c>
      <c r="J68" s="20" t="s">
        <v>651</v>
      </c>
      <c r="K68" s="11"/>
    </row>
    <row r="69" spans="1:11" s="20" customFormat="1" ht="40.5" x14ac:dyDescent="0.3">
      <c r="A69" s="20">
        <v>67</v>
      </c>
      <c r="B69" s="28">
        <v>3633</v>
      </c>
      <c r="C69" s="28" t="s">
        <v>96</v>
      </c>
      <c r="D69" s="28">
        <v>1996</v>
      </c>
      <c r="E69" s="20" t="s">
        <v>778</v>
      </c>
      <c r="F69" s="20" t="s">
        <v>787</v>
      </c>
      <c r="G69" s="20" t="s">
        <v>767</v>
      </c>
      <c r="H69" s="20" t="s">
        <v>786</v>
      </c>
      <c r="I69" s="20" t="s">
        <v>771</v>
      </c>
      <c r="J69" s="20" t="s">
        <v>1881</v>
      </c>
      <c r="K69" s="11"/>
    </row>
    <row r="70" spans="1:11" s="20" customFormat="1" ht="40.5" x14ac:dyDescent="0.3">
      <c r="A70" s="20">
        <v>68</v>
      </c>
      <c r="B70" s="28">
        <v>3759</v>
      </c>
      <c r="C70" s="28" t="s">
        <v>115</v>
      </c>
      <c r="D70" s="28">
        <v>1995</v>
      </c>
      <c r="E70" s="20" t="s">
        <v>770</v>
      </c>
      <c r="F70" s="20" t="s">
        <v>769</v>
      </c>
      <c r="G70" s="20" t="s">
        <v>767</v>
      </c>
      <c r="H70" s="20" t="s">
        <v>784</v>
      </c>
      <c r="I70" s="20" t="s">
        <v>785</v>
      </c>
      <c r="J70" s="20" t="s">
        <v>772</v>
      </c>
      <c r="K70" s="11"/>
    </row>
    <row r="71" spans="1:11" s="20" customFormat="1" ht="40.5" x14ac:dyDescent="0.3">
      <c r="A71" s="24">
        <v>69</v>
      </c>
      <c r="B71" s="28">
        <v>3802</v>
      </c>
      <c r="C71" s="28" t="s">
        <v>113</v>
      </c>
      <c r="D71" s="28">
        <v>1995</v>
      </c>
      <c r="E71" s="20" t="s">
        <v>778</v>
      </c>
      <c r="F71" s="20" t="s">
        <v>779</v>
      </c>
      <c r="G71" s="20" t="s">
        <v>767</v>
      </c>
      <c r="H71" s="20" t="s">
        <v>780</v>
      </c>
      <c r="I71" s="20" t="s">
        <v>771</v>
      </c>
      <c r="J71" s="20" t="s">
        <v>651</v>
      </c>
      <c r="K71" s="11"/>
    </row>
    <row r="72" spans="1:11" s="20" customFormat="1" ht="40.5" x14ac:dyDescent="0.3">
      <c r="A72" s="20">
        <v>70</v>
      </c>
      <c r="B72" s="28">
        <v>3776</v>
      </c>
      <c r="C72" s="28" t="s">
        <v>114</v>
      </c>
      <c r="D72" s="28">
        <v>1995</v>
      </c>
      <c r="E72" s="20" t="s">
        <v>777</v>
      </c>
      <c r="F72" s="20" t="s">
        <v>779</v>
      </c>
      <c r="G72" s="20" t="s">
        <v>1110</v>
      </c>
      <c r="H72" s="20" t="s">
        <v>774</v>
      </c>
      <c r="I72" s="20" t="s">
        <v>771</v>
      </c>
      <c r="J72" s="20" t="s">
        <v>651</v>
      </c>
      <c r="K72" s="11"/>
    </row>
    <row r="73" spans="1:11" s="20" customFormat="1" ht="40.5" x14ac:dyDescent="0.3">
      <c r="A73" s="20">
        <v>71</v>
      </c>
      <c r="B73" s="28">
        <v>3991</v>
      </c>
      <c r="C73" s="28" t="s">
        <v>97</v>
      </c>
      <c r="D73" s="28">
        <v>1993</v>
      </c>
      <c r="E73" s="20" t="s">
        <v>728</v>
      </c>
      <c r="F73" s="20" t="s">
        <v>762</v>
      </c>
      <c r="G73" s="20" t="s">
        <v>714</v>
      </c>
      <c r="H73" s="20" t="s">
        <v>773</v>
      </c>
      <c r="I73" s="20" t="s">
        <v>703</v>
      </c>
      <c r="J73" s="20" t="s">
        <v>704</v>
      </c>
      <c r="K73" s="11"/>
    </row>
    <row r="74" spans="1:11" s="20" customFormat="1" ht="40.5" x14ac:dyDescent="0.3">
      <c r="A74" s="24">
        <v>72</v>
      </c>
      <c r="B74" s="28">
        <v>3969</v>
      </c>
      <c r="C74" s="28" t="s">
        <v>112</v>
      </c>
      <c r="D74" s="28">
        <v>1993</v>
      </c>
      <c r="E74" s="20" t="s">
        <v>764</v>
      </c>
      <c r="F74" s="20" t="s">
        <v>760</v>
      </c>
      <c r="G74" s="20" t="s">
        <v>714</v>
      </c>
      <c r="H74" s="20" t="s">
        <v>761</v>
      </c>
      <c r="I74" s="20" t="s">
        <v>703</v>
      </c>
      <c r="J74" s="20" t="s">
        <v>704</v>
      </c>
      <c r="K74" s="11"/>
    </row>
    <row r="75" spans="1:11" s="20" customFormat="1" ht="40.5" x14ac:dyDescent="0.3">
      <c r="A75" s="20">
        <v>73</v>
      </c>
      <c r="B75" s="28">
        <v>4103</v>
      </c>
      <c r="C75" s="28" t="s">
        <v>98</v>
      </c>
      <c r="D75" s="28">
        <v>1991</v>
      </c>
      <c r="E75" s="20" t="s">
        <v>763</v>
      </c>
      <c r="F75" s="20" t="s">
        <v>758</v>
      </c>
      <c r="G75" s="20" t="s">
        <v>714</v>
      </c>
      <c r="H75" s="20" t="s">
        <v>759</v>
      </c>
      <c r="I75" s="20" t="s">
        <v>703</v>
      </c>
      <c r="J75" s="20" t="s">
        <v>704</v>
      </c>
      <c r="K75" s="11"/>
    </row>
    <row r="76" spans="1:11" s="20" customFormat="1" x14ac:dyDescent="0.3">
      <c r="K76" s="11"/>
    </row>
    <row r="77" spans="1:11" s="20" customFormat="1" x14ac:dyDescent="0.3">
      <c r="K77" s="11"/>
    </row>
    <row r="78" spans="1:11" s="20" customFormat="1" x14ac:dyDescent="0.3">
      <c r="K78" s="11"/>
    </row>
  </sheetData>
  <sheetProtection algorithmName="SHA-512" hashValue="72uDUyxTceXpUFs9CjlR0Y050UpteCxz7mgRZO+fEj5O7U57A0ol+hPJwY98ZSDFgAGZaZ6QbJUqwzqOUE2lnA==" saltValue="o5GHWKTKNjQFRqMFGv+cOw==" spinCount="100000" sheet="1" objects="1" scenarios="1" selectLockedCells="1" selectUnlockedCells="1"/>
  <autoFilter ref="B2:K75">
    <sortState ref="B3:R74">
      <sortCondition descending="1" ref="D2:D74"/>
    </sortState>
  </autoFilter>
  <sortState ref="B3:R128">
    <sortCondition descending="1" ref="D3:D128"/>
    <sortCondition ref="C3:C128"/>
  </sortState>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3"/>
  <sheetViews>
    <sheetView zoomScale="85" zoomScaleNormal="85" workbookViewId="0">
      <pane xSplit="1" ySplit="2" topLeftCell="B3" activePane="bottomRight" state="frozen"/>
      <selection pane="topRight" activeCell="C1" sqref="C1"/>
      <selection pane="bottomLeft" activeCell="A3" sqref="A3"/>
      <selection pane="bottomRight" activeCell="D184" sqref="D184"/>
    </sheetView>
  </sheetViews>
  <sheetFormatPr defaultRowHeight="13.5" x14ac:dyDescent="0.3"/>
  <cols>
    <col min="1" max="1" width="8.125" style="11" customWidth="1"/>
    <col min="2" max="2" width="13.125" style="11" customWidth="1"/>
    <col min="3" max="3" width="6.75" style="11" customWidth="1"/>
    <col min="4" max="4" width="35.5" style="11" customWidth="1"/>
    <col min="5" max="5" width="13.75" style="11" customWidth="1"/>
    <col min="6" max="6" width="20.875" style="11" customWidth="1"/>
    <col min="7" max="8" width="12.75" style="11" customWidth="1"/>
    <col min="9" max="11" width="7.125" style="11" customWidth="1"/>
    <col min="12" max="24" width="7.625" style="13" customWidth="1"/>
    <col min="25" max="25" width="10.125" style="13" bestFit="1" customWidth="1"/>
    <col min="26" max="26" width="7.625" style="13" bestFit="1" customWidth="1"/>
    <col min="27" max="16384" width="9" style="13"/>
  </cols>
  <sheetData>
    <row r="1" spans="1:27" s="15" customFormat="1" x14ac:dyDescent="0.3">
      <c r="A1" s="43" t="s">
        <v>1</v>
      </c>
      <c r="B1" s="43" t="s">
        <v>0</v>
      </c>
      <c r="C1" s="43" t="s">
        <v>20</v>
      </c>
      <c r="D1" s="43" t="s">
        <v>2</v>
      </c>
      <c r="E1" s="43" t="s">
        <v>17</v>
      </c>
      <c r="F1" s="43" t="s">
        <v>221</v>
      </c>
      <c r="G1" s="43" t="s">
        <v>22</v>
      </c>
      <c r="H1" s="43" t="s">
        <v>18</v>
      </c>
      <c r="I1" s="21" t="s">
        <v>39</v>
      </c>
      <c r="J1" s="101" t="s">
        <v>956</v>
      </c>
      <c r="K1" s="101" t="s">
        <v>957</v>
      </c>
      <c r="L1" s="44" t="s">
        <v>6</v>
      </c>
      <c r="M1" s="44" t="s">
        <v>3</v>
      </c>
      <c r="N1" s="44" t="s">
        <v>4</v>
      </c>
      <c r="O1" s="44" t="s">
        <v>5</v>
      </c>
      <c r="P1" s="44" t="s">
        <v>7</v>
      </c>
      <c r="Q1" s="44" t="s">
        <v>8</v>
      </c>
      <c r="R1" s="44" t="s">
        <v>9</v>
      </c>
      <c r="S1" s="44" t="s">
        <v>10</v>
      </c>
      <c r="T1" s="44" t="s">
        <v>11</v>
      </c>
      <c r="U1" s="44" t="s">
        <v>12</v>
      </c>
      <c r="V1" s="44" t="s">
        <v>13</v>
      </c>
      <c r="W1" s="44" t="s">
        <v>325</v>
      </c>
      <c r="X1" s="104" t="s">
        <v>14</v>
      </c>
      <c r="Y1" s="104"/>
      <c r="Z1" s="44" t="s">
        <v>146</v>
      </c>
      <c r="AA1" s="103" t="s">
        <v>29</v>
      </c>
    </row>
    <row r="2" spans="1:27" s="16" customFormat="1" x14ac:dyDescent="0.3">
      <c r="A2" s="43"/>
      <c r="B2" s="43"/>
      <c r="C2" s="43"/>
      <c r="D2" s="43"/>
      <c r="E2" s="43"/>
      <c r="F2" s="43"/>
      <c r="G2" s="43"/>
      <c r="H2" s="43"/>
      <c r="I2" s="17" t="s">
        <v>15</v>
      </c>
      <c r="J2" s="102" t="s">
        <v>15</v>
      </c>
      <c r="K2" s="102" t="s">
        <v>15</v>
      </c>
      <c r="L2" s="12" t="s">
        <v>15</v>
      </c>
      <c r="M2" s="12" t="s">
        <v>15</v>
      </c>
      <c r="N2" s="12" t="s">
        <v>15</v>
      </c>
      <c r="O2" s="12" t="s">
        <v>15</v>
      </c>
      <c r="P2" s="12" t="s">
        <v>16</v>
      </c>
      <c r="Q2" s="12" t="s">
        <v>16</v>
      </c>
      <c r="R2" s="12" t="s">
        <v>16</v>
      </c>
      <c r="S2" s="12" t="s">
        <v>16</v>
      </c>
      <c r="T2" s="12" t="s">
        <v>41</v>
      </c>
      <c r="U2" s="12" t="s">
        <v>41</v>
      </c>
      <c r="V2" s="12" t="s">
        <v>16</v>
      </c>
      <c r="W2" s="12" t="s">
        <v>16</v>
      </c>
      <c r="X2" s="12" t="s">
        <v>108</v>
      </c>
      <c r="Y2" s="12" t="s">
        <v>109</v>
      </c>
      <c r="Z2" s="12"/>
      <c r="AA2" s="103"/>
    </row>
    <row r="3" spans="1:27" s="14" customFormat="1" x14ac:dyDescent="0.3">
      <c r="A3" s="18">
        <v>5810</v>
      </c>
      <c r="B3" s="18" t="s">
        <v>890</v>
      </c>
      <c r="C3" s="18">
        <v>2022</v>
      </c>
      <c r="D3" s="18" t="s">
        <v>891</v>
      </c>
      <c r="E3" s="18" t="s">
        <v>1867</v>
      </c>
      <c r="F3" s="18" t="s">
        <v>1507</v>
      </c>
      <c r="G3" s="18" t="s">
        <v>107</v>
      </c>
      <c r="H3" s="18" t="s">
        <v>295</v>
      </c>
      <c r="I3" s="18">
        <f>J3+K3</f>
        <v>411</v>
      </c>
      <c r="J3" s="18">
        <v>229</v>
      </c>
      <c r="K3" s="18">
        <v>182</v>
      </c>
      <c r="L3" s="18"/>
      <c r="M3" s="18"/>
      <c r="N3" s="18"/>
      <c r="O3" s="18"/>
      <c r="P3" s="18" t="s">
        <v>163</v>
      </c>
      <c r="Q3" s="18" t="s">
        <v>165</v>
      </c>
      <c r="R3" s="18"/>
      <c r="S3" s="18"/>
      <c r="T3" s="18"/>
      <c r="U3" s="18"/>
      <c r="V3" s="18"/>
      <c r="W3" s="18"/>
      <c r="X3" s="18" t="s">
        <v>161</v>
      </c>
      <c r="Y3" s="18"/>
      <c r="Z3" s="18"/>
      <c r="AA3" s="18"/>
    </row>
    <row r="4" spans="1:27" s="14" customFormat="1" x14ac:dyDescent="0.3">
      <c r="A4" s="18">
        <v>5810</v>
      </c>
      <c r="B4" s="18" t="s">
        <v>890</v>
      </c>
      <c r="C4" s="18">
        <v>2022</v>
      </c>
      <c r="D4" s="18" t="s">
        <v>891</v>
      </c>
      <c r="E4" s="18" t="s">
        <v>1867</v>
      </c>
      <c r="F4" s="18"/>
      <c r="G4" s="18" t="s">
        <v>160</v>
      </c>
      <c r="H4" s="18" t="s">
        <v>167</v>
      </c>
      <c r="I4" s="18">
        <f t="shared" ref="I4:I67" si="0">J4+K4</f>
        <v>411</v>
      </c>
      <c r="J4" s="18">
        <v>229</v>
      </c>
      <c r="K4" s="18">
        <v>182</v>
      </c>
      <c r="L4" s="18"/>
      <c r="M4" s="18"/>
      <c r="N4" s="18"/>
      <c r="O4" s="18"/>
      <c r="P4" s="18" t="s">
        <v>164</v>
      </c>
      <c r="Q4" s="18" t="s">
        <v>166</v>
      </c>
      <c r="R4" s="18"/>
      <c r="S4" s="18"/>
      <c r="T4" s="18"/>
      <c r="U4" s="18"/>
      <c r="V4" s="18"/>
      <c r="W4" s="18"/>
      <c r="X4" s="18" t="s">
        <v>162</v>
      </c>
      <c r="Y4" s="18"/>
      <c r="Z4" s="18"/>
      <c r="AA4" s="18"/>
    </row>
    <row r="5" spans="1:27" s="14" customFormat="1" x14ac:dyDescent="0.3">
      <c r="A5" s="18">
        <v>6275</v>
      </c>
      <c r="B5" s="18" t="s">
        <v>892</v>
      </c>
      <c r="C5" s="18">
        <v>2021</v>
      </c>
      <c r="D5" s="18" t="s">
        <v>768</v>
      </c>
      <c r="E5" s="18" t="s">
        <v>766</v>
      </c>
      <c r="F5" s="18" t="s">
        <v>30</v>
      </c>
      <c r="G5" s="18" t="s">
        <v>107</v>
      </c>
      <c r="H5" s="18" t="s">
        <v>43</v>
      </c>
      <c r="I5" s="18">
        <f t="shared" si="0"/>
        <v>140</v>
      </c>
      <c r="J5" s="18" t="s">
        <v>348</v>
      </c>
      <c r="K5" s="18" t="s">
        <v>943</v>
      </c>
      <c r="L5" s="18"/>
      <c r="M5" s="18"/>
      <c r="N5" s="18"/>
      <c r="O5" s="18"/>
      <c r="P5" s="18" t="s">
        <v>177</v>
      </c>
      <c r="Q5" s="18" t="s">
        <v>155</v>
      </c>
      <c r="R5" s="18" t="s">
        <v>182</v>
      </c>
      <c r="S5" s="18" t="s">
        <v>154</v>
      </c>
      <c r="T5" s="18"/>
      <c r="U5" s="18"/>
      <c r="V5" s="18"/>
      <c r="W5" s="18"/>
      <c r="X5" s="18"/>
      <c r="Y5" s="18"/>
      <c r="Z5" s="18"/>
      <c r="AA5" s="18"/>
    </row>
    <row r="6" spans="1:27" s="14" customFormat="1" x14ac:dyDescent="0.3">
      <c r="A6" s="18">
        <v>6275</v>
      </c>
      <c r="B6" s="18" t="s">
        <v>892</v>
      </c>
      <c r="C6" s="18">
        <v>2021</v>
      </c>
      <c r="D6" s="18" t="s">
        <v>768</v>
      </c>
      <c r="E6" s="18" t="s">
        <v>766</v>
      </c>
      <c r="F6" s="18"/>
      <c r="G6" s="18" t="s">
        <v>105</v>
      </c>
      <c r="H6" s="18" t="s">
        <v>43</v>
      </c>
      <c r="I6" s="18">
        <f t="shared" si="0"/>
        <v>140</v>
      </c>
      <c r="J6" s="18" t="s">
        <v>348</v>
      </c>
      <c r="K6" s="18" t="s">
        <v>943</v>
      </c>
      <c r="L6" s="18"/>
      <c r="M6" s="18"/>
      <c r="N6" s="18"/>
      <c r="O6" s="18"/>
      <c r="P6" s="18" t="s">
        <v>178</v>
      </c>
      <c r="Q6" s="18" t="s">
        <v>180</v>
      </c>
      <c r="R6" s="18" t="s">
        <v>183</v>
      </c>
      <c r="S6" s="18" t="s">
        <v>185</v>
      </c>
      <c r="T6" s="18"/>
      <c r="U6" s="18"/>
      <c r="V6" s="18"/>
      <c r="W6" s="18"/>
      <c r="X6" s="18"/>
      <c r="Y6" s="18"/>
      <c r="Z6" s="18"/>
      <c r="AA6" s="18"/>
    </row>
    <row r="7" spans="1:27" s="14" customFormat="1" x14ac:dyDescent="0.3">
      <c r="A7" s="18">
        <v>6275</v>
      </c>
      <c r="B7" s="18" t="s">
        <v>892</v>
      </c>
      <c r="C7" s="18">
        <v>2021</v>
      </c>
      <c r="D7" s="18" t="s">
        <v>768</v>
      </c>
      <c r="E7" s="18" t="s">
        <v>766</v>
      </c>
      <c r="F7" s="18"/>
      <c r="G7" s="18" t="s">
        <v>144</v>
      </c>
      <c r="H7" s="18" t="s">
        <v>43</v>
      </c>
      <c r="I7" s="18">
        <f t="shared" si="0"/>
        <v>140</v>
      </c>
      <c r="J7" s="18" t="s">
        <v>348</v>
      </c>
      <c r="K7" s="18" t="s">
        <v>943</v>
      </c>
      <c r="L7" s="18"/>
      <c r="M7" s="18"/>
      <c r="N7" s="18"/>
      <c r="O7" s="18"/>
      <c r="P7" s="18" t="s">
        <v>179</v>
      </c>
      <c r="Q7" s="18" t="s">
        <v>181</v>
      </c>
      <c r="R7" s="18" t="s">
        <v>184</v>
      </c>
      <c r="S7" s="18" t="s">
        <v>186</v>
      </c>
      <c r="T7" s="18"/>
      <c r="U7" s="18"/>
      <c r="V7" s="18"/>
      <c r="W7" s="18"/>
      <c r="X7" s="18"/>
      <c r="Y7" s="18"/>
      <c r="Z7" s="18"/>
      <c r="AA7" s="18"/>
    </row>
    <row r="8" spans="1:27" s="14" customFormat="1" x14ac:dyDescent="0.3">
      <c r="A8" s="18">
        <v>6275</v>
      </c>
      <c r="B8" s="18" t="s">
        <v>892</v>
      </c>
      <c r="C8" s="18">
        <v>2021</v>
      </c>
      <c r="D8" s="18" t="s">
        <v>768</v>
      </c>
      <c r="E8" s="18" t="s">
        <v>766</v>
      </c>
      <c r="F8" s="18" t="s">
        <v>173</v>
      </c>
      <c r="G8" s="18" t="s">
        <v>107</v>
      </c>
      <c r="H8" s="18" t="s">
        <v>43</v>
      </c>
      <c r="I8" s="18">
        <f t="shared" si="0"/>
        <v>140</v>
      </c>
      <c r="J8" s="18" t="s">
        <v>348</v>
      </c>
      <c r="K8" s="18" t="s">
        <v>943</v>
      </c>
      <c r="L8" s="18"/>
      <c r="M8" s="18"/>
      <c r="N8" s="18"/>
      <c r="O8" s="18"/>
      <c r="P8" s="18" t="s">
        <v>187</v>
      </c>
      <c r="Q8" s="18" t="s">
        <v>151</v>
      </c>
      <c r="R8" s="18" t="s">
        <v>191</v>
      </c>
      <c r="S8" s="18" t="s">
        <v>193</v>
      </c>
      <c r="T8" s="18"/>
      <c r="U8" s="18"/>
      <c r="V8" s="18"/>
      <c r="W8" s="18"/>
      <c r="X8" s="18"/>
      <c r="Y8" s="18"/>
      <c r="Z8" s="18"/>
      <c r="AA8" s="18"/>
    </row>
    <row r="9" spans="1:27" s="14" customFormat="1" x14ac:dyDescent="0.3">
      <c r="A9" s="18">
        <v>6275</v>
      </c>
      <c r="B9" s="18" t="s">
        <v>892</v>
      </c>
      <c r="C9" s="18">
        <v>2021</v>
      </c>
      <c r="D9" s="18" t="s">
        <v>768</v>
      </c>
      <c r="E9" s="18" t="s">
        <v>766</v>
      </c>
      <c r="F9" s="18"/>
      <c r="G9" s="18" t="s">
        <v>105</v>
      </c>
      <c r="H9" s="18" t="s">
        <v>43</v>
      </c>
      <c r="I9" s="18">
        <f t="shared" si="0"/>
        <v>140</v>
      </c>
      <c r="J9" s="18" t="s">
        <v>348</v>
      </c>
      <c r="K9" s="18" t="s">
        <v>943</v>
      </c>
      <c r="L9" s="18"/>
      <c r="M9" s="18"/>
      <c r="N9" s="18"/>
      <c r="O9" s="18"/>
      <c r="P9" s="18" t="s">
        <v>188</v>
      </c>
      <c r="Q9" s="18" t="s">
        <v>190</v>
      </c>
      <c r="R9" s="18" t="s">
        <v>192</v>
      </c>
      <c r="S9" s="18" t="s">
        <v>194</v>
      </c>
      <c r="T9" s="18"/>
      <c r="U9" s="18"/>
      <c r="V9" s="18"/>
      <c r="W9" s="18"/>
      <c r="X9" s="18"/>
      <c r="Y9" s="18"/>
      <c r="Z9" s="18"/>
      <c r="AA9" s="18"/>
    </row>
    <row r="10" spans="1:27" s="14" customFormat="1" x14ac:dyDescent="0.3">
      <c r="A10" s="18">
        <v>6275</v>
      </c>
      <c r="B10" s="18" t="s">
        <v>892</v>
      </c>
      <c r="C10" s="18">
        <v>2021</v>
      </c>
      <c r="D10" s="18" t="s">
        <v>768</v>
      </c>
      <c r="E10" s="18" t="s">
        <v>766</v>
      </c>
      <c r="F10" s="18"/>
      <c r="G10" s="18" t="s">
        <v>144</v>
      </c>
      <c r="H10" s="18" t="s">
        <v>43</v>
      </c>
      <c r="I10" s="18">
        <f t="shared" si="0"/>
        <v>140</v>
      </c>
      <c r="J10" s="18" t="s">
        <v>348</v>
      </c>
      <c r="K10" s="18" t="s">
        <v>943</v>
      </c>
      <c r="L10" s="18"/>
      <c r="M10" s="18"/>
      <c r="N10" s="18"/>
      <c r="O10" s="18"/>
      <c r="P10" s="18" t="s">
        <v>189</v>
      </c>
      <c r="Q10" s="18" t="s">
        <v>150</v>
      </c>
      <c r="R10" s="18" t="s">
        <v>184</v>
      </c>
      <c r="S10" s="18" t="s">
        <v>195</v>
      </c>
      <c r="T10" s="18"/>
      <c r="U10" s="18"/>
      <c r="V10" s="18"/>
      <c r="W10" s="18"/>
      <c r="X10" s="18"/>
      <c r="Y10" s="18"/>
      <c r="Z10" s="18"/>
      <c r="AA10" s="18"/>
    </row>
    <row r="11" spans="1:27" s="14" customFormat="1" x14ac:dyDescent="0.3">
      <c r="A11" s="18">
        <v>6275</v>
      </c>
      <c r="B11" s="18" t="s">
        <v>892</v>
      </c>
      <c r="C11" s="18">
        <v>2021</v>
      </c>
      <c r="D11" s="18" t="s">
        <v>768</v>
      </c>
      <c r="E11" s="18" t="s">
        <v>766</v>
      </c>
      <c r="F11" s="18" t="s">
        <v>174</v>
      </c>
      <c r="G11" s="18" t="s">
        <v>107</v>
      </c>
      <c r="H11" s="18" t="s">
        <v>43</v>
      </c>
      <c r="I11" s="18">
        <f t="shared" si="0"/>
        <v>140</v>
      </c>
      <c r="J11" s="18" t="s">
        <v>348</v>
      </c>
      <c r="K11" s="18" t="s">
        <v>943</v>
      </c>
      <c r="L11" s="18"/>
      <c r="M11" s="18"/>
      <c r="N11" s="18"/>
      <c r="O11" s="18"/>
      <c r="P11" s="18" t="s">
        <v>196</v>
      </c>
      <c r="Q11" s="18" t="s">
        <v>153</v>
      </c>
      <c r="R11" s="18" t="s">
        <v>200</v>
      </c>
      <c r="S11" s="18" t="s">
        <v>203</v>
      </c>
      <c r="T11" s="18"/>
      <c r="U11" s="18"/>
      <c r="V11" s="18"/>
      <c r="W11" s="18"/>
      <c r="X11" s="18"/>
      <c r="Y11" s="18"/>
      <c r="Z11" s="18"/>
      <c r="AA11" s="18"/>
    </row>
    <row r="12" spans="1:27" s="14" customFormat="1" x14ac:dyDescent="0.3">
      <c r="A12" s="18">
        <v>6275</v>
      </c>
      <c r="B12" s="18" t="s">
        <v>892</v>
      </c>
      <c r="C12" s="18">
        <v>2021</v>
      </c>
      <c r="D12" s="18" t="s">
        <v>768</v>
      </c>
      <c r="E12" s="18" t="s">
        <v>766</v>
      </c>
      <c r="F12" s="18"/>
      <c r="G12" s="18" t="s">
        <v>105</v>
      </c>
      <c r="H12" s="18" t="s">
        <v>43</v>
      </c>
      <c r="I12" s="18">
        <f t="shared" si="0"/>
        <v>140</v>
      </c>
      <c r="J12" s="18" t="s">
        <v>348</v>
      </c>
      <c r="K12" s="18" t="s">
        <v>943</v>
      </c>
      <c r="L12" s="18"/>
      <c r="M12" s="18"/>
      <c r="N12" s="18"/>
      <c r="O12" s="18"/>
      <c r="P12" s="18" t="s">
        <v>197</v>
      </c>
      <c r="Q12" s="18" t="s">
        <v>190</v>
      </c>
      <c r="R12" s="18" t="s">
        <v>201</v>
      </c>
      <c r="S12" s="18" t="s">
        <v>204</v>
      </c>
      <c r="T12" s="18"/>
      <c r="U12" s="18"/>
      <c r="V12" s="18"/>
      <c r="W12" s="18"/>
      <c r="X12" s="18"/>
      <c r="Y12" s="18"/>
      <c r="Z12" s="18"/>
      <c r="AA12" s="18"/>
    </row>
    <row r="13" spans="1:27" s="14" customFormat="1" x14ac:dyDescent="0.3">
      <c r="A13" s="18">
        <v>6275</v>
      </c>
      <c r="B13" s="18" t="s">
        <v>892</v>
      </c>
      <c r="C13" s="18">
        <v>2021</v>
      </c>
      <c r="D13" s="18" t="s">
        <v>768</v>
      </c>
      <c r="E13" s="18" t="s">
        <v>766</v>
      </c>
      <c r="F13" s="18"/>
      <c r="G13" s="18" t="s">
        <v>144</v>
      </c>
      <c r="H13" s="18" t="s">
        <v>43</v>
      </c>
      <c r="I13" s="18">
        <f t="shared" si="0"/>
        <v>140</v>
      </c>
      <c r="J13" s="18" t="s">
        <v>348</v>
      </c>
      <c r="K13" s="18" t="s">
        <v>943</v>
      </c>
      <c r="L13" s="18"/>
      <c r="M13" s="18"/>
      <c r="N13" s="18"/>
      <c r="O13" s="18"/>
      <c r="P13" s="18" t="s">
        <v>198</v>
      </c>
      <c r="Q13" s="18" t="s">
        <v>199</v>
      </c>
      <c r="R13" s="18" t="s">
        <v>202</v>
      </c>
      <c r="S13" s="18" t="s">
        <v>205</v>
      </c>
      <c r="T13" s="18"/>
      <c r="U13" s="18"/>
      <c r="V13" s="18"/>
      <c r="W13" s="18"/>
      <c r="X13" s="18"/>
      <c r="Y13" s="18"/>
      <c r="Z13" s="18"/>
      <c r="AA13" s="18"/>
    </row>
    <row r="14" spans="1:27" s="14" customFormat="1" x14ac:dyDescent="0.3">
      <c r="A14" s="18">
        <v>6275</v>
      </c>
      <c r="B14" s="18" t="s">
        <v>892</v>
      </c>
      <c r="C14" s="18">
        <v>2021</v>
      </c>
      <c r="D14" s="18" t="s">
        <v>768</v>
      </c>
      <c r="E14" s="18" t="s">
        <v>766</v>
      </c>
      <c r="F14" s="18" t="s">
        <v>175</v>
      </c>
      <c r="G14" s="18" t="s">
        <v>107</v>
      </c>
      <c r="H14" s="18" t="s">
        <v>43</v>
      </c>
      <c r="I14" s="18">
        <f t="shared" si="0"/>
        <v>140</v>
      </c>
      <c r="J14" s="18" t="s">
        <v>348</v>
      </c>
      <c r="K14" s="18" t="s">
        <v>943</v>
      </c>
      <c r="L14" s="18"/>
      <c r="M14" s="18"/>
      <c r="N14" s="18"/>
      <c r="O14" s="18"/>
      <c r="P14" s="18" t="s">
        <v>208</v>
      </c>
      <c r="Q14" s="18" t="s">
        <v>190</v>
      </c>
      <c r="R14" s="18" t="s">
        <v>210</v>
      </c>
      <c r="S14" s="18" t="s">
        <v>208</v>
      </c>
      <c r="T14" s="18"/>
      <c r="U14" s="18"/>
      <c r="V14" s="18"/>
      <c r="W14" s="18"/>
      <c r="X14" s="18"/>
      <c r="Y14" s="18"/>
      <c r="Z14" s="18"/>
      <c r="AA14" s="18"/>
    </row>
    <row r="15" spans="1:27" s="14" customFormat="1" x14ac:dyDescent="0.3">
      <c r="A15" s="18">
        <v>6275</v>
      </c>
      <c r="B15" s="18" t="s">
        <v>892</v>
      </c>
      <c r="C15" s="18">
        <v>2021</v>
      </c>
      <c r="D15" s="18" t="s">
        <v>768</v>
      </c>
      <c r="E15" s="18" t="s">
        <v>766</v>
      </c>
      <c r="F15" s="18"/>
      <c r="G15" s="18" t="s">
        <v>105</v>
      </c>
      <c r="H15" s="18" t="s">
        <v>43</v>
      </c>
      <c r="I15" s="18">
        <f t="shared" si="0"/>
        <v>140</v>
      </c>
      <c r="J15" s="18" t="s">
        <v>348</v>
      </c>
      <c r="K15" s="18" t="s">
        <v>943</v>
      </c>
      <c r="L15" s="18"/>
      <c r="M15" s="18"/>
      <c r="N15" s="18"/>
      <c r="O15" s="18"/>
      <c r="P15" s="18" t="s">
        <v>206</v>
      </c>
      <c r="Q15" s="18" t="s">
        <v>190</v>
      </c>
      <c r="R15" s="18" t="s">
        <v>211</v>
      </c>
      <c r="S15" s="18" t="s">
        <v>213</v>
      </c>
      <c r="T15" s="18"/>
      <c r="U15" s="18"/>
      <c r="V15" s="18"/>
      <c r="W15" s="18"/>
      <c r="X15" s="18"/>
      <c r="Y15" s="18"/>
      <c r="Z15" s="18"/>
      <c r="AA15" s="18"/>
    </row>
    <row r="16" spans="1:27" s="14" customFormat="1" x14ac:dyDescent="0.3">
      <c r="A16" s="18">
        <v>6275</v>
      </c>
      <c r="B16" s="18" t="s">
        <v>892</v>
      </c>
      <c r="C16" s="18">
        <v>2021</v>
      </c>
      <c r="D16" s="18" t="s">
        <v>768</v>
      </c>
      <c r="E16" s="18" t="s">
        <v>766</v>
      </c>
      <c r="F16" s="18"/>
      <c r="G16" s="18" t="s">
        <v>144</v>
      </c>
      <c r="H16" s="18" t="s">
        <v>43</v>
      </c>
      <c r="I16" s="18">
        <f t="shared" si="0"/>
        <v>140</v>
      </c>
      <c r="J16" s="18" t="s">
        <v>348</v>
      </c>
      <c r="K16" s="18" t="s">
        <v>943</v>
      </c>
      <c r="L16" s="18"/>
      <c r="M16" s="18"/>
      <c r="N16" s="18"/>
      <c r="O16" s="18"/>
      <c r="P16" s="18" t="s">
        <v>207</v>
      </c>
      <c r="Q16" s="18" t="s">
        <v>209</v>
      </c>
      <c r="R16" s="18" t="s">
        <v>212</v>
      </c>
      <c r="S16" s="18" t="s">
        <v>214</v>
      </c>
      <c r="T16" s="18"/>
      <c r="U16" s="18"/>
      <c r="V16" s="18"/>
      <c r="W16" s="18"/>
      <c r="X16" s="18"/>
      <c r="Y16" s="18"/>
      <c r="Z16" s="18"/>
      <c r="AA16" s="18"/>
    </row>
    <row r="17" spans="1:27" s="14" customFormat="1" x14ac:dyDescent="0.3">
      <c r="A17" s="18">
        <v>6275</v>
      </c>
      <c r="B17" s="18" t="s">
        <v>892</v>
      </c>
      <c r="C17" s="18">
        <v>2021</v>
      </c>
      <c r="D17" s="18" t="s">
        <v>768</v>
      </c>
      <c r="E17" s="18" t="s">
        <v>766</v>
      </c>
      <c r="F17" s="18" t="s">
        <v>176</v>
      </c>
      <c r="G17" s="18" t="s">
        <v>107</v>
      </c>
      <c r="H17" s="18" t="s">
        <v>43</v>
      </c>
      <c r="I17" s="18">
        <f t="shared" si="0"/>
        <v>140</v>
      </c>
      <c r="J17" s="18" t="s">
        <v>348</v>
      </c>
      <c r="K17" s="18" t="s">
        <v>943</v>
      </c>
      <c r="L17" s="18"/>
      <c r="M17" s="18"/>
      <c r="N17" s="18"/>
      <c r="O17" s="18"/>
      <c r="P17" s="18" t="s">
        <v>215</v>
      </c>
      <c r="Q17" s="18" t="s">
        <v>217</v>
      </c>
      <c r="R17" s="18">
        <v>85.8</v>
      </c>
      <c r="S17" s="18" t="s">
        <v>215</v>
      </c>
      <c r="T17" s="18"/>
      <c r="U17" s="18"/>
      <c r="V17" s="18"/>
      <c r="W17" s="18"/>
      <c r="X17" s="18"/>
      <c r="Y17" s="18"/>
      <c r="Z17" s="18"/>
      <c r="AA17" s="18"/>
    </row>
    <row r="18" spans="1:27" s="14" customFormat="1" x14ac:dyDescent="0.3">
      <c r="A18" s="18">
        <v>6275</v>
      </c>
      <c r="B18" s="18" t="s">
        <v>892</v>
      </c>
      <c r="C18" s="18">
        <v>2021</v>
      </c>
      <c r="D18" s="18" t="s">
        <v>768</v>
      </c>
      <c r="E18" s="18" t="s">
        <v>766</v>
      </c>
      <c r="F18" s="18"/>
      <c r="G18" s="18" t="s">
        <v>105</v>
      </c>
      <c r="H18" s="18" t="s">
        <v>43</v>
      </c>
      <c r="I18" s="18">
        <f t="shared" si="0"/>
        <v>140</v>
      </c>
      <c r="J18" s="18" t="s">
        <v>348</v>
      </c>
      <c r="K18" s="18" t="s">
        <v>943</v>
      </c>
      <c r="L18" s="18"/>
      <c r="M18" s="18"/>
      <c r="N18" s="18"/>
      <c r="O18" s="18"/>
      <c r="P18" s="18" t="s">
        <v>150</v>
      </c>
      <c r="Q18" s="18" t="s">
        <v>208</v>
      </c>
      <c r="R18" s="18">
        <v>90.2</v>
      </c>
      <c r="S18" s="18" t="s">
        <v>217</v>
      </c>
      <c r="T18" s="18"/>
      <c r="U18" s="18"/>
      <c r="V18" s="18"/>
      <c r="W18" s="18"/>
      <c r="X18" s="18"/>
      <c r="Y18" s="18"/>
      <c r="Z18" s="18"/>
      <c r="AA18" s="18"/>
    </row>
    <row r="19" spans="1:27" s="14" customFormat="1" x14ac:dyDescent="0.3">
      <c r="A19" s="18">
        <v>6275</v>
      </c>
      <c r="B19" s="18" t="s">
        <v>892</v>
      </c>
      <c r="C19" s="18">
        <v>2021</v>
      </c>
      <c r="D19" s="18" t="s">
        <v>768</v>
      </c>
      <c r="E19" s="18" t="s">
        <v>766</v>
      </c>
      <c r="F19" s="18"/>
      <c r="G19" s="18" t="s">
        <v>144</v>
      </c>
      <c r="H19" s="18" t="s">
        <v>43</v>
      </c>
      <c r="I19" s="18">
        <f t="shared" si="0"/>
        <v>140</v>
      </c>
      <c r="J19" s="18" t="s">
        <v>348</v>
      </c>
      <c r="K19" s="18" t="s">
        <v>943</v>
      </c>
      <c r="L19" s="18"/>
      <c r="M19" s="18"/>
      <c r="N19" s="18"/>
      <c r="O19" s="18"/>
      <c r="P19" s="18" t="s">
        <v>216</v>
      </c>
      <c r="Q19" s="18" t="s">
        <v>218</v>
      </c>
      <c r="R19" s="18">
        <v>59.3</v>
      </c>
      <c r="S19" s="18" t="s">
        <v>219</v>
      </c>
      <c r="T19" s="18"/>
      <c r="U19" s="18"/>
      <c r="V19" s="18"/>
      <c r="W19" s="18"/>
      <c r="X19" s="18"/>
      <c r="Y19" s="18"/>
      <c r="Z19" s="18"/>
      <c r="AA19" s="18"/>
    </row>
    <row r="20" spans="1:27" s="14" customFormat="1" x14ac:dyDescent="0.3">
      <c r="A20" s="18">
        <v>115</v>
      </c>
      <c r="B20" s="18" t="s">
        <v>893</v>
      </c>
      <c r="C20" s="18">
        <v>2021</v>
      </c>
      <c r="D20" s="18" t="s">
        <v>894</v>
      </c>
      <c r="E20" s="18" t="s">
        <v>1868</v>
      </c>
      <c r="F20" s="18"/>
      <c r="G20" s="18" t="s">
        <v>107</v>
      </c>
      <c r="H20" s="18" t="s">
        <v>43</v>
      </c>
      <c r="I20" s="18">
        <f t="shared" si="0"/>
        <v>250</v>
      </c>
      <c r="J20" s="19" t="s">
        <v>422</v>
      </c>
      <c r="K20" s="19" t="s">
        <v>944</v>
      </c>
      <c r="L20" s="18"/>
      <c r="M20" s="18"/>
      <c r="N20" s="18"/>
      <c r="O20" s="18"/>
      <c r="P20" s="18">
        <v>29.5</v>
      </c>
      <c r="Q20" s="18">
        <v>67.8</v>
      </c>
      <c r="R20" s="18"/>
      <c r="S20" s="18"/>
      <c r="T20" s="18"/>
      <c r="U20" s="18"/>
      <c r="V20" s="18"/>
      <c r="W20" s="18"/>
      <c r="X20" s="18"/>
      <c r="Y20" s="18"/>
      <c r="Z20" s="18"/>
      <c r="AA20" s="18"/>
    </row>
    <row r="21" spans="1:27" s="14" customFormat="1" x14ac:dyDescent="0.3">
      <c r="A21" s="18">
        <v>115</v>
      </c>
      <c r="B21" s="18" t="s">
        <v>893</v>
      </c>
      <c r="C21" s="18">
        <v>2021</v>
      </c>
      <c r="D21" s="18" t="s">
        <v>894</v>
      </c>
      <c r="E21" s="18" t="s">
        <v>1868</v>
      </c>
      <c r="F21" s="18"/>
      <c r="G21" s="18" t="s">
        <v>105</v>
      </c>
      <c r="H21" s="18" t="s">
        <v>43</v>
      </c>
      <c r="I21" s="18">
        <f t="shared" si="0"/>
        <v>250</v>
      </c>
      <c r="J21" s="19" t="s">
        <v>422</v>
      </c>
      <c r="K21" s="19" t="s">
        <v>944</v>
      </c>
      <c r="L21" s="18"/>
      <c r="M21" s="18"/>
      <c r="N21" s="18"/>
      <c r="O21" s="18"/>
      <c r="P21" s="18">
        <v>37.700000000000003</v>
      </c>
      <c r="Q21" s="18">
        <v>75</v>
      </c>
      <c r="R21" s="18"/>
      <c r="S21" s="18"/>
      <c r="T21" s="18"/>
      <c r="U21" s="18"/>
      <c r="V21" s="18"/>
      <c r="W21" s="18"/>
      <c r="X21" s="18"/>
      <c r="Y21" s="18"/>
      <c r="Z21" s="18"/>
      <c r="AA21" s="18"/>
    </row>
    <row r="22" spans="1:27" s="14" customFormat="1" x14ac:dyDescent="0.3">
      <c r="A22" s="18">
        <v>6852</v>
      </c>
      <c r="B22" s="18" t="s">
        <v>895</v>
      </c>
      <c r="C22" s="18">
        <v>2020</v>
      </c>
      <c r="D22" s="18" t="s">
        <v>896</v>
      </c>
      <c r="E22" s="18" t="s">
        <v>897</v>
      </c>
      <c r="F22" s="18"/>
      <c r="G22" s="18" t="s">
        <v>107</v>
      </c>
      <c r="H22" s="18" t="s">
        <v>296</v>
      </c>
      <c r="I22" s="18">
        <f t="shared" si="0"/>
        <v>350</v>
      </c>
      <c r="J22" s="18" t="s">
        <v>443</v>
      </c>
      <c r="K22" s="18" t="s">
        <v>945</v>
      </c>
      <c r="L22" s="18"/>
      <c r="M22" s="18"/>
      <c r="N22" s="18"/>
      <c r="O22" s="18"/>
      <c r="P22" s="18" t="s">
        <v>229</v>
      </c>
      <c r="Q22" s="18" t="s">
        <v>230</v>
      </c>
      <c r="R22" s="18" t="s">
        <v>231</v>
      </c>
      <c r="S22" s="18" t="s">
        <v>232</v>
      </c>
      <c r="T22" s="18"/>
      <c r="U22" s="18"/>
      <c r="V22" s="18"/>
      <c r="W22" s="18"/>
      <c r="X22" s="18"/>
      <c r="Y22" s="18"/>
      <c r="Z22" s="18"/>
      <c r="AA22" s="18"/>
    </row>
    <row r="23" spans="1:27" s="14" customFormat="1" x14ac:dyDescent="0.3">
      <c r="A23" s="18">
        <v>6852</v>
      </c>
      <c r="B23" s="18" t="s">
        <v>895</v>
      </c>
      <c r="C23" s="18">
        <v>2020</v>
      </c>
      <c r="D23" s="18" t="s">
        <v>896</v>
      </c>
      <c r="E23" s="18" t="s">
        <v>897</v>
      </c>
      <c r="F23" s="18"/>
      <c r="G23" s="18" t="s">
        <v>105</v>
      </c>
      <c r="H23" s="18" t="s">
        <v>238</v>
      </c>
      <c r="I23" s="18">
        <f t="shared" si="0"/>
        <v>350</v>
      </c>
      <c r="J23" s="18" t="s">
        <v>443</v>
      </c>
      <c r="K23" s="18" t="s">
        <v>945</v>
      </c>
      <c r="L23" s="18"/>
      <c r="M23" s="18"/>
      <c r="N23" s="18"/>
      <c r="O23" s="18"/>
      <c r="P23" s="18" t="s">
        <v>233</v>
      </c>
      <c r="Q23" s="18" t="s">
        <v>234</v>
      </c>
      <c r="R23" s="18" t="s">
        <v>235</v>
      </c>
      <c r="S23" s="18" t="s">
        <v>236</v>
      </c>
      <c r="T23" s="18"/>
      <c r="U23" s="18"/>
      <c r="V23" s="18"/>
      <c r="W23" s="18"/>
      <c r="X23" s="18"/>
      <c r="Y23" s="18"/>
      <c r="Z23" s="18"/>
      <c r="AA23" s="18"/>
    </row>
    <row r="24" spans="1:27" s="14" customFormat="1" x14ac:dyDescent="0.3">
      <c r="A24" s="18">
        <v>300</v>
      </c>
      <c r="B24" s="18" t="s">
        <v>898</v>
      </c>
      <c r="C24" s="18">
        <v>2020</v>
      </c>
      <c r="D24" s="18" t="s">
        <v>768</v>
      </c>
      <c r="E24" s="18" t="s">
        <v>766</v>
      </c>
      <c r="F24" s="18"/>
      <c r="G24" s="18" t="s">
        <v>107</v>
      </c>
      <c r="H24" s="18" t="s">
        <v>297</v>
      </c>
      <c r="I24" s="18">
        <f t="shared" si="0"/>
        <v>337</v>
      </c>
      <c r="J24" s="18" t="s">
        <v>946</v>
      </c>
      <c r="K24" s="18" t="s">
        <v>947</v>
      </c>
      <c r="L24" s="18"/>
      <c r="M24" s="18"/>
      <c r="N24" s="18"/>
      <c r="O24" s="18"/>
      <c r="P24" s="18" t="s">
        <v>243</v>
      </c>
      <c r="Q24" s="18" t="s">
        <v>151</v>
      </c>
      <c r="R24" s="18"/>
      <c r="S24" s="18"/>
      <c r="T24" s="18" t="s">
        <v>244</v>
      </c>
      <c r="U24" s="18" t="s">
        <v>245</v>
      </c>
      <c r="V24" s="18" t="s">
        <v>246</v>
      </c>
      <c r="W24" s="18"/>
      <c r="X24" s="18" t="s">
        <v>247</v>
      </c>
      <c r="Y24" s="18"/>
      <c r="Z24" s="18" t="s">
        <v>28</v>
      </c>
      <c r="AA24" s="18"/>
    </row>
    <row r="25" spans="1:27" s="14" customFormat="1" x14ac:dyDescent="0.3">
      <c r="A25" s="18">
        <v>300</v>
      </c>
      <c r="B25" s="18" t="s">
        <v>898</v>
      </c>
      <c r="C25" s="18">
        <v>2020</v>
      </c>
      <c r="D25" s="18" t="s">
        <v>768</v>
      </c>
      <c r="E25" s="18" t="s">
        <v>766</v>
      </c>
      <c r="F25" s="18"/>
      <c r="G25" s="18" t="s">
        <v>160</v>
      </c>
      <c r="H25" s="18" t="s">
        <v>298</v>
      </c>
      <c r="I25" s="18">
        <f t="shared" si="0"/>
        <v>337</v>
      </c>
      <c r="J25" s="18" t="s">
        <v>946</v>
      </c>
      <c r="K25" s="18" t="s">
        <v>947</v>
      </c>
      <c r="L25" s="18"/>
      <c r="M25" s="18"/>
      <c r="N25" s="18"/>
      <c r="O25" s="18"/>
      <c r="P25" s="18" t="s">
        <v>248</v>
      </c>
      <c r="Q25" s="18" t="s">
        <v>249</v>
      </c>
      <c r="R25" s="18"/>
      <c r="S25" s="18"/>
      <c r="T25" s="18" t="s">
        <v>251</v>
      </c>
      <c r="U25" s="18" t="s">
        <v>252</v>
      </c>
      <c r="V25" s="18" t="s">
        <v>250</v>
      </c>
      <c r="W25" s="18"/>
      <c r="X25" s="18" t="s">
        <v>253</v>
      </c>
      <c r="Y25" s="18"/>
      <c r="Z25" s="18" t="s">
        <v>28</v>
      </c>
      <c r="AA25" s="18"/>
    </row>
    <row r="26" spans="1:27" s="14" customFormat="1" x14ac:dyDescent="0.3">
      <c r="A26" s="18">
        <v>306</v>
      </c>
      <c r="B26" s="18" t="s">
        <v>899</v>
      </c>
      <c r="C26" s="18">
        <v>2020</v>
      </c>
      <c r="D26" s="18" t="s">
        <v>900</v>
      </c>
      <c r="E26" s="18" t="s">
        <v>766</v>
      </c>
      <c r="F26" s="18" t="s">
        <v>261</v>
      </c>
      <c r="G26" s="18" t="s">
        <v>107</v>
      </c>
      <c r="H26" s="18" t="s">
        <v>43</v>
      </c>
      <c r="I26" s="18">
        <f t="shared" si="0"/>
        <v>147</v>
      </c>
      <c r="J26" s="18">
        <v>41</v>
      </c>
      <c r="K26" s="18">
        <v>106</v>
      </c>
      <c r="L26" s="18"/>
      <c r="M26" s="18"/>
      <c r="N26" s="18"/>
      <c r="O26" s="18"/>
      <c r="P26" s="18" t="s">
        <v>257</v>
      </c>
      <c r="Q26" s="18" t="s">
        <v>258</v>
      </c>
      <c r="R26" s="18" t="s">
        <v>259</v>
      </c>
      <c r="S26" s="18" t="s">
        <v>260</v>
      </c>
      <c r="T26" s="18"/>
      <c r="U26" s="18"/>
      <c r="V26" s="18"/>
      <c r="W26" s="18"/>
      <c r="X26" s="18" t="s">
        <v>266</v>
      </c>
      <c r="Y26" s="18"/>
      <c r="Z26" s="18"/>
      <c r="AA26" s="18"/>
    </row>
    <row r="27" spans="1:27" s="14" customFormat="1" x14ac:dyDescent="0.3">
      <c r="A27" s="18">
        <v>306</v>
      </c>
      <c r="B27" s="18" t="s">
        <v>899</v>
      </c>
      <c r="C27" s="18">
        <v>2020</v>
      </c>
      <c r="D27" s="18" t="s">
        <v>900</v>
      </c>
      <c r="E27" s="18" t="s">
        <v>766</v>
      </c>
      <c r="F27" s="18"/>
      <c r="G27" s="18" t="s">
        <v>222</v>
      </c>
      <c r="H27" s="18" t="s">
        <v>43</v>
      </c>
      <c r="I27" s="18">
        <f t="shared" si="0"/>
        <v>147</v>
      </c>
      <c r="J27" s="18">
        <v>41</v>
      </c>
      <c r="K27" s="18">
        <v>106</v>
      </c>
      <c r="L27" s="18"/>
      <c r="M27" s="18"/>
      <c r="N27" s="18"/>
      <c r="O27" s="18"/>
      <c r="P27" s="18" t="s">
        <v>262</v>
      </c>
      <c r="Q27" s="18" t="s">
        <v>263</v>
      </c>
      <c r="R27" s="18" t="s">
        <v>264</v>
      </c>
      <c r="S27" s="18" t="s">
        <v>265</v>
      </c>
      <c r="T27" s="18"/>
      <c r="U27" s="18"/>
      <c r="V27" s="18"/>
      <c r="W27" s="18"/>
      <c r="X27" s="18" t="s">
        <v>247</v>
      </c>
      <c r="Y27" s="18"/>
      <c r="Z27" s="18"/>
      <c r="AA27" s="18"/>
    </row>
    <row r="28" spans="1:27" s="14" customFormat="1" x14ac:dyDescent="0.3">
      <c r="A28" s="18">
        <v>306</v>
      </c>
      <c r="B28" s="18" t="s">
        <v>899</v>
      </c>
      <c r="C28" s="18">
        <v>2020</v>
      </c>
      <c r="D28" s="18" t="s">
        <v>900</v>
      </c>
      <c r="E28" s="18" t="s">
        <v>766</v>
      </c>
      <c r="F28" s="18" t="s">
        <v>267</v>
      </c>
      <c r="G28" s="18" t="s">
        <v>107</v>
      </c>
      <c r="H28" s="18" t="s">
        <v>43</v>
      </c>
      <c r="I28" s="18">
        <f t="shared" si="0"/>
        <v>213</v>
      </c>
      <c r="J28" s="18">
        <v>52</v>
      </c>
      <c r="K28" s="18">
        <v>161</v>
      </c>
      <c r="L28" s="18"/>
      <c r="M28" s="18"/>
      <c r="N28" s="18"/>
      <c r="O28" s="18"/>
      <c r="P28" s="18" t="s">
        <v>268</v>
      </c>
      <c r="Q28" s="18" t="s">
        <v>269</v>
      </c>
      <c r="R28" s="18" t="s">
        <v>270</v>
      </c>
      <c r="S28" s="18" t="s">
        <v>271</v>
      </c>
      <c r="T28" s="18"/>
      <c r="U28" s="18"/>
      <c r="V28" s="18"/>
      <c r="W28" s="18"/>
      <c r="X28" s="18" t="s">
        <v>276</v>
      </c>
      <c r="Y28" s="18"/>
      <c r="Z28" s="18"/>
      <c r="AA28" s="18"/>
    </row>
    <row r="29" spans="1:27" s="14" customFormat="1" x14ac:dyDescent="0.3">
      <c r="A29" s="18">
        <v>306</v>
      </c>
      <c r="B29" s="18" t="s">
        <v>899</v>
      </c>
      <c r="C29" s="18">
        <v>2020</v>
      </c>
      <c r="D29" s="18" t="s">
        <v>900</v>
      </c>
      <c r="E29" s="18" t="s">
        <v>766</v>
      </c>
      <c r="F29" s="18"/>
      <c r="G29" s="18" t="s">
        <v>222</v>
      </c>
      <c r="H29" s="18" t="s">
        <v>43</v>
      </c>
      <c r="I29" s="18">
        <f t="shared" si="0"/>
        <v>213</v>
      </c>
      <c r="J29" s="18">
        <v>52</v>
      </c>
      <c r="K29" s="18">
        <v>161</v>
      </c>
      <c r="L29" s="18"/>
      <c r="M29" s="18"/>
      <c r="N29" s="18"/>
      <c r="O29" s="18"/>
      <c r="P29" s="18" t="s">
        <v>272</v>
      </c>
      <c r="Q29" s="18" t="s">
        <v>273</v>
      </c>
      <c r="R29" s="18" t="s">
        <v>274</v>
      </c>
      <c r="S29" s="18" t="s">
        <v>275</v>
      </c>
      <c r="T29" s="18"/>
      <c r="U29" s="18"/>
      <c r="V29" s="18"/>
      <c r="W29" s="18"/>
      <c r="X29" s="18" t="s">
        <v>277</v>
      </c>
      <c r="Y29" s="18"/>
      <c r="Z29" s="18"/>
      <c r="AA29" s="18"/>
    </row>
    <row r="30" spans="1:27" s="14" customFormat="1" x14ac:dyDescent="0.3">
      <c r="A30" s="18">
        <v>306</v>
      </c>
      <c r="B30" s="18" t="s">
        <v>899</v>
      </c>
      <c r="C30" s="18">
        <v>2020</v>
      </c>
      <c r="D30" s="18" t="s">
        <v>900</v>
      </c>
      <c r="E30" s="18" t="s">
        <v>766</v>
      </c>
      <c r="F30" s="18" t="s">
        <v>278</v>
      </c>
      <c r="G30" s="18" t="s">
        <v>107</v>
      </c>
      <c r="H30" s="18" t="s">
        <v>43</v>
      </c>
      <c r="I30" s="18">
        <f t="shared" si="0"/>
        <v>271</v>
      </c>
      <c r="J30" s="18">
        <v>68</v>
      </c>
      <c r="K30" s="18">
        <v>203</v>
      </c>
      <c r="L30" s="18"/>
      <c r="M30" s="18"/>
      <c r="N30" s="18"/>
      <c r="O30" s="18"/>
      <c r="P30" s="18" t="s">
        <v>279</v>
      </c>
      <c r="Q30" s="18" t="s">
        <v>280</v>
      </c>
      <c r="R30" s="18" t="s">
        <v>281</v>
      </c>
      <c r="S30" s="18" t="s">
        <v>282</v>
      </c>
      <c r="T30" s="18"/>
      <c r="U30" s="18"/>
      <c r="V30" s="18"/>
      <c r="W30" s="18"/>
      <c r="X30" s="18" t="s">
        <v>286</v>
      </c>
      <c r="Y30" s="18"/>
      <c r="Z30" s="18"/>
      <c r="AA30" s="18"/>
    </row>
    <row r="31" spans="1:27" s="14" customFormat="1" x14ac:dyDescent="0.3">
      <c r="A31" s="18">
        <v>306</v>
      </c>
      <c r="B31" s="18" t="s">
        <v>899</v>
      </c>
      <c r="C31" s="18">
        <v>2020</v>
      </c>
      <c r="D31" s="18" t="s">
        <v>900</v>
      </c>
      <c r="E31" s="18" t="s">
        <v>766</v>
      </c>
      <c r="F31" s="18"/>
      <c r="G31" s="18" t="s">
        <v>222</v>
      </c>
      <c r="H31" s="18" t="s">
        <v>43</v>
      </c>
      <c r="I31" s="18">
        <f t="shared" si="0"/>
        <v>271</v>
      </c>
      <c r="J31" s="18">
        <v>68</v>
      </c>
      <c r="K31" s="18">
        <v>203</v>
      </c>
      <c r="L31" s="18"/>
      <c r="M31" s="18"/>
      <c r="N31" s="18"/>
      <c r="O31" s="18"/>
      <c r="P31" s="18" t="s">
        <v>283</v>
      </c>
      <c r="Q31" s="18" t="s">
        <v>284</v>
      </c>
      <c r="R31" s="18" t="s">
        <v>274</v>
      </c>
      <c r="S31" s="18" t="s">
        <v>285</v>
      </c>
      <c r="T31" s="18"/>
      <c r="U31" s="18"/>
      <c r="V31" s="18"/>
      <c r="W31" s="18"/>
      <c r="X31" s="18" t="s">
        <v>287</v>
      </c>
      <c r="Y31" s="18"/>
      <c r="Z31" s="18"/>
      <c r="AA31" s="18"/>
    </row>
    <row r="32" spans="1:27" s="14" customFormat="1" x14ac:dyDescent="0.3">
      <c r="A32" s="18">
        <v>7921</v>
      </c>
      <c r="B32" s="18" t="s">
        <v>901</v>
      </c>
      <c r="C32" s="18">
        <v>2018</v>
      </c>
      <c r="D32" s="18" t="s">
        <v>902</v>
      </c>
      <c r="E32" s="18" t="s">
        <v>1869</v>
      </c>
      <c r="F32" s="18"/>
      <c r="G32" s="18" t="s">
        <v>107</v>
      </c>
      <c r="H32" s="18" t="s">
        <v>299</v>
      </c>
      <c r="I32" s="18">
        <f t="shared" si="0"/>
        <v>40</v>
      </c>
      <c r="J32" s="18" t="s">
        <v>424</v>
      </c>
      <c r="K32" s="18" t="s">
        <v>618</v>
      </c>
      <c r="L32" s="18"/>
      <c r="M32" s="18"/>
      <c r="N32" s="18"/>
      <c r="O32" s="18"/>
      <c r="P32" s="18" t="s">
        <v>300</v>
      </c>
      <c r="Q32" s="18" t="s">
        <v>301</v>
      </c>
      <c r="R32" s="18" t="s">
        <v>302</v>
      </c>
      <c r="S32" s="18" t="s">
        <v>149</v>
      </c>
      <c r="T32" s="18"/>
      <c r="U32" s="18"/>
      <c r="V32" s="18"/>
      <c r="W32" s="18"/>
      <c r="X32" s="18" t="s">
        <v>303</v>
      </c>
      <c r="Y32" s="18"/>
      <c r="Z32" s="18"/>
      <c r="AA32" s="18"/>
    </row>
    <row r="33" spans="1:27" s="14" customFormat="1" x14ac:dyDescent="0.3">
      <c r="A33" s="18">
        <v>7921</v>
      </c>
      <c r="B33" s="18" t="s">
        <v>901</v>
      </c>
      <c r="C33" s="18">
        <v>2018</v>
      </c>
      <c r="D33" s="18" t="s">
        <v>902</v>
      </c>
      <c r="E33" s="18" t="s">
        <v>1869</v>
      </c>
      <c r="F33" s="18"/>
      <c r="G33" s="18" t="s">
        <v>140</v>
      </c>
      <c r="H33" s="18" t="s">
        <v>294</v>
      </c>
      <c r="I33" s="18">
        <f t="shared" si="0"/>
        <v>40</v>
      </c>
      <c r="J33" s="18" t="s">
        <v>424</v>
      </c>
      <c r="K33" s="18" t="s">
        <v>618</v>
      </c>
      <c r="L33" s="18"/>
      <c r="M33" s="18"/>
      <c r="N33" s="18"/>
      <c r="O33" s="18"/>
      <c r="P33" s="18" t="s">
        <v>304</v>
      </c>
      <c r="Q33" s="18" t="s">
        <v>305</v>
      </c>
      <c r="R33" s="18" t="s">
        <v>307</v>
      </c>
      <c r="S33" s="18" t="s">
        <v>306</v>
      </c>
      <c r="T33" s="18"/>
      <c r="U33" s="18"/>
      <c r="V33" s="18"/>
      <c r="W33" s="18"/>
      <c r="X33" s="18" t="s">
        <v>308</v>
      </c>
      <c r="Y33" s="18"/>
      <c r="Z33" s="18"/>
      <c r="AA33" s="18"/>
    </row>
    <row r="34" spans="1:27" s="14" customFormat="1" x14ac:dyDescent="0.3">
      <c r="A34" s="18">
        <v>426</v>
      </c>
      <c r="B34" s="18" t="s">
        <v>903</v>
      </c>
      <c r="C34" s="18">
        <v>2018</v>
      </c>
      <c r="D34" s="18" t="s">
        <v>768</v>
      </c>
      <c r="E34" s="18" t="s">
        <v>1869</v>
      </c>
      <c r="F34" s="18" t="s">
        <v>1054</v>
      </c>
      <c r="G34" s="18" t="s">
        <v>107</v>
      </c>
      <c r="H34" s="18" t="s">
        <v>312</v>
      </c>
      <c r="I34" s="18">
        <f t="shared" si="0"/>
        <v>80</v>
      </c>
      <c r="J34" s="18" t="s">
        <v>329</v>
      </c>
      <c r="K34" s="18" t="s">
        <v>424</v>
      </c>
      <c r="L34" s="18"/>
      <c r="M34" s="18"/>
      <c r="N34" s="18"/>
      <c r="O34" s="18"/>
      <c r="P34" s="18" t="s">
        <v>318</v>
      </c>
      <c r="Q34" s="18" t="s">
        <v>320</v>
      </c>
      <c r="R34" s="18" t="s">
        <v>321</v>
      </c>
      <c r="S34" s="18" t="s">
        <v>322</v>
      </c>
      <c r="T34" s="18"/>
      <c r="U34" s="18"/>
      <c r="V34" s="18"/>
      <c r="W34" s="18" t="s">
        <v>328</v>
      </c>
      <c r="X34" s="18" t="s">
        <v>326</v>
      </c>
      <c r="Y34" s="18"/>
      <c r="Z34" s="18"/>
      <c r="AA34" s="18"/>
    </row>
    <row r="35" spans="1:27" s="14" customFormat="1" x14ac:dyDescent="0.3">
      <c r="A35" s="18">
        <v>426</v>
      </c>
      <c r="B35" s="18" t="s">
        <v>903</v>
      </c>
      <c r="C35" s="18">
        <v>2018</v>
      </c>
      <c r="D35" s="18" t="s">
        <v>768</v>
      </c>
      <c r="E35" s="18" t="s">
        <v>1869</v>
      </c>
      <c r="F35" s="18"/>
      <c r="G35" s="18" t="s">
        <v>105</v>
      </c>
      <c r="H35" s="18" t="s">
        <v>313</v>
      </c>
      <c r="I35" s="18">
        <f t="shared" si="0"/>
        <v>80</v>
      </c>
      <c r="J35" s="18" t="s">
        <v>329</v>
      </c>
      <c r="K35" s="18" t="s">
        <v>424</v>
      </c>
      <c r="L35" s="18"/>
      <c r="M35" s="18"/>
      <c r="N35" s="18"/>
      <c r="O35" s="18"/>
      <c r="P35" s="18" t="s">
        <v>319</v>
      </c>
      <c r="Q35" s="18" t="s">
        <v>182</v>
      </c>
      <c r="R35" s="18" t="s">
        <v>323</v>
      </c>
      <c r="S35" s="18" t="s">
        <v>324</v>
      </c>
      <c r="T35" s="18"/>
      <c r="U35" s="18"/>
      <c r="V35" s="18"/>
      <c r="W35" s="18" t="s">
        <v>329</v>
      </c>
      <c r="X35" s="18" t="s">
        <v>327</v>
      </c>
      <c r="Y35" s="18"/>
      <c r="Z35" s="18"/>
      <c r="AA35" s="18"/>
    </row>
    <row r="36" spans="1:27" s="14" customFormat="1" x14ac:dyDescent="0.3">
      <c r="A36" s="18">
        <v>426</v>
      </c>
      <c r="B36" s="18" t="s">
        <v>903</v>
      </c>
      <c r="C36" s="18">
        <v>2018</v>
      </c>
      <c r="D36" s="18" t="s">
        <v>768</v>
      </c>
      <c r="E36" s="18" t="s">
        <v>1869</v>
      </c>
      <c r="F36" s="18" t="s">
        <v>1055</v>
      </c>
      <c r="G36" s="18" t="s">
        <v>107</v>
      </c>
      <c r="H36" s="18" t="s">
        <v>314</v>
      </c>
      <c r="I36" s="18">
        <f t="shared" si="0"/>
        <v>80</v>
      </c>
      <c r="J36" s="18" t="s">
        <v>329</v>
      </c>
      <c r="K36" s="18" t="s">
        <v>424</v>
      </c>
      <c r="L36" s="18"/>
      <c r="M36" s="18"/>
      <c r="N36" s="18"/>
      <c r="O36" s="18"/>
      <c r="P36" s="18" t="s">
        <v>206</v>
      </c>
      <c r="Q36" s="18" t="s">
        <v>193</v>
      </c>
      <c r="R36" s="18" t="s">
        <v>330</v>
      </c>
      <c r="S36" s="18" t="s">
        <v>331</v>
      </c>
      <c r="T36" s="18"/>
      <c r="U36" s="18"/>
      <c r="V36" s="18"/>
      <c r="W36" s="18" t="s">
        <v>332</v>
      </c>
      <c r="X36" s="18" t="s">
        <v>333</v>
      </c>
      <c r="Y36" s="18"/>
      <c r="Z36" s="18"/>
      <c r="AA36" s="18"/>
    </row>
    <row r="37" spans="1:27" s="14" customFormat="1" x14ac:dyDescent="0.3">
      <c r="A37" s="18">
        <v>426</v>
      </c>
      <c r="B37" s="18" t="s">
        <v>903</v>
      </c>
      <c r="C37" s="18">
        <v>2018</v>
      </c>
      <c r="D37" s="18" t="s">
        <v>768</v>
      </c>
      <c r="E37" s="18" t="s">
        <v>1869</v>
      </c>
      <c r="F37" s="18"/>
      <c r="G37" s="18" t="s">
        <v>105</v>
      </c>
      <c r="H37" s="18" t="s">
        <v>315</v>
      </c>
      <c r="I37" s="18">
        <f t="shared" si="0"/>
        <v>80</v>
      </c>
      <c r="J37" s="18" t="s">
        <v>329</v>
      </c>
      <c r="K37" s="18" t="s">
        <v>424</v>
      </c>
      <c r="L37" s="18"/>
      <c r="M37" s="18"/>
      <c r="N37" s="18"/>
      <c r="O37" s="18"/>
      <c r="P37" s="18" t="s">
        <v>334</v>
      </c>
      <c r="Q37" s="18" t="s">
        <v>182</v>
      </c>
      <c r="R37" s="18" t="s">
        <v>335</v>
      </c>
      <c r="S37" s="18" t="s">
        <v>336</v>
      </c>
      <c r="T37" s="18"/>
      <c r="U37" s="18"/>
      <c r="V37" s="18"/>
      <c r="W37" s="18" t="s">
        <v>200</v>
      </c>
      <c r="X37" s="18" t="s">
        <v>337</v>
      </c>
      <c r="Y37" s="18"/>
      <c r="Z37" s="18"/>
      <c r="AA37" s="18"/>
    </row>
    <row r="38" spans="1:27" s="14" customFormat="1" x14ac:dyDescent="0.3">
      <c r="A38" s="18">
        <v>426</v>
      </c>
      <c r="B38" s="18" t="s">
        <v>903</v>
      </c>
      <c r="C38" s="18">
        <v>2018</v>
      </c>
      <c r="D38" s="18" t="s">
        <v>768</v>
      </c>
      <c r="E38" s="18" t="s">
        <v>1869</v>
      </c>
      <c r="F38" s="18" t="s">
        <v>1056</v>
      </c>
      <c r="G38" s="18" t="s">
        <v>107</v>
      </c>
      <c r="H38" s="18" t="s">
        <v>316</v>
      </c>
      <c r="I38" s="18">
        <f t="shared" si="0"/>
        <v>80</v>
      </c>
      <c r="J38" s="18" t="s">
        <v>329</v>
      </c>
      <c r="K38" s="18" t="s">
        <v>424</v>
      </c>
      <c r="L38" s="18"/>
      <c r="M38" s="18"/>
      <c r="N38" s="18"/>
      <c r="O38" s="18"/>
      <c r="P38" s="18" t="s">
        <v>338</v>
      </c>
      <c r="Q38" s="18" t="s">
        <v>304</v>
      </c>
      <c r="R38" s="18" t="s">
        <v>339</v>
      </c>
      <c r="S38" s="18" t="s">
        <v>248</v>
      </c>
      <c r="T38" s="18"/>
      <c r="U38" s="18"/>
      <c r="V38" s="18"/>
      <c r="W38" s="18" t="s">
        <v>340</v>
      </c>
      <c r="X38" s="18" t="s">
        <v>341</v>
      </c>
      <c r="Y38" s="18"/>
      <c r="Z38" s="18"/>
      <c r="AA38" s="18"/>
    </row>
    <row r="39" spans="1:27" s="14" customFormat="1" x14ac:dyDescent="0.3">
      <c r="A39" s="18">
        <v>426</v>
      </c>
      <c r="B39" s="18" t="s">
        <v>903</v>
      </c>
      <c r="C39" s="18">
        <v>2018</v>
      </c>
      <c r="D39" s="18" t="s">
        <v>768</v>
      </c>
      <c r="E39" s="18" t="s">
        <v>1869</v>
      </c>
      <c r="F39" s="18"/>
      <c r="G39" s="18" t="s">
        <v>105</v>
      </c>
      <c r="H39" s="18" t="s">
        <v>317</v>
      </c>
      <c r="I39" s="18">
        <f t="shared" si="0"/>
        <v>80</v>
      </c>
      <c r="J39" s="18" t="s">
        <v>329</v>
      </c>
      <c r="K39" s="18" t="s">
        <v>424</v>
      </c>
      <c r="L39" s="18"/>
      <c r="M39" s="18"/>
      <c r="N39" s="18"/>
      <c r="O39" s="18"/>
      <c r="P39" s="18" t="s">
        <v>151</v>
      </c>
      <c r="Q39" s="18" t="s">
        <v>193</v>
      </c>
      <c r="R39" s="18" t="s">
        <v>342</v>
      </c>
      <c r="S39" s="18" t="s">
        <v>193</v>
      </c>
      <c r="T39" s="18"/>
      <c r="U39" s="18"/>
      <c r="V39" s="18"/>
      <c r="W39" s="18" t="s">
        <v>343</v>
      </c>
      <c r="X39" s="18" t="s">
        <v>344</v>
      </c>
      <c r="Y39" s="18"/>
      <c r="Z39" s="18"/>
      <c r="AA39" s="18"/>
    </row>
    <row r="40" spans="1:27" s="14" customFormat="1" x14ac:dyDescent="0.3">
      <c r="A40" s="18">
        <v>555</v>
      </c>
      <c r="B40" s="18" t="s">
        <v>904</v>
      </c>
      <c r="C40" s="18">
        <v>2017</v>
      </c>
      <c r="D40" s="18" t="s">
        <v>765</v>
      </c>
      <c r="E40" s="18" t="s">
        <v>766</v>
      </c>
      <c r="F40" s="18"/>
      <c r="G40" s="18" t="s">
        <v>107</v>
      </c>
      <c r="H40" s="18" t="s">
        <v>633</v>
      </c>
      <c r="I40" s="18">
        <f t="shared" si="0"/>
        <v>323</v>
      </c>
      <c r="J40" s="18">
        <f>L40+N40</f>
        <v>208</v>
      </c>
      <c r="K40" s="18">
        <f>O40+M40</f>
        <v>115</v>
      </c>
      <c r="L40" s="18" t="s">
        <v>347</v>
      </c>
      <c r="M40" s="18" t="s">
        <v>348</v>
      </c>
      <c r="N40" s="18" t="s">
        <v>350</v>
      </c>
      <c r="O40" s="18" t="s">
        <v>442</v>
      </c>
      <c r="P40" s="18" t="s">
        <v>355</v>
      </c>
      <c r="Q40" s="18" t="s">
        <v>356</v>
      </c>
      <c r="R40" s="18"/>
      <c r="S40" s="18"/>
      <c r="T40" s="18"/>
      <c r="U40" s="18"/>
      <c r="V40" s="18"/>
      <c r="W40" s="18"/>
      <c r="X40" s="18"/>
      <c r="Y40" s="18"/>
      <c r="Z40" s="18"/>
      <c r="AA40" s="18"/>
    </row>
    <row r="41" spans="1:27" s="14" customFormat="1" x14ac:dyDescent="0.3">
      <c r="A41" s="18">
        <v>555</v>
      </c>
      <c r="B41" s="18" t="s">
        <v>904</v>
      </c>
      <c r="C41" s="18">
        <v>2017</v>
      </c>
      <c r="D41" s="18" t="s">
        <v>765</v>
      </c>
      <c r="E41" s="18" t="s">
        <v>766</v>
      </c>
      <c r="F41" s="18"/>
      <c r="G41" s="18" t="s">
        <v>160</v>
      </c>
      <c r="H41" s="18" t="s">
        <v>1471</v>
      </c>
      <c r="I41" s="18">
        <f t="shared" si="0"/>
        <v>323</v>
      </c>
      <c r="J41" s="18">
        <f t="shared" ref="J41:J42" si="1">L41+N41</f>
        <v>208</v>
      </c>
      <c r="K41" s="18">
        <f t="shared" ref="K41:K42" si="2">O41+M41</f>
        <v>115</v>
      </c>
      <c r="L41" s="18" t="s">
        <v>351</v>
      </c>
      <c r="M41" s="18" t="s">
        <v>352</v>
      </c>
      <c r="N41" s="18" t="s">
        <v>353</v>
      </c>
      <c r="O41" s="18" t="s">
        <v>354</v>
      </c>
      <c r="P41" s="18" t="s">
        <v>357</v>
      </c>
      <c r="Q41" s="18" t="s">
        <v>358</v>
      </c>
      <c r="R41" s="18"/>
      <c r="S41" s="18"/>
      <c r="T41" s="18"/>
      <c r="U41" s="18"/>
      <c r="V41" s="18"/>
      <c r="W41" s="18"/>
      <c r="X41" s="18"/>
      <c r="Y41" s="18"/>
      <c r="Z41" s="18"/>
      <c r="AA41" s="18"/>
    </row>
    <row r="42" spans="1:27" s="14" customFormat="1" x14ac:dyDescent="0.3">
      <c r="A42" s="18">
        <v>555</v>
      </c>
      <c r="B42" s="18" t="s">
        <v>904</v>
      </c>
      <c r="C42" s="18">
        <v>2017</v>
      </c>
      <c r="D42" s="18" t="s">
        <v>765</v>
      </c>
      <c r="E42" s="18" t="s">
        <v>766</v>
      </c>
      <c r="F42" s="18"/>
      <c r="G42" s="18" t="s">
        <v>359</v>
      </c>
      <c r="H42" s="18" t="s">
        <v>43</v>
      </c>
      <c r="I42" s="18">
        <f t="shared" si="0"/>
        <v>323</v>
      </c>
      <c r="J42" s="18">
        <f t="shared" si="1"/>
        <v>208</v>
      </c>
      <c r="K42" s="18">
        <f t="shared" si="2"/>
        <v>115</v>
      </c>
      <c r="L42" s="18" t="s">
        <v>360</v>
      </c>
      <c r="M42" s="18" t="s">
        <v>361</v>
      </c>
      <c r="N42" s="18" t="s">
        <v>362</v>
      </c>
      <c r="O42" s="18" t="s">
        <v>338</v>
      </c>
      <c r="P42" s="18" t="s">
        <v>363</v>
      </c>
      <c r="Q42" s="18" t="s">
        <v>364</v>
      </c>
      <c r="R42" s="18"/>
      <c r="S42" s="18"/>
      <c r="T42" s="18"/>
      <c r="U42" s="18"/>
      <c r="V42" s="18"/>
      <c r="W42" s="18"/>
      <c r="X42" s="18"/>
      <c r="Y42" s="18"/>
      <c r="Z42" s="18"/>
      <c r="AA42" s="18"/>
    </row>
    <row r="43" spans="1:27" s="14" customFormat="1" x14ac:dyDescent="0.3">
      <c r="A43" s="18">
        <v>748</v>
      </c>
      <c r="B43" s="18" t="s">
        <v>905</v>
      </c>
      <c r="C43" s="18">
        <v>2015</v>
      </c>
      <c r="D43" s="18" t="s">
        <v>906</v>
      </c>
      <c r="E43" s="18" t="s">
        <v>907</v>
      </c>
      <c r="F43" s="18"/>
      <c r="G43" s="18" t="s">
        <v>367</v>
      </c>
      <c r="H43" s="18" t="s">
        <v>1473</v>
      </c>
      <c r="I43" s="18">
        <f t="shared" si="0"/>
        <v>48</v>
      </c>
      <c r="J43" s="18" t="s">
        <v>448</v>
      </c>
      <c r="K43" s="18" t="s">
        <v>448</v>
      </c>
      <c r="L43" s="18"/>
      <c r="M43" s="18"/>
      <c r="N43" s="18"/>
      <c r="O43" s="18"/>
      <c r="P43" s="18" t="s">
        <v>368</v>
      </c>
      <c r="Q43" s="18" t="s">
        <v>369</v>
      </c>
      <c r="R43" s="18" t="s">
        <v>371</v>
      </c>
      <c r="S43" s="18" t="s">
        <v>370</v>
      </c>
      <c r="T43" s="18"/>
      <c r="U43" s="18"/>
      <c r="V43" s="18" t="s">
        <v>372</v>
      </c>
      <c r="W43" s="18"/>
      <c r="X43" s="18"/>
      <c r="Y43" s="18"/>
      <c r="Z43" s="18"/>
      <c r="AA43" s="18"/>
    </row>
    <row r="44" spans="1:27" s="14" customFormat="1" x14ac:dyDescent="0.3">
      <c r="A44" s="18">
        <v>748</v>
      </c>
      <c r="B44" s="18" t="s">
        <v>905</v>
      </c>
      <c r="C44" s="18">
        <v>2015</v>
      </c>
      <c r="D44" s="18" t="s">
        <v>906</v>
      </c>
      <c r="E44" s="18" t="s">
        <v>907</v>
      </c>
      <c r="F44" s="18"/>
      <c r="G44" s="18" t="s">
        <v>222</v>
      </c>
      <c r="H44" s="18" t="s">
        <v>1144</v>
      </c>
      <c r="I44" s="18">
        <f t="shared" si="0"/>
        <v>48</v>
      </c>
      <c r="J44" s="18" t="s">
        <v>448</v>
      </c>
      <c r="K44" s="18" t="s">
        <v>448</v>
      </c>
      <c r="L44" s="18"/>
      <c r="M44" s="18"/>
      <c r="N44" s="18"/>
      <c r="O44" s="18"/>
      <c r="P44" s="18" t="s">
        <v>373</v>
      </c>
      <c r="Q44" s="18" t="s">
        <v>374</v>
      </c>
      <c r="R44" s="18" t="s">
        <v>376</v>
      </c>
      <c r="S44" s="18" t="s">
        <v>375</v>
      </c>
      <c r="T44" s="18"/>
      <c r="U44" s="18"/>
      <c r="V44" s="18" t="s">
        <v>372</v>
      </c>
      <c r="W44" s="18"/>
      <c r="X44" s="18"/>
      <c r="Y44" s="18"/>
      <c r="Z44" s="18"/>
      <c r="AA44" s="18"/>
    </row>
    <row r="45" spans="1:27" s="14" customFormat="1" x14ac:dyDescent="0.3">
      <c r="A45" s="18">
        <v>942</v>
      </c>
      <c r="B45" s="18" t="s">
        <v>908</v>
      </c>
      <c r="C45" s="18">
        <v>2014</v>
      </c>
      <c r="D45" s="18" t="s">
        <v>909</v>
      </c>
      <c r="E45" s="18" t="s">
        <v>766</v>
      </c>
      <c r="F45" s="18" t="s">
        <v>175</v>
      </c>
      <c r="G45" s="18" t="s">
        <v>107</v>
      </c>
      <c r="H45" s="18" t="s">
        <v>403</v>
      </c>
      <c r="I45" s="18">
        <f t="shared" si="0"/>
        <v>226</v>
      </c>
      <c r="J45" s="18" t="s">
        <v>354</v>
      </c>
      <c r="K45" s="18" t="s">
        <v>948</v>
      </c>
      <c r="L45" s="18"/>
      <c r="M45" s="18"/>
      <c r="N45" s="18"/>
      <c r="O45" s="18"/>
      <c r="P45" s="18" t="s">
        <v>404</v>
      </c>
      <c r="Q45" s="18" t="s">
        <v>405</v>
      </c>
      <c r="R45" s="18"/>
      <c r="S45" s="18"/>
      <c r="T45" s="18"/>
      <c r="U45" s="18"/>
      <c r="V45" s="18"/>
      <c r="W45" s="18"/>
      <c r="X45" s="18"/>
      <c r="Y45" s="18"/>
      <c r="Z45" s="18"/>
      <c r="AA45" s="18"/>
    </row>
    <row r="46" spans="1:27" s="14" customFormat="1" x14ac:dyDescent="0.3">
      <c r="A46" s="18">
        <v>942</v>
      </c>
      <c r="B46" s="18" t="s">
        <v>908</v>
      </c>
      <c r="C46" s="18">
        <v>2014</v>
      </c>
      <c r="D46" s="18" t="s">
        <v>909</v>
      </c>
      <c r="E46" s="18" t="s">
        <v>766</v>
      </c>
      <c r="F46" s="18"/>
      <c r="G46" s="18" t="s">
        <v>107</v>
      </c>
      <c r="H46" s="18" t="s">
        <v>409</v>
      </c>
      <c r="I46" s="18">
        <f t="shared" si="0"/>
        <v>226</v>
      </c>
      <c r="J46" s="18" t="s">
        <v>354</v>
      </c>
      <c r="K46" s="18" t="s">
        <v>948</v>
      </c>
      <c r="L46" s="18"/>
      <c r="M46" s="18"/>
      <c r="N46" s="18"/>
      <c r="O46" s="18"/>
      <c r="P46" s="18" t="s">
        <v>410</v>
      </c>
      <c r="Q46" s="18" t="s">
        <v>411</v>
      </c>
      <c r="R46" s="18"/>
      <c r="S46" s="18"/>
      <c r="T46" s="18"/>
      <c r="U46" s="18"/>
      <c r="V46" s="18"/>
      <c r="W46" s="18"/>
      <c r="X46" s="18"/>
      <c r="Y46" s="18"/>
      <c r="Z46" s="18"/>
      <c r="AA46" s="18"/>
    </row>
    <row r="47" spans="1:27" s="14" customFormat="1" x14ac:dyDescent="0.3">
      <c r="A47" s="18">
        <v>942</v>
      </c>
      <c r="B47" s="18" t="s">
        <v>908</v>
      </c>
      <c r="C47" s="18">
        <v>2014</v>
      </c>
      <c r="D47" s="18" t="s">
        <v>909</v>
      </c>
      <c r="E47" s="18" t="s">
        <v>766</v>
      </c>
      <c r="F47" s="18"/>
      <c r="G47" s="18" t="s">
        <v>408</v>
      </c>
      <c r="H47" s="18" t="s">
        <v>406</v>
      </c>
      <c r="I47" s="18">
        <f t="shared" si="0"/>
        <v>226</v>
      </c>
      <c r="J47" s="18" t="s">
        <v>354</v>
      </c>
      <c r="K47" s="18" t="s">
        <v>948</v>
      </c>
      <c r="L47" s="18"/>
      <c r="M47" s="18"/>
      <c r="N47" s="18"/>
      <c r="O47" s="18"/>
      <c r="P47" s="18" t="s">
        <v>407</v>
      </c>
      <c r="Q47" s="18" t="s">
        <v>152</v>
      </c>
      <c r="R47" s="18"/>
      <c r="S47" s="18"/>
      <c r="T47" s="18"/>
      <c r="U47" s="18"/>
      <c r="V47" s="18"/>
      <c r="W47" s="18"/>
      <c r="X47" s="18"/>
      <c r="Y47" s="18"/>
      <c r="Z47" s="18"/>
      <c r="AA47" s="18"/>
    </row>
    <row r="48" spans="1:27" s="14" customFormat="1" x14ac:dyDescent="0.3">
      <c r="A48" s="18">
        <v>942</v>
      </c>
      <c r="B48" s="18" t="s">
        <v>908</v>
      </c>
      <c r="C48" s="18">
        <v>2014</v>
      </c>
      <c r="D48" s="18" t="s">
        <v>909</v>
      </c>
      <c r="E48" s="18" t="s">
        <v>766</v>
      </c>
      <c r="F48" s="18"/>
      <c r="G48" s="18" t="s">
        <v>408</v>
      </c>
      <c r="H48" s="18" t="s">
        <v>412</v>
      </c>
      <c r="I48" s="18">
        <f t="shared" si="0"/>
        <v>226</v>
      </c>
      <c r="J48" s="18" t="s">
        <v>354</v>
      </c>
      <c r="K48" s="18" t="s">
        <v>948</v>
      </c>
      <c r="L48" s="18"/>
      <c r="M48" s="18"/>
      <c r="N48" s="18"/>
      <c r="O48" s="18"/>
      <c r="P48" s="18" t="s">
        <v>413</v>
      </c>
      <c r="Q48" s="18" t="s">
        <v>414</v>
      </c>
      <c r="R48" s="18"/>
      <c r="S48" s="18"/>
      <c r="T48" s="18"/>
      <c r="U48" s="18"/>
      <c r="V48" s="18"/>
      <c r="W48" s="18"/>
      <c r="X48" s="18"/>
      <c r="Y48" s="18"/>
      <c r="Z48" s="18"/>
      <c r="AA48" s="18"/>
    </row>
    <row r="49" spans="1:27" s="14" customFormat="1" x14ac:dyDescent="0.3">
      <c r="A49" s="18">
        <v>1078</v>
      </c>
      <c r="B49" s="18" t="s">
        <v>910</v>
      </c>
      <c r="C49" s="18">
        <v>2013</v>
      </c>
      <c r="D49" s="18" t="s">
        <v>768</v>
      </c>
      <c r="E49" s="18" t="s">
        <v>141</v>
      </c>
      <c r="F49" s="18" t="s">
        <v>30</v>
      </c>
      <c r="G49" s="18" t="s">
        <v>107</v>
      </c>
      <c r="H49" s="18" t="s">
        <v>43</v>
      </c>
      <c r="I49" s="18">
        <f t="shared" si="0"/>
        <v>1074</v>
      </c>
      <c r="J49" s="18">
        <f>L49+N49</f>
        <v>84</v>
      </c>
      <c r="K49" s="18">
        <f>M49+O49</f>
        <v>990</v>
      </c>
      <c r="L49" s="18" t="s">
        <v>1161</v>
      </c>
      <c r="M49" s="18" t="s">
        <v>1162</v>
      </c>
      <c r="N49" s="18" t="s">
        <v>1163</v>
      </c>
      <c r="O49" s="18" t="s">
        <v>1164</v>
      </c>
      <c r="P49" s="18">
        <v>39.299999999999997</v>
      </c>
      <c r="Q49" s="18">
        <v>96.9</v>
      </c>
      <c r="R49" s="18">
        <v>51.6</v>
      </c>
      <c r="S49" s="18" t="s">
        <v>147</v>
      </c>
      <c r="T49" s="18"/>
      <c r="U49" s="18"/>
      <c r="V49" s="18"/>
      <c r="W49" s="18"/>
      <c r="X49" s="18"/>
      <c r="Y49" s="18"/>
      <c r="Z49" s="18"/>
      <c r="AA49" s="18"/>
    </row>
    <row r="50" spans="1:27" s="14" customFormat="1" x14ac:dyDescent="0.3">
      <c r="A50" s="18">
        <v>1078</v>
      </c>
      <c r="B50" s="18" t="s">
        <v>910</v>
      </c>
      <c r="C50" s="18">
        <v>2013</v>
      </c>
      <c r="D50" s="18" t="s">
        <v>768</v>
      </c>
      <c r="E50" s="18" t="s">
        <v>141</v>
      </c>
      <c r="F50" s="18"/>
      <c r="G50" s="18" t="s">
        <v>160</v>
      </c>
      <c r="H50" s="18" t="s">
        <v>43</v>
      </c>
      <c r="I50" s="18">
        <f t="shared" si="0"/>
        <v>1074</v>
      </c>
      <c r="J50" s="18">
        <f t="shared" ref="J50:J54" si="3">L50+N50</f>
        <v>84</v>
      </c>
      <c r="K50" s="18">
        <f t="shared" ref="K50:K54" si="4">M50+O50</f>
        <v>990</v>
      </c>
      <c r="L50" s="18" t="s">
        <v>444</v>
      </c>
      <c r="M50" s="18" t="s">
        <v>448</v>
      </c>
      <c r="N50" s="18" t="s">
        <v>446</v>
      </c>
      <c r="O50" s="18" t="s">
        <v>447</v>
      </c>
      <c r="P50" s="18" t="s">
        <v>449</v>
      </c>
      <c r="Q50" s="18" t="s">
        <v>450</v>
      </c>
      <c r="R50" s="18" t="s">
        <v>451</v>
      </c>
      <c r="S50" s="18" t="s">
        <v>452</v>
      </c>
      <c r="T50" s="18"/>
      <c r="U50" s="18"/>
      <c r="V50" s="18"/>
      <c r="W50" s="18"/>
      <c r="X50" s="18"/>
      <c r="Y50" s="18"/>
      <c r="Z50" s="18"/>
      <c r="AA50" s="18"/>
    </row>
    <row r="51" spans="1:27" s="14" customFormat="1" x14ac:dyDescent="0.3">
      <c r="A51" s="18">
        <v>1078</v>
      </c>
      <c r="B51" s="18" t="s">
        <v>910</v>
      </c>
      <c r="C51" s="18">
        <v>2013</v>
      </c>
      <c r="D51" s="18" t="s">
        <v>768</v>
      </c>
      <c r="E51" s="18" t="s">
        <v>141</v>
      </c>
      <c r="F51" s="18" t="s">
        <v>453</v>
      </c>
      <c r="G51" s="18" t="s">
        <v>107</v>
      </c>
      <c r="H51" s="18" t="s">
        <v>43</v>
      </c>
      <c r="I51" s="18">
        <f t="shared" si="0"/>
        <v>837</v>
      </c>
      <c r="J51" s="18">
        <f t="shared" si="3"/>
        <v>12</v>
      </c>
      <c r="K51" s="18">
        <f t="shared" si="4"/>
        <v>825</v>
      </c>
      <c r="L51" s="18" t="s">
        <v>454</v>
      </c>
      <c r="M51" s="18" t="s">
        <v>423</v>
      </c>
      <c r="N51" s="18" t="s">
        <v>455</v>
      </c>
      <c r="O51" s="18" t="s">
        <v>457</v>
      </c>
      <c r="P51" s="18" t="s">
        <v>459</v>
      </c>
      <c r="Q51" s="18" t="s">
        <v>460</v>
      </c>
      <c r="R51" s="18">
        <v>15.8</v>
      </c>
      <c r="S51" s="18">
        <v>98.9</v>
      </c>
      <c r="T51" s="18"/>
      <c r="U51" s="18"/>
      <c r="V51" s="18"/>
      <c r="W51" s="18"/>
      <c r="X51" s="18"/>
      <c r="Y51" s="18"/>
      <c r="Z51" s="18"/>
      <c r="AA51" s="18"/>
    </row>
    <row r="52" spans="1:27" s="14" customFormat="1" x14ac:dyDescent="0.3">
      <c r="A52" s="18">
        <v>1078</v>
      </c>
      <c r="B52" s="18" t="s">
        <v>910</v>
      </c>
      <c r="C52" s="18">
        <v>2013</v>
      </c>
      <c r="D52" s="18" t="s">
        <v>768</v>
      </c>
      <c r="E52" s="18" t="s">
        <v>141</v>
      </c>
      <c r="F52" s="18"/>
      <c r="G52" s="18" t="s">
        <v>160</v>
      </c>
      <c r="H52" s="18" t="s">
        <v>43</v>
      </c>
      <c r="I52" s="18">
        <f t="shared" si="0"/>
        <v>844</v>
      </c>
      <c r="J52" s="18">
        <f t="shared" si="3"/>
        <v>17</v>
      </c>
      <c r="K52" s="18">
        <f t="shared" si="4"/>
        <v>827</v>
      </c>
      <c r="L52" s="18" t="s">
        <v>423</v>
      </c>
      <c r="M52" s="18" t="s">
        <v>446</v>
      </c>
      <c r="N52" s="18" t="s">
        <v>456</v>
      </c>
      <c r="O52" s="18" t="s">
        <v>458</v>
      </c>
      <c r="P52" s="18" t="s">
        <v>461</v>
      </c>
      <c r="Q52" s="18" t="s">
        <v>462</v>
      </c>
      <c r="R52" s="18" t="s">
        <v>463</v>
      </c>
      <c r="S52" s="18" t="s">
        <v>464</v>
      </c>
      <c r="T52" s="18"/>
      <c r="U52" s="18"/>
      <c r="V52" s="18"/>
      <c r="W52" s="18"/>
      <c r="X52" s="18"/>
      <c r="Y52" s="18"/>
      <c r="Z52" s="18"/>
      <c r="AA52" s="18"/>
    </row>
    <row r="53" spans="1:27" s="14" customFormat="1" x14ac:dyDescent="0.3">
      <c r="A53" s="18">
        <v>1078</v>
      </c>
      <c r="B53" s="18" t="s">
        <v>910</v>
      </c>
      <c r="C53" s="18">
        <v>2013</v>
      </c>
      <c r="D53" s="18" t="s">
        <v>768</v>
      </c>
      <c r="E53" s="18" t="s">
        <v>141</v>
      </c>
      <c r="F53" s="18" t="s">
        <v>465</v>
      </c>
      <c r="G53" s="18" t="s">
        <v>107</v>
      </c>
      <c r="H53" s="18" t="s">
        <v>43</v>
      </c>
      <c r="I53" s="18">
        <f t="shared" si="0"/>
        <v>1078</v>
      </c>
      <c r="J53" s="18">
        <f t="shared" si="3"/>
        <v>84</v>
      </c>
      <c r="K53" s="18">
        <f t="shared" si="4"/>
        <v>994</v>
      </c>
      <c r="L53" s="18">
        <v>33</v>
      </c>
      <c r="M53" s="18" t="s">
        <v>468</v>
      </c>
      <c r="N53" s="18" t="s">
        <v>466</v>
      </c>
      <c r="O53" s="18" t="s">
        <v>469</v>
      </c>
      <c r="P53" s="18" t="s">
        <v>471</v>
      </c>
      <c r="Q53" s="18" t="s">
        <v>472</v>
      </c>
      <c r="R53" s="18" t="s">
        <v>473</v>
      </c>
      <c r="S53" s="18" t="s">
        <v>147</v>
      </c>
      <c r="T53" s="18"/>
      <c r="U53" s="18"/>
      <c r="V53" s="18"/>
      <c r="W53" s="18"/>
      <c r="X53" s="18"/>
      <c r="Y53" s="18"/>
      <c r="Z53" s="18"/>
      <c r="AA53" s="18"/>
    </row>
    <row r="54" spans="1:27" s="14" customFormat="1" x14ac:dyDescent="0.3">
      <c r="A54" s="18">
        <v>1078</v>
      </c>
      <c r="B54" s="18" t="s">
        <v>910</v>
      </c>
      <c r="C54" s="18">
        <v>2013</v>
      </c>
      <c r="D54" s="18" t="s">
        <v>768</v>
      </c>
      <c r="E54" s="18" t="s">
        <v>141</v>
      </c>
      <c r="F54" s="18"/>
      <c r="G54" s="18" t="s">
        <v>160</v>
      </c>
      <c r="H54" s="18" t="s">
        <v>43</v>
      </c>
      <c r="I54" s="18">
        <f t="shared" si="0"/>
        <v>1080</v>
      </c>
      <c r="J54" s="18">
        <f t="shared" si="3"/>
        <v>85</v>
      </c>
      <c r="K54" s="18">
        <f t="shared" si="4"/>
        <v>995</v>
      </c>
      <c r="L54" s="18" t="s">
        <v>388</v>
      </c>
      <c r="M54" s="18" t="s">
        <v>362</v>
      </c>
      <c r="N54" s="18" t="s">
        <v>467</v>
      </c>
      <c r="O54" s="18" t="s">
        <v>470</v>
      </c>
      <c r="P54" s="18" t="s">
        <v>450</v>
      </c>
      <c r="Q54" s="18" t="s">
        <v>474</v>
      </c>
      <c r="R54" s="18" t="s">
        <v>475</v>
      </c>
      <c r="S54" s="18" t="s">
        <v>476</v>
      </c>
      <c r="T54" s="18"/>
      <c r="U54" s="18"/>
      <c r="V54" s="18"/>
      <c r="W54" s="18"/>
      <c r="X54" s="18"/>
      <c r="Y54" s="18"/>
      <c r="Z54" s="18"/>
      <c r="AA54" s="18"/>
    </row>
    <row r="55" spans="1:27" s="14" customFormat="1" x14ac:dyDescent="0.3">
      <c r="A55" s="18">
        <v>1050</v>
      </c>
      <c r="B55" s="18" t="s">
        <v>911</v>
      </c>
      <c r="C55" s="18">
        <v>2013</v>
      </c>
      <c r="D55" s="18" t="s">
        <v>912</v>
      </c>
      <c r="E55" s="18" t="s">
        <v>766</v>
      </c>
      <c r="F55" s="18" t="s">
        <v>428</v>
      </c>
      <c r="G55" s="18" t="s">
        <v>107</v>
      </c>
      <c r="H55" s="18" t="s">
        <v>633</v>
      </c>
      <c r="I55" s="18">
        <f t="shared" si="0"/>
        <v>30</v>
      </c>
      <c r="J55" s="18">
        <v>16</v>
      </c>
      <c r="K55" s="18">
        <v>14</v>
      </c>
      <c r="L55" s="18"/>
      <c r="M55" s="18"/>
      <c r="N55" s="18"/>
      <c r="O55" s="18"/>
      <c r="P55" s="18" t="s">
        <v>352</v>
      </c>
      <c r="Q55" s="18" t="s">
        <v>431</v>
      </c>
      <c r="R55" s="18" t="s">
        <v>368</v>
      </c>
      <c r="S55" s="18" t="s">
        <v>385</v>
      </c>
      <c r="T55" s="18"/>
      <c r="U55" s="18"/>
      <c r="V55" s="18"/>
      <c r="W55" s="18"/>
      <c r="X55" s="18"/>
      <c r="Y55" s="18"/>
      <c r="Z55" s="18"/>
      <c r="AA55" s="18"/>
    </row>
    <row r="56" spans="1:27" s="14" customFormat="1" x14ac:dyDescent="0.3">
      <c r="A56" s="18">
        <v>1050</v>
      </c>
      <c r="B56" s="18" t="s">
        <v>911</v>
      </c>
      <c r="C56" s="18">
        <v>2013</v>
      </c>
      <c r="D56" s="18" t="s">
        <v>912</v>
      </c>
      <c r="E56" s="18" t="s">
        <v>766</v>
      </c>
      <c r="F56" s="18"/>
      <c r="G56" s="18" t="s">
        <v>426</v>
      </c>
      <c r="H56" s="18" t="s">
        <v>882</v>
      </c>
      <c r="I56" s="18">
        <f t="shared" si="0"/>
        <v>30</v>
      </c>
      <c r="J56" s="18">
        <v>16</v>
      </c>
      <c r="K56" s="18">
        <v>14</v>
      </c>
      <c r="L56" s="18"/>
      <c r="M56" s="18"/>
      <c r="N56" s="18"/>
      <c r="O56" s="18"/>
      <c r="P56" s="18" t="s">
        <v>432</v>
      </c>
      <c r="Q56" s="18" t="s">
        <v>431</v>
      </c>
      <c r="R56" s="18" t="s">
        <v>433</v>
      </c>
      <c r="S56" s="18" t="s">
        <v>368</v>
      </c>
      <c r="T56" s="18"/>
      <c r="U56" s="18"/>
      <c r="V56" s="18"/>
      <c r="W56" s="18"/>
      <c r="X56" s="18"/>
      <c r="Y56" s="18"/>
      <c r="Z56" s="18"/>
      <c r="AA56" s="18"/>
    </row>
    <row r="57" spans="1:27" s="14" customFormat="1" x14ac:dyDescent="0.3">
      <c r="A57" s="18">
        <v>1050</v>
      </c>
      <c r="B57" s="18" t="s">
        <v>911</v>
      </c>
      <c r="C57" s="18">
        <v>2013</v>
      </c>
      <c r="D57" s="18" t="s">
        <v>912</v>
      </c>
      <c r="E57" s="18" t="s">
        <v>766</v>
      </c>
      <c r="F57" s="18"/>
      <c r="G57" s="18" t="s">
        <v>427</v>
      </c>
      <c r="H57" s="18" t="s">
        <v>1475</v>
      </c>
      <c r="I57" s="18">
        <f t="shared" si="0"/>
        <v>30</v>
      </c>
      <c r="J57" s="18">
        <v>16</v>
      </c>
      <c r="K57" s="18">
        <v>14</v>
      </c>
      <c r="L57" s="18"/>
      <c r="M57" s="18"/>
      <c r="N57" s="18"/>
      <c r="O57" s="18"/>
      <c r="P57" s="18" t="s">
        <v>424</v>
      </c>
      <c r="Q57" s="18" t="s">
        <v>434</v>
      </c>
      <c r="R57" s="18" t="s">
        <v>435</v>
      </c>
      <c r="S57" s="18" t="s">
        <v>435</v>
      </c>
      <c r="T57" s="18"/>
      <c r="U57" s="18"/>
      <c r="V57" s="18"/>
      <c r="W57" s="18"/>
      <c r="X57" s="18"/>
      <c r="Y57" s="18"/>
      <c r="Z57" s="18"/>
      <c r="AA57" s="18"/>
    </row>
    <row r="58" spans="1:27" s="14" customFormat="1" x14ac:dyDescent="0.3">
      <c r="A58" s="18">
        <v>1050</v>
      </c>
      <c r="B58" s="18" t="s">
        <v>911</v>
      </c>
      <c r="C58" s="18">
        <v>2013</v>
      </c>
      <c r="D58" s="18" t="s">
        <v>912</v>
      </c>
      <c r="E58" s="18" t="s">
        <v>766</v>
      </c>
      <c r="F58" s="18" t="s">
        <v>429</v>
      </c>
      <c r="G58" s="18" t="s">
        <v>107</v>
      </c>
      <c r="H58" s="18" t="s">
        <v>633</v>
      </c>
      <c r="I58" s="18">
        <f t="shared" si="0"/>
        <v>33</v>
      </c>
      <c r="J58" s="18">
        <v>25</v>
      </c>
      <c r="K58" s="18">
        <v>8</v>
      </c>
      <c r="L58" s="18"/>
      <c r="M58" s="18"/>
      <c r="N58" s="18"/>
      <c r="O58" s="18"/>
      <c r="P58" s="18" t="s">
        <v>350</v>
      </c>
      <c r="Q58" s="18" t="s">
        <v>193</v>
      </c>
      <c r="R58" s="18" t="s">
        <v>431</v>
      </c>
      <c r="S58" s="18" t="s">
        <v>362</v>
      </c>
      <c r="T58" s="18"/>
      <c r="U58" s="18"/>
      <c r="V58" s="18"/>
      <c r="W58" s="18"/>
      <c r="X58" s="18"/>
      <c r="Y58" s="18"/>
      <c r="Z58" s="18"/>
      <c r="AA58" s="18"/>
    </row>
    <row r="59" spans="1:27" s="14" customFormat="1" x14ac:dyDescent="0.3">
      <c r="A59" s="18">
        <v>1050</v>
      </c>
      <c r="B59" s="18" t="s">
        <v>911</v>
      </c>
      <c r="C59" s="18">
        <v>2013</v>
      </c>
      <c r="D59" s="18" t="s">
        <v>912</v>
      </c>
      <c r="E59" s="18" t="s">
        <v>766</v>
      </c>
      <c r="F59" s="18"/>
      <c r="G59" s="18" t="s">
        <v>426</v>
      </c>
      <c r="H59" s="18" t="s">
        <v>882</v>
      </c>
      <c r="I59" s="18">
        <f t="shared" si="0"/>
        <v>33</v>
      </c>
      <c r="J59" s="18">
        <v>25</v>
      </c>
      <c r="K59" s="18">
        <v>8</v>
      </c>
      <c r="L59" s="18"/>
      <c r="M59" s="18"/>
      <c r="N59" s="18"/>
      <c r="O59" s="18"/>
      <c r="P59" s="18" t="s">
        <v>436</v>
      </c>
      <c r="Q59" s="18" t="s">
        <v>215</v>
      </c>
      <c r="R59" s="18" t="s">
        <v>215</v>
      </c>
      <c r="S59" s="18" t="s">
        <v>437</v>
      </c>
      <c r="T59" s="18"/>
      <c r="U59" s="18"/>
      <c r="V59" s="18"/>
      <c r="W59" s="18"/>
      <c r="X59" s="18"/>
      <c r="Y59" s="18"/>
      <c r="Z59" s="18"/>
      <c r="AA59" s="18"/>
    </row>
    <row r="60" spans="1:27" s="14" customFormat="1" x14ac:dyDescent="0.3">
      <c r="A60" s="18">
        <v>1050</v>
      </c>
      <c r="B60" s="18" t="s">
        <v>911</v>
      </c>
      <c r="C60" s="18">
        <v>2013</v>
      </c>
      <c r="D60" s="18" t="s">
        <v>912</v>
      </c>
      <c r="E60" s="18" t="s">
        <v>766</v>
      </c>
      <c r="F60" s="18"/>
      <c r="G60" s="18" t="s">
        <v>427</v>
      </c>
      <c r="H60" s="18" t="s">
        <v>1475</v>
      </c>
      <c r="I60" s="18">
        <f t="shared" si="0"/>
        <v>33</v>
      </c>
      <c r="J60" s="18">
        <v>25</v>
      </c>
      <c r="K60" s="18">
        <v>8</v>
      </c>
      <c r="L60" s="18"/>
      <c r="M60" s="18"/>
      <c r="N60" s="18"/>
      <c r="O60" s="18"/>
      <c r="P60" s="18" t="s">
        <v>215</v>
      </c>
      <c r="Q60" s="18" t="s">
        <v>433</v>
      </c>
      <c r="R60" s="18" t="s">
        <v>431</v>
      </c>
      <c r="S60" s="18" t="s">
        <v>215</v>
      </c>
      <c r="T60" s="18"/>
      <c r="U60" s="18"/>
      <c r="V60" s="18"/>
      <c r="W60" s="18"/>
      <c r="X60" s="18"/>
      <c r="Y60" s="18"/>
      <c r="Z60" s="18"/>
      <c r="AA60" s="18"/>
    </row>
    <row r="61" spans="1:27" s="14" customFormat="1" x14ac:dyDescent="0.3">
      <c r="A61" s="18">
        <v>1050</v>
      </c>
      <c r="B61" s="18" t="s">
        <v>911</v>
      </c>
      <c r="C61" s="18">
        <v>2013</v>
      </c>
      <c r="D61" s="18" t="s">
        <v>912</v>
      </c>
      <c r="E61" s="18" t="s">
        <v>766</v>
      </c>
      <c r="F61" s="18" t="s">
        <v>430</v>
      </c>
      <c r="G61" s="18" t="s">
        <v>107</v>
      </c>
      <c r="H61" s="18" t="s">
        <v>633</v>
      </c>
      <c r="I61" s="18">
        <f t="shared" si="0"/>
        <v>22</v>
      </c>
      <c r="J61" s="18">
        <v>6</v>
      </c>
      <c r="K61" s="18">
        <v>16</v>
      </c>
      <c r="L61" s="18"/>
      <c r="M61" s="18"/>
      <c r="N61" s="18"/>
      <c r="O61" s="18"/>
      <c r="P61" s="18" t="s">
        <v>368</v>
      </c>
      <c r="Q61" s="18" t="s">
        <v>215</v>
      </c>
      <c r="R61" s="18" t="s">
        <v>215</v>
      </c>
      <c r="S61" s="18" t="s">
        <v>349</v>
      </c>
      <c r="T61" s="18"/>
      <c r="U61" s="18"/>
      <c r="V61" s="18"/>
      <c r="W61" s="18"/>
      <c r="X61" s="18"/>
      <c r="Y61" s="18"/>
      <c r="Z61" s="18"/>
      <c r="AA61" s="18"/>
    </row>
    <row r="62" spans="1:27" s="14" customFormat="1" x14ac:dyDescent="0.3">
      <c r="A62" s="18">
        <v>1050</v>
      </c>
      <c r="B62" s="18" t="s">
        <v>911</v>
      </c>
      <c r="C62" s="18">
        <v>2013</v>
      </c>
      <c r="D62" s="18" t="s">
        <v>912</v>
      </c>
      <c r="E62" s="18" t="s">
        <v>766</v>
      </c>
      <c r="F62" s="18"/>
      <c r="G62" s="18" t="s">
        <v>426</v>
      </c>
      <c r="H62" s="18" t="s">
        <v>882</v>
      </c>
      <c r="I62" s="18">
        <f t="shared" si="0"/>
        <v>22</v>
      </c>
      <c r="J62" s="18">
        <v>6</v>
      </c>
      <c r="K62" s="18">
        <v>16</v>
      </c>
      <c r="L62" s="18"/>
      <c r="M62" s="18"/>
      <c r="N62" s="18"/>
      <c r="O62" s="18"/>
      <c r="P62" s="18" t="s">
        <v>438</v>
      </c>
      <c r="Q62" s="18" t="s">
        <v>215</v>
      </c>
      <c r="R62" s="18" t="s">
        <v>215</v>
      </c>
      <c r="S62" s="18" t="s">
        <v>320</v>
      </c>
      <c r="T62" s="18"/>
      <c r="U62" s="18"/>
      <c r="V62" s="18"/>
      <c r="W62" s="18"/>
      <c r="X62" s="18"/>
      <c r="Y62" s="18"/>
      <c r="Z62" s="18"/>
      <c r="AA62" s="18"/>
    </row>
    <row r="63" spans="1:27" s="14" customFormat="1" x14ac:dyDescent="0.3">
      <c r="A63" s="18">
        <v>1050</v>
      </c>
      <c r="B63" s="18" t="s">
        <v>911</v>
      </c>
      <c r="C63" s="18">
        <v>2013</v>
      </c>
      <c r="D63" s="18" t="s">
        <v>912</v>
      </c>
      <c r="E63" s="18" t="s">
        <v>766</v>
      </c>
      <c r="F63" s="18"/>
      <c r="G63" s="18" t="s">
        <v>427</v>
      </c>
      <c r="H63" s="18" t="s">
        <v>1475</v>
      </c>
      <c r="I63" s="18">
        <f t="shared" si="0"/>
        <v>22</v>
      </c>
      <c r="J63" s="18">
        <v>6</v>
      </c>
      <c r="K63" s="18">
        <v>16</v>
      </c>
      <c r="L63" s="18"/>
      <c r="M63" s="18"/>
      <c r="N63" s="18"/>
      <c r="O63" s="18"/>
      <c r="P63" s="18" t="s">
        <v>215</v>
      </c>
      <c r="Q63" s="18" t="s">
        <v>439</v>
      </c>
      <c r="R63" s="18" t="s">
        <v>392</v>
      </c>
      <c r="S63" s="18" t="s">
        <v>215</v>
      </c>
      <c r="T63" s="18"/>
      <c r="U63" s="18"/>
      <c r="V63" s="18"/>
      <c r="W63" s="18"/>
      <c r="X63" s="18"/>
      <c r="Y63" s="18"/>
      <c r="Z63" s="18"/>
      <c r="AA63" s="18"/>
    </row>
    <row r="64" spans="1:27" s="14" customFormat="1" x14ac:dyDescent="0.3">
      <c r="A64" s="18">
        <v>1050</v>
      </c>
      <c r="B64" s="18" t="s">
        <v>911</v>
      </c>
      <c r="C64" s="18">
        <v>2013</v>
      </c>
      <c r="D64" s="18" t="s">
        <v>912</v>
      </c>
      <c r="E64" s="18" t="s">
        <v>766</v>
      </c>
      <c r="F64" s="18" t="s">
        <v>396</v>
      </c>
      <c r="G64" s="18" t="s">
        <v>107</v>
      </c>
      <c r="H64" s="18" t="s">
        <v>633</v>
      </c>
      <c r="I64" s="18">
        <f t="shared" si="0"/>
        <v>85</v>
      </c>
      <c r="J64" s="18">
        <v>47</v>
      </c>
      <c r="K64" s="18">
        <v>38</v>
      </c>
      <c r="L64" s="18"/>
      <c r="M64" s="18"/>
      <c r="N64" s="18"/>
      <c r="O64" s="18"/>
      <c r="P64" s="18" t="s">
        <v>324</v>
      </c>
      <c r="Q64" s="18" t="s">
        <v>440</v>
      </c>
      <c r="R64" s="18" t="s">
        <v>338</v>
      </c>
      <c r="S64" s="18" t="s">
        <v>329</v>
      </c>
      <c r="T64" s="18"/>
      <c r="U64" s="18"/>
      <c r="V64" s="18"/>
      <c r="W64" s="18"/>
      <c r="X64" s="18"/>
      <c r="Y64" s="18"/>
      <c r="Z64" s="18"/>
      <c r="AA64" s="18"/>
    </row>
    <row r="65" spans="1:27" s="14" customFormat="1" x14ac:dyDescent="0.3">
      <c r="A65" s="18">
        <v>1050</v>
      </c>
      <c r="B65" s="18" t="s">
        <v>911</v>
      </c>
      <c r="C65" s="18">
        <v>2013</v>
      </c>
      <c r="D65" s="18" t="s">
        <v>912</v>
      </c>
      <c r="E65" s="18" t="s">
        <v>766</v>
      </c>
      <c r="F65" s="18"/>
      <c r="G65" s="18" t="s">
        <v>426</v>
      </c>
      <c r="H65" s="18" t="s">
        <v>882</v>
      </c>
      <c r="I65" s="18">
        <f t="shared" si="0"/>
        <v>85</v>
      </c>
      <c r="J65" s="18">
        <v>47</v>
      </c>
      <c r="K65" s="18">
        <v>38</v>
      </c>
      <c r="L65" s="18"/>
      <c r="M65" s="18"/>
      <c r="N65" s="18"/>
      <c r="O65" s="18"/>
      <c r="P65" s="18" t="s">
        <v>441</v>
      </c>
      <c r="Q65" s="18" t="s">
        <v>180</v>
      </c>
      <c r="R65" s="18" t="s">
        <v>442</v>
      </c>
      <c r="S65" s="18" t="s">
        <v>382</v>
      </c>
      <c r="T65" s="18"/>
      <c r="U65" s="18"/>
      <c r="V65" s="18"/>
      <c r="W65" s="18"/>
      <c r="X65" s="18"/>
      <c r="Y65" s="18"/>
      <c r="Z65" s="18"/>
      <c r="AA65" s="18"/>
    </row>
    <row r="66" spans="1:27" s="14" customFormat="1" x14ac:dyDescent="0.3">
      <c r="A66" s="18">
        <v>1050</v>
      </c>
      <c r="B66" s="18" t="s">
        <v>911</v>
      </c>
      <c r="C66" s="18">
        <v>2013</v>
      </c>
      <c r="D66" s="18" t="s">
        <v>912</v>
      </c>
      <c r="E66" s="18" t="s">
        <v>766</v>
      </c>
      <c r="F66" s="18"/>
      <c r="G66" s="18" t="s">
        <v>427</v>
      </c>
      <c r="H66" s="18" t="s">
        <v>1475</v>
      </c>
      <c r="I66" s="18">
        <f t="shared" si="0"/>
        <v>85</v>
      </c>
      <c r="J66" s="18">
        <v>47</v>
      </c>
      <c r="K66" s="18">
        <v>38</v>
      </c>
      <c r="L66" s="18"/>
      <c r="M66" s="18"/>
      <c r="N66" s="18"/>
      <c r="O66" s="18"/>
      <c r="P66" s="18" t="s">
        <v>443</v>
      </c>
      <c r="Q66" s="18" t="s">
        <v>444</v>
      </c>
      <c r="R66" s="18" t="s">
        <v>320</v>
      </c>
      <c r="S66" s="18" t="s">
        <v>445</v>
      </c>
      <c r="T66" s="18"/>
      <c r="U66" s="18"/>
      <c r="V66" s="18"/>
      <c r="W66" s="18"/>
      <c r="X66" s="18"/>
      <c r="Y66" s="18"/>
      <c r="Z66" s="18"/>
      <c r="AA66" s="18"/>
    </row>
    <row r="67" spans="1:27" s="14" customFormat="1" x14ac:dyDescent="0.3">
      <c r="A67" s="18">
        <v>1284</v>
      </c>
      <c r="B67" s="18" t="s">
        <v>913</v>
      </c>
      <c r="C67" s="18">
        <v>2012</v>
      </c>
      <c r="D67" s="18" t="s">
        <v>914</v>
      </c>
      <c r="E67" s="18" t="s">
        <v>766</v>
      </c>
      <c r="F67" s="18" t="s">
        <v>483</v>
      </c>
      <c r="G67" s="18" t="s">
        <v>107</v>
      </c>
      <c r="H67" s="18" t="s">
        <v>1468</v>
      </c>
      <c r="I67" s="18">
        <f t="shared" si="0"/>
        <v>1128</v>
      </c>
      <c r="J67" s="18" t="s">
        <v>948</v>
      </c>
      <c r="K67" s="18" t="s">
        <v>949</v>
      </c>
      <c r="L67" s="18"/>
      <c r="M67" s="18"/>
      <c r="N67" s="18"/>
      <c r="O67" s="18"/>
      <c r="P67" s="18" t="s">
        <v>471</v>
      </c>
      <c r="Q67" s="18" t="s">
        <v>369</v>
      </c>
      <c r="R67" s="18" t="s">
        <v>392</v>
      </c>
      <c r="S67" s="18" t="s">
        <v>340</v>
      </c>
      <c r="T67" s="18"/>
      <c r="U67" s="18"/>
      <c r="V67" s="18"/>
      <c r="W67" s="18"/>
      <c r="X67" s="18" t="s">
        <v>521</v>
      </c>
      <c r="Y67" s="18" t="s">
        <v>509</v>
      </c>
      <c r="Z67" s="18" t="s">
        <v>35</v>
      </c>
      <c r="AA67" s="18"/>
    </row>
    <row r="68" spans="1:27" s="14" customFormat="1" x14ac:dyDescent="0.3">
      <c r="A68" s="18">
        <v>1284</v>
      </c>
      <c r="B68" s="18" t="s">
        <v>913</v>
      </c>
      <c r="C68" s="18">
        <v>2012</v>
      </c>
      <c r="D68" s="18" t="s">
        <v>914</v>
      </c>
      <c r="E68" s="18" t="s">
        <v>766</v>
      </c>
      <c r="F68" s="18"/>
      <c r="G68" s="18" t="s">
        <v>160</v>
      </c>
      <c r="H68" s="18" t="s">
        <v>1469</v>
      </c>
      <c r="I68" s="18">
        <f t="shared" ref="I68:I133" si="5">J68+K68</f>
        <v>1128</v>
      </c>
      <c r="J68" s="18" t="s">
        <v>948</v>
      </c>
      <c r="K68" s="18" t="s">
        <v>949</v>
      </c>
      <c r="L68" s="18"/>
      <c r="M68" s="18"/>
      <c r="N68" s="18"/>
      <c r="O68" s="18"/>
      <c r="P68" s="18" t="s">
        <v>484</v>
      </c>
      <c r="Q68" s="18" t="s">
        <v>301</v>
      </c>
      <c r="R68" s="18" t="s">
        <v>318</v>
      </c>
      <c r="S68" s="18" t="s">
        <v>304</v>
      </c>
      <c r="T68" s="18"/>
      <c r="U68" s="18"/>
      <c r="V68" s="18"/>
      <c r="W68" s="18"/>
      <c r="X68" s="18" t="s">
        <v>522</v>
      </c>
      <c r="Y68" s="18" t="s">
        <v>510</v>
      </c>
      <c r="Z68" s="18" t="s">
        <v>35</v>
      </c>
      <c r="AA68" s="18"/>
    </row>
    <row r="69" spans="1:27" s="14" customFormat="1" x14ac:dyDescent="0.3">
      <c r="A69" s="18">
        <v>1284</v>
      </c>
      <c r="B69" s="18" t="s">
        <v>913</v>
      </c>
      <c r="C69" s="18">
        <v>2012</v>
      </c>
      <c r="D69" s="18" t="s">
        <v>914</v>
      </c>
      <c r="E69" s="18" t="s">
        <v>766</v>
      </c>
      <c r="F69" s="18"/>
      <c r="G69" s="18" t="s">
        <v>359</v>
      </c>
      <c r="H69" s="18" t="s">
        <v>43</v>
      </c>
      <c r="I69" s="18">
        <f t="shared" si="5"/>
        <v>1128</v>
      </c>
      <c r="J69" s="18" t="s">
        <v>948</v>
      </c>
      <c r="K69" s="18" t="s">
        <v>949</v>
      </c>
      <c r="L69" s="18"/>
      <c r="M69" s="18"/>
      <c r="N69" s="18"/>
      <c r="O69" s="18"/>
      <c r="P69" s="18" t="s">
        <v>485</v>
      </c>
      <c r="Q69" s="18" t="s">
        <v>486</v>
      </c>
      <c r="R69" s="18" t="s">
        <v>434</v>
      </c>
      <c r="S69" s="18" t="s">
        <v>304</v>
      </c>
      <c r="T69" s="18"/>
      <c r="U69" s="18"/>
      <c r="V69" s="18"/>
      <c r="W69" s="18"/>
      <c r="X69" s="18"/>
      <c r="Y69" s="18"/>
      <c r="Z69" s="18"/>
      <c r="AA69" s="18"/>
    </row>
    <row r="70" spans="1:27" s="14" customFormat="1" x14ac:dyDescent="0.3">
      <c r="A70" s="18">
        <v>1284</v>
      </c>
      <c r="B70" s="18" t="s">
        <v>913</v>
      </c>
      <c r="C70" s="18">
        <v>2012</v>
      </c>
      <c r="D70" s="18" t="s">
        <v>914</v>
      </c>
      <c r="E70" s="18" t="s">
        <v>766</v>
      </c>
      <c r="F70" s="18" t="s">
        <v>487</v>
      </c>
      <c r="G70" s="18" t="s">
        <v>107</v>
      </c>
      <c r="H70" s="18" t="s">
        <v>1468</v>
      </c>
      <c r="I70" s="18">
        <f t="shared" si="5"/>
        <v>1128</v>
      </c>
      <c r="J70" s="18" t="s">
        <v>948</v>
      </c>
      <c r="K70" s="18" t="s">
        <v>949</v>
      </c>
      <c r="L70" s="18"/>
      <c r="M70" s="18"/>
      <c r="N70" s="18"/>
      <c r="O70" s="18"/>
      <c r="P70" s="18" t="s">
        <v>410</v>
      </c>
      <c r="Q70" s="18" t="s">
        <v>155</v>
      </c>
      <c r="R70" s="18" t="s">
        <v>444</v>
      </c>
      <c r="S70" s="18" t="s">
        <v>442</v>
      </c>
      <c r="T70" s="18"/>
      <c r="U70" s="18"/>
      <c r="V70" s="18"/>
      <c r="W70" s="18"/>
      <c r="X70" s="18" t="s">
        <v>524</v>
      </c>
      <c r="Y70" s="18" t="s">
        <v>511</v>
      </c>
      <c r="Z70" s="18" t="s">
        <v>35</v>
      </c>
      <c r="AA70" s="18"/>
    </row>
    <row r="71" spans="1:27" s="14" customFormat="1" x14ac:dyDescent="0.3">
      <c r="A71" s="18">
        <v>1284</v>
      </c>
      <c r="B71" s="18" t="s">
        <v>913</v>
      </c>
      <c r="C71" s="18">
        <v>2012</v>
      </c>
      <c r="D71" s="18" t="s">
        <v>914</v>
      </c>
      <c r="E71" s="18" t="s">
        <v>766</v>
      </c>
      <c r="F71" s="18"/>
      <c r="G71" s="18" t="s">
        <v>160</v>
      </c>
      <c r="H71" s="18" t="s">
        <v>1469</v>
      </c>
      <c r="I71" s="18">
        <f t="shared" si="5"/>
        <v>1128</v>
      </c>
      <c r="J71" s="18" t="s">
        <v>948</v>
      </c>
      <c r="K71" s="18" t="s">
        <v>949</v>
      </c>
      <c r="L71" s="18"/>
      <c r="M71" s="18"/>
      <c r="N71" s="18"/>
      <c r="O71" s="18"/>
      <c r="P71" s="18" t="s">
        <v>488</v>
      </c>
      <c r="Q71" s="18" t="s">
        <v>489</v>
      </c>
      <c r="R71" s="18" t="s">
        <v>505</v>
      </c>
      <c r="S71" s="18" t="s">
        <v>440</v>
      </c>
      <c r="T71" s="18"/>
      <c r="U71" s="18"/>
      <c r="V71" s="18"/>
      <c r="W71" s="18"/>
      <c r="X71" s="18" t="s">
        <v>523</v>
      </c>
      <c r="Y71" s="18" t="s">
        <v>512</v>
      </c>
      <c r="Z71" s="18" t="s">
        <v>35</v>
      </c>
      <c r="AA71" s="18"/>
    </row>
    <row r="72" spans="1:27" s="14" customFormat="1" x14ac:dyDescent="0.3">
      <c r="A72" s="18">
        <v>1284</v>
      </c>
      <c r="B72" s="18" t="s">
        <v>913</v>
      </c>
      <c r="C72" s="18">
        <v>2012</v>
      </c>
      <c r="D72" s="18" t="s">
        <v>914</v>
      </c>
      <c r="E72" s="18" t="s">
        <v>766</v>
      </c>
      <c r="F72" s="18"/>
      <c r="G72" s="18" t="s">
        <v>359</v>
      </c>
      <c r="H72" s="18" t="s">
        <v>43</v>
      </c>
      <c r="I72" s="18">
        <f t="shared" si="5"/>
        <v>1128</v>
      </c>
      <c r="J72" s="18" t="s">
        <v>948</v>
      </c>
      <c r="K72" s="18" t="s">
        <v>949</v>
      </c>
      <c r="L72" s="18"/>
      <c r="M72" s="18"/>
      <c r="N72" s="18"/>
      <c r="O72" s="18"/>
      <c r="P72" s="18" t="s">
        <v>490</v>
      </c>
      <c r="Q72" s="18" t="s">
        <v>343</v>
      </c>
      <c r="R72" s="18" t="s">
        <v>318</v>
      </c>
      <c r="S72" s="18" t="s">
        <v>440</v>
      </c>
      <c r="T72" s="18"/>
      <c r="U72" s="18"/>
      <c r="V72" s="18"/>
      <c r="W72" s="18"/>
      <c r="X72" s="18"/>
      <c r="Y72" s="18"/>
      <c r="Z72" s="18"/>
      <c r="AA72" s="18"/>
    </row>
    <row r="73" spans="1:27" s="14" customFormat="1" x14ac:dyDescent="0.3">
      <c r="A73" s="18">
        <v>1284</v>
      </c>
      <c r="B73" s="18" t="s">
        <v>913</v>
      </c>
      <c r="C73" s="18">
        <v>2012</v>
      </c>
      <c r="D73" s="18" t="s">
        <v>914</v>
      </c>
      <c r="E73" s="18" t="s">
        <v>766</v>
      </c>
      <c r="F73" s="18" t="s">
        <v>311</v>
      </c>
      <c r="G73" s="18" t="s">
        <v>107</v>
      </c>
      <c r="H73" s="18" t="s">
        <v>1468</v>
      </c>
      <c r="I73" s="18">
        <f t="shared" si="5"/>
        <v>1128</v>
      </c>
      <c r="J73" s="18" t="s">
        <v>948</v>
      </c>
      <c r="K73" s="18" t="s">
        <v>949</v>
      </c>
      <c r="L73" s="18"/>
      <c r="M73" s="18"/>
      <c r="N73" s="18"/>
      <c r="O73" s="18"/>
      <c r="P73" s="18" t="s">
        <v>491</v>
      </c>
      <c r="Q73" s="18" t="s">
        <v>460</v>
      </c>
      <c r="R73" s="18" t="s">
        <v>218</v>
      </c>
      <c r="S73" s="18" t="s">
        <v>339</v>
      </c>
      <c r="T73" s="18"/>
      <c r="U73" s="18"/>
      <c r="V73" s="18"/>
      <c r="W73" s="18"/>
      <c r="X73" s="18" t="s">
        <v>525</v>
      </c>
      <c r="Y73" s="18" t="s">
        <v>513</v>
      </c>
      <c r="Z73" s="18" t="s">
        <v>35</v>
      </c>
      <c r="AA73" s="18"/>
    </row>
    <row r="74" spans="1:27" s="14" customFormat="1" x14ac:dyDescent="0.3">
      <c r="A74" s="18">
        <v>1284</v>
      </c>
      <c r="B74" s="18" t="s">
        <v>913</v>
      </c>
      <c r="C74" s="18">
        <v>2012</v>
      </c>
      <c r="D74" s="18" t="s">
        <v>914</v>
      </c>
      <c r="E74" s="18" t="s">
        <v>766</v>
      </c>
      <c r="F74" s="18"/>
      <c r="G74" s="18" t="s">
        <v>160</v>
      </c>
      <c r="H74" s="18" t="s">
        <v>1469</v>
      </c>
      <c r="I74" s="18">
        <f t="shared" si="5"/>
        <v>1128</v>
      </c>
      <c r="J74" s="18" t="s">
        <v>948</v>
      </c>
      <c r="K74" s="18" t="s">
        <v>949</v>
      </c>
      <c r="L74" s="18"/>
      <c r="M74" s="18"/>
      <c r="N74" s="18"/>
      <c r="O74" s="18"/>
      <c r="P74" s="18" t="s">
        <v>492</v>
      </c>
      <c r="Q74" s="18" t="s">
        <v>493</v>
      </c>
      <c r="R74" s="18" t="s">
        <v>391</v>
      </c>
      <c r="S74" s="18" t="s">
        <v>180</v>
      </c>
      <c r="T74" s="18"/>
      <c r="U74" s="18"/>
      <c r="V74" s="18"/>
      <c r="W74" s="18"/>
      <c r="X74" s="18" t="s">
        <v>526</v>
      </c>
      <c r="Y74" s="18" t="s">
        <v>514</v>
      </c>
      <c r="Z74" s="18" t="s">
        <v>35</v>
      </c>
      <c r="AA74" s="18"/>
    </row>
    <row r="75" spans="1:27" s="14" customFormat="1" x14ac:dyDescent="0.3">
      <c r="A75" s="18">
        <v>1284</v>
      </c>
      <c r="B75" s="18" t="s">
        <v>913</v>
      </c>
      <c r="C75" s="18">
        <v>2012</v>
      </c>
      <c r="D75" s="18" t="s">
        <v>914</v>
      </c>
      <c r="E75" s="18" t="s">
        <v>766</v>
      </c>
      <c r="F75" s="18"/>
      <c r="G75" s="18" t="s">
        <v>359</v>
      </c>
      <c r="H75" s="18" t="s">
        <v>43</v>
      </c>
      <c r="I75" s="18">
        <f t="shared" si="5"/>
        <v>1128</v>
      </c>
      <c r="J75" s="18" t="s">
        <v>948</v>
      </c>
      <c r="K75" s="18" t="s">
        <v>949</v>
      </c>
      <c r="L75" s="18"/>
      <c r="M75" s="18"/>
      <c r="N75" s="18"/>
      <c r="O75" s="18"/>
      <c r="P75" s="18" t="s">
        <v>494</v>
      </c>
      <c r="Q75" s="18" t="s">
        <v>495</v>
      </c>
      <c r="R75" s="18" t="s">
        <v>390</v>
      </c>
      <c r="S75" s="18" t="s">
        <v>180</v>
      </c>
      <c r="T75" s="18"/>
      <c r="U75" s="18"/>
      <c r="V75" s="18"/>
      <c r="W75" s="18"/>
      <c r="X75" s="18"/>
      <c r="Y75" s="18"/>
      <c r="Z75" s="18"/>
      <c r="AA75" s="18"/>
    </row>
    <row r="76" spans="1:27" s="14" customFormat="1" x14ac:dyDescent="0.3">
      <c r="A76" s="18">
        <v>1284</v>
      </c>
      <c r="B76" s="18" t="s">
        <v>913</v>
      </c>
      <c r="C76" s="18">
        <v>2012</v>
      </c>
      <c r="D76" s="18" t="s">
        <v>914</v>
      </c>
      <c r="E76" s="18" t="s">
        <v>766</v>
      </c>
      <c r="F76" s="18" t="s">
        <v>176</v>
      </c>
      <c r="G76" s="18" t="s">
        <v>107</v>
      </c>
      <c r="H76" s="18" t="s">
        <v>1468</v>
      </c>
      <c r="I76" s="18">
        <f t="shared" si="5"/>
        <v>1128</v>
      </c>
      <c r="J76" s="18" t="s">
        <v>948</v>
      </c>
      <c r="K76" s="18" t="s">
        <v>949</v>
      </c>
      <c r="L76" s="18"/>
      <c r="M76" s="18"/>
      <c r="N76" s="18"/>
      <c r="O76" s="18"/>
      <c r="P76" s="18" t="s">
        <v>496</v>
      </c>
      <c r="Q76" s="18" t="s">
        <v>497</v>
      </c>
      <c r="R76" s="18" t="s">
        <v>506</v>
      </c>
      <c r="S76" s="18" t="s">
        <v>190</v>
      </c>
      <c r="T76" s="18"/>
      <c r="U76" s="18"/>
      <c r="V76" s="18"/>
      <c r="W76" s="18"/>
      <c r="X76" s="18" t="s">
        <v>527</v>
      </c>
      <c r="Y76" s="18" t="s">
        <v>515</v>
      </c>
      <c r="Z76" s="18" t="s">
        <v>35</v>
      </c>
      <c r="AA76" s="18"/>
    </row>
    <row r="77" spans="1:27" s="14" customFormat="1" x14ac:dyDescent="0.3">
      <c r="A77" s="18">
        <v>1284</v>
      </c>
      <c r="B77" s="18" t="s">
        <v>913</v>
      </c>
      <c r="C77" s="18">
        <v>2012</v>
      </c>
      <c r="D77" s="18" t="s">
        <v>914</v>
      </c>
      <c r="E77" s="18" t="s">
        <v>766</v>
      </c>
      <c r="F77" s="18"/>
      <c r="G77" s="18" t="s">
        <v>160</v>
      </c>
      <c r="H77" s="18" t="s">
        <v>1469</v>
      </c>
      <c r="I77" s="18">
        <f t="shared" si="5"/>
        <v>1128</v>
      </c>
      <c r="J77" s="18" t="s">
        <v>948</v>
      </c>
      <c r="K77" s="18" t="s">
        <v>949</v>
      </c>
      <c r="L77" s="18"/>
      <c r="M77" s="18"/>
      <c r="N77" s="18"/>
      <c r="O77" s="18"/>
      <c r="P77" s="18" t="s">
        <v>369</v>
      </c>
      <c r="Q77" s="18" t="s">
        <v>489</v>
      </c>
      <c r="R77" s="18" t="s">
        <v>444</v>
      </c>
      <c r="S77" s="18" t="s">
        <v>208</v>
      </c>
      <c r="T77" s="18"/>
      <c r="U77" s="18"/>
      <c r="V77" s="18"/>
      <c r="W77" s="18"/>
      <c r="X77" s="18" t="s">
        <v>528</v>
      </c>
      <c r="Y77" s="18" t="s">
        <v>516</v>
      </c>
      <c r="Z77" s="18" t="s">
        <v>35</v>
      </c>
      <c r="AA77" s="18"/>
    </row>
    <row r="78" spans="1:27" s="14" customFormat="1" x14ac:dyDescent="0.3">
      <c r="A78" s="18">
        <v>1284</v>
      </c>
      <c r="B78" s="18" t="s">
        <v>913</v>
      </c>
      <c r="C78" s="18">
        <v>2012</v>
      </c>
      <c r="D78" s="18" t="s">
        <v>914</v>
      </c>
      <c r="E78" s="18" t="s">
        <v>766</v>
      </c>
      <c r="F78" s="18"/>
      <c r="G78" s="18" t="s">
        <v>359</v>
      </c>
      <c r="H78" s="18" t="s">
        <v>43</v>
      </c>
      <c r="I78" s="18">
        <f t="shared" si="5"/>
        <v>1128</v>
      </c>
      <c r="J78" s="18" t="s">
        <v>948</v>
      </c>
      <c r="K78" s="18" t="s">
        <v>949</v>
      </c>
      <c r="L78" s="18"/>
      <c r="M78" s="18"/>
      <c r="N78" s="18"/>
      <c r="O78" s="18"/>
      <c r="P78" s="18" t="s">
        <v>153</v>
      </c>
      <c r="Q78" s="18" t="s">
        <v>149</v>
      </c>
      <c r="R78" s="18" t="s">
        <v>392</v>
      </c>
      <c r="S78" s="18" t="s">
        <v>215</v>
      </c>
      <c r="T78" s="18"/>
      <c r="U78" s="18"/>
      <c r="V78" s="18"/>
      <c r="W78" s="18"/>
      <c r="X78" s="18"/>
      <c r="Y78" s="18"/>
      <c r="Z78" s="18"/>
      <c r="AA78" s="18"/>
    </row>
    <row r="79" spans="1:27" s="14" customFormat="1" x14ac:dyDescent="0.3">
      <c r="A79" s="18">
        <v>1284</v>
      </c>
      <c r="B79" s="18" t="s">
        <v>913</v>
      </c>
      <c r="C79" s="18">
        <v>2012</v>
      </c>
      <c r="D79" s="18" t="s">
        <v>914</v>
      </c>
      <c r="E79" s="18" t="s">
        <v>766</v>
      </c>
      <c r="F79" s="18" t="s">
        <v>498</v>
      </c>
      <c r="G79" s="18" t="s">
        <v>107</v>
      </c>
      <c r="H79" s="18" t="s">
        <v>1468</v>
      </c>
      <c r="I79" s="18">
        <f t="shared" si="5"/>
        <v>1128</v>
      </c>
      <c r="J79" s="18" t="s">
        <v>948</v>
      </c>
      <c r="K79" s="18" t="s">
        <v>949</v>
      </c>
      <c r="L79" s="18"/>
      <c r="M79" s="18"/>
      <c r="N79" s="18"/>
      <c r="O79" s="18"/>
      <c r="P79" s="18" t="s">
        <v>397</v>
      </c>
      <c r="Q79" s="18" t="s">
        <v>497</v>
      </c>
      <c r="R79" s="18" t="s">
        <v>340</v>
      </c>
      <c r="S79" s="18" t="s">
        <v>180</v>
      </c>
      <c r="T79" s="18"/>
      <c r="U79" s="18"/>
      <c r="V79" s="18"/>
      <c r="W79" s="18"/>
      <c r="X79" s="18" t="s">
        <v>529</v>
      </c>
      <c r="Y79" s="18" t="s">
        <v>517</v>
      </c>
      <c r="Z79" s="18" t="s">
        <v>35</v>
      </c>
      <c r="AA79" s="18"/>
    </row>
    <row r="80" spans="1:27" s="14" customFormat="1" x14ac:dyDescent="0.3">
      <c r="A80" s="18">
        <v>1284</v>
      </c>
      <c r="B80" s="18" t="s">
        <v>913</v>
      </c>
      <c r="C80" s="18">
        <v>2012</v>
      </c>
      <c r="D80" s="18" t="s">
        <v>914</v>
      </c>
      <c r="E80" s="18" t="s">
        <v>766</v>
      </c>
      <c r="F80" s="18"/>
      <c r="G80" s="18" t="s">
        <v>160</v>
      </c>
      <c r="H80" s="18" t="s">
        <v>1469</v>
      </c>
      <c r="I80" s="18">
        <f t="shared" si="5"/>
        <v>1128</v>
      </c>
      <c r="J80" s="18" t="s">
        <v>948</v>
      </c>
      <c r="K80" s="18" t="s">
        <v>949</v>
      </c>
      <c r="L80" s="18"/>
      <c r="M80" s="18"/>
      <c r="N80" s="18"/>
      <c r="O80" s="18"/>
      <c r="P80" s="18" t="s">
        <v>499</v>
      </c>
      <c r="Q80" s="18" t="s">
        <v>500</v>
      </c>
      <c r="R80" s="18" t="s">
        <v>507</v>
      </c>
      <c r="S80" s="18" t="s">
        <v>208</v>
      </c>
      <c r="T80" s="18"/>
      <c r="U80" s="18"/>
      <c r="V80" s="18"/>
      <c r="W80" s="18"/>
      <c r="X80" s="18" t="s">
        <v>530</v>
      </c>
      <c r="Y80" s="18" t="s">
        <v>518</v>
      </c>
      <c r="Z80" s="18" t="s">
        <v>35</v>
      </c>
      <c r="AA80" s="18"/>
    </row>
    <row r="81" spans="1:27" s="14" customFormat="1" x14ac:dyDescent="0.3">
      <c r="A81" s="18">
        <v>1284</v>
      </c>
      <c r="B81" s="18" t="s">
        <v>913</v>
      </c>
      <c r="C81" s="18">
        <v>2012</v>
      </c>
      <c r="D81" s="18" t="s">
        <v>914</v>
      </c>
      <c r="E81" s="18" t="s">
        <v>766</v>
      </c>
      <c r="F81" s="18"/>
      <c r="G81" s="18" t="s">
        <v>359</v>
      </c>
      <c r="H81" s="18" t="s">
        <v>43</v>
      </c>
      <c r="I81" s="18">
        <f t="shared" si="5"/>
        <v>1128</v>
      </c>
      <c r="J81" s="18" t="s">
        <v>948</v>
      </c>
      <c r="K81" s="18" t="s">
        <v>949</v>
      </c>
      <c r="L81" s="18"/>
      <c r="M81" s="18"/>
      <c r="N81" s="18"/>
      <c r="O81" s="18"/>
      <c r="P81" s="18" t="s">
        <v>215</v>
      </c>
      <c r="Q81" s="18" t="s">
        <v>501</v>
      </c>
      <c r="R81" s="18" t="s">
        <v>507</v>
      </c>
      <c r="S81" s="18" t="s">
        <v>215</v>
      </c>
      <c r="T81" s="18"/>
      <c r="U81" s="18"/>
      <c r="V81" s="18"/>
      <c r="W81" s="18"/>
      <c r="X81" s="18"/>
      <c r="Y81" s="18"/>
      <c r="Z81" s="18"/>
      <c r="AA81" s="18"/>
    </row>
    <row r="82" spans="1:27" s="14" customFormat="1" x14ac:dyDescent="0.3">
      <c r="A82" s="18">
        <v>1284</v>
      </c>
      <c r="B82" s="18" t="s">
        <v>913</v>
      </c>
      <c r="C82" s="18">
        <v>2012</v>
      </c>
      <c r="D82" s="18" t="s">
        <v>914</v>
      </c>
      <c r="E82" s="18" t="s">
        <v>766</v>
      </c>
      <c r="F82" s="18" t="s">
        <v>502</v>
      </c>
      <c r="G82" s="18" t="s">
        <v>107</v>
      </c>
      <c r="H82" s="18" t="s">
        <v>1468</v>
      </c>
      <c r="I82" s="18">
        <f t="shared" si="5"/>
        <v>1128</v>
      </c>
      <c r="J82" s="18" t="s">
        <v>948</v>
      </c>
      <c r="K82" s="18" t="s">
        <v>949</v>
      </c>
      <c r="L82" s="18"/>
      <c r="M82" s="18"/>
      <c r="N82" s="18"/>
      <c r="O82" s="18"/>
      <c r="P82" s="18" t="s">
        <v>484</v>
      </c>
      <c r="Q82" s="18" t="s">
        <v>503</v>
      </c>
      <c r="R82" s="18" t="s">
        <v>338</v>
      </c>
      <c r="S82" s="18" t="s">
        <v>440</v>
      </c>
      <c r="T82" s="18"/>
      <c r="U82" s="18"/>
      <c r="V82" s="18"/>
      <c r="W82" s="18"/>
      <c r="X82" s="18" t="s">
        <v>531</v>
      </c>
      <c r="Y82" s="18" t="s">
        <v>519</v>
      </c>
      <c r="Z82" s="18" t="s">
        <v>35</v>
      </c>
      <c r="AA82" s="18"/>
    </row>
    <row r="83" spans="1:27" s="14" customFormat="1" x14ac:dyDescent="0.3">
      <c r="A83" s="18">
        <v>1284</v>
      </c>
      <c r="B83" s="18" t="s">
        <v>913</v>
      </c>
      <c r="C83" s="18">
        <v>2012</v>
      </c>
      <c r="D83" s="18" t="s">
        <v>914</v>
      </c>
      <c r="E83" s="18" t="s">
        <v>766</v>
      </c>
      <c r="F83" s="18"/>
      <c r="G83" s="18" t="s">
        <v>160</v>
      </c>
      <c r="H83" s="18" t="s">
        <v>1469</v>
      </c>
      <c r="I83" s="18">
        <f t="shared" si="5"/>
        <v>1128</v>
      </c>
      <c r="J83" s="18" t="s">
        <v>948</v>
      </c>
      <c r="K83" s="18" t="s">
        <v>949</v>
      </c>
      <c r="L83" s="18"/>
      <c r="M83" s="18"/>
      <c r="N83" s="18"/>
      <c r="O83" s="18"/>
      <c r="P83" s="18" t="s">
        <v>504</v>
      </c>
      <c r="Q83" s="18" t="s">
        <v>489</v>
      </c>
      <c r="R83" s="18" t="s">
        <v>508</v>
      </c>
      <c r="S83" s="18" t="s">
        <v>208</v>
      </c>
      <c r="T83" s="18"/>
      <c r="U83" s="18"/>
      <c r="V83" s="18"/>
      <c r="W83" s="18"/>
      <c r="X83" s="18" t="s">
        <v>530</v>
      </c>
      <c r="Y83" s="18" t="s">
        <v>520</v>
      </c>
      <c r="Z83" s="18" t="s">
        <v>35</v>
      </c>
      <c r="AA83" s="18"/>
    </row>
    <row r="84" spans="1:27" s="14" customFormat="1" x14ac:dyDescent="0.3">
      <c r="A84" s="18">
        <v>1284</v>
      </c>
      <c r="B84" s="18" t="s">
        <v>913</v>
      </c>
      <c r="C84" s="18">
        <v>2012</v>
      </c>
      <c r="D84" s="18" t="s">
        <v>914</v>
      </c>
      <c r="E84" s="18" t="s">
        <v>766</v>
      </c>
      <c r="F84" s="18"/>
      <c r="G84" s="18" t="s">
        <v>359</v>
      </c>
      <c r="H84" s="18" t="s">
        <v>43</v>
      </c>
      <c r="I84" s="18">
        <f t="shared" si="5"/>
        <v>1128</v>
      </c>
      <c r="J84" s="18" t="s">
        <v>948</v>
      </c>
      <c r="K84" s="18" t="s">
        <v>949</v>
      </c>
      <c r="L84" s="18"/>
      <c r="M84" s="18"/>
      <c r="N84" s="18"/>
      <c r="O84" s="18"/>
      <c r="P84" s="18" t="s">
        <v>504</v>
      </c>
      <c r="Q84" s="18" t="s">
        <v>461</v>
      </c>
      <c r="R84" s="18" t="s">
        <v>318</v>
      </c>
      <c r="S84" s="18" t="s">
        <v>208</v>
      </c>
      <c r="T84" s="18"/>
      <c r="U84" s="18"/>
      <c r="V84" s="18"/>
      <c r="W84" s="18"/>
      <c r="X84" s="18"/>
      <c r="Y84" s="18"/>
      <c r="Z84" s="18"/>
      <c r="AA84" s="18"/>
    </row>
    <row r="85" spans="1:27" s="14" customFormat="1" x14ac:dyDescent="0.3">
      <c r="A85" s="18">
        <v>1310</v>
      </c>
      <c r="B85" s="18" t="s">
        <v>915</v>
      </c>
      <c r="C85" s="18">
        <v>2011</v>
      </c>
      <c r="D85" s="18" t="s">
        <v>775</v>
      </c>
      <c r="E85" s="18" t="s">
        <v>1870</v>
      </c>
      <c r="F85" s="18" t="s">
        <v>30</v>
      </c>
      <c r="G85" s="18" t="s">
        <v>107</v>
      </c>
      <c r="H85" s="18" t="s">
        <v>633</v>
      </c>
      <c r="I85" s="18">
        <f t="shared" si="5"/>
        <v>72</v>
      </c>
      <c r="J85" s="18" t="s">
        <v>448</v>
      </c>
      <c r="K85" s="18" t="s">
        <v>436</v>
      </c>
      <c r="L85" s="18"/>
      <c r="M85" s="18"/>
      <c r="N85" s="18"/>
      <c r="O85" s="18"/>
      <c r="P85" s="18" t="s">
        <v>373</v>
      </c>
      <c r="Q85" s="18" t="s">
        <v>369</v>
      </c>
      <c r="R85" s="18"/>
      <c r="S85" s="18"/>
      <c r="T85" s="18"/>
      <c r="U85" s="18"/>
      <c r="V85" s="18"/>
      <c r="W85" s="18"/>
      <c r="X85" s="18"/>
      <c r="Y85" s="18"/>
      <c r="Z85" s="18"/>
      <c r="AA85" s="18"/>
    </row>
    <row r="86" spans="1:27" s="14" customFormat="1" x14ac:dyDescent="0.3">
      <c r="A86" s="18">
        <v>1310</v>
      </c>
      <c r="B86" s="18" t="s">
        <v>915</v>
      </c>
      <c r="C86" s="18">
        <v>2011</v>
      </c>
      <c r="D86" s="18" t="s">
        <v>775</v>
      </c>
      <c r="E86" s="18" t="s">
        <v>1870</v>
      </c>
      <c r="F86" s="18"/>
      <c r="G86" s="18" t="s">
        <v>535</v>
      </c>
      <c r="H86" s="18" t="s">
        <v>587</v>
      </c>
      <c r="I86" s="18">
        <f t="shared" si="5"/>
        <v>72</v>
      </c>
      <c r="J86" s="18" t="s">
        <v>448</v>
      </c>
      <c r="K86" s="18" t="s">
        <v>436</v>
      </c>
      <c r="L86" s="18"/>
      <c r="M86" s="18"/>
      <c r="N86" s="18"/>
      <c r="O86" s="18"/>
      <c r="P86" s="18" t="s">
        <v>537</v>
      </c>
      <c r="Q86" s="18" t="s">
        <v>215</v>
      </c>
      <c r="R86" s="18"/>
      <c r="S86" s="18"/>
      <c r="T86" s="18"/>
      <c r="U86" s="18"/>
      <c r="V86" s="18"/>
      <c r="W86" s="18"/>
      <c r="X86" s="18"/>
      <c r="Y86" s="18"/>
      <c r="Z86" s="18"/>
      <c r="AA86" s="18"/>
    </row>
    <row r="87" spans="1:27" s="14" customFormat="1" x14ac:dyDescent="0.3">
      <c r="A87" s="18">
        <v>1310</v>
      </c>
      <c r="B87" s="18" t="s">
        <v>915</v>
      </c>
      <c r="C87" s="18">
        <v>2011</v>
      </c>
      <c r="D87" s="18" t="s">
        <v>775</v>
      </c>
      <c r="E87" s="18" t="s">
        <v>1870</v>
      </c>
      <c r="F87" s="18" t="s">
        <v>1057</v>
      </c>
      <c r="G87" s="18" t="s">
        <v>107</v>
      </c>
      <c r="H87" s="18" t="s">
        <v>633</v>
      </c>
      <c r="I87" s="18">
        <f t="shared" si="5"/>
        <v>72</v>
      </c>
      <c r="J87" s="18" t="s">
        <v>448</v>
      </c>
      <c r="K87" s="18" t="s">
        <v>436</v>
      </c>
      <c r="L87" s="18"/>
      <c r="M87" s="18"/>
      <c r="N87" s="18"/>
      <c r="O87" s="18"/>
      <c r="P87" s="18" t="s">
        <v>538</v>
      </c>
      <c r="Q87" s="18" t="s">
        <v>539</v>
      </c>
      <c r="R87" s="18"/>
      <c r="S87" s="18"/>
      <c r="T87" s="18"/>
      <c r="U87" s="18"/>
      <c r="V87" s="18"/>
      <c r="W87" s="18"/>
      <c r="X87" s="18"/>
      <c r="Y87" s="18"/>
      <c r="Z87" s="18"/>
      <c r="AA87" s="18"/>
    </row>
    <row r="88" spans="1:27" s="14" customFormat="1" x14ac:dyDescent="0.3">
      <c r="A88" s="18">
        <v>1310</v>
      </c>
      <c r="B88" s="18" t="s">
        <v>915</v>
      </c>
      <c r="C88" s="18">
        <v>2011</v>
      </c>
      <c r="D88" s="18" t="s">
        <v>775</v>
      </c>
      <c r="E88" s="18" t="s">
        <v>1870</v>
      </c>
      <c r="F88" s="18"/>
      <c r="G88" s="18" t="s">
        <v>535</v>
      </c>
      <c r="H88" s="18" t="s">
        <v>587</v>
      </c>
      <c r="I88" s="18">
        <f t="shared" si="5"/>
        <v>72</v>
      </c>
      <c r="J88" s="18" t="s">
        <v>448</v>
      </c>
      <c r="K88" s="18" t="s">
        <v>436</v>
      </c>
      <c r="L88" s="18"/>
      <c r="M88" s="18"/>
      <c r="N88" s="18"/>
      <c r="O88" s="18"/>
      <c r="P88" s="18" t="s">
        <v>215</v>
      </c>
      <c r="Q88" s="18" t="s">
        <v>215</v>
      </c>
      <c r="R88" s="18"/>
      <c r="S88" s="18"/>
      <c r="T88" s="18"/>
      <c r="U88" s="18"/>
      <c r="V88" s="18"/>
      <c r="W88" s="18"/>
      <c r="X88" s="18"/>
      <c r="Y88" s="18"/>
      <c r="Z88" s="18"/>
      <c r="AA88" s="18"/>
    </row>
    <row r="89" spans="1:27" s="14" customFormat="1" x14ac:dyDescent="0.3">
      <c r="A89" s="18">
        <v>1338</v>
      </c>
      <c r="B89" s="18" t="s">
        <v>916</v>
      </c>
      <c r="C89" s="18">
        <v>2011</v>
      </c>
      <c r="D89" s="18" t="s">
        <v>917</v>
      </c>
      <c r="E89" s="18" t="s">
        <v>766</v>
      </c>
      <c r="F89" s="18" t="s">
        <v>148</v>
      </c>
      <c r="G89" s="18" t="s">
        <v>107</v>
      </c>
      <c r="H89" s="18" t="s">
        <v>546</v>
      </c>
      <c r="I89" s="18">
        <f t="shared" si="5"/>
        <v>165</v>
      </c>
      <c r="J89" s="18" t="s">
        <v>328</v>
      </c>
      <c r="K89" s="18" t="s">
        <v>215</v>
      </c>
      <c r="L89" s="18"/>
      <c r="M89" s="18"/>
      <c r="N89" s="18"/>
      <c r="O89" s="18"/>
      <c r="P89" s="18" t="s">
        <v>547</v>
      </c>
      <c r="Q89" s="18" t="s">
        <v>440</v>
      </c>
      <c r="R89" s="18" t="s">
        <v>444</v>
      </c>
      <c r="S89" s="18" t="s">
        <v>300</v>
      </c>
      <c r="T89" s="18" t="s">
        <v>548</v>
      </c>
      <c r="U89" s="18" t="s">
        <v>549</v>
      </c>
      <c r="V89" s="18"/>
      <c r="W89" s="18"/>
      <c r="X89" s="18" t="s">
        <v>550</v>
      </c>
      <c r="Y89" s="18" t="s">
        <v>551</v>
      </c>
      <c r="Z89" s="18"/>
      <c r="AA89" s="18"/>
    </row>
    <row r="90" spans="1:27" s="14" customFormat="1" x14ac:dyDescent="0.3">
      <c r="A90" s="18">
        <v>1338</v>
      </c>
      <c r="B90" s="18" t="s">
        <v>916</v>
      </c>
      <c r="C90" s="18">
        <v>2011</v>
      </c>
      <c r="D90" s="18" t="s">
        <v>917</v>
      </c>
      <c r="E90" s="18" t="s">
        <v>766</v>
      </c>
      <c r="F90" s="18"/>
      <c r="G90" s="18" t="s">
        <v>160</v>
      </c>
      <c r="H90" s="18" t="s">
        <v>552</v>
      </c>
      <c r="I90" s="18">
        <f t="shared" si="5"/>
        <v>165</v>
      </c>
      <c r="J90" s="18" t="s">
        <v>328</v>
      </c>
      <c r="K90" s="18" t="s">
        <v>215</v>
      </c>
      <c r="L90" s="18"/>
      <c r="M90" s="18"/>
      <c r="N90" s="18"/>
      <c r="O90" s="18"/>
      <c r="P90" s="18" t="s">
        <v>424</v>
      </c>
      <c r="Q90" s="18" t="s">
        <v>481</v>
      </c>
      <c r="R90" s="18" t="s">
        <v>300</v>
      </c>
      <c r="S90" s="18" t="s">
        <v>328</v>
      </c>
      <c r="T90" s="18" t="s">
        <v>553</v>
      </c>
      <c r="U90" s="18" t="s">
        <v>554</v>
      </c>
      <c r="V90" s="18"/>
      <c r="W90" s="18"/>
      <c r="X90" s="18" t="s">
        <v>555</v>
      </c>
      <c r="Y90" s="18" t="s">
        <v>556</v>
      </c>
      <c r="Z90" s="18"/>
      <c r="AA90" s="18"/>
    </row>
    <row r="91" spans="1:27" s="14" customFormat="1" x14ac:dyDescent="0.3">
      <c r="A91" s="18">
        <v>1390</v>
      </c>
      <c r="B91" s="18" t="s">
        <v>918</v>
      </c>
      <c r="C91" s="18">
        <v>2011</v>
      </c>
      <c r="D91" s="18" t="s">
        <v>831</v>
      </c>
      <c r="E91" s="18" t="s">
        <v>1871</v>
      </c>
      <c r="F91" s="18" t="s">
        <v>477</v>
      </c>
      <c r="G91" s="18" t="s">
        <v>107</v>
      </c>
      <c r="H91" s="18" t="s">
        <v>562</v>
      </c>
      <c r="I91" s="18">
        <f t="shared" si="5"/>
        <v>40</v>
      </c>
      <c r="J91" s="18" t="s">
        <v>746</v>
      </c>
      <c r="K91" s="18" t="s">
        <v>950</v>
      </c>
      <c r="L91" s="18"/>
      <c r="M91" s="18"/>
      <c r="N91" s="18"/>
      <c r="O91" s="18"/>
      <c r="P91" s="18" t="s">
        <v>433</v>
      </c>
      <c r="Q91" s="18" t="s">
        <v>180</v>
      </c>
      <c r="R91" s="18" t="s">
        <v>199</v>
      </c>
      <c r="S91" s="18" t="s">
        <v>442</v>
      </c>
      <c r="T91" s="18"/>
      <c r="U91" s="18"/>
      <c r="V91" s="18"/>
      <c r="W91" s="18"/>
      <c r="X91" s="18" t="s">
        <v>565</v>
      </c>
      <c r="Y91" s="18"/>
      <c r="Z91" s="18" t="s">
        <v>566</v>
      </c>
      <c r="AA91" s="18"/>
    </row>
    <row r="92" spans="1:27" s="14" customFormat="1" x14ac:dyDescent="0.3">
      <c r="A92" s="18">
        <v>1390</v>
      </c>
      <c r="B92" s="18" t="s">
        <v>918</v>
      </c>
      <c r="C92" s="18">
        <v>2011</v>
      </c>
      <c r="D92" s="18" t="s">
        <v>831</v>
      </c>
      <c r="E92" s="18" t="s">
        <v>1871</v>
      </c>
      <c r="F92" s="18"/>
      <c r="G92" s="18" t="s">
        <v>222</v>
      </c>
      <c r="H92" s="18" t="s">
        <v>563</v>
      </c>
      <c r="I92" s="18">
        <f t="shared" si="5"/>
        <v>40</v>
      </c>
      <c r="J92" s="18" t="s">
        <v>746</v>
      </c>
      <c r="K92" s="18" t="s">
        <v>950</v>
      </c>
      <c r="L92" s="18"/>
      <c r="M92" s="18"/>
      <c r="N92" s="18"/>
      <c r="O92" s="18"/>
      <c r="P92" s="18" t="s">
        <v>433</v>
      </c>
      <c r="Q92" s="18" t="s">
        <v>215</v>
      </c>
      <c r="R92" s="18" t="s">
        <v>215</v>
      </c>
      <c r="S92" s="18" t="s">
        <v>442</v>
      </c>
      <c r="T92" s="18"/>
      <c r="U92" s="18"/>
      <c r="V92" s="18"/>
      <c r="W92" s="18"/>
      <c r="X92" s="18" t="s">
        <v>564</v>
      </c>
      <c r="Y92" s="18"/>
      <c r="Z92" s="18" t="s">
        <v>566</v>
      </c>
      <c r="AA92" s="18"/>
    </row>
    <row r="93" spans="1:27" s="14" customFormat="1" x14ac:dyDescent="0.3">
      <c r="A93" s="18">
        <v>1390</v>
      </c>
      <c r="B93" s="18" t="s">
        <v>918</v>
      </c>
      <c r="C93" s="18">
        <v>2011</v>
      </c>
      <c r="D93" s="18" t="s">
        <v>831</v>
      </c>
      <c r="E93" s="18" t="s">
        <v>1871</v>
      </c>
      <c r="F93" s="18" t="s">
        <v>31</v>
      </c>
      <c r="G93" s="18" t="s">
        <v>107</v>
      </c>
      <c r="H93" s="18" t="s">
        <v>571</v>
      </c>
      <c r="I93" s="18">
        <f t="shared" si="5"/>
        <v>40</v>
      </c>
      <c r="J93" s="18" t="s">
        <v>746</v>
      </c>
      <c r="K93" s="18" t="s">
        <v>950</v>
      </c>
      <c r="L93" s="18"/>
      <c r="M93" s="18"/>
      <c r="N93" s="18"/>
      <c r="O93" s="18"/>
      <c r="P93" s="18" t="s">
        <v>433</v>
      </c>
      <c r="Q93" s="18" t="s">
        <v>218</v>
      </c>
      <c r="R93" s="18" t="s">
        <v>567</v>
      </c>
      <c r="S93" s="18" t="s">
        <v>431</v>
      </c>
      <c r="T93" s="18"/>
      <c r="U93" s="18"/>
      <c r="V93" s="18"/>
      <c r="W93" s="18"/>
      <c r="X93" s="18" t="s">
        <v>568</v>
      </c>
      <c r="Y93" s="18"/>
      <c r="Z93" s="18" t="s">
        <v>569</v>
      </c>
      <c r="AA93" s="18"/>
    </row>
    <row r="94" spans="1:27" s="14" customFormat="1" x14ac:dyDescent="0.3">
      <c r="A94" s="18">
        <v>1390</v>
      </c>
      <c r="B94" s="18" t="s">
        <v>918</v>
      </c>
      <c r="C94" s="18">
        <v>2011</v>
      </c>
      <c r="D94" s="18" t="s">
        <v>831</v>
      </c>
      <c r="E94" s="18" t="s">
        <v>1871</v>
      </c>
      <c r="F94" s="18"/>
      <c r="G94" s="18" t="s">
        <v>222</v>
      </c>
      <c r="H94" s="18" t="s">
        <v>572</v>
      </c>
      <c r="I94" s="18">
        <f t="shared" si="5"/>
        <v>40</v>
      </c>
      <c r="J94" s="18" t="s">
        <v>746</v>
      </c>
      <c r="K94" s="18" t="s">
        <v>950</v>
      </c>
      <c r="L94" s="18"/>
      <c r="M94" s="18"/>
      <c r="N94" s="18"/>
      <c r="O94" s="18"/>
      <c r="P94" s="18" t="s">
        <v>193</v>
      </c>
      <c r="Q94" s="18" t="s">
        <v>180</v>
      </c>
      <c r="R94" s="18" t="s">
        <v>193</v>
      </c>
      <c r="S94" s="18" t="s">
        <v>180</v>
      </c>
      <c r="T94" s="18"/>
      <c r="U94" s="18"/>
      <c r="V94" s="18"/>
      <c r="W94" s="18"/>
      <c r="X94" s="18" t="s">
        <v>570</v>
      </c>
      <c r="Y94" s="18"/>
      <c r="Z94" s="18" t="s">
        <v>566</v>
      </c>
      <c r="AA94" s="18"/>
    </row>
    <row r="95" spans="1:27" s="14" customFormat="1" x14ac:dyDescent="0.3">
      <c r="A95" s="18">
        <v>1390</v>
      </c>
      <c r="B95" s="18" t="s">
        <v>918</v>
      </c>
      <c r="C95" s="18">
        <v>2011</v>
      </c>
      <c r="D95" s="18" t="s">
        <v>831</v>
      </c>
      <c r="E95" s="18" t="s">
        <v>1871</v>
      </c>
      <c r="F95" s="18" t="s">
        <v>32</v>
      </c>
      <c r="G95" s="18" t="s">
        <v>107</v>
      </c>
      <c r="H95" s="18" t="s">
        <v>573</v>
      </c>
      <c r="I95" s="18">
        <f t="shared" si="5"/>
        <v>40</v>
      </c>
      <c r="J95" s="18" t="s">
        <v>746</v>
      </c>
      <c r="K95" s="18" t="s">
        <v>950</v>
      </c>
      <c r="L95" s="18"/>
      <c r="M95" s="18"/>
      <c r="N95" s="18"/>
      <c r="O95" s="18"/>
      <c r="P95" s="18" t="s">
        <v>575</v>
      </c>
      <c r="Q95" s="18" t="s">
        <v>180</v>
      </c>
      <c r="R95" s="18" t="s">
        <v>388</v>
      </c>
      <c r="S95" s="18" t="s">
        <v>481</v>
      </c>
      <c r="T95" s="18"/>
      <c r="U95" s="18"/>
      <c r="V95" s="18"/>
      <c r="W95" s="18"/>
      <c r="X95" s="18" t="s">
        <v>576</v>
      </c>
      <c r="Y95" s="18"/>
      <c r="Z95" s="18" t="s">
        <v>577</v>
      </c>
      <c r="AA95" s="18"/>
    </row>
    <row r="96" spans="1:27" s="14" customFormat="1" x14ac:dyDescent="0.3">
      <c r="A96" s="18">
        <v>1390</v>
      </c>
      <c r="B96" s="18" t="s">
        <v>918</v>
      </c>
      <c r="C96" s="18">
        <v>2011</v>
      </c>
      <c r="D96" s="18" t="s">
        <v>831</v>
      </c>
      <c r="E96" s="18" t="s">
        <v>1871</v>
      </c>
      <c r="F96" s="18"/>
      <c r="G96" s="18" t="s">
        <v>222</v>
      </c>
      <c r="H96" s="18" t="s">
        <v>574</v>
      </c>
      <c r="I96" s="18">
        <f t="shared" si="5"/>
        <v>40</v>
      </c>
      <c r="J96" s="18" t="s">
        <v>746</v>
      </c>
      <c r="K96" s="18" t="s">
        <v>950</v>
      </c>
      <c r="L96" s="18"/>
      <c r="M96" s="18"/>
      <c r="N96" s="18"/>
      <c r="O96" s="18"/>
      <c r="P96" s="18" t="s">
        <v>193</v>
      </c>
      <c r="Q96" s="18" t="s">
        <v>481</v>
      </c>
      <c r="R96" s="18" t="s">
        <v>391</v>
      </c>
      <c r="S96" s="18" t="s">
        <v>180</v>
      </c>
      <c r="T96" s="18"/>
      <c r="U96" s="18"/>
      <c r="V96" s="18"/>
      <c r="W96" s="18"/>
      <c r="X96" s="18" t="s">
        <v>531</v>
      </c>
      <c r="Y96" s="18"/>
      <c r="Z96" s="18" t="s">
        <v>566</v>
      </c>
      <c r="AA96" s="18"/>
    </row>
    <row r="97" spans="1:30" s="14" customFormat="1" x14ac:dyDescent="0.3">
      <c r="A97" s="18">
        <v>1393</v>
      </c>
      <c r="B97" s="18" t="s">
        <v>920</v>
      </c>
      <c r="C97" s="18">
        <v>2011</v>
      </c>
      <c r="D97" s="18" t="s">
        <v>921</v>
      </c>
      <c r="E97" s="18" t="s">
        <v>830</v>
      </c>
      <c r="F97" s="18" t="s">
        <v>30</v>
      </c>
      <c r="G97" s="18" t="s">
        <v>367</v>
      </c>
      <c r="H97" s="18" t="s">
        <v>43</v>
      </c>
      <c r="I97" s="18">
        <f t="shared" si="5"/>
        <v>137</v>
      </c>
      <c r="J97" s="18" t="s">
        <v>183</v>
      </c>
      <c r="K97" s="18" t="s">
        <v>951</v>
      </c>
      <c r="L97" s="18"/>
      <c r="M97" s="18"/>
      <c r="N97" s="18"/>
      <c r="O97" s="18"/>
      <c r="P97" s="18" t="s">
        <v>353</v>
      </c>
      <c r="Q97" s="18" t="s">
        <v>208</v>
      </c>
      <c r="R97" s="18" t="s">
        <v>584</v>
      </c>
      <c r="S97" s="18" t="s">
        <v>585</v>
      </c>
      <c r="T97" s="18"/>
      <c r="U97" s="18"/>
      <c r="V97" s="18"/>
      <c r="W97" s="18"/>
      <c r="X97" s="18"/>
      <c r="Y97" s="18"/>
      <c r="Z97" s="18"/>
      <c r="AA97" s="18"/>
    </row>
    <row r="98" spans="1:30" s="14" customFormat="1" x14ac:dyDescent="0.3">
      <c r="A98" s="18">
        <v>1393</v>
      </c>
      <c r="B98" s="18" t="s">
        <v>920</v>
      </c>
      <c r="C98" s="18">
        <v>2011</v>
      </c>
      <c r="D98" s="18" t="s">
        <v>921</v>
      </c>
      <c r="E98" s="18" t="s">
        <v>830</v>
      </c>
      <c r="F98" s="18"/>
      <c r="G98" s="18" t="s">
        <v>1630</v>
      </c>
      <c r="H98" s="18" t="s">
        <v>587</v>
      </c>
      <c r="I98" s="18">
        <f t="shared" si="5"/>
        <v>137</v>
      </c>
      <c r="J98" s="18" t="s">
        <v>183</v>
      </c>
      <c r="K98" s="18" t="s">
        <v>951</v>
      </c>
      <c r="L98" s="18"/>
      <c r="M98" s="18"/>
      <c r="N98" s="18"/>
      <c r="O98" s="18"/>
      <c r="P98" s="18" t="s">
        <v>391</v>
      </c>
      <c r="Q98" s="18" t="s">
        <v>215</v>
      </c>
      <c r="R98" s="18" t="s">
        <v>586</v>
      </c>
      <c r="S98" s="18" t="s">
        <v>584</v>
      </c>
      <c r="T98" s="18"/>
      <c r="U98" s="18"/>
      <c r="V98" s="18"/>
      <c r="W98" s="18"/>
      <c r="X98" s="18"/>
      <c r="Y98" s="18"/>
      <c r="Z98" s="18"/>
      <c r="AA98" s="18"/>
    </row>
    <row r="99" spans="1:30" s="14" customFormat="1" x14ac:dyDescent="0.3">
      <c r="A99" s="18">
        <v>1393</v>
      </c>
      <c r="B99" s="18" t="s">
        <v>920</v>
      </c>
      <c r="C99" s="18">
        <v>2011</v>
      </c>
      <c r="D99" s="18" t="s">
        <v>921</v>
      </c>
      <c r="E99" s="18" t="s">
        <v>830</v>
      </c>
      <c r="F99" s="18" t="s">
        <v>174</v>
      </c>
      <c r="G99" s="18" t="s">
        <v>367</v>
      </c>
      <c r="H99" s="18" t="s">
        <v>43</v>
      </c>
      <c r="I99" s="18">
        <f t="shared" si="5"/>
        <v>137</v>
      </c>
      <c r="J99" s="18" t="s">
        <v>183</v>
      </c>
      <c r="K99" s="18" t="s">
        <v>951</v>
      </c>
      <c r="L99" s="18"/>
      <c r="M99" s="18"/>
      <c r="N99" s="18"/>
      <c r="O99" s="18"/>
      <c r="P99" s="18" t="s">
        <v>436</v>
      </c>
      <c r="Q99" s="18" t="s">
        <v>339</v>
      </c>
      <c r="R99" s="18" t="s">
        <v>303</v>
      </c>
      <c r="S99" s="18" t="s">
        <v>333</v>
      </c>
      <c r="T99" s="18"/>
      <c r="U99" s="18"/>
      <c r="V99" s="18"/>
      <c r="W99" s="18"/>
      <c r="X99" s="18"/>
      <c r="Y99" s="18"/>
      <c r="Z99" s="18"/>
      <c r="AA99" s="18"/>
    </row>
    <row r="100" spans="1:30" s="14" customFormat="1" x14ac:dyDescent="0.3">
      <c r="A100" s="18">
        <v>1393</v>
      </c>
      <c r="B100" s="18" t="s">
        <v>920</v>
      </c>
      <c r="C100" s="18">
        <v>2011</v>
      </c>
      <c r="D100" s="18" t="s">
        <v>921</v>
      </c>
      <c r="E100" s="18" t="s">
        <v>830</v>
      </c>
      <c r="F100" s="18"/>
      <c r="G100" s="18" t="s">
        <v>1630</v>
      </c>
      <c r="H100" s="18" t="s">
        <v>587</v>
      </c>
      <c r="I100" s="18">
        <f t="shared" si="5"/>
        <v>137</v>
      </c>
      <c r="J100" s="18" t="s">
        <v>183</v>
      </c>
      <c r="K100" s="18" t="s">
        <v>951</v>
      </c>
      <c r="L100" s="18"/>
      <c r="M100" s="18"/>
      <c r="N100" s="18"/>
      <c r="O100" s="18"/>
      <c r="P100" s="18" t="s">
        <v>218</v>
      </c>
      <c r="Q100" s="18" t="s">
        <v>215</v>
      </c>
      <c r="R100" s="18" t="s">
        <v>586</v>
      </c>
      <c r="S100" s="18" t="s">
        <v>557</v>
      </c>
      <c r="T100" s="18"/>
      <c r="U100" s="18"/>
      <c r="V100" s="18"/>
      <c r="W100" s="18"/>
      <c r="X100" s="18"/>
      <c r="Y100" s="18"/>
      <c r="Z100" s="18"/>
      <c r="AA100" s="18"/>
    </row>
    <row r="101" spans="1:30" s="14" customFormat="1" x14ac:dyDescent="0.3">
      <c r="A101" s="18">
        <v>1393</v>
      </c>
      <c r="B101" s="18" t="s">
        <v>920</v>
      </c>
      <c r="C101" s="18">
        <v>2011</v>
      </c>
      <c r="D101" s="18" t="s">
        <v>921</v>
      </c>
      <c r="E101" s="18" t="s">
        <v>830</v>
      </c>
      <c r="F101" s="18" t="s">
        <v>175</v>
      </c>
      <c r="G101" s="18" t="s">
        <v>367</v>
      </c>
      <c r="H101" s="18" t="s">
        <v>43</v>
      </c>
      <c r="I101" s="18">
        <f t="shared" si="5"/>
        <v>137</v>
      </c>
      <c r="J101" s="18" t="s">
        <v>183</v>
      </c>
      <c r="K101" s="18" t="s">
        <v>951</v>
      </c>
      <c r="L101" s="18"/>
      <c r="M101" s="18"/>
      <c r="N101" s="18"/>
      <c r="O101" s="18"/>
      <c r="P101" s="18" t="s">
        <v>445</v>
      </c>
      <c r="Q101" s="18" t="s">
        <v>190</v>
      </c>
      <c r="R101" s="18" t="s">
        <v>341</v>
      </c>
      <c r="S101" s="18" t="s">
        <v>341</v>
      </c>
      <c r="T101" s="18"/>
      <c r="U101" s="18"/>
      <c r="V101" s="18"/>
      <c r="W101" s="18"/>
      <c r="X101" s="18"/>
      <c r="Y101" s="18"/>
      <c r="Z101" s="18"/>
      <c r="AA101" s="18"/>
    </row>
    <row r="102" spans="1:30" s="14" customFormat="1" x14ac:dyDescent="0.3">
      <c r="A102" s="18">
        <v>1393</v>
      </c>
      <c r="B102" s="18" t="s">
        <v>920</v>
      </c>
      <c r="C102" s="18">
        <v>2011</v>
      </c>
      <c r="D102" s="18" t="s">
        <v>921</v>
      </c>
      <c r="E102" s="18" t="s">
        <v>830</v>
      </c>
      <c r="F102" s="18"/>
      <c r="G102" s="18" t="s">
        <v>1630</v>
      </c>
      <c r="H102" s="18" t="s">
        <v>587</v>
      </c>
      <c r="I102" s="18">
        <f t="shared" si="5"/>
        <v>137</v>
      </c>
      <c r="J102" s="18" t="s">
        <v>183</v>
      </c>
      <c r="K102" s="18" t="s">
        <v>951</v>
      </c>
      <c r="L102" s="18"/>
      <c r="M102" s="18"/>
      <c r="N102" s="18"/>
      <c r="O102" s="18"/>
      <c r="P102" s="18" t="s">
        <v>180</v>
      </c>
      <c r="Q102" s="18" t="s">
        <v>215</v>
      </c>
      <c r="R102" s="18" t="s">
        <v>586</v>
      </c>
      <c r="S102" s="18" t="s">
        <v>583</v>
      </c>
      <c r="T102" s="18"/>
      <c r="U102" s="18"/>
      <c r="V102" s="18"/>
      <c r="W102" s="18"/>
      <c r="X102" s="18"/>
      <c r="Y102" s="18"/>
      <c r="Z102" s="18"/>
      <c r="AA102" s="18"/>
    </row>
    <row r="103" spans="1:30" s="14" customFormat="1" x14ac:dyDescent="0.3">
      <c r="A103" s="18">
        <v>1411</v>
      </c>
      <c r="B103" s="18" t="s">
        <v>922</v>
      </c>
      <c r="C103" s="18">
        <v>2011</v>
      </c>
      <c r="D103" s="18" t="s">
        <v>775</v>
      </c>
      <c r="E103" s="18" t="s">
        <v>830</v>
      </c>
      <c r="F103" s="18"/>
      <c r="G103" s="18" t="s">
        <v>107</v>
      </c>
      <c r="H103" s="18" t="s">
        <v>590</v>
      </c>
      <c r="I103" s="18">
        <f t="shared" si="5"/>
        <v>170</v>
      </c>
      <c r="J103" s="18" t="s">
        <v>320</v>
      </c>
      <c r="K103" s="18" t="s">
        <v>442</v>
      </c>
      <c r="L103" s="18"/>
      <c r="M103" s="18"/>
      <c r="N103" s="18"/>
      <c r="O103" s="18"/>
      <c r="P103" s="18" t="s">
        <v>592</v>
      </c>
      <c r="Q103" s="18" t="s">
        <v>539</v>
      </c>
      <c r="R103" s="18"/>
      <c r="S103" s="18"/>
      <c r="T103" s="18" t="s">
        <v>593</v>
      </c>
      <c r="U103" s="18" t="s">
        <v>594</v>
      </c>
      <c r="V103" s="18"/>
      <c r="W103" s="18"/>
      <c r="X103" s="18"/>
      <c r="Y103" s="18"/>
      <c r="Z103" s="18"/>
      <c r="AA103" s="18"/>
    </row>
    <row r="104" spans="1:30" s="14" customFormat="1" x14ac:dyDescent="0.3">
      <c r="A104" s="18">
        <v>1411</v>
      </c>
      <c r="B104" s="18" t="s">
        <v>922</v>
      </c>
      <c r="C104" s="18">
        <v>2011</v>
      </c>
      <c r="D104" s="18" t="s">
        <v>775</v>
      </c>
      <c r="E104" s="18" t="s">
        <v>830</v>
      </c>
      <c r="F104" s="18"/>
      <c r="G104" s="18" t="s">
        <v>160</v>
      </c>
      <c r="H104" s="18" t="s">
        <v>591</v>
      </c>
      <c r="I104" s="18">
        <f t="shared" si="5"/>
        <v>170</v>
      </c>
      <c r="J104" s="18" t="s">
        <v>320</v>
      </c>
      <c r="K104" s="18" t="s">
        <v>442</v>
      </c>
      <c r="L104" s="18"/>
      <c r="M104" s="18"/>
      <c r="N104" s="18"/>
      <c r="O104" s="18"/>
      <c r="P104" s="18" t="s">
        <v>595</v>
      </c>
      <c r="Q104" s="18" t="s">
        <v>596</v>
      </c>
      <c r="R104" s="18"/>
      <c r="S104" s="18"/>
      <c r="T104" s="18" t="s">
        <v>597</v>
      </c>
      <c r="U104" s="18" t="s">
        <v>598</v>
      </c>
      <c r="V104" s="18"/>
      <c r="W104" s="18"/>
      <c r="X104" s="18"/>
      <c r="Y104" s="18"/>
      <c r="Z104" s="18"/>
      <c r="AA104" s="18"/>
    </row>
    <row r="105" spans="1:30" s="14" customFormat="1" x14ac:dyDescent="0.3">
      <c r="A105" s="18">
        <v>1546</v>
      </c>
      <c r="B105" s="18" t="s">
        <v>923</v>
      </c>
      <c r="C105" s="18">
        <v>2010</v>
      </c>
      <c r="D105" s="18" t="s">
        <v>924</v>
      </c>
      <c r="E105" s="18" t="s">
        <v>766</v>
      </c>
      <c r="F105" s="18"/>
      <c r="G105" s="18" t="s">
        <v>107</v>
      </c>
      <c r="H105" s="18" t="s">
        <v>403</v>
      </c>
      <c r="I105" s="18">
        <f t="shared" si="5"/>
        <v>170</v>
      </c>
      <c r="J105" s="18" t="s">
        <v>320</v>
      </c>
      <c r="K105" s="18" t="s">
        <v>442</v>
      </c>
      <c r="L105" s="18">
        <v>51</v>
      </c>
      <c r="M105" s="18">
        <v>20</v>
      </c>
      <c r="N105" s="18">
        <v>25</v>
      </c>
      <c r="O105" s="18">
        <v>74</v>
      </c>
      <c r="P105" s="18" t="s">
        <v>200</v>
      </c>
      <c r="Q105" s="18"/>
      <c r="R105" s="18"/>
      <c r="S105" s="18" t="s">
        <v>451</v>
      </c>
      <c r="T105" s="18"/>
      <c r="U105" s="18"/>
      <c r="V105" s="18"/>
      <c r="W105" s="18"/>
      <c r="X105" s="18"/>
      <c r="Y105" s="18"/>
      <c r="Z105" s="18"/>
      <c r="AA105" s="18"/>
    </row>
    <row r="106" spans="1:30" s="14" customFormat="1" x14ac:dyDescent="0.3">
      <c r="A106" s="18">
        <v>1546</v>
      </c>
      <c r="B106" s="18" t="s">
        <v>923</v>
      </c>
      <c r="C106" s="18">
        <v>2010</v>
      </c>
      <c r="D106" s="18" t="s">
        <v>924</v>
      </c>
      <c r="E106" s="18" t="s">
        <v>766</v>
      </c>
      <c r="F106" s="18"/>
      <c r="G106" s="18" t="s">
        <v>425</v>
      </c>
      <c r="H106" s="18" t="s">
        <v>317</v>
      </c>
      <c r="I106" s="18">
        <f t="shared" si="5"/>
        <v>170</v>
      </c>
      <c r="J106" s="18" t="s">
        <v>320</v>
      </c>
      <c r="K106" s="18" t="s">
        <v>442</v>
      </c>
      <c r="L106" s="18">
        <v>53</v>
      </c>
      <c r="M106" s="18">
        <v>22</v>
      </c>
      <c r="N106" s="18">
        <v>23</v>
      </c>
      <c r="O106" s="18">
        <v>72</v>
      </c>
      <c r="P106" s="18" t="s">
        <v>606</v>
      </c>
      <c r="Q106" s="18"/>
      <c r="R106" s="18"/>
      <c r="S106" s="18" t="s">
        <v>491</v>
      </c>
      <c r="T106" s="18"/>
      <c r="U106" s="18"/>
      <c r="V106" s="18"/>
      <c r="W106" s="18"/>
      <c r="X106" s="18"/>
      <c r="Y106" s="18"/>
      <c r="Z106" s="18"/>
      <c r="AA106" s="18"/>
    </row>
    <row r="107" spans="1:30" s="14" customFormat="1" x14ac:dyDescent="0.3">
      <c r="A107" s="18">
        <v>1546</v>
      </c>
      <c r="B107" s="18" t="s">
        <v>923</v>
      </c>
      <c r="C107" s="18">
        <v>2010</v>
      </c>
      <c r="D107" s="18" t="s">
        <v>924</v>
      </c>
      <c r="E107" s="18" t="s">
        <v>766</v>
      </c>
      <c r="F107" s="18"/>
      <c r="G107" s="18" t="s">
        <v>607</v>
      </c>
      <c r="H107" s="18" t="s">
        <v>43</v>
      </c>
      <c r="I107" s="18">
        <f t="shared" si="5"/>
        <v>170</v>
      </c>
      <c r="J107" s="18" t="s">
        <v>320</v>
      </c>
      <c r="K107" s="18" t="s">
        <v>442</v>
      </c>
      <c r="L107" s="18">
        <v>57</v>
      </c>
      <c r="M107" s="18">
        <v>22</v>
      </c>
      <c r="N107" s="18">
        <v>19</v>
      </c>
      <c r="O107" s="18">
        <v>72</v>
      </c>
      <c r="P107" s="18" t="s">
        <v>246</v>
      </c>
      <c r="Q107" s="18"/>
      <c r="R107" s="18"/>
      <c r="S107" s="18" t="s">
        <v>608</v>
      </c>
      <c r="T107" s="18"/>
      <c r="U107" s="18"/>
      <c r="V107" s="18"/>
      <c r="W107" s="18"/>
      <c r="X107" s="18"/>
      <c r="Y107" s="18"/>
      <c r="Z107" s="18"/>
      <c r="AA107" s="18"/>
    </row>
    <row r="108" spans="1:30" s="14" customFormat="1" x14ac:dyDescent="0.3">
      <c r="A108" s="18">
        <v>1482</v>
      </c>
      <c r="B108" s="18" t="s">
        <v>925</v>
      </c>
      <c r="C108" s="18">
        <v>2010</v>
      </c>
      <c r="D108" s="18" t="s">
        <v>926</v>
      </c>
      <c r="E108" s="18" t="s">
        <v>897</v>
      </c>
      <c r="F108" s="18" t="s">
        <v>1058</v>
      </c>
      <c r="G108" s="18" t="s">
        <v>107</v>
      </c>
      <c r="H108" s="18" t="s">
        <v>1481</v>
      </c>
      <c r="I108" s="18">
        <f t="shared" si="5"/>
        <v>83</v>
      </c>
      <c r="J108" s="18" t="s">
        <v>328</v>
      </c>
      <c r="K108" s="18" t="s">
        <v>952</v>
      </c>
      <c r="L108" s="18"/>
      <c r="M108" s="18"/>
      <c r="N108" s="18"/>
      <c r="O108" s="18"/>
      <c r="P108" s="18" t="s">
        <v>199</v>
      </c>
      <c r="Q108" s="18" t="s">
        <v>350</v>
      </c>
      <c r="R108" s="18"/>
      <c r="S108" s="18"/>
      <c r="T108" s="18"/>
      <c r="U108" s="18"/>
      <c r="V108" s="18"/>
      <c r="W108" s="18"/>
      <c r="X108" s="18"/>
      <c r="Y108" s="18"/>
      <c r="Z108" s="18"/>
      <c r="AA108" s="18"/>
    </row>
    <row r="109" spans="1:30" s="14" customFormat="1" x14ac:dyDescent="0.3">
      <c r="A109" s="18">
        <v>1482</v>
      </c>
      <c r="B109" s="18" t="s">
        <v>925</v>
      </c>
      <c r="C109" s="18">
        <v>2010</v>
      </c>
      <c r="D109" s="18" t="s">
        <v>926</v>
      </c>
      <c r="E109" s="18" t="s">
        <v>897</v>
      </c>
      <c r="F109" s="18"/>
      <c r="G109" s="18" t="s">
        <v>105</v>
      </c>
      <c r="H109" s="18" t="s">
        <v>876</v>
      </c>
      <c r="I109" s="18">
        <f t="shared" si="5"/>
        <v>83</v>
      </c>
      <c r="J109" s="18" t="s">
        <v>328</v>
      </c>
      <c r="K109" s="18" t="s">
        <v>952</v>
      </c>
      <c r="L109" s="18"/>
      <c r="M109" s="18"/>
      <c r="N109" s="18"/>
      <c r="O109" s="18"/>
      <c r="P109" s="18" t="s">
        <v>506</v>
      </c>
      <c r="Q109" s="18" t="s">
        <v>547</v>
      </c>
      <c r="R109" s="18"/>
      <c r="S109" s="18"/>
      <c r="T109" s="18"/>
      <c r="U109" s="18"/>
      <c r="V109" s="18"/>
      <c r="W109" s="18"/>
      <c r="X109" s="18"/>
      <c r="Y109" s="18"/>
      <c r="Z109" s="18"/>
      <c r="AA109" s="18"/>
      <c r="AB109" s="22"/>
      <c r="AC109" s="23"/>
      <c r="AD109" s="18"/>
    </row>
    <row r="110" spans="1:30" s="14" customFormat="1" x14ac:dyDescent="0.3">
      <c r="A110" s="18">
        <v>1492</v>
      </c>
      <c r="B110" s="18" t="s">
        <v>927</v>
      </c>
      <c r="C110" s="18">
        <v>2010</v>
      </c>
      <c r="D110" s="18" t="s">
        <v>928</v>
      </c>
      <c r="E110" s="18" t="s">
        <v>766</v>
      </c>
      <c r="F110" s="18" t="s">
        <v>887</v>
      </c>
      <c r="G110" s="18" t="s">
        <v>107</v>
      </c>
      <c r="H110" s="18" t="s">
        <v>403</v>
      </c>
      <c r="I110" s="18">
        <f t="shared" si="5"/>
        <v>87</v>
      </c>
      <c r="J110" s="18">
        <f>L110+N110</f>
        <v>43</v>
      </c>
      <c r="K110" s="18">
        <f>M110+O110</f>
        <v>44</v>
      </c>
      <c r="L110" s="18" t="s">
        <v>959</v>
      </c>
      <c r="M110" s="18" t="s">
        <v>960</v>
      </c>
      <c r="N110" s="18" t="s">
        <v>423</v>
      </c>
      <c r="O110" s="18" t="s">
        <v>441</v>
      </c>
      <c r="P110" s="18">
        <f>0.63*100</f>
        <v>63</v>
      </c>
      <c r="Q110" s="18">
        <v>77</v>
      </c>
      <c r="R110" s="18"/>
      <c r="S110" s="18"/>
      <c r="T110" s="18"/>
      <c r="U110" s="18"/>
      <c r="V110" s="18"/>
      <c r="W110" s="18"/>
      <c r="X110" s="18"/>
      <c r="Y110" s="18"/>
      <c r="Z110" s="18"/>
      <c r="AA110" s="18"/>
      <c r="AB110" s="23"/>
      <c r="AC110" s="23"/>
      <c r="AD110" s="18"/>
    </row>
    <row r="111" spans="1:30" s="14" customFormat="1" x14ac:dyDescent="0.3">
      <c r="A111" s="18">
        <v>1492</v>
      </c>
      <c r="B111" s="18" t="s">
        <v>927</v>
      </c>
      <c r="C111" s="18">
        <v>2010</v>
      </c>
      <c r="D111" s="18" t="s">
        <v>928</v>
      </c>
      <c r="E111" s="18" t="s">
        <v>766</v>
      </c>
      <c r="F111" s="18"/>
      <c r="G111" s="18" t="s">
        <v>160</v>
      </c>
      <c r="H111" s="18" t="s">
        <v>882</v>
      </c>
      <c r="I111" s="18">
        <f t="shared" si="5"/>
        <v>87</v>
      </c>
      <c r="J111" s="18">
        <f t="shared" ref="J111:J121" si="6">L111+N111</f>
        <v>43</v>
      </c>
      <c r="K111" s="18">
        <f t="shared" ref="K111:K121" si="7">M111+O111</f>
        <v>44</v>
      </c>
      <c r="L111" s="18" t="s">
        <v>387</v>
      </c>
      <c r="M111" s="18" t="s">
        <v>960</v>
      </c>
      <c r="N111" s="18" t="s">
        <v>960</v>
      </c>
      <c r="O111" s="18" t="s">
        <v>441</v>
      </c>
      <c r="P111" s="18">
        <f>0.77*100</f>
        <v>77</v>
      </c>
      <c r="Q111" s="18">
        <v>77</v>
      </c>
      <c r="R111" s="18"/>
      <c r="S111" s="18"/>
      <c r="T111" s="18"/>
      <c r="U111" s="18"/>
      <c r="V111" s="18"/>
      <c r="W111" s="18"/>
      <c r="X111" s="18"/>
      <c r="Y111" s="18"/>
      <c r="Z111" s="18"/>
      <c r="AA111" s="18"/>
      <c r="AB111" s="23"/>
      <c r="AC111" s="23"/>
      <c r="AD111" s="18"/>
    </row>
    <row r="112" spans="1:30" s="14" customFormat="1" x14ac:dyDescent="0.3">
      <c r="A112" s="18">
        <v>1492</v>
      </c>
      <c r="B112" s="18" t="s">
        <v>927</v>
      </c>
      <c r="C112" s="18">
        <v>2010</v>
      </c>
      <c r="D112" s="18" t="s">
        <v>928</v>
      </c>
      <c r="E112" s="18" t="s">
        <v>766</v>
      </c>
      <c r="F112" s="18"/>
      <c r="G112" s="18" t="s">
        <v>359</v>
      </c>
      <c r="H112" s="18" t="s">
        <v>43</v>
      </c>
      <c r="I112" s="18">
        <f t="shared" si="5"/>
        <v>87</v>
      </c>
      <c r="J112" s="18">
        <f t="shared" si="6"/>
        <v>43</v>
      </c>
      <c r="K112" s="18">
        <f t="shared" si="7"/>
        <v>44</v>
      </c>
      <c r="L112" s="18" t="s">
        <v>441</v>
      </c>
      <c r="M112" s="18" t="s">
        <v>954</v>
      </c>
      <c r="N112" s="18" t="s">
        <v>455</v>
      </c>
      <c r="O112" s="18" t="s">
        <v>183</v>
      </c>
      <c r="P112" s="18">
        <f>0.79*100</f>
        <v>79</v>
      </c>
      <c r="Q112" s="18">
        <v>68</v>
      </c>
      <c r="R112" s="18"/>
      <c r="S112" s="18"/>
      <c r="T112" s="18"/>
      <c r="U112" s="18"/>
      <c r="V112" s="18"/>
      <c r="W112" s="18"/>
      <c r="X112" s="18"/>
      <c r="Y112" s="18"/>
      <c r="Z112" s="18"/>
      <c r="AA112" s="18"/>
      <c r="AB112" s="23"/>
      <c r="AC112" s="23"/>
      <c r="AD112" s="18"/>
    </row>
    <row r="113" spans="1:30" s="14" customFormat="1" x14ac:dyDescent="0.3">
      <c r="A113" s="18">
        <v>1492</v>
      </c>
      <c r="B113" s="18" t="s">
        <v>927</v>
      </c>
      <c r="C113" s="18">
        <v>2010</v>
      </c>
      <c r="D113" s="18" t="s">
        <v>928</v>
      </c>
      <c r="E113" s="18" t="s">
        <v>766</v>
      </c>
      <c r="F113" s="18" t="s">
        <v>885</v>
      </c>
      <c r="G113" s="18" t="s">
        <v>107</v>
      </c>
      <c r="H113" s="18" t="s">
        <v>403</v>
      </c>
      <c r="I113" s="18">
        <f t="shared" si="5"/>
        <v>92</v>
      </c>
      <c r="J113" s="18">
        <f t="shared" si="6"/>
        <v>59</v>
      </c>
      <c r="K113" s="18">
        <f t="shared" si="7"/>
        <v>33</v>
      </c>
      <c r="L113" s="18" t="s">
        <v>441</v>
      </c>
      <c r="M113" s="18" t="s">
        <v>467</v>
      </c>
      <c r="N113" s="18" t="s">
        <v>424</v>
      </c>
      <c r="O113" s="18" t="s">
        <v>468</v>
      </c>
      <c r="P113" s="18">
        <v>57.999999999999993</v>
      </c>
      <c r="Q113" s="18">
        <v>94</v>
      </c>
      <c r="R113" s="18"/>
      <c r="S113" s="18"/>
      <c r="T113" s="18"/>
      <c r="U113" s="18"/>
      <c r="V113" s="18"/>
      <c r="W113" s="18"/>
      <c r="X113" s="18"/>
      <c r="Y113" s="18"/>
      <c r="Z113" s="18"/>
      <c r="AA113" s="18"/>
      <c r="AB113" s="23"/>
      <c r="AC113" s="23"/>
      <c r="AD113" s="18"/>
    </row>
    <row r="114" spans="1:30" s="14" customFormat="1" x14ac:dyDescent="0.3">
      <c r="A114" s="18">
        <v>1492</v>
      </c>
      <c r="B114" s="18" t="s">
        <v>927</v>
      </c>
      <c r="C114" s="18">
        <v>2010</v>
      </c>
      <c r="D114" s="18" t="s">
        <v>928</v>
      </c>
      <c r="E114" s="18" t="s">
        <v>766</v>
      </c>
      <c r="F114" s="18"/>
      <c r="G114" s="18" t="s">
        <v>160</v>
      </c>
      <c r="H114" s="18" t="s">
        <v>882</v>
      </c>
      <c r="I114" s="18">
        <f t="shared" si="5"/>
        <v>92</v>
      </c>
      <c r="J114" s="18">
        <f t="shared" si="6"/>
        <v>59</v>
      </c>
      <c r="K114" s="18">
        <f t="shared" si="7"/>
        <v>33</v>
      </c>
      <c r="L114" s="18" t="s">
        <v>329</v>
      </c>
      <c r="M114" s="18" t="s">
        <v>467</v>
      </c>
      <c r="N114" s="18" t="s">
        <v>744</v>
      </c>
      <c r="O114" s="18" t="s">
        <v>468</v>
      </c>
      <c r="P114" s="18">
        <v>93</v>
      </c>
      <c r="Q114" s="18">
        <v>94</v>
      </c>
      <c r="R114" s="18"/>
      <c r="S114" s="18"/>
      <c r="T114" s="18"/>
      <c r="U114" s="18"/>
      <c r="V114" s="18"/>
      <c r="W114" s="18"/>
      <c r="X114" s="18"/>
      <c r="Y114" s="18"/>
      <c r="Z114" s="18"/>
      <c r="AA114" s="18"/>
      <c r="AB114" s="23"/>
      <c r="AC114" s="23"/>
      <c r="AD114" s="18"/>
    </row>
    <row r="115" spans="1:30" s="14" customFormat="1" x14ac:dyDescent="0.3">
      <c r="A115" s="18">
        <v>1492</v>
      </c>
      <c r="B115" s="18" t="s">
        <v>927</v>
      </c>
      <c r="C115" s="18">
        <v>2010</v>
      </c>
      <c r="D115" s="18" t="s">
        <v>928</v>
      </c>
      <c r="E115" s="18" t="s">
        <v>766</v>
      </c>
      <c r="F115" s="18"/>
      <c r="G115" s="18" t="s">
        <v>359</v>
      </c>
      <c r="H115" s="18" t="s">
        <v>43</v>
      </c>
      <c r="I115" s="18">
        <f t="shared" si="5"/>
        <v>92</v>
      </c>
      <c r="J115" s="18">
        <f t="shared" si="6"/>
        <v>59</v>
      </c>
      <c r="K115" s="18">
        <f t="shared" si="7"/>
        <v>33</v>
      </c>
      <c r="L115" s="18" t="s">
        <v>382</v>
      </c>
      <c r="M115" s="18" t="s">
        <v>744</v>
      </c>
      <c r="N115" s="18" t="s">
        <v>745</v>
      </c>
      <c r="O115" s="18" t="s">
        <v>961</v>
      </c>
      <c r="P115" s="18">
        <v>92</v>
      </c>
      <c r="Q115" s="18">
        <v>88</v>
      </c>
      <c r="R115" s="18"/>
      <c r="S115" s="18"/>
      <c r="T115" s="18"/>
      <c r="U115" s="18"/>
      <c r="V115" s="18"/>
      <c r="W115" s="18"/>
      <c r="X115" s="18"/>
      <c r="Y115" s="18"/>
      <c r="Z115" s="18"/>
      <c r="AA115" s="18"/>
      <c r="AB115" s="23"/>
      <c r="AC115" s="23"/>
      <c r="AD115" s="18"/>
    </row>
    <row r="116" spans="1:30" s="14" customFormat="1" x14ac:dyDescent="0.3">
      <c r="A116" s="18">
        <v>1492</v>
      </c>
      <c r="B116" s="18" t="s">
        <v>927</v>
      </c>
      <c r="C116" s="18">
        <v>2010</v>
      </c>
      <c r="D116" s="18" t="s">
        <v>928</v>
      </c>
      <c r="E116" s="18" t="s">
        <v>766</v>
      </c>
      <c r="F116" s="18" t="s">
        <v>886</v>
      </c>
      <c r="G116" s="18" t="s">
        <v>107</v>
      </c>
      <c r="H116" s="18" t="s">
        <v>403</v>
      </c>
      <c r="I116" s="18">
        <f t="shared" si="5"/>
        <v>95</v>
      </c>
      <c r="J116" s="18">
        <f t="shared" si="6"/>
        <v>55</v>
      </c>
      <c r="K116" s="18">
        <f t="shared" si="7"/>
        <v>40</v>
      </c>
      <c r="L116" s="18" t="s">
        <v>619</v>
      </c>
      <c r="M116" s="18" t="s">
        <v>454</v>
      </c>
      <c r="N116" s="18" t="s">
        <v>352</v>
      </c>
      <c r="O116" s="18" t="s">
        <v>362</v>
      </c>
      <c r="P116" s="18">
        <v>89</v>
      </c>
      <c r="Q116" s="18">
        <v>93</v>
      </c>
      <c r="R116" s="18"/>
      <c r="S116" s="18"/>
      <c r="T116" s="18"/>
      <c r="U116" s="18"/>
      <c r="V116" s="18"/>
      <c r="W116" s="18"/>
      <c r="X116" s="18"/>
      <c r="Y116" s="18"/>
      <c r="Z116" s="18"/>
      <c r="AA116" s="18"/>
      <c r="AB116" s="18"/>
      <c r="AC116" s="18"/>
      <c r="AD116" s="18"/>
    </row>
    <row r="117" spans="1:30" s="14" customFormat="1" x14ac:dyDescent="0.3">
      <c r="A117" s="18">
        <v>1492</v>
      </c>
      <c r="B117" s="18" t="s">
        <v>927</v>
      </c>
      <c r="C117" s="18">
        <v>2010</v>
      </c>
      <c r="D117" s="18" t="s">
        <v>928</v>
      </c>
      <c r="E117" s="18" t="s">
        <v>766</v>
      </c>
      <c r="F117" s="18"/>
      <c r="G117" s="18" t="s">
        <v>160</v>
      </c>
      <c r="H117" s="18" t="s">
        <v>882</v>
      </c>
      <c r="I117" s="18">
        <f t="shared" si="5"/>
        <v>95</v>
      </c>
      <c r="J117" s="18">
        <f t="shared" si="6"/>
        <v>55</v>
      </c>
      <c r="K117" s="18">
        <f t="shared" si="7"/>
        <v>40</v>
      </c>
      <c r="L117" s="18" t="s">
        <v>350</v>
      </c>
      <c r="M117" s="18" t="s">
        <v>456</v>
      </c>
      <c r="N117" s="18" t="s">
        <v>454</v>
      </c>
      <c r="O117" s="18" t="s">
        <v>962</v>
      </c>
      <c r="P117" s="18">
        <v>95</v>
      </c>
      <c r="Q117" s="18">
        <v>98</v>
      </c>
      <c r="R117" s="18"/>
      <c r="S117" s="18"/>
      <c r="T117" s="18"/>
      <c r="U117" s="18"/>
      <c r="V117" s="18"/>
      <c r="W117" s="18"/>
      <c r="X117" s="18"/>
      <c r="Y117" s="18"/>
      <c r="Z117" s="18"/>
      <c r="AA117" s="18"/>
    </row>
    <row r="118" spans="1:30" s="14" customFormat="1" x14ac:dyDescent="0.3">
      <c r="A118" s="18">
        <v>1492</v>
      </c>
      <c r="B118" s="18" t="s">
        <v>927</v>
      </c>
      <c r="C118" s="18">
        <v>2010</v>
      </c>
      <c r="D118" s="18" t="s">
        <v>928</v>
      </c>
      <c r="E118" s="18" t="s">
        <v>766</v>
      </c>
      <c r="F118" s="18"/>
      <c r="G118" s="18" t="s">
        <v>359</v>
      </c>
      <c r="H118" s="18" t="s">
        <v>1710</v>
      </c>
      <c r="I118" s="18">
        <f t="shared" si="5"/>
        <v>95</v>
      </c>
      <c r="J118" s="18">
        <f t="shared" si="6"/>
        <v>55</v>
      </c>
      <c r="K118" s="18">
        <f t="shared" si="7"/>
        <v>40</v>
      </c>
      <c r="L118" s="18" t="s">
        <v>350</v>
      </c>
      <c r="M118" s="18" t="s">
        <v>456</v>
      </c>
      <c r="N118" s="18" t="s">
        <v>454</v>
      </c>
      <c r="O118" s="18" t="s">
        <v>962</v>
      </c>
      <c r="P118" s="18">
        <v>95</v>
      </c>
      <c r="Q118" s="18">
        <v>98</v>
      </c>
      <c r="R118" s="18"/>
      <c r="S118" s="18"/>
      <c r="T118" s="18"/>
      <c r="U118" s="18"/>
      <c r="V118" s="18"/>
      <c r="W118" s="18"/>
      <c r="X118" s="18"/>
      <c r="Y118" s="18"/>
      <c r="Z118" s="18"/>
      <c r="AA118" s="18"/>
    </row>
    <row r="119" spans="1:30" s="14" customFormat="1" x14ac:dyDescent="0.3">
      <c r="A119" s="18">
        <v>1492</v>
      </c>
      <c r="B119" s="18" t="s">
        <v>927</v>
      </c>
      <c r="C119" s="18">
        <v>2010</v>
      </c>
      <c r="D119" s="18" t="s">
        <v>928</v>
      </c>
      <c r="E119" s="18" t="s">
        <v>766</v>
      </c>
      <c r="F119" s="18" t="s">
        <v>1046</v>
      </c>
      <c r="G119" s="18" t="s">
        <v>107</v>
      </c>
      <c r="H119" s="18" t="s">
        <v>403</v>
      </c>
      <c r="I119" s="18">
        <f t="shared" si="5"/>
        <v>276</v>
      </c>
      <c r="J119" s="18">
        <f t="shared" si="6"/>
        <v>159</v>
      </c>
      <c r="K119" s="18">
        <f t="shared" si="7"/>
        <v>117</v>
      </c>
      <c r="L119" s="18" t="s">
        <v>617</v>
      </c>
      <c r="M119" s="18" t="s">
        <v>618</v>
      </c>
      <c r="N119" s="18" t="s">
        <v>619</v>
      </c>
      <c r="O119" s="18" t="s">
        <v>620</v>
      </c>
      <c r="P119" s="18">
        <v>70</v>
      </c>
      <c r="Q119" s="18">
        <v>87</v>
      </c>
      <c r="R119" s="18" t="s">
        <v>602</v>
      </c>
      <c r="S119" s="18" t="s">
        <v>390</v>
      </c>
      <c r="T119" s="18" t="s">
        <v>621</v>
      </c>
      <c r="U119" s="18" t="s">
        <v>622</v>
      </c>
      <c r="V119" s="18" t="s">
        <v>199</v>
      </c>
      <c r="W119" s="18"/>
      <c r="X119" s="18"/>
      <c r="Y119" s="18"/>
      <c r="Z119" s="18"/>
      <c r="AA119" s="18"/>
    </row>
    <row r="120" spans="1:30" s="14" customFormat="1" x14ac:dyDescent="0.3">
      <c r="A120" s="18">
        <v>1492</v>
      </c>
      <c r="B120" s="18" t="s">
        <v>927</v>
      </c>
      <c r="C120" s="18">
        <v>2010</v>
      </c>
      <c r="D120" s="18" t="s">
        <v>928</v>
      </c>
      <c r="E120" s="18" t="s">
        <v>766</v>
      </c>
      <c r="F120" s="18"/>
      <c r="G120" s="18" t="s">
        <v>160</v>
      </c>
      <c r="H120" s="18" t="s">
        <v>882</v>
      </c>
      <c r="I120" s="18">
        <f t="shared" si="5"/>
        <v>274</v>
      </c>
      <c r="J120" s="18">
        <f t="shared" si="6"/>
        <v>157</v>
      </c>
      <c r="K120" s="18">
        <f t="shared" si="7"/>
        <v>117</v>
      </c>
      <c r="L120" s="18" t="s">
        <v>623</v>
      </c>
      <c r="M120" s="18" t="s">
        <v>446</v>
      </c>
      <c r="N120" s="18" t="s">
        <v>438</v>
      </c>
      <c r="O120" s="18" t="s">
        <v>624</v>
      </c>
      <c r="P120" s="18">
        <v>89</v>
      </c>
      <c r="Q120" s="18">
        <v>89</v>
      </c>
      <c r="R120" s="18" t="s">
        <v>584</v>
      </c>
      <c r="S120" s="18" t="s">
        <v>625</v>
      </c>
      <c r="T120" s="18" t="s">
        <v>627</v>
      </c>
      <c r="U120" s="18" t="s">
        <v>628</v>
      </c>
      <c r="V120" s="18" t="s">
        <v>626</v>
      </c>
      <c r="W120" s="18"/>
      <c r="X120" s="18"/>
      <c r="Y120" s="18"/>
      <c r="Z120" s="18"/>
      <c r="AA120" s="18"/>
    </row>
    <row r="121" spans="1:30" s="14" customFormat="1" x14ac:dyDescent="0.3">
      <c r="A121" s="18">
        <v>1492</v>
      </c>
      <c r="B121" s="18" t="s">
        <v>927</v>
      </c>
      <c r="C121" s="18">
        <v>2010</v>
      </c>
      <c r="D121" s="18" t="s">
        <v>928</v>
      </c>
      <c r="E121" s="18" t="s">
        <v>766</v>
      </c>
      <c r="F121" s="18"/>
      <c r="G121" s="18" t="s">
        <v>359</v>
      </c>
      <c r="H121" s="18" t="s">
        <v>43</v>
      </c>
      <c r="I121" s="18">
        <f t="shared" si="5"/>
        <v>274</v>
      </c>
      <c r="J121" s="18">
        <f t="shared" si="6"/>
        <v>157</v>
      </c>
      <c r="K121" s="18">
        <f t="shared" si="7"/>
        <v>117</v>
      </c>
      <c r="L121" s="18" t="s">
        <v>623</v>
      </c>
      <c r="M121" s="18" t="s">
        <v>384</v>
      </c>
      <c r="N121" s="18" t="s">
        <v>438</v>
      </c>
      <c r="O121" s="18" t="s">
        <v>440</v>
      </c>
      <c r="P121" s="18" t="s">
        <v>338</v>
      </c>
      <c r="Q121" s="18" t="s">
        <v>439</v>
      </c>
      <c r="R121" s="18" t="s">
        <v>625</v>
      </c>
      <c r="S121" s="18" t="s">
        <v>585</v>
      </c>
      <c r="T121" s="18" t="s">
        <v>629</v>
      </c>
      <c r="U121" s="18" t="s">
        <v>630</v>
      </c>
      <c r="V121" s="18" t="s">
        <v>625</v>
      </c>
      <c r="W121" s="18"/>
      <c r="X121" s="18"/>
      <c r="Y121" s="18"/>
      <c r="Z121" s="18"/>
      <c r="AA121" s="18"/>
    </row>
    <row r="122" spans="1:30" s="14" customFormat="1" x14ac:dyDescent="0.3">
      <c r="A122" s="18" t="s">
        <v>1145</v>
      </c>
      <c r="B122" s="18" t="s">
        <v>1872</v>
      </c>
      <c r="C122" s="18">
        <v>2009</v>
      </c>
      <c r="D122" s="18" t="s">
        <v>768</v>
      </c>
      <c r="E122" s="18" t="s">
        <v>766</v>
      </c>
      <c r="F122" s="18" t="s">
        <v>1148</v>
      </c>
      <c r="G122" s="18" t="s">
        <v>107</v>
      </c>
      <c r="H122" s="18" t="s">
        <v>1710</v>
      </c>
      <c r="I122" s="18">
        <f t="shared" si="5"/>
        <v>39</v>
      </c>
      <c r="J122" s="18">
        <v>31</v>
      </c>
      <c r="K122" s="18">
        <v>8</v>
      </c>
      <c r="L122" s="18"/>
      <c r="M122" s="18"/>
      <c r="N122" s="18"/>
      <c r="O122" s="18"/>
      <c r="P122" s="18" t="s">
        <v>1149</v>
      </c>
      <c r="Q122" s="18" t="s">
        <v>1150</v>
      </c>
      <c r="R122" s="18"/>
      <c r="S122" s="18"/>
      <c r="T122" s="18"/>
      <c r="U122" s="18"/>
      <c r="V122" s="18"/>
      <c r="W122" s="18"/>
      <c r="X122" s="18"/>
      <c r="Y122" s="18"/>
      <c r="Z122" s="18"/>
      <c r="AA122" s="18"/>
    </row>
    <row r="123" spans="1:30" s="14" customFormat="1" x14ac:dyDescent="0.3">
      <c r="A123" s="18" t="s">
        <v>1145</v>
      </c>
      <c r="B123" s="18" t="s">
        <v>1872</v>
      </c>
      <c r="C123" s="18">
        <v>2009</v>
      </c>
      <c r="D123" s="18" t="s">
        <v>768</v>
      </c>
      <c r="E123" s="18" t="s">
        <v>766</v>
      </c>
      <c r="F123" s="18"/>
      <c r="G123" s="18" t="s">
        <v>105</v>
      </c>
      <c r="H123" s="18" t="s">
        <v>1710</v>
      </c>
      <c r="I123" s="18">
        <f t="shared" si="5"/>
        <v>39</v>
      </c>
      <c r="J123" s="18">
        <v>31</v>
      </c>
      <c r="K123" s="18">
        <v>8</v>
      </c>
      <c r="L123" s="18"/>
      <c r="M123" s="18"/>
      <c r="N123" s="18"/>
      <c r="O123" s="18"/>
      <c r="P123" s="18" t="s">
        <v>484</v>
      </c>
      <c r="Q123" s="18" t="s">
        <v>373</v>
      </c>
      <c r="R123" s="18"/>
      <c r="S123" s="18"/>
      <c r="T123" s="18"/>
      <c r="U123" s="18"/>
      <c r="V123" s="18"/>
      <c r="W123" s="18"/>
      <c r="X123" s="18"/>
      <c r="Y123" s="18"/>
      <c r="Z123" s="18"/>
      <c r="AA123" s="18"/>
    </row>
    <row r="124" spans="1:30" s="14" customFormat="1" x14ac:dyDescent="0.3">
      <c r="A124" s="18" t="s">
        <v>1145</v>
      </c>
      <c r="B124" s="18" t="s">
        <v>1872</v>
      </c>
      <c r="C124" s="18">
        <v>2009</v>
      </c>
      <c r="D124" s="18" t="s">
        <v>768</v>
      </c>
      <c r="E124" s="18" t="s">
        <v>766</v>
      </c>
      <c r="F124" s="18" t="s">
        <v>1151</v>
      </c>
      <c r="G124" s="18" t="s">
        <v>107</v>
      </c>
      <c r="H124" s="18" t="s">
        <v>1710</v>
      </c>
      <c r="I124" s="18">
        <f t="shared" si="5"/>
        <v>23</v>
      </c>
      <c r="J124" s="18">
        <v>18</v>
      </c>
      <c r="K124" s="18">
        <v>5</v>
      </c>
      <c r="L124" s="18"/>
      <c r="M124" s="18"/>
      <c r="N124" s="18"/>
      <c r="O124" s="18"/>
      <c r="P124" s="18" t="s">
        <v>970</v>
      </c>
      <c r="Q124" s="18" t="s">
        <v>655</v>
      </c>
      <c r="R124" s="18"/>
      <c r="S124" s="18"/>
      <c r="T124" s="18"/>
      <c r="U124" s="18"/>
      <c r="V124" s="18"/>
      <c r="W124" s="18"/>
      <c r="X124" s="18"/>
      <c r="Y124" s="18"/>
      <c r="Z124" s="18"/>
      <c r="AA124" s="18"/>
    </row>
    <row r="125" spans="1:30" s="14" customFormat="1" x14ac:dyDescent="0.3">
      <c r="A125" s="18" t="s">
        <v>1145</v>
      </c>
      <c r="B125" s="18" t="s">
        <v>1872</v>
      </c>
      <c r="C125" s="18">
        <v>2009</v>
      </c>
      <c r="D125" s="18" t="s">
        <v>768</v>
      </c>
      <c r="E125" s="18" t="s">
        <v>766</v>
      </c>
      <c r="F125" s="18"/>
      <c r="G125" s="18" t="s">
        <v>105</v>
      </c>
      <c r="H125" s="18" t="s">
        <v>1710</v>
      </c>
      <c r="I125" s="18">
        <f t="shared" si="5"/>
        <v>23</v>
      </c>
      <c r="J125" s="18">
        <v>18</v>
      </c>
      <c r="K125" s="18">
        <v>5</v>
      </c>
      <c r="L125" s="18"/>
      <c r="M125" s="18"/>
      <c r="N125" s="18"/>
      <c r="O125" s="18"/>
      <c r="P125" s="18" t="s">
        <v>484</v>
      </c>
      <c r="Q125" s="18" t="s">
        <v>215</v>
      </c>
      <c r="R125" s="18"/>
      <c r="S125" s="18"/>
      <c r="T125" s="18"/>
      <c r="U125" s="18"/>
      <c r="V125" s="18"/>
      <c r="W125" s="18"/>
      <c r="X125" s="18"/>
      <c r="Y125" s="18"/>
      <c r="Z125" s="18"/>
      <c r="AA125" s="18"/>
    </row>
    <row r="126" spans="1:30" s="14" customFormat="1" x14ac:dyDescent="0.3">
      <c r="A126" s="18" t="s">
        <v>1510</v>
      </c>
      <c r="B126" s="18" t="s">
        <v>1511</v>
      </c>
      <c r="C126" s="18">
        <v>2009</v>
      </c>
      <c r="D126" s="18" t="s">
        <v>1512</v>
      </c>
      <c r="E126" s="18" t="s">
        <v>830</v>
      </c>
      <c r="F126" s="18"/>
      <c r="G126" s="18" t="s">
        <v>1515</v>
      </c>
      <c r="H126" s="18" t="s">
        <v>1517</v>
      </c>
      <c r="I126" s="18">
        <f t="shared" si="5"/>
        <v>93</v>
      </c>
      <c r="J126" s="18">
        <v>34</v>
      </c>
      <c r="K126" s="18">
        <v>59</v>
      </c>
      <c r="L126" s="18"/>
      <c r="M126" s="18"/>
      <c r="N126" s="18"/>
      <c r="O126" s="18"/>
      <c r="P126" s="18">
        <v>35.299999999999997</v>
      </c>
      <c r="Q126" s="18">
        <v>98.3</v>
      </c>
      <c r="R126" s="18"/>
      <c r="S126" s="18"/>
      <c r="T126" s="18"/>
      <c r="U126" s="18"/>
      <c r="V126" s="18"/>
      <c r="W126" s="18"/>
      <c r="X126" s="18"/>
      <c r="Y126" s="18"/>
      <c r="Z126" s="18"/>
      <c r="AA126" s="18"/>
    </row>
    <row r="127" spans="1:30" s="14" customFormat="1" x14ac:dyDescent="0.3">
      <c r="A127" s="18" t="s">
        <v>1510</v>
      </c>
      <c r="B127" s="18" t="s">
        <v>1511</v>
      </c>
      <c r="C127" s="18">
        <v>2009</v>
      </c>
      <c r="D127" s="18" t="s">
        <v>1512</v>
      </c>
      <c r="E127" s="18" t="s">
        <v>830</v>
      </c>
      <c r="F127" s="18"/>
      <c r="G127" s="18" t="s">
        <v>1516</v>
      </c>
      <c r="H127" s="18" t="s">
        <v>1518</v>
      </c>
      <c r="I127" s="18">
        <f t="shared" si="5"/>
        <v>93</v>
      </c>
      <c r="J127" s="18">
        <v>34</v>
      </c>
      <c r="K127" s="18">
        <v>59</v>
      </c>
      <c r="L127" s="18"/>
      <c r="M127" s="18"/>
      <c r="N127" s="18"/>
      <c r="O127" s="18"/>
      <c r="P127" s="18">
        <v>47.1</v>
      </c>
      <c r="Q127" s="18">
        <v>98.3</v>
      </c>
      <c r="R127" s="18"/>
      <c r="S127" s="18"/>
      <c r="T127" s="18"/>
      <c r="U127" s="18"/>
      <c r="V127" s="18"/>
      <c r="W127" s="18"/>
      <c r="X127" s="18"/>
      <c r="Y127" s="18"/>
      <c r="Z127" s="18"/>
      <c r="AA127" s="18"/>
    </row>
    <row r="128" spans="1:30" s="14" customFormat="1" x14ac:dyDescent="0.3">
      <c r="A128" s="18">
        <v>2094</v>
      </c>
      <c r="B128" s="18" t="s">
        <v>910</v>
      </c>
      <c r="C128" s="18">
        <v>2006</v>
      </c>
      <c r="D128" s="18" t="s">
        <v>775</v>
      </c>
      <c r="E128" s="18" t="s">
        <v>766</v>
      </c>
      <c r="F128" s="18" t="s">
        <v>1046</v>
      </c>
      <c r="G128" s="18" t="s">
        <v>107</v>
      </c>
      <c r="H128" s="18" t="s">
        <v>633</v>
      </c>
      <c r="I128" s="18">
        <f t="shared" si="5"/>
        <v>229</v>
      </c>
      <c r="J128" s="18">
        <v>12</v>
      </c>
      <c r="K128" s="18">
        <v>217</v>
      </c>
      <c r="L128" s="18"/>
      <c r="M128" s="18"/>
      <c r="N128" s="18"/>
      <c r="O128" s="18"/>
      <c r="P128" s="18" t="s">
        <v>637</v>
      </c>
      <c r="Q128" s="18" t="s">
        <v>638</v>
      </c>
      <c r="R128" s="18" t="s">
        <v>639</v>
      </c>
      <c r="S128" s="18" t="s">
        <v>497</v>
      </c>
      <c r="T128" s="18"/>
      <c r="U128" s="18"/>
      <c r="V128" s="18"/>
      <c r="W128" s="18"/>
      <c r="X128" s="18" t="s">
        <v>649</v>
      </c>
      <c r="Y128" s="18"/>
      <c r="Z128" s="18"/>
      <c r="AA128" s="18"/>
    </row>
    <row r="129" spans="1:27" s="14" customFormat="1" x14ac:dyDescent="0.3">
      <c r="A129" s="18">
        <v>2094</v>
      </c>
      <c r="B129" s="18" t="s">
        <v>910</v>
      </c>
      <c r="C129" s="18">
        <v>2006</v>
      </c>
      <c r="D129" s="18" t="s">
        <v>775</v>
      </c>
      <c r="E129" s="18" t="s">
        <v>766</v>
      </c>
      <c r="F129" s="18"/>
      <c r="G129" s="18" t="s">
        <v>107</v>
      </c>
      <c r="H129" s="18" t="s">
        <v>634</v>
      </c>
      <c r="I129" s="18">
        <f t="shared" si="5"/>
        <v>229</v>
      </c>
      <c r="J129" s="18">
        <v>12</v>
      </c>
      <c r="K129" s="18">
        <v>217</v>
      </c>
      <c r="L129" s="18"/>
      <c r="M129" s="18"/>
      <c r="N129" s="18"/>
      <c r="O129" s="18"/>
      <c r="P129" s="18" t="s">
        <v>149</v>
      </c>
      <c r="Q129" s="18" t="s">
        <v>640</v>
      </c>
      <c r="R129" s="18" t="s">
        <v>641</v>
      </c>
      <c r="S129" s="18" t="s">
        <v>642</v>
      </c>
      <c r="T129" s="18"/>
      <c r="U129" s="18"/>
      <c r="V129" s="18"/>
      <c r="W129" s="18"/>
      <c r="X129" s="18"/>
      <c r="Y129" s="18"/>
      <c r="Z129" s="18"/>
      <c r="AA129" s="18"/>
    </row>
    <row r="130" spans="1:27" s="14" customFormat="1" x14ac:dyDescent="0.3">
      <c r="A130" s="18">
        <v>2094</v>
      </c>
      <c r="B130" s="18" t="s">
        <v>910</v>
      </c>
      <c r="C130" s="18">
        <v>2006</v>
      </c>
      <c r="D130" s="18" t="s">
        <v>775</v>
      </c>
      <c r="E130" s="18" t="s">
        <v>766</v>
      </c>
      <c r="F130" s="18"/>
      <c r="G130" s="18" t="s">
        <v>425</v>
      </c>
      <c r="H130" s="18" t="s">
        <v>635</v>
      </c>
      <c r="I130" s="18">
        <f t="shared" si="5"/>
        <v>229</v>
      </c>
      <c r="J130" s="18">
        <v>12</v>
      </c>
      <c r="K130" s="18">
        <v>217</v>
      </c>
      <c r="L130" s="18"/>
      <c r="M130" s="18"/>
      <c r="N130" s="18"/>
      <c r="O130" s="18"/>
      <c r="P130" s="18" t="s">
        <v>643</v>
      </c>
      <c r="Q130" s="18" t="s">
        <v>644</v>
      </c>
      <c r="R130" s="18" t="s">
        <v>644</v>
      </c>
      <c r="S130" s="18" t="s">
        <v>645</v>
      </c>
      <c r="T130" s="18"/>
      <c r="U130" s="18"/>
      <c r="V130" s="18"/>
      <c r="W130" s="18"/>
      <c r="X130" s="18" t="s">
        <v>650</v>
      </c>
      <c r="Y130" s="18"/>
      <c r="Z130" s="18"/>
      <c r="AA130" s="18"/>
    </row>
    <row r="131" spans="1:27" s="14" customFormat="1" x14ac:dyDescent="0.3">
      <c r="A131" s="18">
        <v>2094</v>
      </c>
      <c r="B131" s="18" t="s">
        <v>910</v>
      </c>
      <c r="C131" s="18">
        <v>2006</v>
      </c>
      <c r="D131" s="18" t="s">
        <v>775</v>
      </c>
      <c r="E131" s="18" t="s">
        <v>766</v>
      </c>
      <c r="F131" s="18"/>
      <c r="G131" s="18" t="s">
        <v>425</v>
      </c>
      <c r="H131" s="18" t="s">
        <v>636</v>
      </c>
      <c r="I131" s="18">
        <f t="shared" si="5"/>
        <v>229</v>
      </c>
      <c r="J131" s="18">
        <v>12</v>
      </c>
      <c r="K131" s="18">
        <v>217</v>
      </c>
      <c r="L131" s="18"/>
      <c r="M131" s="18"/>
      <c r="N131" s="18"/>
      <c r="O131" s="18"/>
      <c r="P131" s="18" t="s">
        <v>646</v>
      </c>
      <c r="Q131" s="18" t="s">
        <v>647</v>
      </c>
      <c r="R131" s="18" t="s">
        <v>648</v>
      </c>
      <c r="S131" s="18" t="s">
        <v>464</v>
      </c>
      <c r="T131" s="18"/>
      <c r="U131" s="18"/>
      <c r="V131" s="18"/>
      <c r="W131" s="18"/>
      <c r="X131" s="18"/>
      <c r="Y131" s="18"/>
      <c r="Z131" s="18"/>
      <c r="AA131" s="18"/>
    </row>
    <row r="132" spans="1:27" s="14" customFormat="1" x14ac:dyDescent="0.3">
      <c r="A132" s="18">
        <v>2091</v>
      </c>
      <c r="B132" s="18" t="s">
        <v>929</v>
      </c>
      <c r="C132" s="18">
        <v>2006</v>
      </c>
      <c r="D132" s="18" t="s">
        <v>782</v>
      </c>
      <c r="E132" s="18" t="s">
        <v>766</v>
      </c>
      <c r="F132" s="18" t="s">
        <v>1053</v>
      </c>
      <c r="G132" s="18" t="s">
        <v>107</v>
      </c>
      <c r="H132" s="18" t="s">
        <v>403</v>
      </c>
      <c r="I132" s="18">
        <f t="shared" si="5"/>
        <v>82</v>
      </c>
      <c r="J132" s="18" t="s">
        <v>434</v>
      </c>
      <c r="K132" s="18" t="s">
        <v>424</v>
      </c>
      <c r="L132" s="18"/>
      <c r="M132" s="18"/>
      <c r="N132" s="18"/>
      <c r="O132" s="18"/>
      <c r="P132" s="18" t="s">
        <v>884</v>
      </c>
      <c r="Q132" s="18" t="s">
        <v>643</v>
      </c>
      <c r="R132" s="18"/>
      <c r="S132" s="18"/>
      <c r="T132" s="18"/>
      <c r="U132" s="18"/>
      <c r="V132" s="18"/>
      <c r="W132" s="18"/>
      <c r="X132" s="18"/>
      <c r="Y132" s="18"/>
      <c r="Z132" s="18"/>
      <c r="AA132" s="18"/>
    </row>
    <row r="133" spans="1:27" s="14" customFormat="1" x14ac:dyDescent="0.3">
      <c r="A133" s="18">
        <v>2091</v>
      </c>
      <c r="B133" s="18" t="s">
        <v>929</v>
      </c>
      <c r="C133" s="18">
        <v>2006</v>
      </c>
      <c r="D133" s="18" t="s">
        <v>782</v>
      </c>
      <c r="E133" s="18" t="s">
        <v>766</v>
      </c>
      <c r="F133" s="18"/>
      <c r="G133" s="18" t="s">
        <v>425</v>
      </c>
      <c r="H133" s="18" t="s">
        <v>587</v>
      </c>
      <c r="I133" s="18">
        <f t="shared" si="5"/>
        <v>82</v>
      </c>
      <c r="J133" s="18" t="s">
        <v>434</v>
      </c>
      <c r="K133" s="18" t="s">
        <v>424</v>
      </c>
      <c r="L133" s="18"/>
      <c r="M133" s="18"/>
      <c r="N133" s="18"/>
      <c r="O133" s="18"/>
      <c r="P133" s="18" t="s">
        <v>212</v>
      </c>
      <c r="Q133" s="18" t="s">
        <v>637</v>
      </c>
      <c r="R133" s="18"/>
      <c r="S133" s="18"/>
      <c r="T133" s="18"/>
      <c r="U133" s="18"/>
      <c r="V133" s="18"/>
      <c r="W133" s="18"/>
      <c r="X133" s="18"/>
      <c r="Y133" s="18"/>
      <c r="Z133" s="18"/>
      <c r="AA133" s="18"/>
    </row>
    <row r="134" spans="1:27" s="14" customFormat="1" x14ac:dyDescent="0.3">
      <c r="A134" s="18">
        <v>2334</v>
      </c>
      <c r="B134" s="18" t="s">
        <v>930</v>
      </c>
      <c r="C134" s="18">
        <v>2005</v>
      </c>
      <c r="D134" s="18" t="s">
        <v>775</v>
      </c>
      <c r="E134" s="18" t="s">
        <v>766</v>
      </c>
      <c r="F134" s="18"/>
      <c r="G134" s="18" t="s">
        <v>107</v>
      </c>
      <c r="H134" s="18" t="s">
        <v>633</v>
      </c>
      <c r="I134" s="18">
        <f t="shared" ref="I134:I191" si="8">J134+K134</f>
        <v>631</v>
      </c>
      <c r="J134" s="18" t="s">
        <v>394</v>
      </c>
      <c r="K134" s="18" t="s">
        <v>953</v>
      </c>
      <c r="L134" s="18"/>
      <c r="M134" s="18"/>
      <c r="N134" s="18"/>
      <c r="O134" s="18"/>
      <c r="P134" s="18" t="s">
        <v>659</v>
      </c>
      <c r="Q134" s="18" t="s">
        <v>462</v>
      </c>
      <c r="R134" s="18" t="s">
        <v>395</v>
      </c>
      <c r="S134" s="18" t="s">
        <v>660</v>
      </c>
      <c r="T134" s="18" t="s">
        <v>661</v>
      </c>
      <c r="U134" s="18" t="s">
        <v>662</v>
      </c>
      <c r="V134" s="18"/>
      <c r="W134" s="18"/>
      <c r="X134" s="18"/>
      <c r="Y134" s="18"/>
      <c r="Z134" s="18"/>
      <c r="AA134" s="18"/>
    </row>
    <row r="135" spans="1:27" s="14" customFormat="1" x14ac:dyDescent="0.3">
      <c r="A135" s="18">
        <v>2334</v>
      </c>
      <c r="B135" s="18" t="s">
        <v>930</v>
      </c>
      <c r="C135" s="18">
        <v>2005</v>
      </c>
      <c r="D135" s="18" t="s">
        <v>775</v>
      </c>
      <c r="E135" s="18" t="s">
        <v>766</v>
      </c>
      <c r="F135" s="18"/>
      <c r="G135" s="18" t="s">
        <v>105</v>
      </c>
      <c r="H135" s="18" t="s">
        <v>1483</v>
      </c>
      <c r="I135" s="18">
        <f t="shared" si="8"/>
        <v>631</v>
      </c>
      <c r="J135" s="18" t="s">
        <v>394</v>
      </c>
      <c r="K135" s="18" t="s">
        <v>953</v>
      </c>
      <c r="L135" s="18"/>
      <c r="M135" s="18"/>
      <c r="N135" s="18"/>
      <c r="O135" s="18"/>
      <c r="P135" s="18" t="s">
        <v>663</v>
      </c>
      <c r="Q135" s="18" t="s">
        <v>664</v>
      </c>
      <c r="R135" s="18" t="s">
        <v>665</v>
      </c>
      <c r="S135" s="18" t="s">
        <v>301</v>
      </c>
      <c r="T135" s="18" t="s">
        <v>666</v>
      </c>
      <c r="U135" s="18" t="s">
        <v>667</v>
      </c>
      <c r="V135" s="18"/>
      <c r="W135" s="18"/>
      <c r="X135" s="18"/>
      <c r="Y135" s="18"/>
      <c r="Z135" s="18"/>
      <c r="AA135" s="18"/>
    </row>
    <row r="136" spans="1:27" s="14" customFormat="1" x14ac:dyDescent="0.3">
      <c r="A136" s="18" t="s">
        <v>1118</v>
      </c>
      <c r="B136" s="18" t="s">
        <v>1873</v>
      </c>
      <c r="C136" s="18">
        <v>2005</v>
      </c>
      <c r="D136" s="18" t="s">
        <v>1370</v>
      </c>
      <c r="E136" s="18" t="s">
        <v>897</v>
      </c>
      <c r="F136" s="18"/>
      <c r="G136" s="18" t="s">
        <v>107</v>
      </c>
      <c r="H136" s="18" t="s">
        <v>633</v>
      </c>
      <c r="I136" s="18">
        <f t="shared" si="8"/>
        <v>87</v>
      </c>
      <c r="J136" s="18">
        <v>27</v>
      </c>
      <c r="K136" s="18">
        <v>60</v>
      </c>
      <c r="L136" s="18"/>
      <c r="M136" s="18"/>
      <c r="N136" s="18"/>
      <c r="O136" s="18"/>
      <c r="P136" s="18" t="s">
        <v>1076</v>
      </c>
      <c r="Q136" s="18" t="s">
        <v>374</v>
      </c>
      <c r="R136" s="18"/>
      <c r="S136" s="18"/>
      <c r="T136" s="18"/>
      <c r="U136" s="18"/>
      <c r="V136" s="18"/>
      <c r="W136" s="18"/>
      <c r="X136" s="18"/>
      <c r="Y136" s="18"/>
      <c r="Z136" s="18"/>
      <c r="AA136" s="18"/>
    </row>
    <row r="137" spans="1:27" s="14" customFormat="1" x14ac:dyDescent="0.3">
      <c r="A137" s="18" t="s">
        <v>1118</v>
      </c>
      <c r="B137" s="18" t="s">
        <v>1873</v>
      </c>
      <c r="C137" s="18">
        <v>2005</v>
      </c>
      <c r="D137" s="18" t="s">
        <v>1370</v>
      </c>
      <c r="E137" s="18" t="s">
        <v>897</v>
      </c>
      <c r="F137" s="18"/>
      <c r="G137" s="18" t="s">
        <v>160</v>
      </c>
      <c r="H137" s="18" t="s">
        <v>635</v>
      </c>
      <c r="I137" s="18">
        <f t="shared" si="8"/>
        <v>87</v>
      </c>
      <c r="J137" s="18">
        <v>27</v>
      </c>
      <c r="K137" s="18">
        <v>60</v>
      </c>
      <c r="L137" s="18"/>
      <c r="M137" s="18"/>
      <c r="N137" s="18"/>
      <c r="O137" s="18"/>
      <c r="P137" s="18" t="s">
        <v>1125</v>
      </c>
      <c r="Q137" s="18" t="s">
        <v>1126</v>
      </c>
      <c r="R137" s="18"/>
      <c r="S137" s="18"/>
      <c r="T137" s="18"/>
      <c r="U137" s="18"/>
      <c r="V137" s="18"/>
      <c r="W137" s="18"/>
      <c r="X137" s="18"/>
      <c r="Y137" s="18"/>
      <c r="Z137" s="18"/>
      <c r="AA137" s="18"/>
    </row>
    <row r="138" spans="1:27" s="14" customFormat="1" x14ac:dyDescent="0.3">
      <c r="A138" s="18">
        <v>2339</v>
      </c>
      <c r="B138" s="18" t="s">
        <v>23</v>
      </c>
      <c r="C138" s="18">
        <v>2004</v>
      </c>
      <c r="D138" s="18" t="s">
        <v>931</v>
      </c>
      <c r="E138" s="18" t="s">
        <v>766</v>
      </c>
      <c r="F138" s="18" t="s">
        <v>887</v>
      </c>
      <c r="G138" s="18" t="s">
        <v>107</v>
      </c>
      <c r="H138" s="18" t="s">
        <v>43</v>
      </c>
      <c r="I138" s="18">
        <f t="shared" si="8"/>
        <v>24</v>
      </c>
      <c r="J138" s="18">
        <v>14</v>
      </c>
      <c r="K138" s="18">
        <v>10</v>
      </c>
      <c r="L138" s="18"/>
      <c r="M138" s="18"/>
      <c r="N138" s="18"/>
      <c r="O138" s="18"/>
      <c r="P138" s="18" t="s">
        <v>669</v>
      </c>
      <c r="Q138" s="18" t="s">
        <v>670</v>
      </c>
      <c r="R138" s="18"/>
      <c r="S138" s="18"/>
      <c r="T138" s="18"/>
      <c r="U138" s="18"/>
      <c r="V138" s="18"/>
      <c r="W138" s="18"/>
      <c r="X138" s="18" t="s">
        <v>679</v>
      </c>
      <c r="Y138" s="18"/>
      <c r="Z138" s="18"/>
      <c r="AA138" s="18"/>
    </row>
    <row r="139" spans="1:27" s="14" customFormat="1" x14ac:dyDescent="0.3">
      <c r="A139" s="18">
        <v>2339</v>
      </c>
      <c r="B139" s="18" t="s">
        <v>23</v>
      </c>
      <c r="C139" s="18">
        <v>2004</v>
      </c>
      <c r="D139" s="18" t="s">
        <v>931</v>
      </c>
      <c r="E139" s="18" t="s">
        <v>766</v>
      </c>
      <c r="F139" s="18"/>
      <c r="G139" s="18" t="s">
        <v>160</v>
      </c>
      <c r="H139" s="18" t="s">
        <v>43</v>
      </c>
      <c r="I139" s="18">
        <f t="shared" si="8"/>
        <v>24</v>
      </c>
      <c r="J139" s="18">
        <v>14</v>
      </c>
      <c r="K139" s="18">
        <v>10</v>
      </c>
      <c r="L139" s="18"/>
      <c r="M139" s="18"/>
      <c r="N139" s="18"/>
      <c r="O139" s="18"/>
      <c r="P139" s="18" t="s">
        <v>671</v>
      </c>
      <c r="Q139" s="18" t="s">
        <v>644</v>
      </c>
      <c r="R139" s="18"/>
      <c r="S139" s="18"/>
      <c r="T139" s="18"/>
      <c r="U139" s="18"/>
      <c r="V139" s="18"/>
      <c r="W139" s="18"/>
      <c r="X139" s="18" t="s">
        <v>680</v>
      </c>
      <c r="Y139" s="18"/>
      <c r="Z139" s="18"/>
      <c r="AA139" s="18"/>
    </row>
    <row r="140" spans="1:27" s="14" customFormat="1" x14ac:dyDescent="0.3">
      <c r="A140" s="18">
        <v>2339</v>
      </c>
      <c r="B140" s="18" t="s">
        <v>23</v>
      </c>
      <c r="C140" s="18">
        <v>2004</v>
      </c>
      <c r="D140" s="18" t="s">
        <v>931</v>
      </c>
      <c r="E140" s="18" t="s">
        <v>766</v>
      </c>
      <c r="F140" s="18" t="s">
        <v>885</v>
      </c>
      <c r="G140" s="18" t="s">
        <v>107</v>
      </c>
      <c r="H140" s="18" t="s">
        <v>43</v>
      </c>
      <c r="I140" s="18">
        <f t="shared" si="8"/>
        <v>69</v>
      </c>
      <c r="J140" s="18">
        <v>18</v>
      </c>
      <c r="K140" s="18">
        <v>51</v>
      </c>
      <c r="L140" s="18"/>
      <c r="M140" s="18"/>
      <c r="N140" s="18"/>
      <c r="O140" s="18"/>
      <c r="P140" s="18" t="s">
        <v>234</v>
      </c>
      <c r="Q140" s="18" t="s">
        <v>672</v>
      </c>
      <c r="R140" s="18"/>
      <c r="S140" s="18"/>
      <c r="T140" s="18"/>
      <c r="U140" s="18"/>
      <c r="V140" s="18"/>
      <c r="W140" s="18"/>
      <c r="X140" s="18"/>
      <c r="Y140" s="18"/>
      <c r="Z140" s="18"/>
      <c r="AA140" s="18"/>
    </row>
    <row r="141" spans="1:27" s="14" customFormat="1" x14ac:dyDescent="0.3">
      <c r="A141" s="18">
        <v>2339</v>
      </c>
      <c r="B141" s="18" t="s">
        <v>23</v>
      </c>
      <c r="C141" s="18">
        <v>2004</v>
      </c>
      <c r="D141" s="18" t="s">
        <v>931</v>
      </c>
      <c r="E141" s="18" t="s">
        <v>766</v>
      </c>
      <c r="F141" s="18"/>
      <c r="G141" s="18" t="s">
        <v>160</v>
      </c>
      <c r="H141" s="18" t="s">
        <v>43</v>
      </c>
      <c r="I141" s="18">
        <f t="shared" si="8"/>
        <v>69</v>
      </c>
      <c r="J141" s="18">
        <v>18</v>
      </c>
      <c r="K141" s="18">
        <v>51</v>
      </c>
      <c r="L141" s="18"/>
      <c r="M141" s="18"/>
      <c r="N141" s="18"/>
      <c r="O141" s="18"/>
      <c r="P141" s="18" t="s">
        <v>673</v>
      </c>
      <c r="Q141" s="18" t="s">
        <v>674</v>
      </c>
      <c r="R141" s="18"/>
      <c r="S141" s="18"/>
      <c r="T141" s="18"/>
      <c r="U141" s="18"/>
      <c r="V141" s="18"/>
      <c r="W141" s="18"/>
      <c r="X141" s="18"/>
      <c r="Y141" s="18"/>
      <c r="Z141" s="18"/>
      <c r="AA141" s="18"/>
    </row>
    <row r="142" spans="1:27" s="14" customFormat="1" x14ac:dyDescent="0.3">
      <c r="A142" s="18">
        <v>2339</v>
      </c>
      <c r="B142" s="18" t="s">
        <v>23</v>
      </c>
      <c r="C142" s="18">
        <v>2004</v>
      </c>
      <c r="D142" s="18" t="s">
        <v>931</v>
      </c>
      <c r="E142" s="18" t="s">
        <v>766</v>
      </c>
      <c r="F142" s="18" t="s">
        <v>888</v>
      </c>
      <c r="G142" s="18" t="s">
        <v>107</v>
      </c>
      <c r="H142" s="18" t="s">
        <v>43</v>
      </c>
      <c r="I142" s="18">
        <f t="shared" si="8"/>
        <v>93</v>
      </c>
      <c r="J142" s="18">
        <v>32</v>
      </c>
      <c r="K142" s="18">
        <v>61</v>
      </c>
      <c r="L142" s="18"/>
      <c r="M142" s="18"/>
      <c r="N142" s="18"/>
      <c r="O142" s="18"/>
      <c r="P142" s="18" t="s">
        <v>675</v>
      </c>
      <c r="Q142" s="18" t="s">
        <v>676</v>
      </c>
      <c r="R142" s="18"/>
      <c r="S142" s="18"/>
      <c r="T142" s="18"/>
      <c r="U142" s="18"/>
      <c r="V142" s="18"/>
      <c r="W142" s="18"/>
      <c r="X142" s="18" t="s">
        <v>681</v>
      </c>
      <c r="Y142" s="18"/>
      <c r="Z142" s="18"/>
      <c r="AA142" s="18"/>
    </row>
    <row r="143" spans="1:27" s="14" customFormat="1" x14ac:dyDescent="0.3">
      <c r="A143" s="18">
        <v>2339</v>
      </c>
      <c r="B143" s="18" t="s">
        <v>23</v>
      </c>
      <c r="C143" s="18">
        <v>2004</v>
      </c>
      <c r="D143" s="18" t="s">
        <v>931</v>
      </c>
      <c r="E143" s="18" t="s">
        <v>766</v>
      </c>
      <c r="F143" s="18"/>
      <c r="G143" s="18" t="s">
        <v>160</v>
      </c>
      <c r="H143" s="18" t="s">
        <v>43</v>
      </c>
      <c r="I143" s="18">
        <f t="shared" si="8"/>
        <v>93</v>
      </c>
      <c r="J143" s="18">
        <v>32</v>
      </c>
      <c r="K143" s="18">
        <v>61</v>
      </c>
      <c r="L143" s="18"/>
      <c r="M143" s="18"/>
      <c r="N143" s="18"/>
      <c r="O143" s="18"/>
      <c r="P143" s="18" t="s">
        <v>677</v>
      </c>
      <c r="Q143" s="18" t="s">
        <v>678</v>
      </c>
      <c r="R143" s="18"/>
      <c r="S143" s="18"/>
      <c r="T143" s="18"/>
      <c r="U143" s="18"/>
      <c r="V143" s="18"/>
      <c r="W143" s="18"/>
      <c r="X143" s="18" t="s">
        <v>682</v>
      </c>
      <c r="Y143" s="18"/>
      <c r="Z143" s="18"/>
      <c r="AA143" s="18"/>
    </row>
    <row r="144" spans="1:27" s="14" customFormat="1" x14ac:dyDescent="0.3">
      <c r="A144" s="18">
        <v>2416</v>
      </c>
      <c r="B144" s="18" t="s">
        <v>932</v>
      </c>
      <c r="C144" s="18">
        <v>2004</v>
      </c>
      <c r="D144" s="18" t="s">
        <v>831</v>
      </c>
      <c r="E144" s="18" t="s">
        <v>853</v>
      </c>
      <c r="F144" s="18" t="s">
        <v>1047</v>
      </c>
      <c r="G144" s="18" t="s">
        <v>367</v>
      </c>
      <c r="H144" s="18" t="s">
        <v>685</v>
      </c>
      <c r="I144" s="18">
        <f t="shared" si="8"/>
        <v>18</v>
      </c>
      <c r="J144" s="18">
        <v>6</v>
      </c>
      <c r="K144" s="18">
        <v>12</v>
      </c>
      <c r="L144" s="18"/>
      <c r="M144" s="18"/>
      <c r="N144" s="18"/>
      <c r="O144" s="18"/>
      <c r="P144" s="18" t="s">
        <v>215</v>
      </c>
      <c r="Q144" s="18" t="s">
        <v>304</v>
      </c>
      <c r="R144" s="18" t="s">
        <v>199</v>
      </c>
      <c r="S144" s="18" t="s">
        <v>215</v>
      </c>
      <c r="T144" s="18"/>
      <c r="U144" s="18"/>
      <c r="V144" s="18"/>
      <c r="W144" s="18"/>
      <c r="X144" s="18"/>
      <c r="Y144" s="18"/>
      <c r="Z144" s="18"/>
      <c r="AA144" s="18"/>
    </row>
    <row r="145" spans="1:27" s="14" customFormat="1" x14ac:dyDescent="0.3">
      <c r="A145" s="18">
        <v>2416</v>
      </c>
      <c r="B145" s="18" t="s">
        <v>932</v>
      </c>
      <c r="C145" s="18">
        <v>2004</v>
      </c>
      <c r="D145" s="18" t="s">
        <v>831</v>
      </c>
      <c r="E145" s="18" t="s">
        <v>853</v>
      </c>
      <c r="F145" s="18"/>
      <c r="G145" s="18" t="s">
        <v>144</v>
      </c>
      <c r="H145" s="18" t="s">
        <v>686</v>
      </c>
      <c r="I145" s="18">
        <f t="shared" si="8"/>
        <v>18</v>
      </c>
      <c r="J145" s="18">
        <v>6</v>
      </c>
      <c r="K145" s="18">
        <v>12</v>
      </c>
      <c r="L145" s="18"/>
      <c r="M145" s="18"/>
      <c r="N145" s="18"/>
      <c r="O145" s="18"/>
      <c r="P145" s="18" t="s">
        <v>388</v>
      </c>
      <c r="Q145" s="18" t="s">
        <v>215</v>
      </c>
      <c r="R145" s="18" t="s">
        <v>215</v>
      </c>
      <c r="S145" s="18" t="s">
        <v>304</v>
      </c>
      <c r="T145" s="18"/>
      <c r="U145" s="18"/>
      <c r="V145" s="18"/>
      <c r="W145" s="18"/>
      <c r="X145" s="18"/>
      <c r="Y145" s="18"/>
      <c r="Z145" s="18"/>
      <c r="AA145" s="18"/>
    </row>
    <row r="146" spans="1:27" s="14" customFormat="1" x14ac:dyDescent="0.3">
      <c r="A146" s="18">
        <v>2416</v>
      </c>
      <c r="B146" s="18" t="s">
        <v>932</v>
      </c>
      <c r="C146" s="18">
        <v>2004</v>
      </c>
      <c r="D146" s="18" t="s">
        <v>831</v>
      </c>
      <c r="E146" s="18" t="s">
        <v>853</v>
      </c>
      <c r="F146" s="18" t="s">
        <v>1048</v>
      </c>
      <c r="G146" s="18" t="s">
        <v>367</v>
      </c>
      <c r="H146" s="18" t="s">
        <v>835</v>
      </c>
      <c r="I146" s="18">
        <f t="shared" si="8"/>
        <v>18</v>
      </c>
      <c r="J146" s="18">
        <v>6</v>
      </c>
      <c r="K146" s="18">
        <v>12</v>
      </c>
      <c r="L146" s="18"/>
      <c r="M146" s="18"/>
      <c r="N146" s="18"/>
      <c r="O146" s="18"/>
      <c r="P146" s="18" t="s">
        <v>388</v>
      </c>
      <c r="Q146" s="18" t="s">
        <v>304</v>
      </c>
      <c r="R146" s="18" t="s">
        <v>388</v>
      </c>
      <c r="S146" s="18" t="s">
        <v>304</v>
      </c>
      <c r="T146" s="18"/>
      <c r="U146" s="18"/>
      <c r="V146" s="18"/>
      <c r="W146" s="18"/>
      <c r="X146" s="18"/>
      <c r="Y146" s="18"/>
      <c r="Z146" s="18"/>
      <c r="AA146" s="18"/>
    </row>
    <row r="147" spans="1:27" s="14" customFormat="1" x14ac:dyDescent="0.3">
      <c r="A147" s="18">
        <v>2416</v>
      </c>
      <c r="B147" s="18" t="s">
        <v>932</v>
      </c>
      <c r="C147" s="18">
        <v>2004</v>
      </c>
      <c r="D147" s="18" t="s">
        <v>831</v>
      </c>
      <c r="E147" s="18" t="s">
        <v>853</v>
      </c>
      <c r="F147" s="18"/>
      <c r="G147" s="18" t="s">
        <v>144</v>
      </c>
      <c r="H147" s="18" t="s">
        <v>412</v>
      </c>
      <c r="I147" s="18">
        <f t="shared" si="8"/>
        <v>18</v>
      </c>
      <c r="J147" s="18">
        <v>6</v>
      </c>
      <c r="K147" s="18">
        <v>12</v>
      </c>
      <c r="L147" s="18"/>
      <c r="M147" s="18"/>
      <c r="N147" s="18"/>
      <c r="O147" s="18"/>
      <c r="P147" s="18" t="s">
        <v>215</v>
      </c>
      <c r="Q147" s="18" t="s">
        <v>215</v>
      </c>
      <c r="R147" s="18" t="s">
        <v>215</v>
      </c>
      <c r="S147" s="18" t="s">
        <v>215</v>
      </c>
      <c r="T147" s="18"/>
      <c r="U147" s="18"/>
      <c r="V147" s="18"/>
      <c r="W147" s="18"/>
      <c r="X147" s="18"/>
      <c r="Y147" s="18"/>
      <c r="Z147" s="18"/>
      <c r="AA147" s="18"/>
    </row>
    <row r="148" spans="1:27" s="14" customFormat="1" x14ac:dyDescent="0.3">
      <c r="A148" s="18">
        <v>2416</v>
      </c>
      <c r="B148" s="18" t="s">
        <v>932</v>
      </c>
      <c r="C148" s="18">
        <v>2004</v>
      </c>
      <c r="D148" s="18" t="s">
        <v>831</v>
      </c>
      <c r="E148" s="18" t="s">
        <v>853</v>
      </c>
      <c r="F148" s="18" t="s">
        <v>1049</v>
      </c>
      <c r="G148" s="18" t="s">
        <v>367</v>
      </c>
      <c r="H148" s="18" t="s">
        <v>836</v>
      </c>
      <c r="I148" s="18">
        <f t="shared" si="8"/>
        <v>18</v>
      </c>
      <c r="J148" s="18">
        <v>6</v>
      </c>
      <c r="K148" s="18">
        <v>12</v>
      </c>
      <c r="L148" s="18"/>
      <c r="M148" s="18"/>
      <c r="N148" s="18"/>
      <c r="O148" s="18"/>
      <c r="P148" s="18" t="s">
        <v>215</v>
      </c>
      <c r="Q148" s="18" t="s">
        <v>215</v>
      </c>
      <c r="R148" s="18" t="s">
        <v>215</v>
      </c>
      <c r="S148" s="18" t="s">
        <v>215</v>
      </c>
      <c r="T148" s="18"/>
      <c r="U148" s="18"/>
      <c r="V148" s="18"/>
      <c r="W148" s="18"/>
      <c r="X148" s="18"/>
      <c r="Y148" s="18"/>
      <c r="Z148" s="18"/>
      <c r="AA148" s="18"/>
    </row>
    <row r="149" spans="1:27" s="14" customFormat="1" x14ac:dyDescent="0.3">
      <c r="A149" s="18">
        <v>2416</v>
      </c>
      <c r="B149" s="18" t="s">
        <v>932</v>
      </c>
      <c r="C149" s="18">
        <v>2004</v>
      </c>
      <c r="D149" s="18" t="s">
        <v>831</v>
      </c>
      <c r="E149" s="18" t="s">
        <v>853</v>
      </c>
      <c r="F149" s="18"/>
      <c r="G149" s="18" t="s">
        <v>144</v>
      </c>
      <c r="H149" s="18" t="s">
        <v>412</v>
      </c>
      <c r="I149" s="18">
        <f t="shared" si="8"/>
        <v>18</v>
      </c>
      <c r="J149" s="18">
        <v>6</v>
      </c>
      <c r="K149" s="18">
        <v>12</v>
      </c>
      <c r="L149" s="18"/>
      <c r="M149" s="18"/>
      <c r="N149" s="18"/>
      <c r="O149" s="18"/>
      <c r="P149" s="18" t="s">
        <v>215</v>
      </c>
      <c r="Q149" s="18" t="s">
        <v>304</v>
      </c>
      <c r="R149" s="18" t="s">
        <v>199</v>
      </c>
      <c r="S149" s="18" t="s">
        <v>215</v>
      </c>
      <c r="T149" s="18"/>
      <c r="U149" s="18"/>
      <c r="V149" s="18"/>
      <c r="W149" s="18"/>
      <c r="X149" s="18"/>
      <c r="Y149" s="18"/>
      <c r="Z149" s="18"/>
      <c r="AA149" s="18"/>
    </row>
    <row r="150" spans="1:27" s="14" customFormat="1" x14ac:dyDescent="0.3">
      <c r="A150" s="18">
        <v>2416</v>
      </c>
      <c r="B150" s="18" t="s">
        <v>932</v>
      </c>
      <c r="C150" s="18">
        <v>2004</v>
      </c>
      <c r="D150" s="18" t="s">
        <v>831</v>
      </c>
      <c r="E150" s="18" t="s">
        <v>853</v>
      </c>
      <c r="F150" s="18" t="s">
        <v>1050</v>
      </c>
      <c r="G150" s="18" t="s">
        <v>367</v>
      </c>
      <c r="H150" s="18" t="s">
        <v>837</v>
      </c>
      <c r="I150" s="18">
        <f t="shared" si="8"/>
        <v>18</v>
      </c>
      <c r="J150" s="18">
        <v>6</v>
      </c>
      <c r="K150" s="18">
        <v>12</v>
      </c>
      <c r="L150" s="18"/>
      <c r="M150" s="18"/>
      <c r="N150" s="18"/>
      <c r="O150" s="18"/>
      <c r="P150" s="18" t="s">
        <v>215</v>
      </c>
      <c r="Q150" s="18" t="s">
        <v>215</v>
      </c>
      <c r="R150" s="18" t="s">
        <v>215</v>
      </c>
      <c r="S150" s="18" t="s">
        <v>215</v>
      </c>
      <c r="T150" s="18"/>
      <c r="U150" s="18"/>
      <c r="V150" s="18"/>
      <c r="W150" s="18"/>
      <c r="X150" s="18"/>
      <c r="Y150" s="18"/>
      <c r="Z150" s="18"/>
      <c r="AA150" s="18"/>
    </row>
    <row r="151" spans="1:27" s="14" customFormat="1" x14ac:dyDescent="0.3">
      <c r="A151" s="18">
        <v>2416</v>
      </c>
      <c r="B151" s="18" t="s">
        <v>932</v>
      </c>
      <c r="C151" s="18">
        <v>2004</v>
      </c>
      <c r="D151" s="18" t="s">
        <v>831</v>
      </c>
      <c r="E151" s="18" t="s">
        <v>853</v>
      </c>
      <c r="F151" s="18"/>
      <c r="G151" s="18" t="s">
        <v>144</v>
      </c>
      <c r="H151" s="18" t="s">
        <v>298</v>
      </c>
      <c r="I151" s="18">
        <f t="shared" si="8"/>
        <v>18</v>
      </c>
      <c r="J151" s="18">
        <v>6</v>
      </c>
      <c r="K151" s="18">
        <v>12</v>
      </c>
      <c r="L151" s="18"/>
      <c r="M151" s="18"/>
      <c r="N151" s="18"/>
      <c r="O151" s="18"/>
      <c r="P151" s="18" t="s">
        <v>215</v>
      </c>
      <c r="Q151" s="18" t="s">
        <v>215</v>
      </c>
      <c r="R151" s="18" t="s">
        <v>215</v>
      </c>
      <c r="S151" s="18" t="s">
        <v>215</v>
      </c>
      <c r="T151" s="18"/>
      <c r="U151" s="18"/>
      <c r="V151" s="18"/>
      <c r="W151" s="18"/>
      <c r="X151" s="18"/>
      <c r="Y151" s="18"/>
      <c r="Z151" s="18"/>
      <c r="AA151" s="18"/>
    </row>
    <row r="152" spans="1:27" s="14" customFormat="1" x14ac:dyDescent="0.3">
      <c r="A152" s="18">
        <v>2416</v>
      </c>
      <c r="B152" s="18" t="s">
        <v>932</v>
      </c>
      <c r="C152" s="18">
        <v>2004</v>
      </c>
      <c r="D152" s="18" t="s">
        <v>831</v>
      </c>
      <c r="E152" s="18" t="s">
        <v>853</v>
      </c>
      <c r="F152" s="18" t="s">
        <v>1051</v>
      </c>
      <c r="G152" s="18" t="s">
        <v>367</v>
      </c>
      <c r="H152" s="18" t="s">
        <v>838</v>
      </c>
      <c r="I152" s="18">
        <f t="shared" si="8"/>
        <v>18</v>
      </c>
      <c r="J152" s="18">
        <v>6</v>
      </c>
      <c r="K152" s="18">
        <v>12</v>
      </c>
      <c r="L152" s="18"/>
      <c r="M152" s="18"/>
      <c r="N152" s="18"/>
      <c r="O152" s="18"/>
      <c r="P152" s="18" t="s">
        <v>215</v>
      </c>
      <c r="Q152" s="18" t="s">
        <v>215</v>
      </c>
      <c r="R152" s="18" t="s">
        <v>215</v>
      </c>
      <c r="S152" s="18" t="s">
        <v>215</v>
      </c>
      <c r="T152" s="18"/>
      <c r="U152" s="18"/>
      <c r="V152" s="18"/>
      <c r="W152" s="18"/>
      <c r="X152" s="18"/>
      <c r="Y152" s="18"/>
      <c r="Z152" s="18"/>
      <c r="AA152" s="18"/>
    </row>
    <row r="153" spans="1:27" s="14" customFormat="1" x14ac:dyDescent="0.3">
      <c r="A153" s="18">
        <v>2416</v>
      </c>
      <c r="B153" s="18" t="s">
        <v>932</v>
      </c>
      <c r="C153" s="18">
        <v>2004</v>
      </c>
      <c r="D153" s="18" t="s">
        <v>831</v>
      </c>
      <c r="E153" s="18" t="s">
        <v>853</v>
      </c>
      <c r="F153" s="18"/>
      <c r="G153" s="18" t="s">
        <v>144</v>
      </c>
      <c r="H153" s="18" t="s">
        <v>839</v>
      </c>
      <c r="I153" s="18">
        <f t="shared" si="8"/>
        <v>18</v>
      </c>
      <c r="J153" s="18">
        <v>6</v>
      </c>
      <c r="K153" s="18">
        <v>12</v>
      </c>
      <c r="L153" s="18"/>
      <c r="M153" s="18"/>
      <c r="N153" s="18"/>
      <c r="O153" s="18"/>
      <c r="P153" s="18" t="s">
        <v>215</v>
      </c>
      <c r="Q153" s="18" t="s">
        <v>215</v>
      </c>
      <c r="R153" s="18" t="s">
        <v>215</v>
      </c>
      <c r="S153" s="18" t="s">
        <v>215</v>
      </c>
      <c r="T153" s="18"/>
      <c r="U153" s="18"/>
      <c r="V153" s="18"/>
      <c r="W153" s="18"/>
      <c r="X153" s="18"/>
      <c r="Y153" s="18"/>
      <c r="Z153" s="18"/>
      <c r="AA153" s="18"/>
    </row>
    <row r="154" spans="1:27" s="14" customFormat="1" x14ac:dyDescent="0.3">
      <c r="A154" s="18">
        <v>2416</v>
      </c>
      <c r="B154" s="18" t="s">
        <v>932</v>
      </c>
      <c r="C154" s="18">
        <v>2004</v>
      </c>
      <c r="D154" s="18" t="s">
        <v>831</v>
      </c>
      <c r="E154" s="18" t="s">
        <v>853</v>
      </c>
      <c r="F154" s="18" t="s">
        <v>1052</v>
      </c>
      <c r="G154" s="18" t="s">
        <v>367</v>
      </c>
      <c r="H154" s="18" t="s">
        <v>633</v>
      </c>
      <c r="I154" s="18">
        <f t="shared" si="8"/>
        <v>18</v>
      </c>
      <c r="J154" s="18">
        <v>6</v>
      </c>
      <c r="K154" s="18">
        <v>12</v>
      </c>
      <c r="L154" s="18"/>
      <c r="M154" s="18"/>
      <c r="N154" s="18"/>
      <c r="O154" s="18"/>
      <c r="P154" s="18" t="s">
        <v>368</v>
      </c>
      <c r="Q154" s="18" t="s">
        <v>215</v>
      </c>
      <c r="R154" s="18" t="s">
        <v>215</v>
      </c>
      <c r="S154" s="18" t="s">
        <v>215</v>
      </c>
      <c r="T154" s="18"/>
      <c r="U154" s="18"/>
      <c r="V154" s="18"/>
      <c r="W154" s="18"/>
      <c r="X154" s="18"/>
      <c r="Y154" s="18"/>
      <c r="Z154" s="18"/>
      <c r="AA154" s="18"/>
    </row>
    <row r="155" spans="1:27" s="14" customFormat="1" x14ac:dyDescent="0.3">
      <c r="A155" s="18">
        <v>2416</v>
      </c>
      <c r="B155" s="18" t="s">
        <v>932</v>
      </c>
      <c r="C155" s="18">
        <v>2004</v>
      </c>
      <c r="D155" s="18" t="s">
        <v>831</v>
      </c>
      <c r="E155" s="18" t="s">
        <v>853</v>
      </c>
      <c r="F155" s="18"/>
      <c r="G155" s="18" t="s">
        <v>144</v>
      </c>
      <c r="H155" s="18" t="s">
        <v>840</v>
      </c>
      <c r="I155" s="18">
        <f t="shared" si="8"/>
        <v>18</v>
      </c>
      <c r="J155" s="18">
        <v>6</v>
      </c>
      <c r="K155" s="18">
        <v>12</v>
      </c>
      <c r="L155" s="18"/>
      <c r="M155" s="18"/>
      <c r="N155" s="18"/>
      <c r="O155" s="18"/>
      <c r="P155" s="18" t="s">
        <v>215</v>
      </c>
      <c r="Q155" s="18" t="s">
        <v>215</v>
      </c>
      <c r="R155" s="18" t="s">
        <v>215</v>
      </c>
      <c r="S155" s="18" t="s">
        <v>215</v>
      </c>
      <c r="T155" s="18"/>
      <c r="U155" s="18"/>
      <c r="V155" s="18"/>
      <c r="W155" s="18"/>
      <c r="X155" s="18"/>
      <c r="Y155" s="18"/>
      <c r="Z155" s="18"/>
      <c r="AA155" s="18"/>
    </row>
    <row r="156" spans="1:27" s="14" customFormat="1" x14ac:dyDescent="0.3">
      <c r="A156" s="18">
        <v>2416</v>
      </c>
      <c r="B156" s="18" t="s">
        <v>932</v>
      </c>
      <c r="C156" s="18">
        <v>2004</v>
      </c>
      <c r="D156" s="18" t="s">
        <v>831</v>
      </c>
      <c r="E156" s="18" t="s">
        <v>854</v>
      </c>
      <c r="F156" s="18" t="s">
        <v>1047</v>
      </c>
      <c r="G156" s="18" t="s">
        <v>367</v>
      </c>
      <c r="H156" s="18" t="s">
        <v>689</v>
      </c>
      <c r="I156" s="18">
        <f t="shared" si="8"/>
        <v>30</v>
      </c>
      <c r="J156" s="18">
        <v>6</v>
      </c>
      <c r="K156" s="18">
        <v>24</v>
      </c>
      <c r="L156" s="18"/>
      <c r="M156" s="18"/>
      <c r="N156" s="18"/>
      <c r="O156" s="18"/>
      <c r="P156" s="18" t="s">
        <v>387</v>
      </c>
      <c r="Q156" s="18" t="s">
        <v>215</v>
      </c>
      <c r="R156" s="18" t="s">
        <v>215</v>
      </c>
      <c r="S156" s="18" t="s">
        <v>199</v>
      </c>
      <c r="T156" s="18"/>
      <c r="U156" s="18"/>
      <c r="V156" s="18"/>
      <c r="W156" s="18"/>
      <c r="X156" s="18"/>
      <c r="Y156" s="18"/>
      <c r="Z156" s="18"/>
      <c r="AA156" s="18"/>
    </row>
    <row r="157" spans="1:27" s="14" customFormat="1" x14ac:dyDescent="0.3">
      <c r="A157" s="18">
        <v>2416</v>
      </c>
      <c r="B157" s="18" t="s">
        <v>932</v>
      </c>
      <c r="C157" s="18">
        <v>2004</v>
      </c>
      <c r="D157" s="18" t="s">
        <v>831</v>
      </c>
      <c r="E157" s="18" t="s">
        <v>854</v>
      </c>
      <c r="F157" s="18"/>
      <c r="G157" s="18" t="s">
        <v>144</v>
      </c>
      <c r="H157" s="18" t="s">
        <v>690</v>
      </c>
      <c r="I157" s="18">
        <f t="shared" si="8"/>
        <v>30</v>
      </c>
      <c r="J157" s="18">
        <v>6</v>
      </c>
      <c r="K157" s="18">
        <v>24</v>
      </c>
      <c r="L157" s="18"/>
      <c r="M157" s="18"/>
      <c r="N157" s="18"/>
      <c r="O157" s="18"/>
      <c r="P157" s="18" t="s">
        <v>438</v>
      </c>
      <c r="Q157" s="18" t="s">
        <v>215</v>
      </c>
      <c r="R157" s="18" t="s">
        <v>215</v>
      </c>
      <c r="S157" s="18" t="s">
        <v>388</v>
      </c>
      <c r="T157" s="18"/>
      <c r="U157" s="18"/>
      <c r="V157" s="18"/>
      <c r="W157" s="18"/>
      <c r="X157" s="18"/>
      <c r="Y157" s="18"/>
      <c r="Z157" s="18"/>
      <c r="AA157" s="18"/>
    </row>
    <row r="158" spans="1:27" s="14" customFormat="1" x14ac:dyDescent="0.3">
      <c r="A158" s="18">
        <v>2416</v>
      </c>
      <c r="B158" s="18" t="s">
        <v>932</v>
      </c>
      <c r="C158" s="18">
        <v>2004</v>
      </c>
      <c r="D158" s="18" t="s">
        <v>831</v>
      </c>
      <c r="E158" s="18" t="s">
        <v>854</v>
      </c>
      <c r="F158" s="18" t="s">
        <v>1048</v>
      </c>
      <c r="G158" s="18" t="s">
        <v>367</v>
      </c>
      <c r="H158" s="18" t="s">
        <v>855</v>
      </c>
      <c r="I158" s="18">
        <f t="shared" si="8"/>
        <v>30</v>
      </c>
      <c r="J158" s="18">
        <v>6</v>
      </c>
      <c r="K158" s="18">
        <v>24</v>
      </c>
      <c r="L158" s="18"/>
      <c r="M158" s="18"/>
      <c r="N158" s="18"/>
      <c r="O158" s="18"/>
      <c r="P158" s="18" t="s">
        <v>392</v>
      </c>
      <c r="Q158" s="18" t="s">
        <v>215</v>
      </c>
      <c r="R158" s="18"/>
      <c r="S158" s="18"/>
      <c r="T158" s="18"/>
      <c r="U158" s="18"/>
      <c r="V158" s="18"/>
      <c r="W158" s="18"/>
      <c r="X158" s="18"/>
      <c r="Y158" s="18"/>
      <c r="Z158" s="18"/>
      <c r="AA158" s="18"/>
    </row>
    <row r="159" spans="1:27" s="14" customFormat="1" x14ac:dyDescent="0.3">
      <c r="A159" s="18">
        <v>2416</v>
      </c>
      <c r="B159" s="18" t="s">
        <v>932</v>
      </c>
      <c r="C159" s="18">
        <v>2004</v>
      </c>
      <c r="D159" s="18" t="s">
        <v>831</v>
      </c>
      <c r="E159" s="18" t="s">
        <v>854</v>
      </c>
      <c r="F159" s="18"/>
      <c r="G159" s="18" t="s">
        <v>144</v>
      </c>
      <c r="H159" s="18" t="s">
        <v>856</v>
      </c>
      <c r="I159" s="18">
        <f t="shared" si="8"/>
        <v>30</v>
      </c>
      <c r="J159" s="18">
        <v>6</v>
      </c>
      <c r="K159" s="18">
        <v>24</v>
      </c>
      <c r="L159" s="18"/>
      <c r="M159" s="18"/>
      <c r="N159" s="18"/>
      <c r="O159" s="18"/>
      <c r="P159" s="18" t="s">
        <v>368</v>
      </c>
      <c r="Q159" s="18" t="s">
        <v>339</v>
      </c>
      <c r="R159" s="18"/>
      <c r="S159" s="18"/>
      <c r="T159" s="18"/>
      <c r="U159" s="18"/>
      <c r="V159" s="18"/>
      <c r="W159" s="18"/>
      <c r="X159" s="18"/>
      <c r="Y159" s="18"/>
      <c r="Z159" s="18"/>
      <c r="AA159" s="18"/>
    </row>
    <row r="160" spans="1:27" s="14" customFormat="1" x14ac:dyDescent="0.3">
      <c r="A160" s="18">
        <v>2416</v>
      </c>
      <c r="B160" s="18" t="s">
        <v>932</v>
      </c>
      <c r="C160" s="18">
        <v>2004</v>
      </c>
      <c r="D160" s="18" t="s">
        <v>831</v>
      </c>
      <c r="E160" s="18" t="s">
        <v>854</v>
      </c>
      <c r="F160" s="18" t="s">
        <v>1049</v>
      </c>
      <c r="G160" s="18" t="s">
        <v>367</v>
      </c>
      <c r="H160" s="18" t="s">
        <v>857</v>
      </c>
      <c r="I160" s="18">
        <f t="shared" si="8"/>
        <v>30</v>
      </c>
      <c r="J160" s="18">
        <v>6</v>
      </c>
      <c r="K160" s="18">
        <v>24</v>
      </c>
      <c r="L160" s="18"/>
      <c r="M160" s="18"/>
      <c r="N160" s="18"/>
      <c r="O160" s="18"/>
      <c r="P160" s="18" t="s">
        <v>215</v>
      </c>
      <c r="Q160" s="18" t="s">
        <v>215</v>
      </c>
      <c r="R160" s="18"/>
      <c r="S160" s="18"/>
      <c r="T160" s="18"/>
      <c r="U160" s="18"/>
      <c r="V160" s="18"/>
      <c r="W160" s="18"/>
      <c r="X160" s="18"/>
      <c r="Y160" s="18"/>
      <c r="Z160" s="18"/>
      <c r="AA160" s="18"/>
    </row>
    <row r="161" spans="1:27" s="14" customFormat="1" x14ac:dyDescent="0.3">
      <c r="A161" s="18">
        <v>2416</v>
      </c>
      <c r="B161" s="18" t="s">
        <v>932</v>
      </c>
      <c r="C161" s="18">
        <v>2004</v>
      </c>
      <c r="D161" s="18" t="s">
        <v>831</v>
      </c>
      <c r="E161" s="18" t="s">
        <v>854</v>
      </c>
      <c r="F161" s="18"/>
      <c r="G161" s="18" t="s">
        <v>144</v>
      </c>
      <c r="H161" s="18" t="s">
        <v>858</v>
      </c>
      <c r="I161" s="18">
        <f t="shared" si="8"/>
        <v>30</v>
      </c>
      <c r="J161" s="18">
        <v>6</v>
      </c>
      <c r="K161" s="18">
        <v>24</v>
      </c>
      <c r="L161" s="18"/>
      <c r="M161" s="18"/>
      <c r="N161" s="18"/>
      <c r="O161" s="18"/>
      <c r="P161" s="18" t="s">
        <v>388</v>
      </c>
      <c r="Q161" s="18" t="s">
        <v>339</v>
      </c>
      <c r="R161" s="18"/>
      <c r="S161" s="18"/>
      <c r="T161" s="18"/>
      <c r="U161" s="18"/>
      <c r="V161" s="18"/>
      <c r="W161" s="18"/>
      <c r="X161" s="18"/>
      <c r="Y161" s="18"/>
      <c r="Z161" s="18"/>
      <c r="AA161" s="18"/>
    </row>
    <row r="162" spans="1:27" s="14" customFormat="1" x14ac:dyDescent="0.3">
      <c r="A162" s="18">
        <v>2416</v>
      </c>
      <c r="B162" s="18" t="s">
        <v>932</v>
      </c>
      <c r="C162" s="18">
        <v>2004</v>
      </c>
      <c r="D162" s="18" t="s">
        <v>831</v>
      </c>
      <c r="E162" s="18" t="s">
        <v>854</v>
      </c>
      <c r="F162" s="18" t="s">
        <v>1050</v>
      </c>
      <c r="G162" s="18" t="s">
        <v>367</v>
      </c>
      <c r="H162" s="18" t="s">
        <v>859</v>
      </c>
      <c r="I162" s="18">
        <f t="shared" si="8"/>
        <v>30</v>
      </c>
      <c r="J162" s="18">
        <v>6</v>
      </c>
      <c r="K162" s="18">
        <v>24</v>
      </c>
      <c r="L162" s="18"/>
      <c r="M162" s="18"/>
      <c r="N162" s="18"/>
      <c r="O162" s="18"/>
      <c r="P162" s="18" t="s">
        <v>388</v>
      </c>
      <c r="Q162" s="18" t="s">
        <v>215</v>
      </c>
      <c r="R162" s="18"/>
      <c r="S162" s="18"/>
      <c r="T162" s="18"/>
      <c r="U162" s="18"/>
      <c r="V162" s="18"/>
      <c r="W162" s="18"/>
      <c r="X162" s="18"/>
      <c r="Y162" s="18"/>
      <c r="Z162" s="18"/>
      <c r="AA162" s="18"/>
    </row>
    <row r="163" spans="1:27" s="14" customFormat="1" x14ac:dyDescent="0.3">
      <c r="A163" s="18">
        <v>2416</v>
      </c>
      <c r="B163" s="18" t="s">
        <v>932</v>
      </c>
      <c r="C163" s="18">
        <v>2004</v>
      </c>
      <c r="D163" s="18" t="s">
        <v>831</v>
      </c>
      <c r="E163" s="18" t="s">
        <v>854</v>
      </c>
      <c r="F163" s="18"/>
      <c r="G163" s="18" t="s">
        <v>144</v>
      </c>
      <c r="H163" s="18" t="s">
        <v>860</v>
      </c>
      <c r="I163" s="18">
        <f t="shared" si="8"/>
        <v>30</v>
      </c>
      <c r="J163" s="18">
        <v>6</v>
      </c>
      <c r="K163" s="18">
        <v>24</v>
      </c>
      <c r="L163" s="18"/>
      <c r="M163" s="18"/>
      <c r="N163" s="18"/>
      <c r="O163" s="18"/>
      <c r="P163" s="18" t="s">
        <v>215</v>
      </c>
      <c r="Q163" s="18" t="s">
        <v>215</v>
      </c>
      <c r="R163" s="18"/>
      <c r="S163" s="18"/>
      <c r="T163" s="18"/>
      <c r="U163" s="18"/>
      <c r="V163" s="18"/>
      <c r="W163" s="18"/>
      <c r="X163" s="18"/>
      <c r="Y163" s="18"/>
      <c r="Z163" s="18"/>
      <c r="AA163" s="18"/>
    </row>
    <row r="164" spans="1:27" s="14" customFormat="1" x14ac:dyDescent="0.3">
      <c r="A164" s="18">
        <v>2416</v>
      </c>
      <c r="B164" s="18" t="s">
        <v>932</v>
      </c>
      <c r="C164" s="18">
        <v>2004</v>
      </c>
      <c r="D164" s="18" t="s">
        <v>831</v>
      </c>
      <c r="E164" s="18" t="s">
        <v>854</v>
      </c>
      <c r="F164" s="18" t="s">
        <v>1051</v>
      </c>
      <c r="G164" s="18" t="s">
        <v>367</v>
      </c>
      <c r="H164" s="18" t="s">
        <v>861</v>
      </c>
      <c r="I164" s="18">
        <f t="shared" si="8"/>
        <v>30</v>
      </c>
      <c r="J164" s="18">
        <v>6</v>
      </c>
      <c r="K164" s="18">
        <v>24</v>
      </c>
      <c r="L164" s="18"/>
      <c r="M164" s="18"/>
      <c r="N164" s="18"/>
      <c r="O164" s="18"/>
      <c r="P164" s="18" t="s">
        <v>368</v>
      </c>
      <c r="Q164" s="18" t="s">
        <v>215</v>
      </c>
      <c r="R164" s="18"/>
      <c r="S164" s="18"/>
      <c r="T164" s="18"/>
      <c r="U164" s="18"/>
      <c r="V164" s="18"/>
      <c r="W164" s="18"/>
      <c r="X164" s="18"/>
      <c r="Y164" s="18"/>
      <c r="Z164" s="18"/>
      <c r="AA164" s="18"/>
    </row>
    <row r="165" spans="1:27" s="14" customFormat="1" x14ac:dyDescent="0.3">
      <c r="A165" s="18">
        <v>2416</v>
      </c>
      <c r="B165" s="18" t="s">
        <v>932</v>
      </c>
      <c r="C165" s="18">
        <v>2004</v>
      </c>
      <c r="D165" s="18" t="s">
        <v>831</v>
      </c>
      <c r="E165" s="18" t="s">
        <v>854</v>
      </c>
      <c r="F165" s="18"/>
      <c r="G165" s="18" t="s">
        <v>144</v>
      </c>
      <c r="H165" s="18" t="s">
        <v>862</v>
      </c>
      <c r="I165" s="18">
        <f t="shared" si="8"/>
        <v>30</v>
      </c>
      <c r="J165" s="18">
        <v>6</v>
      </c>
      <c r="K165" s="18">
        <v>24</v>
      </c>
      <c r="L165" s="18"/>
      <c r="M165" s="18"/>
      <c r="N165" s="18"/>
      <c r="O165" s="18"/>
      <c r="P165" s="18" t="s">
        <v>215</v>
      </c>
      <c r="Q165" s="18" t="s">
        <v>339</v>
      </c>
      <c r="R165" s="18"/>
      <c r="S165" s="18"/>
      <c r="T165" s="18"/>
      <c r="U165" s="18"/>
      <c r="V165" s="18"/>
      <c r="W165" s="18"/>
      <c r="X165" s="18"/>
      <c r="Y165" s="18"/>
      <c r="Z165" s="18"/>
      <c r="AA165" s="18"/>
    </row>
    <row r="166" spans="1:27" s="14" customFormat="1" x14ac:dyDescent="0.3">
      <c r="A166" s="18">
        <v>2416</v>
      </c>
      <c r="B166" s="18" t="s">
        <v>932</v>
      </c>
      <c r="C166" s="18">
        <v>2004</v>
      </c>
      <c r="D166" s="18" t="s">
        <v>831</v>
      </c>
      <c r="E166" s="18" t="s">
        <v>854</v>
      </c>
      <c r="F166" s="18" t="s">
        <v>1052</v>
      </c>
      <c r="G166" s="18" t="s">
        <v>367</v>
      </c>
      <c r="H166" s="18" t="s">
        <v>633</v>
      </c>
      <c r="I166" s="18">
        <f t="shared" si="8"/>
        <v>30</v>
      </c>
      <c r="J166" s="18">
        <v>6</v>
      </c>
      <c r="K166" s="18">
        <v>24</v>
      </c>
      <c r="L166" s="18"/>
      <c r="M166" s="18"/>
      <c r="N166" s="18"/>
      <c r="O166" s="18"/>
      <c r="P166" s="18" t="s">
        <v>368</v>
      </c>
      <c r="Q166" s="18" t="s">
        <v>388</v>
      </c>
      <c r="R166" s="18"/>
      <c r="S166" s="18"/>
      <c r="T166" s="18"/>
      <c r="U166" s="18"/>
      <c r="V166" s="18"/>
      <c r="W166" s="18"/>
      <c r="X166" s="18"/>
      <c r="Y166" s="18"/>
      <c r="Z166" s="18"/>
      <c r="AA166" s="18"/>
    </row>
    <row r="167" spans="1:27" s="14" customFormat="1" x14ac:dyDescent="0.3">
      <c r="A167" s="18">
        <v>2416</v>
      </c>
      <c r="B167" s="18" t="s">
        <v>932</v>
      </c>
      <c r="C167" s="18">
        <v>2004</v>
      </c>
      <c r="D167" s="18" t="s">
        <v>831</v>
      </c>
      <c r="E167" s="18" t="s">
        <v>854</v>
      </c>
      <c r="F167" s="18"/>
      <c r="G167" s="18" t="s">
        <v>144</v>
      </c>
      <c r="H167" s="18" t="s">
        <v>863</v>
      </c>
      <c r="I167" s="18">
        <f t="shared" si="8"/>
        <v>30</v>
      </c>
      <c r="J167" s="18">
        <v>6</v>
      </c>
      <c r="K167" s="18">
        <v>24</v>
      </c>
      <c r="L167" s="18"/>
      <c r="M167" s="18"/>
      <c r="N167" s="18"/>
      <c r="O167" s="18"/>
      <c r="P167" s="18" t="s">
        <v>215</v>
      </c>
      <c r="Q167" s="18" t="s">
        <v>339</v>
      </c>
      <c r="R167" s="18"/>
      <c r="S167" s="18"/>
      <c r="T167" s="18"/>
      <c r="U167" s="18"/>
      <c r="V167" s="18"/>
      <c r="W167" s="18"/>
      <c r="X167" s="18"/>
      <c r="Y167" s="18"/>
      <c r="Z167" s="18"/>
      <c r="AA167" s="18"/>
    </row>
    <row r="168" spans="1:27" s="14" customFormat="1" x14ac:dyDescent="0.3">
      <c r="A168" s="18">
        <v>2455</v>
      </c>
      <c r="B168" s="18" t="s">
        <v>933</v>
      </c>
      <c r="C168" s="18">
        <v>2004</v>
      </c>
      <c r="D168" s="18" t="s">
        <v>934</v>
      </c>
      <c r="E168" s="18" t="s">
        <v>766</v>
      </c>
      <c r="F168" s="18"/>
      <c r="G168" s="18" t="s">
        <v>107</v>
      </c>
      <c r="H168" s="18" t="s">
        <v>1156</v>
      </c>
      <c r="I168" s="18">
        <f t="shared" si="8"/>
        <v>133</v>
      </c>
      <c r="J168" s="18">
        <v>58</v>
      </c>
      <c r="K168" s="18">
        <v>75</v>
      </c>
      <c r="L168" s="18"/>
      <c r="M168" s="18"/>
      <c r="N168" s="18"/>
      <c r="O168" s="18"/>
      <c r="P168" s="18" t="s">
        <v>198</v>
      </c>
      <c r="Q168" s="18" t="s">
        <v>695</v>
      </c>
      <c r="R168" s="18" t="s">
        <v>696</v>
      </c>
      <c r="S168" s="18" t="s">
        <v>697</v>
      </c>
      <c r="T168" s="18"/>
      <c r="U168" s="18"/>
      <c r="V168" s="18"/>
      <c r="W168" s="18"/>
      <c r="X168" s="18"/>
      <c r="Y168" s="18"/>
      <c r="Z168" s="18"/>
      <c r="AA168" s="18"/>
    </row>
    <row r="169" spans="1:27" s="14" customFormat="1" x14ac:dyDescent="0.3">
      <c r="A169" s="18">
        <v>2455</v>
      </c>
      <c r="B169" s="18" t="s">
        <v>933</v>
      </c>
      <c r="C169" s="18">
        <v>2004</v>
      </c>
      <c r="D169" s="18" t="s">
        <v>934</v>
      </c>
      <c r="E169" s="18" t="s">
        <v>766</v>
      </c>
      <c r="F169" s="18"/>
      <c r="G169" s="18" t="s">
        <v>105</v>
      </c>
      <c r="H169" s="18" t="s">
        <v>1010</v>
      </c>
      <c r="I169" s="18">
        <f t="shared" si="8"/>
        <v>181</v>
      </c>
      <c r="J169" s="18" t="s">
        <v>954</v>
      </c>
      <c r="K169" s="18" t="s">
        <v>955</v>
      </c>
      <c r="L169" s="18"/>
      <c r="M169" s="18"/>
      <c r="N169" s="18"/>
      <c r="O169" s="18"/>
      <c r="P169" s="18" t="s">
        <v>393</v>
      </c>
      <c r="Q169" s="18" t="s">
        <v>503</v>
      </c>
      <c r="R169" s="18" t="s">
        <v>395</v>
      </c>
      <c r="S169" s="18" t="s">
        <v>369</v>
      </c>
      <c r="T169" s="18"/>
      <c r="U169" s="18"/>
      <c r="V169" s="18"/>
      <c r="W169" s="18"/>
      <c r="X169" s="18"/>
      <c r="Y169" s="18"/>
      <c r="Z169" s="18"/>
      <c r="AA169" s="18"/>
    </row>
    <row r="170" spans="1:27" s="14" customFormat="1" x14ac:dyDescent="0.3">
      <c r="A170" s="18">
        <v>2455</v>
      </c>
      <c r="B170" s="18" t="s">
        <v>933</v>
      </c>
      <c r="C170" s="18">
        <v>2004</v>
      </c>
      <c r="D170" s="18" t="s">
        <v>934</v>
      </c>
      <c r="E170" s="18" t="s">
        <v>766</v>
      </c>
      <c r="F170" s="18"/>
      <c r="G170" s="18" t="s">
        <v>698</v>
      </c>
      <c r="H170" s="18" t="s">
        <v>43</v>
      </c>
      <c r="I170" s="18">
        <f t="shared" si="8"/>
        <v>181</v>
      </c>
      <c r="J170" s="18" t="s">
        <v>954</v>
      </c>
      <c r="K170" s="18" t="s">
        <v>955</v>
      </c>
      <c r="L170" s="18"/>
      <c r="M170" s="18"/>
      <c r="N170" s="18"/>
      <c r="O170" s="18"/>
      <c r="P170" s="18" t="s">
        <v>198</v>
      </c>
      <c r="Q170" s="18" t="s">
        <v>699</v>
      </c>
      <c r="R170" s="18" t="s">
        <v>700</v>
      </c>
      <c r="S170" s="18" t="s">
        <v>697</v>
      </c>
      <c r="T170" s="18"/>
      <c r="U170" s="18"/>
      <c r="V170" s="18"/>
      <c r="W170" s="18"/>
      <c r="X170" s="18"/>
      <c r="Y170" s="18"/>
      <c r="Z170" s="18"/>
      <c r="AA170" s="18"/>
    </row>
    <row r="171" spans="1:27" s="14" customFormat="1" x14ac:dyDescent="0.3">
      <c r="A171" s="18" t="s">
        <v>1152</v>
      </c>
      <c r="B171" s="18" t="s">
        <v>1874</v>
      </c>
      <c r="C171" s="18">
        <v>2004</v>
      </c>
      <c r="D171" s="18" t="s">
        <v>1337</v>
      </c>
      <c r="E171" s="18" t="s">
        <v>1336</v>
      </c>
      <c r="F171" s="18"/>
      <c r="G171" s="18" t="s">
        <v>107</v>
      </c>
      <c r="H171" s="18" t="s">
        <v>1099</v>
      </c>
      <c r="I171" s="18">
        <f t="shared" si="8"/>
        <v>49</v>
      </c>
      <c r="J171" s="18">
        <v>23</v>
      </c>
      <c r="K171" s="18">
        <v>26</v>
      </c>
      <c r="L171" s="18"/>
      <c r="M171" s="18"/>
      <c r="N171" s="18"/>
      <c r="O171" s="18"/>
      <c r="P171" s="18" t="s">
        <v>183</v>
      </c>
      <c r="Q171" s="18" t="s">
        <v>439</v>
      </c>
      <c r="R171" s="18"/>
      <c r="S171" s="18"/>
      <c r="T171" s="18"/>
      <c r="U171" s="18"/>
      <c r="V171" s="18"/>
      <c r="W171" s="18"/>
      <c r="X171" s="18"/>
      <c r="Y171" s="18"/>
      <c r="Z171" s="18"/>
      <c r="AA171" s="18"/>
    </row>
    <row r="172" spans="1:27" s="14" customFormat="1" x14ac:dyDescent="0.3">
      <c r="A172" s="18" t="s">
        <v>1152</v>
      </c>
      <c r="B172" s="18" t="s">
        <v>1874</v>
      </c>
      <c r="C172" s="18">
        <v>2004</v>
      </c>
      <c r="D172" s="18" t="s">
        <v>1337</v>
      </c>
      <c r="E172" s="18" t="s">
        <v>1336</v>
      </c>
      <c r="F172" s="18"/>
      <c r="G172" s="18" t="s">
        <v>425</v>
      </c>
      <c r="H172" s="18" t="s">
        <v>587</v>
      </c>
      <c r="I172" s="18">
        <f t="shared" si="8"/>
        <v>49</v>
      </c>
      <c r="J172" s="18">
        <v>23</v>
      </c>
      <c r="K172" s="18">
        <v>26</v>
      </c>
      <c r="L172" s="18"/>
      <c r="M172" s="18"/>
      <c r="N172" s="18"/>
      <c r="O172" s="18"/>
      <c r="P172" s="18" t="s">
        <v>183</v>
      </c>
      <c r="Q172" s="18" t="s">
        <v>422</v>
      </c>
      <c r="R172" s="18"/>
      <c r="S172" s="18"/>
      <c r="T172" s="18"/>
      <c r="U172" s="18"/>
      <c r="V172" s="18"/>
      <c r="W172" s="18"/>
      <c r="X172" s="18"/>
      <c r="Y172" s="18"/>
      <c r="Z172" s="18"/>
      <c r="AA172" s="18"/>
    </row>
    <row r="173" spans="1:27" s="14" customFormat="1" x14ac:dyDescent="0.3">
      <c r="A173" s="18" t="s">
        <v>1152</v>
      </c>
      <c r="B173" s="18" t="s">
        <v>1874</v>
      </c>
      <c r="C173" s="18">
        <v>2004</v>
      </c>
      <c r="D173" s="18" t="s">
        <v>1337</v>
      </c>
      <c r="E173" s="18" t="s">
        <v>1336</v>
      </c>
      <c r="F173" s="18"/>
      <c r="G173" s="18" t="s">
        <v>160</v>
      </c>
      <c r="H173" s="18" t="s">
        <v>406</v>
      </c>
      <c r="I173" s="18">
        <f t="shared" si="8"/>
        <v>49</v>
      </c>
      <c r="J173" s="18">
        <v>23</v>
      </c>
      <c r="K173" s="18">
        <v>26</v>
      </c>
      <c r="L173" s="18"/>
      <c r="M173" s="18"/>
      <c r="N173" s="18"/>
      <c r="O173" s="18"/>
      <c r="P173" s="18" t="s">
        <v>1157</v>
      </c>
      <c r="Q173" s="18" t="s">
        <v>215</v>
      </c>
      <c r="R173" s="18"/>
      <c r="S173" s="18"/>
      <c r="T173" s="18"/>
      <c r="U173" s="18"/>
      <c r="V173" s="18"/>
      <c r="W173" s="18"/>
      <c r="X173" s="18"/>
      <c r="Y173" s="18"/>
      <c r="Z173" s="18"/>
      <c r="AA173" s="18"/>
    </row>
    <row r="174" spans="1:27" s="14" customFormat="1" x14ac:dyDescent="0.3">
      <c r="A174" s="18">
        <v>2667</v>
      </c>
      <c r="B174" s="18" t="s">
        <v>935</v>
      </c>
      <c r="C174" s="18">
        <v>2003</v>
      </c>
      <c r="D174" s="18" t="s">
        <v>936</v>
      </c>
      <c r="E174" s="18" t="s">
        <v>228</v>
      </c>
      <c r="F174" s="18" t="s">
        <v>175</v>
      </c>
      <c r="G174" s="18" t="s">
        <v>107</v>
      </c>
      <c r="H174" s="18" t="s">
        <v>705</v>
      </c>
      <c r="I174" s="18">
        <f t="shared" si="8"/>
        <v>133</v>
      </c>
      <c r="J174" s="18">
        <v>90</v>
      </c>
      <c r="K174" s="18">
        <v>43</v>
      </c>
      <c r="L174" s="18"/>
      <c r="M174" s="18"/>
      <c r="N174" s="18"/>
      <c r="O174" s="18"/>
      <c r="P174" s="18" t="s">
        <v>708</v>
      </c>
      <c r="Q174" s="18" t="s">
        <v>707</v>
      </c>
      <c r="R174" s="18"/>
      <c r="S174" s="18"/>
      <c r="T174" s="18" t="s">
        <v>709</v>
      </c>
      <c r="U174" s="18" t="s">
        <v>710</v>
      </c>
      <c r="V174" s="18"/>
      <c r="W174" s="18"/>
      <c r="X174" s="18" t="s">
        <v>723</v>
      </c>
      <c r="Y174" s="18"/>
      <c r="Z174" s="18"/>
      <c r="AA174" s="18"/>
    </row>
    <row r="175" spans="1:27" s="14" customFormat="1" x14ac:dyDescent="0.3">
      <c r="A175" s="18">
        <v>2667</v>
      </c>
      <c r="B175" s="18" t="s">
        <v>935</v>
      </c>
      <c r="C175" s="18">
        <v>2003</v>
      </c>
      <c r="D175" s="18" t="s">
        <v>936</v>
      </c>
      <c r="E175" s="18" t="s">
        <v>228</v>
      </c>
      <c r="F175" s="18"/>
      <c r="G175" s="18" t="s">
        <v>715</v>
      </c>
      <c r="H175" s="18" t="s">
        <v>706</v>
      </c>
      <c r="I175" s="18">
        <f t="shared" si="8"/>
        <v>133</v>
      </c>
      <c r="J175" s="18">
        <v>90</v>
      </c>
      <c r="K175" s="18">
        <v>43</v>
      </c>
      <c r="L175" s="18"/>
      <c r="M175" s="18"/>
      <c r="N175" s="18"/>
      <c r="O175" s="18"/>
      <c r="P175" s="18" t="s">
        <v>711</v>
      </c>
      <c r="Q175" s="18" t="s">
        <v>433</v>
      </c>
      <c r="R175" s="18"/>
      <c r="S175" s="18"/>
      <c r="T175" s="18" t="s">
        <v>712</v>
      </c>
      <c r="U175" s="18" t="s">
        <v>713</v>
      </c>
      <c r="V175" s="18"/>
      <c r="W175" s="18"/>
      <c r="X175" s="18" t="s">
        <v>724</v>
      </c>
      <c r="Y175" s="18"/>
      <c r="Z175" s="18"/>
      <c r="AA175" s="18"/>
    </row>
    <row r="176" spans="1:27" s="14" customFormat="1" x14ac:dyDescent="0.3">
      <c r="A176" s="18">
        <v>2667</v>
      </c>
      <c r="B176" s="18" t="s">
        <v>935</v>
      </c>
      <c r="C176" s="18">
        <v>2003</v>
      </c>
      <c r="D176" s="18" t="s">
        <v>936</v>
      </c>
      <c r="E176" s="18" t="s">
        <v>141</v>
      </c>
      <c r="F176" s="18"/>
      <c r="G176" s="18" t="s">
        <v>107</v>
      </c>
      <c r="H176" s="18" t="s">
        <v>716</v>
      </c>
      <c r="I176" s="18">
        <f t="shared" si="8"/>
        <v>133</v>
      </c>
      <c r="J176" s="18">
        <v>58</v>
      </c>
      <c r="K176" s="18">
        <v>75</v>
      </c>
      <c r="L176" s="18"/>
      <c r="M176" s="18"/>
      <c r="N176" s="18"/>
      <c r="O176" s="18"/>
      <c r="P176" s="18" t="s">
        <v>719</v>
      </c>
      <c r="Q176" s="18" t="s">
        <v>307</v>
      </c>
      <c r="R176" s="18"/>
      <c r="S176" s="18"/>
      <c r="T176" s="18" t="s">
        <v>721</v>
      </c>
      <c r="U176" s="18" t="s">
        <v>622</v>
      </c>
      <c r="V176" s="18"/>
      <c r="W176" s="18"/>
      <c r="X176" s="18" t="s">
        <v>564</v>
      </c>
      <c r="Y176" s="18"/>
      <c r="Z176" s="18"/>
      <c r="AA176" s="18"/>
    </row>
    <row r="177" spans="1:27" s="14" customFormat="1" x14ac:dyDescent="0.3">
      <c r="A177" s="18">
        <v>2667</v>
      </c>
      <c r="B177" s="18" t="s">
        <v>935</v>
      </c>
      <c r="C177" s="18">
        <v>2003</v>
      </c>
      <c r="D177" s="18" t="s">
        <v>936</v>
      </c>
      <c r="E177" s="18" t="s">
        <v>141</v>
      </c>
      <c r="F177" s="18"/>
      <c r="G177" s="18" t="s">
        <v>715</v>
      </c>
      <c r="H177" s="18" t="s">
        <v>717</v>
      </c>
      <c r="I177" s="18">
        <f t="shared" si="8"/>
        <v>133</v>
      </c>
      <c r="J177" s="18">
        <v>58</v>
      </c>
      <c r="K177" s="18">
        <v>75</v>
      </c>
      <c r="L177" s="18"/>
      <c r="M177" s="18"/>
      <c r="N177" s="18"/>
      <c r="O177" s="18"/>
      <c r="P177" s="18" t="s">
        <v>718</v>
      </c>
      <c r="Q177" s="18" t="s">
        <v>720</v>
      </c>
      <c r="R177" s="18"/>
      <c r="S177" s="18"/>
      <c r="T177" s="18" t="s">
        <v>722</v>
      </c>
      <c r="U177" s="18" t="s">
        <v>598</v>
      </c>
      <c r="V177" s="18"/>
      <c r="W177" s="18"/>
      <c r="X177" s="18" t="s">
        <v>725</v>
      </c>
      <c r="Y177" s="18"/>
      <c r="Z177" s="18"/>
      <c r="AA177" s="18"/>
    </row>
    <row r="178" spans="1:27" s="14" customFormat="1" x14ac:dyDescent="0.3">
      <c r="A178" s="18">
        <v>2760</v>
      </c>
      <c r="B178" s="18" t="s">
        <v>937</v>
      </c>
      <c r="C178" s="18">
        <v>2002</v>
      </c>
      <c r="D178" s="18" t="s">
        <v>831</v>
      </c>
      <c r="E178" s="18" t="s">
        <v>1871</v>
      </c>
      <c r="F178" s="18" t="s">
        <v>30</v>
      </c>
      <c r="G178" s="18" t="s">
        <v>367</v>
      </c>
      <c r="H178" s="18" t="s">
        <v>740</v>
      </c>
      <c r="I178" s="18">
        <f t="shared" si="8"/>
        <v>181</v>
      </c>
      <c r="J178" s="18" t="s">
        <v>954</v>
      </c>
      <c r="K178" s="18" t="s">
        <v>955</v>
      </c>
      <c r="L178" s="18"/>
      <c r="M178" s="18"/>
      <c r="N178" s="18"/>
      <c r="O178" s="18"/>
      <c r="P178" s="18">
        <v>71.400000000000006</v>
      </c>
      <c r="Q178" s="18" t="s">
        <v>730</v>
      </c>
      <c r="R178" s="18" t="s">
        <v>731</v>
      </c>
      <c r="S178" s="18" t="s">
        <v>732</v>
      </c>
      <c r="T178" s="18"/>
      <c r="U178" s="18"/>
      <c r="V178" s="18"/>
      <c r="W178" s="18"/>
      <c r="X178" s="18" t="s">
        <v>737</v>
      </c>
      <c r="Y178" s="18"/>
      <c r="Z178" s="18"/>
      <c r="AA178" s="18"/>
    </row>
    <row r="179" spans="1:27" s="14" customFormat="1" x14ac:dyDescent="0.3">
      <c r="A179" s="18">
        <v>2760</v>
      </c>
      <c r="B179" s="18" t="s">
        <v>937</v>
      </c>
      <c r="C179" s="18">
        <v>2002</v>
      </c>
      <c r="D179" s="18" t="s">
        <v>831</v>
      </c>
      <c r="E179" s="18" t="s">
        <v>1871</v>
      </c>
      <c r="F179" s="18"/>
      <c r="G179" s="18" t="s">
        <v>144</v>
      </c>
      <c r="H179" s="18" t="s">
        <v>34</v>
      </c>
      <c r="I179" s="18">
        <f t="shared" si="8"/>
        <v>181</v>
      </c>
      <c r="J179" s="18" t="s">
        <v>954</v>
      </c>
      <c r="K179" s="18" t="s">
        <v>955</v>
      </c>
      <c r="L179" s="18"/>
      <c r="M179" s="18"/>
      <c r="N179" s="18"/>
      <c r="O179" s="18"/>
      <c r="P179" s="18" t="s">
        <v>733</v>
      </c>
      <c r="Q179" s="18" t="s">
        <v>734</v>
      </c>
      <c r="R179" s="18" t="s">
        <v>735</v>
      </c>
      <c r="S179" s="18" t="s">
        <v>736</v>
      </c>
      <c r="T179" s="18"/>
      <c r="U179" s="18"/>
      <c r="V179" s="18"/>
      <c r="W179" s="18"/>
      <c r="X179" s="18" t="s">
        <v>864</v>
      </c>
      <c r="Y179" s="18"/>
      <c r="Z179" s="18"/>
      <c r="AA179" s="18"/>
    </row>
    <row r="180" spans="1:27" s="14" customFormat="1" x14ac:dyDescent="0.3">
      <c r="A180" s="18">
        <v>2760</v>
      </c>
      <c r="B180" s="18" t="s">
        <v>937</v>
      </c>
      <c r="C180" s="18">
        <v>2002</v>
      </c>
      <c r="D180" s="18" t="s">
        <v>831</v>
      </c>
      <c r="E180" s="18" t="s">
        <v>1871</v>
      </c>
      <c r="F180" s="18" t="s">
        <v>174</v>
      </c>
      <c r="G180" s="18" t="s">
        <v>367</v>
      </c>
      <c r="H180" s="18" t="s">
        <v>871</v>
      </c>
      <c r="I180" s="18">
        <f t="shared" si="8"/>
        <v>181</v>
      </c>
      <c r="J180" s="18" t="s">
        <v>954</v>
      </c>
      <c r="K180" s="18" t="s">
        <v>955</v>
      </c>
      <c r="L180" s="18"/>
      <c r="M180" s="18"/>
      <c r="N180" s="18"/>
      <c r="O180" s="18"/>
      <c r="P180" s="18" t="s">
        <v>841</v>
      </c>
      <c r="Q180" s="18" t="s">
        <v>842</v>
      </c>
      <c r="R180" s="18"/>
      <c r="S180" s="18"/>
      <c r="T180" s="18"/>
      <c r="U180" s="18"/>
      <c r="V180" s="18"/>
      <c r="W180" s="18"/>
      <c r="X180" s="18" t="s">
        <v>865</v>
      </c>
      <c r="Y180" s="18"/>
      <c r="Z180" s="18"/>
      <c r="AA180" s="18"/>
    </row>
    <row r="181" spans="1:27" s="14" customFormat="1" x14ac:dyDescent="0.3">
      <c r="A181" s="18">
        <v>2760</v>
      </c>
      <c r="B181" s="18" t="s">
        <v>937</v>
      </c>
      <c r="C181" s="18">
        <v>2002</v>
      </c>
      <c r="D181" s="18" t="s">
        <v>831</v>
      </c>
      <c r="E181" s="18" t="s">
        <v>1871</v>
      </c>
      <c r="F181" s="18"/>
      <c r="G181" s="18" t="s">
        <v>144</v>
      </c>
      <c r="H181" s="18" t="s">
        <v>872</v>
      </c>
      <c r="I181" s="18">
        <f t="shared" si="8"/>
        <v>181</v>
      </c>
      <c r="J181" s="18" t="s">
        <v>954</v>
      </c>
      <c r="K181" s="18" t="s">
        <v>955</v>
      </c>
      <c r="L181" s="18"/>
      <c r="M181" s="18"/>
      <c r="N181" s="18"/>
      <c r="O181" s="18"/>
      <c r="P181" s="18" t="s">
        <v>656</v>
      </c>
      <c r="Q181" s="18" t="s">
        <v>847</v>
      </c>
      <c r="R181" s="18"/>
      <c r="S181" s="18"/>
      <c r="T181" s="18"/>
      <c r="U181" s="18"/>
      <c r="V181" s="18"/>
      <c r="W181" s="18"/>
      <c r="X181" s="18" t="s">
        <v>866</v>
      </c>
      <c r="Y181" s="18"/>
      <c r="Z181" s="18"/>
      <c r="AA181" s="18"/>
    </row>
    <row r="182" spans="1:27" s="14" customFormat="1" x14ac:dyDescent="0.3">
      <c r="A182" s="18">
        <v>2760</v>
      </c>
      <c r="B182" s="18" t="s">
        <v>937</v>
      </c>
      <c r="C182" s="18">
        <v>2002</v>
      </c>
      <c r="D182" s="18" t="s">
        <v>831</v>
      </c>
      <c r="E182" s="18" t="s">
        <v>1871</v>
      </c>
      <c r="F182" s="18" t="s">
        <v>536</v>
      </c>
      <c r="G182" s="18" t="s">
        <v>367</v>
      </c>
      <c r="H182" s="18" t="s">
        <v>873</v>
      </c>
      <c r="I182" s="18">
        <f t="shared" si="8"/>
        <v>181</v>
      </c>
      <c r="J182" s="18" t="s">
        <v>954</v>
      </c>
      <c r="K182" s="18" t="s">
        <v>955</v>
      </c>
      <c r="L182" s="18"/>
      <c r="M182" s="18"/>
      <c r="N182" s="18"/>
      <c r="O182" s="18"/>
      <c r="P182" s="18" t="s">
        <v>841</v>
      </c>
      <c r="Q182" s="18" t="s">
        <v>842</v>
      </c>
      <c r="R182" s="18"/>
      <c r="S182" s="18"/>
      <c r="T182" s="18"/>
      <c r="U182" s="18"/>
      <c r="V182" s="18"/>
      <c r="W182" s="18"/>
      <c r="X182" s="18" t="s">
        <v>867</v>
      </c>
      <c r="Y182" s="18"/>
      <c r="Z182" s="18"/>
      <c r="AA182" s="18"/>
    </row>
    <row r="183" spans="1:27" s="14" customFormat="1" x14ac:dyDescent="0.3">
      <c r="A183" s="18">
        <v>2760</v>
      </c>
      <c r="B183" s="18" t="s">
        <v>937</v>
      </c>
      <c r="C183" s="18">
        <v>2002</v>
      </c>
      <c r="D183" s="18" t="s">
        <v>831</v>
      </c>
      <c r="E183" s="18" t="s">
        <v>1871</v>
      </c>
      <c r="F183" s="18"/>
      <c r="G183" s="18" t="s">
        <v>144</v>
      </c>
      <c r="H183" s="18" t="s">
        <v>874</v>
      </c>
      <c r="I183" s="18">
        <f t="shared" si="8"/>
        <v>181</v>
      </c>
      <c r="J183" s="18" t="s">
        <v>954</v>
      </c>
      <c r="K183" s="18" t="s">
        <v>955</v>
      </c>
      <c r="L183" s="18"/>
      <c r="M183" s="18"/>
      <c r="N183" s="18"/>
      <c r="O183" s="18"/>
      <c r="P183" s="18" t="s">
        <v>733</v>
      </c>
      <c r="Q183" s="18" t="s">
        <v>848</v>
      </c>
      <c r="R183" s="18"/>
      <c r="S183" s="18"/>
      <c r="T183" s="18"/>
      <c r="U183" s="18"/>
      <c r="V183" s="18"/>
      <c r="W183" s="18"/>
      <c r="X183" s="18" t="s">
        <v>326</v>
      </c>
      <c r="Y183" s="18"/>
      <c r="Z183" s="18"/>
      <c r="AA183" s="18"/>
    </row>
    <row r="184" spans="1:27" s="14" customFormat="1" x14ac:dyDescent="0.3">
      <c r="A184" s="18">
        <v>2760</v>
      </c>
      <c r="B184" s="18" t="s">
        <v>937</v>
      </c>
      <c r="C184" s="18">
        <v>2002</v>
      </c>
      <c r="D184" s="18" t="s">
        <v>831</v>
      </c>
      <c r="E184" s="18" t="s">
        <v>1871</v>
      </c>
      <c r="F184" s="18" t="s">
        <v>687</v>
      </c>
      <c r="G184" s="18" t="s">
        <v>367</v>
      </c>
      <c r="H184" s="18" t="s">
        <v>875</v>
      </c>
      <c r="I184" s="18">
        <f t="shared" si="8"/>
        <v>181</v>
      </c>
      <c r="J184" s="18" t="s">
        <v>954</v>
      </c>
      <c r="K184" s="18" t="s">
        <v>955</v>
      </c>
      <c r="L184" s="18"/>
      <c r="M184" s="18"/>
      <c r="N184" s="18"/>
      <c r="O184" s="18"/>
      <c r="P184" s="18" t="s">
        <v>395</v>
      </c>
      <c r="Q184" s="18" t="s">
        <v>843</v>
      </c>
      <c r="R184" s="18"/>
      <c r="S184" s="18"/>
      <c r="T184" s="18"/>
      <c r="U184" s="18"/>
      <c r="V184" s="18"/>
      <c r="W184" s="18"/>
      <c r="X184" s="18" t="s">
        <v>303</v>
      </c>
      <c r="Y184" s="18"/>
      <c r="Z184" s="18"/>
      <c r="AA184" s="18"/>
    </row>
    <row r="185" spans="1:27" s="14" customFormat="1" x14ac:dyDescent="0.3">
      <c r="A185" s="18">
        <v>2760</v>
      </c>
      <c r="B185" s="18" t="s">
        <v>937</v>
      </c>
      <c r="C185" s="18">
        <v>2002</v>
      </c>
      <c r="D185" s="18" t="s">
        <v>831</v>
      </c>
      <c r="E185" s="18" t="s">
        <v>1871</v>
      </c>
      <c r="F185" s="18"/>
      <c r="G185" s="18" t="s">
        <v>144</v>
      </c>
      <c r="H185" s="18" t="s">
        <v>876</v>
      </c>
      <c r="I185" s="18">
        <f t="shared" si="8"/>
        <v>181</v>
      </c>
      <c r="J185" s="18" t="s">
        <v>954</v>
      </c>
      <c r="K185" s="18" t="s">
        <v>955</v>
      </c>
      <c r="L185" s="18"/>
      <c r="M185" s="18"/>
      <c r="N185" s="18"/>
      <c r="O185" s="18"/>
      <c r="P185" s="18" t="s">
        <v>849</v>
      </c>
      <c r="Q185" s="18" t="s">
        <v>411</v>
      </c>
      <c r="R185" s="18"/>
      <c r="S185" s="18"/>
      <c r="T185" s="18"/>
      <c r="U185" s="18"/>
      <c r="V185" s="18"/>
      <c r="W185" s="18"/>
      <c r="X185" s="18" t="s">
        <v>868</v>
      </c>
      <c r="Y185" s="18"/>
      <c r="Z185" s="18"/>
      <c r="AA185" s="18"/>
    </row>
    <row r="186" spans="1:27" s="14" customFormat="1" x14ac:dyDescent="0.3">
      <c r="A186" s="18">
        <v>2760</v>
      </c>
      <c r="B186" s="18" t="s">
        <v>937</v>
      </c>
      <c r="C186" s="18">
        <v>2002</v>
      </c>
      <c r="D186" s="18" t="s">
        <v>831</v>
      </c>
      <c r="E186" s="18" t="s">
        <v>1871</v>
      </c>
      <c r="F186" s="18" t="s">
        <v>738</v>
      </c>
      <c r="G186" s="18" t="s">
        <v>367</v>
      </c>
      <c r="H186" s="18" t="s">
        <v>877</v>
      </c>
      <c r="I186" s="18">
        <f t="shared" si="8"/>
        <v>181</v>
      </c>
      <c r="J186" s="18" t="s">
        <v>954</v>
      </c>
      <c r="K186" s="18" t="s">
        <v>955</v>
      </c>
      <c r="L186" s="18"/>
      <c r="M186" s="18"/>
      <c r="N186" s="18"/>
      <c r="O186" s="18"/>
      <c r="P186" s="18" t="s">
        <v>665</v>
      </c>
      <c r="Q186" s="18" t="s">
        <v>844</v>
      </c>
      <c r="R186" s="18"/>
      <c r="S186" s="18"/>
      <c r="T186" s="18"/>
      <c r="U186" s="18"/>
      <c r="V186" s="18"/>
      <c r="W186" s="18"/>
      <c r="X186" s="18" t="s">
        <v>869</v>
      </c>
      <c r="Y186" s="18"/>
      <c r="Z186" s="18"/>
      <c r="AA186" s="18"/>
    </row>
    <row r="187" spans="1:27" s="14" customFormat="1" x14ac:dyDescent="0.3">
      <c r="A187" s="18">
        <v>2760</v>
      </c>
      <c r="B187" s="18" t="s">
        <v>937</v>
      </c>
      <c r="C187" s="18">
        <v>2002</v>
      </c>
      <c r="D187" s="18" t="s">
        <v>831</v>
      </c>
      <c r="E187" s="18" t="s">
        <v>1871</v>
      </c>
      <c r="F187" s="18"/>
      <c r="G187" s="18" t="s">
        <v>144</v>
      </c>
      <c r="H187" s="18" t="s">
        <v>878</v>
      </c>
      <c r="I187" s="18">
        <f t="shared" si="8"/>
        <v>181</v>
      </c>
      <c r="J187" s="18" t="s">
        <v>954</v>
      </c>
      <c r="K187" s="18" t="s">
        <v>955</v>
      </c>
      <c r="L187" s="18"/>
      <c r="M187" s="18"/>
      <c r="N187" s="18"/>
      <c r="O187" s="18"/>
      <c r="P187" s="18" t="s">
        <v>321</v>
      </c>
      <c r="Q187" s="18" t="s">
        <v>850</v>
      </c>
      <c r="R187" s="18"/>
      <c r="S187" s="18"/>
      <c r="T187" s="18"/>
      <c r="U187" s="18"/>
      <c r="V187" s="18"/>
      <c r="W187" s="18"/>
      <c r="X187" s="18" t="s">
        <v>554</v>
      </c>
      <c r="Y187" s="18"/>
      <c r="Z187" s="18"/>
      <c r="AA187" s="18"/>
    </row>
    <row r="188" spans="1:27" s="14" customFormat="1" x14ac:dyDescent="0.3">
      <c r="A188" s="18">
        <v>2760</v>
      </c>
      <c r="B188" s="18" t="s">
        <v>937</v>
      </c>
      <c r="C188" s="18">
        <v>2002</v>
      </c>
      <c r="D188" s="18" t="s">
        <v>831</v>
      </c>
      <c r="E188" s="18" t="s">
        <v>1871</v>
      </c>
      <c r="F188" s="18" t="s">
        <v>688</v>
      </c>
      <c r="G188" s="18" t="s">
        <v>367</v>
      </c>
      <c r="H188" s="18" t="s">
        <v>879</v>
      </c>
      <c r="I188" s="18">
        <f t="shared" si="8"/>
        <v>181</v>
      </c>
      <c r="J188" s="18" t="s">
        <v>954</v>
      </c>
      <c r="K188" s="18" t="s">
        <v>955</v>
      </c>
      <c r="L188" s="18"/>
      <c r="M188" s="18"/>
      <c r="N188" s="18"/>
      <c r="O188" s="18"/>
      <c r="P188" s="18" t="s">
        <v>395</v>
      </c>
      <c r="Q188" s="18" t="s">
        <v>845</v>
      </c>
      <c r="R188" s="18"/>
      <c r="S188" s="18"/>
      <c r="T188" s="18"/>
      <c r="U188" s="18"/>
      <c r="V188" s="18"/>
      <c r="W188" s="18"/>
      <c r="X188" s="18" t="s">
        <v>602</v>
      </c>
      <c r="Y188" s="18"/>
      <c r="Z188" s="18"/>
      <c r="AA188" s="18"/>
    </row>
    <row r="189" spans="1:27" s="14" customFormat="1" x14ac:dyDescent="0.3">
      <c r="A189" s="18">
        <v>2760</v>
      </c>
      <c r="B189" s="18" t="s">
        <v>937</v>
      </c>
      <c r="C189" s="18">
        <v>2002</v>
      </c>
      <c r="D189" s="18" t="s">
        <v>831</v>
      </c>
      <c r="E189" s="18" t="s">
        <v>1871</v>
      </c>
      <c r="F189" s="18"/>
      <c r="G189" s="18" t="s">
        <v>144</v>
      </c>
      <c r="H189" s="18" t="s">
        <v>880</v>
      </c>
      <c r="I189" s="18">
        <f t="shared" si="8"/>
        <v>181</v>
      </c>
      <c r="J189" s="18" t="s">
        <v>954</v>
      </c>
      <c r="K189" s="18" t="s">
        <v>955</v>
      </c>
      <c r="L189" s="18"/>
      <c r="M189" s="18"/>
      <c r="N189" s="18"/>
      <c r="O189" s="18"/>
      <c r="P189" s="18" t="s">
        <v>851</v>
      </c>
      <c r="Q189" s="18" t="s">
        <v>708</v>
      </c>
      <c r="R189" s="18"/>
      <c r="S189" s="18"/>
      <c r="T189" s="18"/>
      <c r="U189" s="18"/>
      <c r="V189" s="18"/>
      <c r="W189" s="18"/>
      <c r="X189" s="18" t="s">
        <v>341</v>
      </c>
      <c r="Y189" s="18"/>
      <c r="Z189" s="18"/>
      <c r="AA189" s="18"/>
    </row>
    <row r="190" spans="1:27" s="14" customFormat="1" x14ac:dyDescent="0.3">
      <c r="A190" s="18">
        <v>2760</v>
      </c>
      <c r="B190" s="18" t="s">
        <v>937</v>
      </c>
      <c r="C190" s="18">
        <v>2002</v>
      </c>
      <c r="D190" s="18" t="s">
        <v>831</v>
      </c>
      <c r="E190" s="18" t="s">
        <v>1871</v>
      </c>
      <c r="F190" s="18" t="s">
        <v>739</v>
      </c>
      <c r="G190" s="18" t="s">
        <v>367</v>
      </c>
      <c r="H190" s="18" t="s">
        <v>881</v>
      </c>
      <c r="I190" s="18">
        <f t="shared" si="8"/>
        <v>181</v>
      </c>
      <c r="J190" s="18" t="s">
        <v>954</v>
      </c>
      <c r="K190" s="18" t="s">
        <v>955</v>
      </c>
      <c r="L190" s="18"/>
      <c r="M190" s="18"/>
      <c r="N190" s="18"/>
      <c r="O190" s="18"/>
      <c r="P190" s="18" t="s">
        <v>654</v>
      </c>
      <c r="Q190" s="18" t="s">
        <v>846</v>
      </c>
      <c r="R190" s="18"/>
      <c r="S190" s="18"/>
      <c r="T190" s="18"/>
      <c r="U190" s="18"/>
      <c r="V190" s="18"/>
      <c r="W190" s="18"/>
      <c r="X190" s="18" t="s">
        <v>557</v>
      </c>
      <c r="Y190" s="18"/>
      <c r="Z190" s="18"/>
      <c r="AA190" s="18"/>
    </row>
    <row r="191" spans="1:27" s="14" customFormat="1" x14ac:dyDescent="0.3">
      <c r="A191" s="18">
        <v>2760</v>
      </c>
      <c r="B191" s="18" t="s">
        <v>937</v>
      </c>
      <c r="C191" s="18">
        <v>2002</v>
      </c>
      <c r="D191" s="18" t="s">
        <v>831</v>
      </c>
      <c r="E191" s="18" t="s">
        <v>1871</v>
      </c>
      <c r="F191" s="18"/>
      <c r="G191" s="18" t="s">
        <v>144</v>
      </c>
      <c r="H191" s="18" t="s">
        <v>40</v>
      </c>
      <c r="I191" s="18">
        <f t="shared" si="8"/>
        <v>181</v>
      </c>
      <c r="J191" s="18" t="s">
        <v>954</v>
      </c>
      <c r="K191" s="18" t="s">
        <v>955</v>
      </c>
      <c r="L191" s="18"/>
      <c r="M191" s="18"/>
      <c r="N191" s="18"/>
      <c r="O191" s="18"/>
      <c r="P191" s="18" t="s">
        <v>849</v>
      </c>
      <c r="Q191" s="18" t="s">
        <v>852</v>
      </c>
      <c r="R191" s="18"/>
      <c r="S191" s="18"/>
      <c r="T191" s="18"/>
      <c r="U191" s="18"/>
      <c r="V191" s="18"/>
      <c r="W191" s="18"/>
      <c r="X191" s="18" t="s">
        <v>870</v>
      </c>
      <c r="Y191" s="18"/>
      <c r="Z191" s="18"/>
      <c r="AA191" s="18"/>
    </row>
    <row r="192" spans="1:27" s="14" customFormat="1" x14ac:dyDescent="0.3">
      <c r="A192" s="18">
        <v>2722</v>
      </c>
      <c r="B192" s="18" t="s">
        <v>938</v>
      </c>
      <c r="C192" s="18">
        <v>2002</v>
      </c>
      <c r="D192" s="18" t="s">
        <v>768</v>
      </c>
      <c r="E192" s="18" t="s">
        <v>766</v>
      </c>
      <c r="F192" s="18" t="s">
        <v>30</v>
      </c>
      <c r="G192" s="18" t="s">
        <v>367</v>
      </c>
      <c r="H192" s="18" t="s">
        <v>984</v>
      </c>
      <c r="I192" s="18">
        <f t="shared" ref="I192:I261" si="9">J192+K192</f>
        <v>36</v>
      </c>
      <c r="J192" s="18">
        <f t="shared" ref="J192:J195" si="10">L192+N192</f>
        <v>9</v>
      </c>
      <c r="K192" s="18">
        <f t="shared" ref="K192:K195" si="11">M192+O192</f>
        <v>27</v>
      </c>
      <c r="L192" s="18" t="s">
        <v>352</v>
      </c>
      <c r="M192" s="18" t="s">
        <v>456</v>
      </c>
      <c r="N192" s="18" t="s">
        <v>454</v>
      </c>
      <c r="O192" s="18" t="s">
        <v>361</v>
      </c>
      <c r="P192" s="18" t="s">
        <v>748</v>
      </c>
      <c r="Q192" s="18" t="s">
        <v>339</v>
      </c>
      <c r="R192" s="18"/>
      <c r="S192" s="18"/>
      <c r="T192" s="18"/>
      <c r="U192" s="18"/>
      <c r="V192" s="18"/>
      <c r="W192" s="18"/>
      <c r="X192" s="18"/>
      <c r="Y192" s="18"/>
      <c r="Z192" s="18"/>
      <c r="AA192" s="18"/>
    </row>
    <row r="193" spans="1:27" s="14" customFormat="1" x14ac:dyDescent="0.3">
      <c r="A193" s="18">
        <v>2722</v>
      </c>
      <c r="B193" s="18" t="s">
        <v>938</v>
      </c>
      <c r="C193" s="18">
        <v>2002</v>
      </c>
      <c r="D193" s="18" t="s">
        <v>768</v>
      </c>
      <c r="E193" s="18" t="s">
        <v>766</v>
      </c>
      <c r="F193" s="18"/>
      <c r="G193" s="18" t="s">
        <v>105</v>
      </c>
      <c r="H193" s="18" t="s">
        <v>984</v>
      </c>
      <c r="I193" s="18">
        <f t="shared" si="9"/>
        <v>37</v>
      </c>
      <c r="J193" s="18">
        <f t="shared" si="10"/>
        <v>9</v>
      </c>
      <c r="K193" s="18">
        <f t="shared" si="11"/>
        <v>28</v>
      </c>
      <c r="L193" s="18" t="s">
        <v>745</v>
      </c>
      <c r="M193" s="18" t="s">
        <v>467</v>
      </c>
      <c r="N193" s="18" t="s">
        <v>744</v>
      </c>
      <c r="O193" s="18" t="s">
        <v>361</v>
      </c>
      <c r="P193" s="18" t="s">
        <v>182</v>
      </c>
      <c r="Q193" s="18" t="s">
        <v>431</v>
      </c>
      <c r="R193" s="18"/>
      <c r="S193" s="18"/>
      <c r="T193" s="18"/>
      <c r="U193" s="18"/>
      <c r="V193" s="18"/>
      <c r="W193" s="18"/>
      <c r="X193" s="18"/>
      <c r="Y193" s="18"/>
      <c r="Z193" s="18"/>
      <c r="AA193" s="18"/>
    </row>
    <row r="194" spans="1:27" s="14" customFormat="1" x14ac:dyDescent="0.3">
      <c r="A194" s="18">
        <v>2722</v>
      </c>
      <c r="B194" s="18" t="s">
        <v>938</v>
      </c>
      <c r="C194" s="18">
        <v>2002</v>
      </c>
      <c r="D194" s="18" t="s">
        <v>768</v>
      </c>
      <c r="E194" s="18" t="s">
        <v>766</v>
      </c>
      <c r="F194" s="18" t="s">
        <v>536</v>
      </c>
      <c r="G194" s="18" t="s">
        <v>367</v>
      </c>
      <c r="H194" s="18" t="s">
        <v>984</v>
      </c>
      <c r="I194" s="18">
        <f t="shared" si="9"/>
        <v>37</v>
      </c>
      <c r="J194" s="18">
        <f t="shared" si="10"/>
        <v>9</v>
      </c>
      <c r="K194" s="18">
        <f t="shared" si="11"/>
        <v>28</v>
      </c>
      <c r="L194" s="18" t="s">
        <v>746</v>
      </c>
      <c r="M194" s="18" t="s">
        <v>467</v>
      </c>
      <c r="N194" s="18" t="s">
        <v>456</v>
      </c>
      <c r="O194" s="18" t="s">
        <v>361</v>
      </c>
      <c r="P194" s="18" t="s">
        <v>215</v>
      </c>
      <c r="Q194" s="18" t="s">
        <v>193</v>
      </c>
      <c r="R194" s="18"/>
      <c r="S194" s="18"/>
      <c r="T194" s="18"/>
      <c r="U194" s="18"/>
      <c r="V194" s="18"/>
      <c r="W194" s="18"/>
      <c r="X194" s="18"/>
      <c r="Y194" s="18"/>
      <c r="Z194" s="18"/>
      <c r="AA194" s="18"/>
    </row>
    <row r="195" spans="1:27" s="14" customFormat="1" x14ac:dyDescent="0.3">
      <c r="A195" s="18">
        <v>2722</v>
      </c>
      <c r="B195" s="18" t="s">
        <v>938</v>
      </c>
      <c r="C195" s="18">
        <v>2002</v>
      </c>
      <c r="D195" s="18" t="s">
        <v>768</v>
      </c>
      <c r="E195" s="18" t="s">
        <v>766</v>
      </c>
      <c r="F195" s="18"/>
      <c r="G195" s="18" t="s">
        <v>105</v>
      </c>
      <c r="H195" s="18" t="s">
        <v>984</v>
      </c>
      <c r="I195" s="18">
        <f t="shared" si="9"/>
        <v>37</v>
      </c>
      <c r="J195" s="18">
        <f t="shared" si="10"/>
        <v>9</v>
      </c>
      <c r="K195" s="18">
        <f t="shared" si="11"/>
        <v>28</v>
      </c>
      <c r="L195" s="18" t="s">
        <v>455</v>
      </c>
      <c r="M195" s="18" t="s">
        <v>352</v>
      </c>
      <c r="N195" s="18" t="s">
        <v>747</v>
      </c>
      <c r="O195" s="18" t="s">
        <v>384</v>
      </c>
      <c r="P195" s="18" t="s">
        <v>215</v>
      </c>
      <c r="Q195" s="18" t="s">
        <v>191</v>
      </c>
      <c r="R195" s="18"/>
      <c r="S195" s="18"/>
      <c r="T195" s="18"/>
      <c r="U195" s="18"/>
      <c r="V195" s="18"/>
      <c r="W195" s="18"/>
      <c r="X195" s="18"/>
      <c r="Y195" s="18"/>
      <c r="Z195" s="18"/>
      <c r="AA195" s="18"/>
    </row>
    <row r="196" spans="1:27" s="14" customFormat="1" x14ac:dyDescent="0.3">
      <c r="A196" s="18">
        <v>2750</v>
      </c>
      <c r="B196" s="18" t="s">
        <v>939</v>
      </c>
      <c r="C196" s="18">
        <v>2002</v>
      </c>
      <c r="D196" s="18" t="s">
        <v>809</v>
      </c>
      <c r="E196" s="18" t="s">
        <v>830</v>
      </c>
      <c r="F196" s="18"/>
      <c r="G196" s="18" t="s">
        <v>107</v>
      </c>
      <c r="H196" s="18" t="s">
        <v>1486</v>
      </c>
      <c r="I196" s="18">
        <f t="shared" si="9"/>
        <v>267</v>
      </c>
      <c r="J196" s="18">
        <v>60</v>
      </c>
      <c r="K196" s="18">
        <v>207</v>
      </c>
      <c r="L196" s="18"/>
      <c r="M196" s="18"/>
      <c r="N196" s="18"/>
      <c r="O196" s="18"/>
      <c r="P196" s="18" t="s">
        <v>753</v>
      </c>
      <c r="Q196" s="18" t="s">
        <v>754</v>
      </c>
      <c r="R196" s="18" t="s">
        <v>755</v>
      </c>
      <c r="S196" s="18" t="s">
        <v>756</v>
      </c>
      <c r="T196" s="18"/>
      <c r="U196" s="18"/>
      <c r="V196" s="18"/>
      <c r="W196" s="18"/>
      <c r="X196" s="18"/>
      <c r="Y196" s="18"/>
      <c r="Z196" s="18"/>
      <c r="AA196" s="18"/>
    </row>
    <row r="197" spans="1:27" s="14" customFormat="1" x14ac:dyDescent="0.3">
      <c r="A197" s="18">
        <v>2750</v>
      </c>
      <c r="B197" s="18" t="s">
        <v>939</v>
      </c>
      <c r="C197" s="18">
        <v>2002</v>
      </c>
      <c r="D197" s="18" t="s">
        <v>809</v>
      </c>
      <c r="E197" s="18" t="s">
        <v>830</v>
      </c>
      <c r="F197" s="18"/>
      <c r="G197" s="18" t="s">
        <v>425</v>
      </c>
      <c r="H197" s="18" t="s">
        <v>1429</v>
      </c>
      <c r="I197" s="18">
        <f t="shared" si="9"/>
        <v>267</v>
      </c>
      <c r="J197" s="18">
        <v>60</v>
      </c>
      <c r="K197" s="18">
        <v>207</v>
      </c>
      <c r="L197" s="18"/>
      <c r="M197" s="18"/>
      <c r="N197" s="18"/>
      <c r="O197" s="18"/>
      <c r="P197" s="18" t="s">
        <v>397</v>
      </c>
      <c r="Q197" s="18" t="s">
        <v>736</v>
      </c>
      <c r="R197" s="18" t="s">
        <v>655</v>
      </c>
      <c r="S197" s="18" t="s">
        <v>757</v>
      </c>
      <c r="T197" s="18"/>
      <c r="U197" s="18"/>
      <c r="V197" s="18"/>
      <c r="W197" s="18"/>
      <c r="X197" s="18"/>
      <c r="Y197" s="18"/>
      <c r="Z197" s="18"/>
      <c r="AA197" s="18"/>
    </row>
    <row r="198" spans="1:27" s="14" customFormat="1" x14ac:dyDescent="0.3">
      <c r="A198" s="18" t="s">
        <v>1140</v>
      </c>
      <c r="B198" s="18" t="s">
        <v>1875</v>
      </c>
      <c r="C198" s="18">
        <v>2002</v>
      </c>
      <c r="D198" s="18" t="s">
        <v>1310</v>
      </c>
      <c r="E198" s="18" t="s">
        <v>766</v>
      </c>
      <c r="F198" s="18"/>
      <c r="G198" s="18" t="s">
        <v>107</v>
      </c>
      <c r="H198" s="18" t="s">
        <v>1143</v>
      </c>
      <c r="I198" s="18">
        <f t="shared" ref="I198:I204" si="12">J198+K198</f>
        <v>58</v>
      </c>
      <c r="J198" s="18">
        <f t="shared" ref="J198:K204" si="13">L198+N198</f>
        <v>18</v>
      </c>
      <c r="K198" s="18">
        <f t="shared" si="13"/>
        <v>40</v>
      </c>
      <c r="L198" s="18" t="s">
        <v>952</v>
      </c>
      <c r="M198" s="18" t="s">
        <v>960</v>
      </c>
      <c r="N198" s="18" t="s">
        <v>747</v>
      </c>
      <c r="O198" s="18" t="s">
        <v>183</v>
      </c>
      <c r="P198" s="18" t="s">
        <v>215</v>
      </c>
      <c r="Q198" s="18" t="s">
        <v>433</v>
      </c>
      <c r="R198" s="18"/>
      <c r="S198" s="18"/>
      <c r="T198" s="18"/>
      <c r="U198" s="18"/>
      <c r="V198" s="18"/>
      <c r="W198" s="18"/>
      <c r="X198" s="18"/>
      <c r="Y198" s="18"/>
      <c r="Z198" s="18"/>
      <c r="AA198" s="18"/>
    </row>
    <row r="199" spans="1:27" s="14" customFormat="1" x14ac:dyDescent="0.3">
      <c r="A199" s="18" t="s">
        <v>1140</v>
      </c>
      <c r="B199" s="18" t="s">
        <v>1875</v>
      </c>
      <c r="C199" s="18">
        <v>2002</v>
      </c>
      <c r="D199" s="18" t="s">
        <v>1310</v>
      </c>
      <c r="E199" s="18" t="s">
        <v>766</v>
      </c>
      <c r="F199" s="18"/>
      <c r="G199" s="18" t="s">
        <v>425</v>
      </c>
      <c r="H199" s="18" t="s">
        <v>1144</v>
      </c>
      <c r="I199" s="18">
        <f t="shared" si="12"/>
        <v>58</v>
      </c>
      <c r="J199" s="18">
        <f t="shared" si="13"/>
        <v>18</v>
      </c>
      <c r="K199" s="18">
        <f t="shared" si="13"/>
        <v>40</v>
      </c>
      <c r="L199" s="18" t="s">
        <v>952</v>
      </c>
      <c r="M199" s="18" t="s">
        <v>352</v>
      </c>
      <c r="N199" s="18" t="s">
        <v>747</v>
      </c>
      <c r="O199" s="18" t="s">
        <v>441</v>
      </c>
      <c r="P199" s="18" t="s">
        <v>215</v>
      </c>
      <c r="Q199" s="18" t="s">
        <v>422</v>
      </c>
      <c r="R199" s="18"/>
      <c r="S199" s="18"/>
      <c r="T199" s="18"/>
      <c r="U199" s="18"/>
      <c r="V199" s="18"/>
      <c r="W199" s="18"/>
      <c r="X199" s="18"/>
      <c r="Y199" s="18"/>
      <c r="Z199" s="18"/>
      <c r="AA199" s="18"/>
    </row>
    <row r="200" spans="1:27" s="14" customFormat="1" x14ac:dyDescent="0.3">
      <c r="A200" s="18" t="s">
        <v>1140</v>
      </c>
      <c r="B200" s="18" t="s">
        <v>1875</v>
      </c>
      <c r="C200" s="18">
        <v>2002</v>
      </c>
      <c r="D200" s="18" t="s">
        <v>1310</v>
      </c>
      <c r="E200" s="18" t="s">
        <v>766</v>
      </c>
      <c r="F200" s="18"/>
      <c r="G200" s="18" t="s">
        <v>160</v>
      </c>
      <c r="H200" s="18" t="s">
        <v>43</v>
      </c>
      <c r="I200" s="18">
        <f t="shared" si="12"/>
        <v>58</v>
      </c>
      <c r="J200" s="18">
        <f t="shared" si="13"/>
        <v>18</v>
      </c>
      <c r="K200" s="18">
        <f t="shared" si="13"/>
        <v>40</v>
      </c>
      <c r="L200" s="18" t="s">
        <v>952</v>
      </c>
      <c r="M200" s="18" t="s">
        <v>747</v>
      </c>
      <c r="N200" s="18" t="s">
        <v>747</v>
      </c>
      <c r="O200" s="18" t="s">
        <v>435</v>
      </c>
      <c r="P200" s="18" t="s">
        <v>215</v>
      </c>
      <c r="Q200" s="18" t="s">
        <v>215</v>
      </c>
      <c r="R200" s="18"/>
      <c r="S200" s="18"/>
      <c r="T200" s="18"/>
      <c r="U200" s="18"/>
      <c r="V200" s="18"/>
      <c r="W200" s="18"/>
      <c r="X200" s="18"/>
      <c r="Y200" s="18"/>
      <c r="Z200" s="18"/>
      <c r="AA200" s="18"/>
    </row>
    <row r="201" spans="1:27" s="14" customFormat="1" x14ac:dyDescent="0.3">
      <c r="A201" s="18" t="s">
        <v>1133</v>
      </c>
      <c r="B201" s="18" t="s">
        <v>1876</v>
      </c>
      <c r="C201" s="18">
        <v>2002</v>
      </c>
      <c r="D201" s="18" t="s">
        <v>1308</v>
      </c>
      <c r="E201" s="18" t="s">
        <v>766</v>
      </c>
      <c r="F201" s="18" t="s">
        <v>1046</v>
      </c>
      <c r="G201" s="18" t="s">
        <v>107</v>
      </c>
      <c r="H201" s="18" t="s">
        <v>1009</v>
      </c>
      <c r="I201" s="18">
        <f t="shared" si="12"/>
        <v>20</v>
      </c>
      <c r="J201" s="18">
        <f t="shared" si="13"/>
        <v>11</v>
      </c>
      <c r="K201" s="18">
        <f t="shared" si="13"/>
        <v>9</v>
      </c>
      <c r="L201" s="18" t="s">
        <v>1138</v>
      </c>
      <c r="M201" s="18" t="s">
        <v>456</v>
      </c>
      <c r="N201" s="18" t="s">
        <v>744</v>
      </c>
      <c r="O201" s="18" t="s">
        <v>746</v>
      </c>
      <c r="P201" s="18" t="s">
        <v>1139</v>
      </c>
      <c r="Q201" s="18" t="s">
        <v>186</v>
      </c>
      <c r="R201" s="18"/>
      <c r="S201" s="18"/>
      <c r="T201" s="18"/>
      <c r="U201" s="18"/>
      <c r="V201" s="18"/>
      <c r="W201" s="18"/>
      <c r="X201" s="18"/>
      <c r="Y201" s="18"/>
      <c r="Z201" s="18"/>
      <c r="AA201" s="18"/>
    </row>
    <row r="202" spans="1:27" s="14" customFormat="1" x14ac:dyDescent="0.3">
      <c r="A202" s="18" t="s">
        <v>1133</v>
      </c>
      <c r="B202" s="18" t="s">
        <v>1876</v>
      </c>
      <c r="C202" s="18">
        <v>2002</v>
      </c>
      <c r="D202" s="18" t="s">
        <v>1308</v>
      </c>
      <c r="E202" s="18" t="s">
        <v>766</v>
      </c>
      <c r="F202" s="18"/>
      <c r="G202" s="18" t="s">
        <v>222</v>
      </c>
      <c r="H202" s="18" t="s">
        <v>412</v>
      </c>
      <c r="I202" s="18">
        <f t="shared" si="12"/>
        <v>20</v>
      </c>
      <c r="J202" s="18">
        <f t="shared" si="13"/>
        <v>11</v>
      </c>
      <c r="K202" s="18">
        <f t="shared" si="13"/>
        <v>9</v>
      </c>
      <c r="L202" s="18" t="s">
        <v>352</v>
      </c>
      <c r="M202" s="18" t="s">
        <v>747</v>
      </c>
      <c r="N202" s="18" t="s">
        <v>745</v>
      </c>
      <c r="O202" s="18" t="s">
        <v>455</v>
      </c>
      <c r="P202" s="18" t="s">
        <v>319</v>
      </c>
      <c r="Q202" s="18" t="s">
        <v>215</v>
      </c>
      <c r="R202" s="18"/>
      <c r="S202" s="18"/>
      <c r="T202" s="18"/>
      <c r="U202" s="18"/>
      <c r="V202" s="18"/>
      <c r="W202" s="18"/>
      <c r="X202" s="18"/>
      <c r="Y202" s="18"/>
      <c r="Z202" s="18"/>
      <c r="AA202" s="18"/>
    </row>
    <row r="203" spans="1:27" s="14" customFormat="1" x14ac:dyDescent="0.3">
      <c r="A203" s="18" t="s">
        <v>1133</v>
      </c>
      <c r="B203" s="18" t="s">
        <v>1876</v>
      </c>
      <c r="C203" s="18">
        <v>2002</v>
      </c>
      <c r="D203" s="18" t="s">
        <v>1308</v>
      </c>
      <c r="E203" s="18" t="s">
        <v>766</v>
      </c>
      <c r="F203" s="18" t="s">
        <v>1137</v>
      </c>
      <c r="G203" s="18" t="s">
        <v>107</v>
      </c>
      <c r="H203" s="18" t="s">
        <v>1009</v>
      </c>
      <c r="I203" s="18">
        <f t="shared" si="12"/>
        <v>10</v>
      </c>
      <c r="J203" s="18">
        <f t="shared" si="13"/>
        <v>5</v>
      </c>
      <c r="K203" s="18">
        <f t="shared" si="13"/>
        <v>5</v>
      </c>
      <c r="L203" s="18" t="s">
        <v>744</v>
      </c>
      <c r="M203" s="18" t="s">
        <v>747</v>
      </c>
      <c r="N203" s="18" t="s">
        <v>456</v>
      </c>
      <c r="O203" s="18" t="s">
        <v>745</v>
      </c>
      <c r="P203" s="18" t="s">
        <v>206</v>
      </c>
      <c r="Q203" s="18" t="s">
        <v>215</v>
      </c>
      <c r="R203" s="18"/>
      <c r="S203" s="18"/>
      <c r="T203" s="18"/>
      <c r="U203" s="18"/>
      <c r="V203" s="18"/>
      <c r="W203" s="18"/>
      <c r="X203" s="18"/>
      <c r="Y203" s="18"/>
      <c r="Z203" s="18"/>
      <c r="AA203" s="18"/>
    </row>
    <row r="204" spans="1:27" s="14" customFormat="1" x14ac:dyDescent="0.3">
      <c r="A204" s="18" t="s">
        <v>1133</v>
      </c>
      <c r="B204" s="18" t="s">
        <v>1876</v>
      </c>
      <c r="C204" s="18">
        <v>2002</v>
      </c>
      <c r="D204" s="18" t="s">
        <v>1308</v>
      </c>
      <c r="E204" s="18" t="s">
        <v>766</v>
      </c>
      <c r="F204" s="18"/>
      <c r="G204" s="18" t="s">
        <v>222</v>
      </c>
      <c r="H204" s="18" t="s">
        <v>412</v>
      </c>
      <c r="I204" s="18">
        <f t="shared" si="12"/>
        <v>10</v>
      </c>
      <c r="J204" s="18">
        <f t="shared" si="13"/>
        <v>5</v>
      </c>
      <c r="K204" s="18">
        <f t="shared" si="13"/>
        <v>5</v>
      </c>
      <c r="L204" s="18" t="s">
        <v>745</v>
      </c>
      <c r="M204" s="18" t="s">
        <v>747</v>
      </c>
      <c r="N204" s="18" t="s">
        <v>747</v>
      </c>
      <c r="O204" s="18" t="s">
        <v>745</v>
      </c>
      <c r="P204" s="18" t="s">
        <v>215</v>
      </c>
      <c r="Q204" s="18" t="s">
        <v>215</v>
      </c>
      <c r="R204" s="18"/>
      <c r="S204" s="18"/>
      <c r="T204" s="18"/>
      <c r="U204" s="18"/>
      <c r="V204" s="18"/>
      <c r="W204" s="18"/>
      <c r="X204" s="18"/>
      <c r="Y204" s="18"/>
      <c r="Z204" s="18"/>
      <c r="AA204" s="18"/>
    </row>
    <row r="205" spans="1:27" s="14" customFormat="1" ht="13.5" customHeight="1" x14ac:dyDescent="0.3">
      <c r="A205" s="18">
        <v>3010</v>
      </c>
      <c r="B205" s="18" t="s">
        <v>1305</v>
      </c>
      <c r="C205" s="18">
        <v>2001</v>
      </c>
      <c r="D205" s="18" t="s">
        <v>768</v>
      </c>
      <c r="E205" s="18" t="s">
        <v>766</v>
      </c>
      <c r="F205" s="18" t="s">
        <v>1046</v>
      </c>
      <c r="G205" s="18" t="s">
        <v>367</v>
      </c>
      <c r="H205" s="24" t="s">
        <v>963</v>
      </c>
      <c r="I205" s="18">
        <f t="shared" si="9"/>
        <v>227</v>
      </c>
      <c r="J205" s="18">
        <v>50</v>
      </c>
      <c r="K205" s="18">
        <v>177</v>
      </c>
      <c r="L205" s="18"/>
      <c r="M205" s="18"/>
      <c r="N205" s="18"/>
      <c r="O205" s="18"/>
      <c r="P205" s="18" t="s">
        <v>350</v>
      </c>
      <c r="Q205" s="18" t="s">
        <v>193</v>
      </c>
      <c r="R205" s="18"/>
      <c r="S205" s="18"/>
      <c r="T205" s="18"/>
      <c r="U205" s="18"/>
      <c r="V205" s="18"/>
      <c r="W205" s="18"/>
      <c r="X205" s="18"/>
      <c r="Y205" s="18"/>
      <c r="Z205" s="18"/>
      <c r="AA205" s="18"/>
    </row>
    <row r="206" spans="1:27" s="14" customFormat="1" ht="13.5" customHeight="1" x14ac:dyDescent="0.3">
      <c r="A206" s="18">
        <v>3010</v>
      </c>
      <c r="B206" s="18" t="s">
        <v>1305</v>
      </c>
      <c r="C206" s="18">
        <v>2001</v>
      </c>
      <c r="D206" s="18" t="s">
        <v>768</v>
      </c>
      <c r="E206" s="18" t="s">
        <v>766</v>
      </c>
      <c r="F206" s="18"/>
      <c r="G206" s="18" t="s">
        <v>144</v>
      </c>
      <c r="H206" s="24" t="s">
        <v>317</v>
      </c>
      <c r="I206" s="18">
        <f t="shared" si="9"/>
        <v>227</v>
      </c>
      <c r="J206" s="18">
        <v>50</v>
      </c>
      <c r="K206" s="18">
        <v>177</v>
      </c>
      <c r="L206" s="18"/>
      <c r="M206" s="18"/>
      <c r="N206" s="18"/>
      <c r="O206" s="18"/>
      <c r="P206" s="18">
        <v>40</v>
      </c>
      <c r="Q206" s="18">
        <v>90</v>
      </c>
      <c r="R206" s="18"/>
      <c r="S206" s="18"/>
      <c r="T206" s="18"/>
      <c r="U206" s="18"/>
      <c r="V206" s="18"/>
      <c r="W206" s="18"/>
      <c r="X206" s="18"/>
      <c r="Y206" s="18"/>
      <c r="Z206" s="18"/>
      <c r="AA206" s="18"/>
    </row>
    <row r="207" spans="1:27" s="14" customFormat="1" ht="13.5" customHeight="1" x14ac:dyDescent="0.3">
      <c r="A207" s="18">
        <v>3010</v>
      </c>
      <c r="B207" s="18" t="s">
        <v>1305</v>
      </c>
      <c r="C207" s="18">
        <v>2001</v>
      </c>
      <c r="D207" s="18" t="s">
        <v>768</v>
      </c>
      <c r="E207" s="18" t="s">
        <v>766</v>
      </c>
      <c r="F207" s="18" t="s">
        <v>888</v>
      </c>
      <c r="G207" s="18" t="s">
        <v>367</v>
      </c>
      <c r="H207" s="24" t="s">
        <v>963</v>
      </c>
      <c r="I207" s="18">
        <f t="shared" si="9"/>
        <v>164</v>
      </c>
      <c r="J207" s="18">
        <v>39</v>
      </c>
      <c r="K207" s="18">
        <v>125</v>
      </c>
      <c r="L207" s="18"/>
      <c r="M207" s="18"/>
      <c r="N207" s="18"/>
      <c r="O207" s="18"/>
      <c r="P207" s="18">
        <v>44</v>
      </c>
      <c r="Q207" s="18">
        <v>85</v>
      </c>
      <c r="R207" s="18"/>
      <c r="S207" s="18"/>
      <c r="T207" s="18"/>
      <c r="U207" s="18"/>
      <c r="V207" s="18"/>
      <c r="W207" s="18"/>
      <c r="X207" s="18"/>
      <c r="Y207" s="18"/>
      <c r="Z207" s="18"/>
      <c r="AA207" s="18"/>
    </row>
    <row r="208" spans="1:27" s="14" customFormat="1" ht="13.5" customHeight="1" x14ac:dyDescent="0.3">
      <c r="A208" s="18">
        <v>3010</v>
      </c>
      <c r="B208" s="18" t="s">
        <v>1305</v>
      </c>
      <c r="C208" s="18">
        <v>2001</v>
      </c>
      <c r="D208" s="18" t="s">
        <v>768</v>
      </c>
      <c r="E208" s="18" t="s">
        <v>766</v>
      </c>
      <c r="F208" s="18"/>
      <c r="G208" s="18" t="s">
        <v>144</v>
      </c>
      <c r="H208" s="18" t="s">
        <v>317</v>
      </c>
      <c r="I208" s="18">
        <f t="shared" si="9"/>
        <v>164</v>
      </c>
      <c r="J208" s="18">
        <v>39</v>
      </c>
      <c r="K208" s="18">
        <v>125</v>
      </c>
      <c r="L208" s="18"/>
      <c r="M208" s="18"/>
      <c r="N208" s="18"/>
      <c r="O208" s="18"/>
      <c r="P208" s="18">
        <v>26</v>
      </c>
      <c r="Q208" s="18">
        <v>91</v>
      </c>
      <c r="R208" s="18"/>
      <c r="S208" s="18"/>
      <c r="T208" s="18"/>
      <c r="U208" s="18"/>
      <c r="V208" s="18"/>
      <c r="W208" s="18"/>
      <c r="X208" s="18"/>
      <c r="Y208" s="18"/>
      <c r="Z208" s="18"/>
      <c r="AA208" s="18"/>
    </row>
    <row r="209" spans="1:27" s="14" customFormat="1" ht="13.5" customHeight="1" x14ac:dyDescent="0.3">
      <c r="A209" s="18">
        <v>2932</v>
      </c>
      <c r="B209" s="18" t="s">
        <v>1302</v>
      </c>
      <c r="C209" s="18">
        <v>2001</v>
      </c>
      <c r="D209" s="18" t="s">
        <v>782</v>
      </c>
      <c r="E209" s="18" t="s">
        <v>766</v>
      </c>
      <c r="F209" s="18" t="s">
        <v>30</v>
      </c>
      <c r="G209" s="18" t="s">
        <v>107</v>
      </c>
      <c r="H209" s="18" t="s">
        <v>38</v>
      </c>
      <c r="I209" s="18">
        <f t="shared" si="9"/>
        <v>817</v>
      </c>
      <c r="J209" s="18">
        <v>65</v>
      </c>
      <c r="K209" s="18">
        <v>752</v>
      </c>
      <c r="L209" s="18"/>
      <c r="M209" s="18"/>
      <c r="N209" s="18"/>
      <c r="O209" s="18"/>
      <c r="P209" s="18" t="s">
        <v>246</v>
      </c>
      <c r="Q209" s="18" t="s">
        <v>756</v>
      </c>
      <c r="R209" s="18"/>
      <c r="S209" s="18"/>
      <c r="T209" s="18"/>
      <c r="U209" s="18"/>
      <c r="V209" s="18"/>
      <c r="W209" s="18"/>
      <c r="X209" s="18"/>
      <c r="Y209" s="18"/>
      <c r="Z209" s="18"/>
      <c r="AA209" s="18" t="s">
        <v>966</v>
      </c>
    </row>
    <row r="210" spans="1:27" s="14" customFormat="1" ht="13.5" customHeight="1" x14ac:dyDescent="0.3">
      <c r="A210" s="18">
        <v>2932</v>
      </c>
      <c r="B210" s="18" t="s">
        <v>1302</v>
      </c>
      <c r="C210" s="18">
        <v>2001</v>
      </c>
      <c r="D210" s="18" t="s">
        <v>782</v>
      </c>
      <c r="E210" s="18" t="s">
        <v>766</v>
      </c>
      <c r="F210" s="18"/>
      <c r="G210" s="18" t="s">
        <v>160</v>
      </c>
      <c r="H210" s="18" t="s">
        <v>36</v>
      </c>
      <c r="I210" s="18">
        <f t="shared" si="9"/>
        <v>817</v>
      </c>
      <c r="J210" s="18">
        <v>65</v>
      </c>
      <c r="K210" s="18">
        <v>752</v>
      </c>
      <c r="L210" s="18"/>
      <c r="M210" s="18"/>
      <c r="N210" s="18"/>
      <c r="O210" s="18"/>
      <c r="P210" s="18" t="s">
        <v>967</v>
      </c>
      <c r="Q210" s="18" t="s">
        <v>968</v>
      </c>
      <c r="R210" s="18"/>
      <c r="S210" s="18"/>
      <c r="T210" s="18"/>
      <c r="U210" s="18"/>
      <c r="V210" s="18"/>
      <c r="W210" s="18"/>
      <c r="X210" s="18"/>
      <c r="Y210" s="18"/>
      <c r="Z210" s="18"/>
      <c r="AA210" s="18"/>
    </row>
    <row r="211" spans="1:27" s="14" customFormat="1" ht="13.5" customHeight="1" x14ac:dyDescent="0.3">
      <c r="A211" s="18">
        <v>2932</v>
      </c>
      <c r="B211" s="18" t="s">
        <v>1302</v>
      </c>
      <c r="C211" s="18">
        <v>2001</v>
      </c>
      <c r="D211" s="18" t="s">
        <v>782</v>
      </c>
      <c r="E211" s="18" t="s">
        <v>766</v>
      </c>
      <c r="F211" s="18" t="s">
        <v>964</v>
      </c>
      <c r="G211" s="18" t="s">
        <v>107</v>
      </c>
      <c r="H211" s="18" t="s">
        <v>38</v>
      </c>
      <c r="I211" s="18">
        <f t="shared" si="9"/>
        <v>817</v>
      </c>
      <c r="J211" s="18">
        <v>65</v>
      </c>
      <c r="K211" s="18">
        <v>752</v>
      </c>
      <c r="L211" s="18"/>
      <c r="M211" s="18"/>
      <c r="N211" s="18"/>
      <c r="O211" s="18"/>
      <c r="P211" s="18" t="s">
        <v>969</v>
      </c>
      <c r="Q211" s="18" t="s">
        <v>970</v>
      </c>
      <c r="R211" s="18"/>
      <c r="S211" s="18"/>
      <c r="T211" s="18"/>
      <c r="U211" s="18"/>
      <c r="V211" s="18"/>
      <c r="W211" s="18"/>
      <c r="X211" s="18"/>
      <c r="Y211" s="18"/>
      <c r="Z211" s="18"/>
      <c r="AA211" s="18"/>
    </row>
    <row r="212" spans="1:27" s="14" customFormat="1" ht="13.5" customHeight="1" x14ac:dyDescent="0.3">
      <c r="A212" s="18">
        <v>2932</v>
      </c>
      <c r="B212" s="18" t="s">
        <v>1302</v>
      </c>
      <c r="C212" s="18">
        <v>2001</v>
      </c>
      <c r="D212" s="18" t="s">
        <v>782</v>
      </c>
      <c r="E212" s="18" t="s">
        <v>766</v>
      </c>
      <c r="F212" s="18"/>
      <c r="G212" s="18" t="s">
        <v>160</v>
      </c>
      <c r="H212" s="18" t="s">
        <v>36</v>
      </c>
      <c r="I212" s="18">
        <f t="shared" si="9"/>
        <v>817</v>
      </c>
      <c r="J212" s="18">
        <v>65</v>
      </c>
      <c r="K212" s="18">
        <v>752</v>
      </c>
      <c r="L212" s="18"/>
      <c r="M212" s="18"/>
      <c r="N212" s="18"/>
      <c r="O212" s="18"/>
      <c r="P212" s="18" t="s">
        <v>849</v>
      </c>
      <c r="Q212" s="18" t="s">
        <v>971</v>
      </c>
      <c r="R212" s="18"/>
      <c r="S212" s="18"/>
      <c r="T212" s="18"/>
      <c r="U212" s="18"/>
      <c r="V212" s="18"/>
      <c r="W212" s="18"/>
      <c r="X212" s="18"/>
      <c r="Y212" s="18"/>
      <c r="Z212" s="18"/>
      <c r="AA212" s="18"/>
    </row>
    <row r="213" spans="1:27" s="14" customFormat="1" ht="13.5" customHeight="1" x14ac:dyDescent="0.3">
      <c r="A213" s="18">
        <v>2932</v>
      </c>
      <c r="B213" s="18" t="s">
        <v>1302</v>
      </c>
      <c r="C213" s="18">
        <v>2001</v>
      </c>
      <c r="D213" s="18" t="s">
        <v>782</v>
      </c>
      <c r="E213" s="18" t="s">
        <v>766</v>
      </c>
      <c r="F213" s="18" t="s">
        <v>965</v>
      </c>
      <c r="G213" s="18" t="s">
        <v>107</v>
      </c>
      <c r="H213" s="18" t="s">
        <v>38</v>
      </c>
      <c r="I213" s="18">
        <f t="shared" si="9"/>
        <v>817</v>
      </c>
      <c r="J213" s="18">
        <v>65</v>
      </c>
      <c r="K213" s="18">
        <v>752</v>
      </c>
      <c r="L213" s="18"/>
      <c r="M213" s="18"/>
      <c r="N213" s="18"/>
      <c r="O213" s="18"/>
      <c r="P213" s="18" t="s">
        <v>972</v>
      </c>
      <c r="Q213" s="18" t="s">
        <v>973</v>
      </c>
      <c r="R213" s="18"/>
      <c r="S213" s="18"/>
      <c r="T213" s="18"/>
      <c r="U213" s="18"/>
      <c r="V213" s="18"/>
      <c r="W213" s="18"/>
      <c r="X213" s="18"/>
      <c r="Y213" s="18"/>
      <c r="Z213" s="18"/>
      <c r="AA213" s="18"/>
    </row>
    <row r="214" spans="1:27" s="14" customFormat="1" ht="13.5" customHeight="1" x14ac:dyDescent="0.3">
      <c r="A214" s="18">
        <v>2932</v>
      </c>
      <c r="B214" s="18" t="s">
        <v>1302</v>
      </c>
      <c r="C214" s="18">
        <v>2001</v>
      </c>
      <c r="D214" s="18" t="s">
        <v>782</v>
      </c>
      <c r="E214" s="18" t="s">
        <v>766</v>
      </c>
      <c r="F214" s="18"/>
      <c r="G214" s="18" t="s">
        <v>160</v>
      </c>
      <c r="H214" s="18" t="s">
        <v>36</v>
      </c>
      <c r="I214" s="18">
        <f t="shared" si="9"/>
        <v>817</v>
      </c>
      <c r="J214" s="18">
        <v>65</v>
      </c>
      <c r="K214" s="18">
        <v>752</v>
      </c>
      <c r="L214" s="18"/>
      <c r="M214" s="18"/>
      <c r="N214" s="18"/>
      <c r="O214" s="18"/>
      <c r="P214" s="18" t="s">
        <v>974</v>
      </c>
      <c r="Q214" s="18" t="s">
        <v>975</v>
      </c>
      <c r="R214" s="18"/>
      <c r="S214" s="18"/>
      <c r="T214" s="18"/>
      <c r="U214" s="18"/>
      <c r="V214" s="18"/>
      <c r="W214" s="18"/>
      <c r="X214" s="18"/>
      <c r="Y214" s="18"/>
      <c r="Z214" s="18"/>
      <c r="AA214" s="18"/>
    </row>
    <row r="215" spans="1:27" s="14" customFormat="1" ht="13.5" customHeight="1" x14ac:dyDescent="0.3">
      <c r="A215" s="18">
        <v>2936</v>
      </c>
      <c r="B215" s="18" t="s">
        <v>1301</v>
      </c>
      <c r="C215" s="18">
        <v>2001</v>
      </c>
      <c r="D215" s="18" t="s">
        <v>782</v>
      </c>
      <c r="E215" s="18" t="s">
        <v>766</v>
      </c>
      <c r="F215" s="18"/>
      <c r="G215" s="18" t="s">
        <v>107</v>
      </c>
      <c r="H215" s="18" t="s">
        <v>1709</v>
      </c>
      <c r="I215" s="18">
        <f t="shared" si="9"/>
        <v>1285</v>
      </c>
      <c r="J215" s="18">
        <v>66</v>
      </c>
      <c r="K215" s="18">
        <v>1219</v>
      </c>
      <c r="L215" s="18"/>
      <c r="M215" s="18"/>
      <c r="N215" s="18"/>
      <c r="O215" s="18"/>
      <c r="P215" s="18" t="s">
        <v>443</v>
      </c>
      <c r="Q215" s="18" t="s">
        <v>339</v>
      </c>
      <c r="R215" s="18"/>
      <c r="S215" s="18"/>
      <c r="T215" s="18"/>
      <c r="U215" s="18"/>
      <c r="V215" s="18"/>
      <c r="W215" s="18"/>
      <c r="X215" s="18"/>
      <c r="Y215" s="18"/>
      <c r="Z215" s="18"/>
      <c r="AA215" s="18" t="s">
        <v>966</v>
      </c>
    </row>
    <row r="216" spans="1:27" s="14" customFormat="1" ht="13.5" customHeight="1" x14ac:dyDescent="0.3">
      <c r="A216" s="18">
        <v>2936</v>
      </c>
      <c r="B216" s="18" t="s">
        <v>1301</v>
      </c>
      <c r="C216" s="18">
        <v>2001</v>
      </c>
      <c r="D216" s="18" t="s">
        <v>782</v>
      </c>
      <c r="E216" s="18" t="s">
        <v>766</v>
      </c>
      <c r="F216" s="18"/>
      <c r="G216" s="18" t="s">
        <v>160</v>
      </c>
      <c r="H216" s="18" t="s">
        <v>317</v>
      </c>
      <c r="I216" s="18">
        <f t="shared" si="9"/>
        <v>1285</v>
      </c>
      <c r="J216" s="18">
        <v>66</v>
      </c>
      <c r="K216" s="18">
        <v>1219</v>
      </c>
      <c r="L216" s="18"/>
      <c r="M216" s="18"/>
      <c r="N216" s="18"/>
      <c r="O216" s="18"/>
      <c r="P216" s="18" t="s">
        <v>199</v>
      </c>
      <c r="Q216" s="18" t="s">
        <v>208</v>
      </c>
      <c r="R216" s="18"/>
      <c r="S216" s="18"/>
      <c r="T216" s="18"/>
      <c r="U216" s="18"/>
      <c r="V216" s="18"/>
      <c r="W216" s="18"/>
      <c r="X216" s="18"/>
      <c r="Y216" s="18"/>
      <c r="Z216" s="18"/>
      <c r="AA216" s="18"/>
    </row>
    <row r="217" spans="1:27" s="14" customFormat="1" ht="13.5" customHeight="1" x14ac:dyDescent="0.3">
      <c r="A217" s="18">
        <v>3142</v>
      </c>
      <c r="B217" s="18" t="s">
        <v>1299</v>
      </c>
      <c r="C217" s="18">
        <v>2000</v>
      </c>
      <c r="D217" s="18" t="s">
        <v>1166</v>
      </c>
      <c r="E217" s="18" t="s">
        <v>766</v>
      </c>
      <c r="F217" s="18"/>
      <c r="G217" s="18" t="s">
        <v>107</v>
      </c>
      <c r="H217" s="18" t="s">
        <v>980</v>
      </c>
      <c r="I217" s="18">
        <f t="shared" si="9"/>
        <v>396</v>
      </c>
      <c r="J217" s="18">
        <v>38</v>
      </c>
      <c r="K217" s="18">
        <v>358</v>
      </c>
      <c r="L217" s="18"/>
      <c r="M217" s="18"/>
      <c r="N217" s="18"/>
      <c r="O217" s="18"/>
      <c r="P217" s="18" t="s">
        <v>977</v>
      </c>
      <c r="Q217" s="18" t="s">
        <v>647</v>
      </c>
      <c r="R217" s="18"/>
      <c r="S217" s="18"/>
      <c r="T217" s="18"/>
      <c r="U217" s="18"/>
      <c r="V217" s="18"/>
      <c r="W217" s="18"/>
      <c r="X217" s="18"/>
      <c r="Y217" s="18"/>
      <c r="Z217" s="18"/>
      <c r="AA217" s="18"/>
    </row>
    <row r="218" spans="1:27" s="14" customFormat="1" ht="13.5" customHeight="1" x14ac:dyDescent="0.3">
      <c r="A218" s="18">
        <v>3142</v>
      </c>
      <c r="B218" s="18" t="s">
        <v>1299</v>
      </c>
      <c r="C218" s="18">
        <v>2000</v>
      </c>
      <c r="D218" s="18" t="s">
        <v>1166</v>
      </c>
      <c r="E218" s="18" t="s">
        <v>766</v>
      </c>
      <c r="F218" s="18"/>
      <c r="G218" s="18" t="s">
        <v>425</v>
      </c>
      <c r="H218" s="18" t="s">
        <v>979</v>
      </c>
      <c r="I218" s="18">
        <f t="shared" si="9"/>
        <v>396</v>
      </c>
      <c r="J218" s="18">
        <v>38</v>
      </c>
      <c r="K218" s="18">
        <v>358</v>
      </c>
      <c r="L218" s="18"/>
      <c r="M218" s="18"/>
      <c r="N218" s="18"/>
      <c r="O218" s="18"/>
      <c r="P218" s="18" t="s">
        <v>977</v>
      </c>
      <c r="Q218" s="18" t="s">
        <v>500</v>
      </c>
      <c r="R218" s="18"/>
      <c r="S218" s="18"/>
      <c r="T218" s="18"/>
      <c r="U218" s="18"/>
      <c r="V218" s="18"/>
      <c r="W218" s="18"/>
      <c r="X218" s="18"/>
      <c r="Y218" s="18"/>
      <c r="Z218" s="18"/>
      <c r="AA218" s="18"/>
    </row>
    <row r="219" spans="1:27" s="14" customFormat="1" ht="13.5" customHeight="1" x14ac:dyDescent="0.3">
      <c r="A219" s="18">
        <v>3153</v>
      </c>
      <c r="B219" s="18" t="s">
        <v>1298</v>
      </c>
      <c r="C219" s="18">
        <v>2000</v>
      </c>
      <c r="D219" s="18" t="s">
        <v>1179</v>
      </c>
      <c r="E219" s="18" t="s">
        <v>766</v>
      </c>
      <c r="F219" s="18"/>
      <c r="G219" s="18" t="s">
        <v>107</v>
      </c>
      <c r="H219" s="18" t="s">
        <v>1489</v>
      </c>
      <c r="I219" s="18">
        <f t="shared" si="9"/>
        <v>56</v>
      </c>
      <c r="J219" s="18">
        <v>23</v>
      </c>
      <c r="K219" s="18">
        <v>33</v>
      </c>
      <c r="L219" s="18"/>
      <c r="M219" s="18"/>
      <c r="N219" s="18"/>
      <c r="O219" s="18"/>
      <c r="P219" s="18" t="s">
        <v>392</v>
      </c>
      <c r="Q219" s="18" t="s">
        <v>431</v>
      </c>
      <c r="R219" s="18"/>
      <c r="S219" s="18"/>
      <c r="T219" s="18"/>
      <c r="U219" s="18"/>
      <c r="V219" s="18"/>
      <c r="W219" s="18"/>
      <c r="X219" s="18"/>
      <c r="Y219" s="18"/>
      <c r="Z219" s="18"/>
      <c r="AA219" s="18"/>
    </row>
    <row r="220" spans="1:27" s="14" customFormat="1" ht="13.5" customHeight="1" x14ac:dyDescent="0.3">
      <c r="A220" s="18">
        <v>3153</v>
      </c>
      <c r="B220" s="18" t="s">
        <v>1298</v>
      </c>
      <c r="C220" s="18">
        <v>2000</v>
      </c>
      <c r="D220" s="18" t="s">
        <v>1179</v>
      </c>
      <c r="E220" s="18" t="s">
        <v>766</v>
      </c>
      <c r="F220" s="18"/>
      <c r="G220" s="18" t="s">
        <v>105</v>
      </c>
      <c r="H220" s="18" t="s">
        <v>1072</v>
      </c>
      <c r="I220" s="18">
        <f t="shared" si="9"/>
        <v>56</v>
      </c>
      <c r="J220" s="18">
        <v>23</v>
      </c>
      <c r="K220" s="18">
        <v>33</v>
      </c>
      <c r="L220" s="18"/>
      <c r="M220" s="18"/>
      <c r="N220" s="18"/>
      <c r="O220" s="18"/>
      <c r="P220" s="18" t="s">
        <v>567</v>
      </c>
      <c r="Q220" s="18" t="s">
        <v>320</v>
      </c>
      <c r="R220" s="18"/>
      <c r="S220" s="18"/>
      <c r="T220" s="18"/>
      <c r="U220" s="18"/>
      <c r="V220" s="18"/>
      <c r="W220" s="18"/>
      <c r="X220" s="18"/>
      <c r="Y220" s="18"/>
      <c r="Z220" s="18"/>
      <c r="AA220" s="18"/>
    </row>
    <row r="221" spans="1:27" s="14" customFormat="1" ht="13.5" customHeight="1" x14ac:dyDescent="0.3">
      <c r="A221" s="18">
        <v>3058</v>
      </c>
      <c r="B221" s="18" t="s">
        <v>1295</v>
      </c>
      <c r="C221" s="18">
        <v>2000</v>
      </c>
      <c r="D221" s="18" t="s">
        <v>782</v>
      </c>
      <c r="E221" s="18" t="s">
        <v>766</v>
      </c>
      <c r="F221" s="18"/>
      <c r="G221" s="18" t="s">
        <v>367</v>
      </c>
      <c r="H221" s="18" t="s">
        <v>981</v>
      </c>
      <c r="I221" s="18">
        <f t="shared" si="9"/>
        <v>130</v>
      </c>
      <c r="J221" s="18">
        <v>16</v>
      </c>
      <c r="K221" s="18">
        <v>114</v>
      </c>
      <c r="L221" s="18"/>
      <c r="M221" s="18"/>
      <c r="N221" s="18"/>
      <c r="O221" s="18"/>
      <c r="P221" s="18" t="s">
        <v>389</v>
      </c>
      <c r="Q221" s="18" t="s">
        <v>339</v>
      </c>
      <c r="R221" s="18"/>
      <c r="S221" s="18"/>
      <c r="T221" s="18"/>
      <c r="U221" s="18"/>
      <c r="V221" s="18"/>
      <c r="W221" s="18"/>
      <c r="X221" s="18"/>
      <c r="Y221" s="18"/>
      <c r="Z221" s="18"/>
      <c r="AA221" s="18"/>
    </row>
    <row r="222" spans="1:27" s="14" customFormat="1" ht="13.5" customHeight="1" x14ac:dyDescent="0.3">
      <c r="A222" s="18">
        <v>3058</v>
      </c>
      <c r="B222" s="18" t="s">
        <v>1295</v>
      </c>
      <c r="C222" s="18">
        <v>2000</v>
      </c>
      <c r="D222" s="18" t="s">
        <v>782</v>
      </c>
      <c r="E222" s="18" t="s">
        <v>766</v>
      </c>
      <c r="F222" s="18"/>
      <c r="G222" s="18" t="s">
        <v>367</v>
      </c>
      <c r="H222" s="18" t="s">
        <v>982</v>
      </c>
      <c r="I222" s="18">
        <f t="shared" si="9"/>
        <v>130</v>
      </c>
      <c r="J222" s="18">
        <v>16</v>
      </c>
      <c r="K222" s="18">
        <v>114</v>
      </c>
      <c r="L222" s="18"/>
      <c r="M222" s="18"/>
      <c r="N222" s="18"/>
      <c r="O222" s="18"/>
      <c r="P222" s="18" t="s">
        <v>436</v>
      </c>
      <c r="Q222" s="18" t="s">
        <v>208</v>
      </c>
      <c r="R222" s="18"/>
      <c r="S222" s="18"/>
      <c r="T222" s="18"/>
      <c r="U222" s="18"/>
      <c r="V222" s="18"/>
      <c r="W222" s="18"/>
      <c r="X222" s="18"/>
      <c r="Y222" s="18"/>
      <c r="Z222" s="18"/>
      <c r="AA222" s="18"/>
    </row>
    <row r="223" spans="1:27" s="14" customFormat="1" ht="13.5" customHeight="1" x14ac:dyDescent="0.3">
      <c r="A223" s="18">
        <v>3058</v>
      </c>
      <c r="B223" s="18" t="s">
        <v>1295</v>
      </c>
      <c r="C223" s="18">
        <v>2000</v>
      </c>
      <c r="D223" s="18" t="s">
        <v>782</v>
      </c>
      <c r="E223" s="18" t="s">
        <v>766</v>
      </c>
      <c r="F223" s="18"/>
      <c r="G223" s="18" t="s">
        <v>367</v>
      </c>
      <c r="H223" s="18" t="s">
        <v>983</v>
      </c>
      <c r="I223" s="18">
        <f t="shared" si="9"/>
        <v>130</v>
      </c>
      <c r="J223" s="18">
        <v>16</v>
      </c>
      <c r="K223" s="18">
        <v>114</v>
      </c>
      <c r="L223" s="18"/>
      <c r="M223" s="18"/>
      <c r="N223" s="18"/>
      <c r="O223" s="18"/>
      <c r="P223" s="18" t="s">
        <v>437</v>
      </c>
      <c r="Q223" s="18" t="s">
        <v>208</v>
      </c>
      <c r="R223" s="18"/>
      <c r="S223" s="18"/>
      <c r="T223" s="18"/>
      <c r="U223" s="18"/>
      <c r="V223" s="18"/>
      <c r="W223" s="18"/>
      <c r="X223" s="18"/>
      <c r="Y223" s="18"/>
      <c r="Z223" s="18"/>
      <c r="AA223" s="18"/>
    </row>
    <row r="224" spans="1:27" s="14" customFormat="1" ht="13.5" customHeight="1" x14ac:dyDescent="0.3">
      <c r="A224" s="18">
        <v>3058</v>
      </c>
      <c r="B224" s="18" t="s">
        <v>1295</v>
      </c>
      <c r="C224" s="18">
        <v>2000</v>
      </c>
      <c r="D224" s="18" t="s">
        <v>782</v>
      </c>
      <c r="E224" s="18" t="s">
        <v>766</v>
      </c>
      <c r="F224" s="18"/>
      <c r="G224" s="18" t="s">
        <v>222</v>
      </c>
      <c r="H224" s="18" t="s">
        <v>406</v>
      </c>
      <c r="I224" s="18">
        <f t="shared" si="9"/>
        <v>130</v>
      </c>
      <c r="J224" s="18">
        <v>16</v>
      </c>
      <c r="K224" s="18">
        <v>114</v>
      </c>
      <c r="L224" s="18"/>
      <c r="M224" s="18"/>
      <c r="N224" s="18"/>
      <c r="O224" s="18"/>
      <c r="P224" s="18">
        <v>52</v>
      </c>
      <c r="Q224" s="18" t="s">
        <v>440</v>
      </c>
      <c r="R224" s="18"/>
      <c r="S224" s="18"/>
      <c r="T224" s="18"/>
      <c r="U224" s="18"/>
      <c r="V224" s="18"/>
      <c r="W224" s="18"/>
      <c r="X224" s="18"/>
      <c r="Y224" s="18"/>
      <c r="Z224" s="18"/>
      <c r="AA224" s="18"/>
    </row>
    <row r="225" spans="1:27" s="14" customFormat="1" ht="13.5" customHeight="1" x14ac:dyDescent="0.3">
      <c r="A225" s="18">
        <v>3058</v>
      </c>
      <c r="B225" s="18" t="s">
        <v>1295</v>
      </c>
      <c r="C225" s="18">
        <v>2000</v>
      </c>
      <c r="D225" s="18" t="s">
        <v>782</v>
      </c>
      <c r="E225" s="18" t="s">
        <v>766</v>
      </c>
      <c r="F225" s="18"/>
      <c r="G225" s="18" t="s">
        <v>222</v>
      </c>
      <c r="H225" s="18" t="s">
        <v>876</v>
      </c>
      <c r="I225" s="18">
        <f t="shared" si="9"/>
        <v>130</v>
      </c>
      <c r="J225" s="18">
        <v>16</v>
      </c>
      <c r="K225" s="18">
        <v>114</v>
      </c>
      <c r="L225" s="18"/>
      <c r="M225" s="18"/>
      <c r="N225" s="18"/>
      <c r="O225" s="18"/>
      <c r="P225" s="18">
        <v>38</v>
      </c>
      <c r="Q225" s="18" t="s">
        <v>190</v>
      </c>
      <c r="R225" s="18"/>
      <c r="S225" s="18"/>
      <c r="T225" s="18"/>
      <c r="U225" s="18"/>
      <c r="V225" s="18"/>
      <c r="W225" s="18"/>
      <c r="X225" s="18"/>
      <c r="Y225" s="18"/>
      <c r="Z225" s="18"/>
      <c r="AA225" s="18"/>
    </row>
    <row r="226" spans="1:27" s="14" customFormat="1" ht="13.5" customHeight="1" x14ac:dyDescent="0.3">
      <c r="A226" s="18">
        <v>3058</v>
      </c>
      <c r="B226" s="18" t="s">
        <v>1295</v>
      </c>
      <c r="C226" s="18">
        <v>2000</v>
      </c>
      <c r="D226" s="18" t="s">
        <v>782</v>
      </c>
      <c r="E226" s="18" t="s">
        <v>766</v>
      </c>
      <c r="F226" s="18"/>
      <c r="G226" s="18" t="s">
        <v>222</v>
      </c>
      <c r="H226" s="18" t="s">
        <v>984</v>
      </c>
      <c r="I226" s="18">
        <f t="shared" si="9"/>
        <v>130</v>
      </c>
      <c r="J226" s="18">
        <v>16</v>
      </c>
      <c r="K226" s="18">
        <v>114</v>
      </c>
      <c r="L226" s="18"/>
      <c r="M226" s="18"/>
      <c r="N226" s="18"/>
      <c r="O226" s="18"/>
      <c r="P226" s="18">
        <v>33</v>
      </c>
      <c r="Q226" s="18" t="s">
        <v>208</v>
      </c>
      <c r="R226" s="18"/>
      <c r="S226" s="18"/>
      <c r="T226" s="18"/>
      <c r="U226" s="18"/>
      <c r="V226" s="18"/>
      <c r="W226" s="18"/>
      <c r="X226" s="18"/>
      <c r="Y226" s="18"/>
      <c r="Z226" s="18"/>
      <c r="AA226" s="18"/>
    </row>
    <row r="227" spans="1:27" s="14" customFormat="1" ht="13.5" customHeight="1" x14ac:dyDescent="0.3">
      <c r="A227" s="18">
        <v>3096</v>
      </c>
      <c r="B227" s="18" t="s">
        <v>1293</v>
      </c>
      <c r="C227" s="18">
        <v>2000</v>
      </c>
      <c r="D227" s="18" t="s">
        <v>782</v>
      </c>
      <c r="E227" s="18" t="s">
        <v>766</v>
      </c>
      <c r="F227" s="18"/>
      <c r="G227" s="18" t="s">
        <v>985</v>
      </c>
      <c r="H227" s="18" t="s">
        <v>633</v>
      </c>
      <c r="I227" s="18">
        <f t="shared" si="9"/>
        <v>51</v>
      </c>
      <c r="J227" s="18">
        <v>29</v>
      </c>
      <c r="K227" s="18">
        <v>22</v>
      </c>
      <c r="L227" s="18"/>
      <c r="M227" s="18"/>
      <c r="N227" s="18"/>
      <c r="O227" s="18"/>
      <c r="P227" s="18" t="s">
        <v>388</v>
      </c>
      <c r="Q227" s="18" t="s">
        <v>481</v>
      </c>
      <c r="R227" s="18"/>
      <c r="S227" s="18"/>
      <c r="T227" s="18"/>
      <c r="U227" s="18"/>
      <c r="V227" s="18"/>
      <c r="W227" s="18"/>
      <c r="X227" s="18"/>
      <c r="Y227" s="18"/>
      <c r="Z227" s="18"/>
      <c r="AA227" s="18"/>
    </row>
    <row r="228" spans="1:27" s="14" customFormat="1" ht="13.5" customHeight="1" x14ac:dyDescent="0.3">
      <c r="A228" s="18">
        <v>3096</v>
      </c>
      <c r="B228" s="18" t="s">
        <v>1293</v>
      </c>
      <c r="C228" s="18">
        <v>2000</v>
      </c>
      <c r="D228" s="18" t="s">
        <v>782</v>
      </c>
      <c r="E228" s="18" t="s">
        <v>766</v>
      </c>
      <c r="F228" s="18"/>
      <c r="G228" s="18" t="s">
        <v>986</v>
      </c>
      <c r="H228" s="18" t="s">
        <v>633</v>
      </c>
      <c r="I228" s="18">
        <f t="shared" si="9"/>
        <v>51</v>
      </c>
      <c r="J228" s="18">
        <v>29</v>
      </c>
      <c r="K228" s="18">
        <v>22</v>
      </c>
      <c r="L228" s="18"/>
      <c r="M228" s="18"/>
      <c r="N228" s="18"/>
      <c r="O228" s="18"/>
      <c r="P228" s="18" t="s">
        <v>431</v>
      </c>
      <c r="Q228" s="18" t="s">
        <v>440</v>
      </c>
      <c r="R228" s="18"/>
      <c r="S228" s="18"/>
      <c r="T228" s="18"/>
      <c r="U228" s="18"/>
      <c r="V228" s="18"/>
      <c r="W228" s="18"/>
      <c r="X228" s="18"/>
      <c r="Y228" s="18"/>
      <c r="Z228" s="18"/>
      <c r="AA228" s="18"/>
    </row>
    <row r="229" spans="1:27" s="14" customFormat="1" ht="13.5" customHeight="1" x14ac:dyDescent="0.3">
      <c r="A229" s="18">
        <v>3096</v>
      </c>
      <c r="B229" s="18" t="s">
        <v>1293</v>
      </c>
      <c r="C229" s="18">
        <v>2000</v>
      </c>
      <c r="D229" s="18" t="s">
        <v>782</v>
      </c>
      <c r="E229" s="18" t="s">
        <v>766</v>
      </c>
      <c r="F229" s="18"/>
      <c r="G229" s="18" t="s">
        <v>105</v>
      </c>
      <c r="H229" s="18" t="s">
        <v>1036</v>
      </c>
      <c r="I229" s="18">
        <f t="shared" si="9"/>
        <v>51</v>
      </c>
      <c r="J229" s="18">
        <v>29</v>
      </c>
      <c r="K229" s="18">
        <v>22</v>
      </c>
      <c r="L229" s="18"/>
      <c r="M229" s="18"/>
      <c r="N229" s="18"/>
      <c r="O229" s="18"/>
      <c r="P229" s="18" t="s">
        <v>320</v>
      </c>
      <c r="Q229" s="18" t="s">
        <v>215</v>
      </c>
      <c r="R229" s="18"/>
      <c r="S229" s="18"/>
      <c r="T229" s="18"/>
      <c r="U229" s="18"/>
      <c r="V229" s="18"/>
      <c r="W229" s="18"/>
      <c r="X229" s="18"/>
      <c r="Y229" s="18"/>
      <c r="Z229" s="18"/>
      <c r="AA229" s="18"/>
    </row>
    <row r="230" spans="1:27" s="14" customFormat="1" ht="13.5" customHeight="1" x14ac:dyDescent="0.3">
      <c r="A230" s="18">
        <v>3096</v>
      </c>
      <c r="B230" s="18" t="s">
        <v>1293</v>
      </c>
      <c r="C230" s="18">
        <v>2000</v>
      </c>
      <c r="D230" s="18" t="s">
        <v>782</v>
      </c>
      <c r="E230" s="18" t="s">
        <v>766</v>
      </c>
      <c r="F230" s="18"/>
      <c r="G230" s="18" t="s">
        <v>144</v>
      </c>
      <c r="H230" s="18" t="s">
        <v>1495</v>
      </c>
      <c r="I230" s="18">
        <f t="shared" si="9"/>
        <v>51</v>
      </c>
      <c r="J230" s="18">
        <v>29</v>
      </c>
      <c r="K230" s="18">
        <v>22</v>
      </c>
      <c r="L230" s="18"/>
      <c r="M230" s="18"/>
      <c r="N230" s="18"/>
      <c r="O230" s="18"/>
      <c r="P230" s="18" t="s">
        <v>505</v>
      </c>
      <c r="Q230" s="18" t="s">
        <v>440</v>
      </c>
      <c r="R230" s="18"/>
      <c r="S230" s="18"/>
      <c r="T230" s="18"/>
      <c r="U230" s="18"/>
      <c r="V230" s="18"/>
      <c r="W230" s="18"/>
      <c r="X230" s="18"/>
      <c r="Y230" s="18"/>
      <c r="Z230" s="18"/>
      <c r="AA230" s="18"/>
    </row>
    <row r="231" spans="1:27" s="14" customFormat="1" ht="13.5" customHeight="1" x14ac:dyDescent="0.3">
      <c r="A231" s="18">
        <v>3080</v>
      </c>
      <c r="B231" s="18" t="s">
        <v>1292</v>
      </c>
      <c r="C231" s="18">
        <v>2000</v>
      </c>
      <c r="D231" s="18" t="s">
        <v>782</v>
      </c>
      <c r="E231" s="18" t="s">
        <v>766</v>
      </c>
      <c r="F231" s="18" t="s">
        <v>30</v>
      </c>
      <c r="G231" s="18" t="s">
        <v>107</v>
      </c>
      <c r="H231" s="18" t="s">
        <v>633</v>
      </c>
      <c r="I231" s="18">
        <f t="shared" si="9"/>
        <v>738</v>
      </c>
      <c r="J231" s="18">
        <v>156</v>
      </c>
      <c r="K231" s="18">
        <v>582</v>
      </c>
      <c r="L231" s="18"/>
      <c r="M231" s="18"/>
      <c r="N231" s="18"/>
      <c r="O231" s="18"/>
      <c r="P231" s="18" t="s">
        <v>191</v>
      </c>
      <c r="Q231" s="18" t="s">
        <v>481</v>
      </c>
      <c r="R231" s="18"/>
      <c r="S231" s="18"/>
      <c r="T231" s="18"/>
      <c r="U231" s="18"/>
      <c r="V231" s="18"/>
      <c r="W231" s="18"/>
      <c r="X231" s="18"/>
      <c r="Y231" s="18"/>
      <c r="Z231" s="18"/>
      <c r="AA231" s="18"/>
    </row>
    <row r="232" spans="1:27" s="14" customFormat="1" ht="13.5" customHeight="1" x14ac:dyDescent="0.3">
      <c r="A232" s="18">
        <v>3080</v>
      </c>
      <c r="B232" s="18" t="s">
        <v>1292</v>
      </c>
      <c r="C232" s="18">
        <v>2000</v>
      </c>
      <c r="D232" s="18" t="s">
        <v>782</v>
      </c>
      <c r="E232" s="18" t="s">
        <v>766</v>
      </c>
      <c r="F232" s="18"/>
      <c r="G232" s="18" t="s">
        <v>144</v>
      </c>
      <c r="H232" s="18" t="s">
        <v>987</v>
      </c>
      <c r="I232" s="18">
        <f t="shared" si="9"/>
        <v>738</v>
      </c>
      <c r="J232" s="18">
        <v>156</v>
      </c>
      <c r="K232" s="18">
        <v>582</v>
      </c>
      <c r="L232" s="18"/>
      <c r="M232" s="18"/>
      <c r="N232" s="18"/>
      <c r="O232" s="18"/>
      <c r="P232" s="18" t="s">
        <v>567</v>
      </c>
      <c r="Q232" s="18" t="s">
        <v>431</v>
      </c>
      <c r="R232" s="18"/>
      <c r="S232" s="18"/>
      <c r="T232" s="18"/>
      <c r="U232" s="18"/>
      <c r="V232" s="18"/>
      <c r="W232" s="18"/>
      <c r="X232" s="18"/>
      <c r="Y232" s="18"/>
      <c r="Z232" s="18"/>
      <c r="AA232" s="18"/>
    </row>
    <row r="233" spans="1:27" s="14" customFormat="1" ht="13.5" customHeight="1" x14ac:dyDescent="0.3">
      <c r="A233" s="18">
        <v>3080</v>
      </c>
      <c r="B233" s="18" t="s">
        <v>1292</v>
      </c>
      <c r="C233" s="18">
        <v>2000</v>
      </c>
      <c r="D233" s="18" t="s">
        <v>782</v>
      </c>
      <c r="E233" s="18" t="s">
        <v>766</v>
      </c>
      <c r="F233" s="18"/>
      <c r="G233" s="18" t="s">
        <v>144</v>
      </c>
      <c r="H233" s="18" t="s">
        <v>587</v>
      </c>
      <c r="I233" s="18">
        <f t="shared" si="9"/>
        <v>738</v>
      </c>
      <c r="J233" s="18">
        <v>156</v>
      </c>
      <c r="K233" s="18">
        <v>582</v>
      </c>
      <c r="L233" s="18"/>
      <c r="M233" s="18"/>
      <c r="N233" s="18"/>
      <c r="O233" s="18"/>
      <c r="P233" s="18" t="s">
        <v>385</v>
      </c>
      <c r="Q233" s="18" t="s">
        <v>440</v>
      </c>
      <c r="R233" s="18"/>
      <c r="S233" s="18"/>
      <c r="T233" s="18"/>
      <c r="U233" s="18"/>
      <c r="V233" s="18"/>
      <c r="W233" s="18"/>
      <c r="X233" s="18"/>
      <c r="Y233" s="18"/>
      <c r="Z233" s="18"/>
      <c r="AA233" s="18"/>
    </row>
    <row r="234" spans="1:27" s="14" customFormat="1" ht="13.5" customHeight="1" x14ac:dyDescent="0.3">
      <c r="A234" s="18">
        <v>3080</v>
      </c>
      <c r="B234" s="18" t="s">
        <v>1292</v>
      </c>
      <c r="C234" s="18">
        <v>2000</v>
      </c>
      <c r="D234" s="18" t="s">
        <v>782</v>
      </c>
      <c r="E234" s="18" t="s">
        <v>766</v>
      </c>
      <c r="F234" s="18"/>
      <c r="G234" s="18" t="s">
        <v>989</v>
      </c>
      <c r="H234" s="18" t="s">
        <v>990</v>
      </c>
      <c r="I234" s="18">
        <f t="shared" si="9"/>
        <v>738</v>
      </c>
      <c r="J234" s="18">
        <v>156</v>
      </c>
      <c r="K234" s="18">
        <v>582</v>
      </c>
      <c r="L234" s="18"/>
      <c r="M234" s="18"/>
      <c r="N234" s="18"/>
      <c r="O234" s="18"/>
      <c r="P234" s="18">
        <v>79</v>
      </c>
      <c r="Q234" s="18">
        <v>87</v>
      </c>
      <c r="R234" s="18"/>
      <c r="S234" s="18"/>
      <c r="T234" s="18"/>
      <c r="U234" s="18"/>
      <c r="V234" s="18"/>
      <c r="W234" s="18"/>
      <c r="X234" s="18"/>
      <c r="Y234" s="18"/>
      <c r="Z234" s="18"/>
      <c r="AA234" s="18"/>
    </row>
    <row r="235" spans="1:27" s="14" customFormat="1" ht="13.5" customHeight="1" x14ac:dyDescent="0.3">
      <c r="A235" s="18">
        <v>3080</v>
      </c>
      <c r="B235" s="18" t="s">
        <v>1292</v>
      </c>
      <c r="C235" s="18">
        <v>2000</v>
      </c>
      <c r="D235" s="18" t="s">
        <v>782</v>
      </c>
      <c r="E235" s="18" t="s">
        <v>766</v>
      </c>
      <c r="F235" s="18" t="s">
        <v>988</v>
      </c>
      <c r="G235" s="18" t="s">
        <v>107</v>
      </c>
      <c r="H235" s="18" t="s">
        <v>633</v>
      </c>
      <c r="I235" s="18">
        <f t="shared" si="9"/>
        <v>738</v>
      </c>
      <c r="J235" s="18">
        <v>156</v>
      </c>
      <c r="K235" s="18">
        <v>582</v>
      </c>
      <c r="L235" s="18"/>
      <c r="M235" s="18"/>
      <c r="N235" s="18"/>
      <c r="O235" s="18"/>
      <c r="P235" s="18" t="s">
        <v>208</v>
      </c>
      <c r="Q235" s="18" t="s">
        <v>422</v>
      </c>
      <c r="R235" s="18"/>
      <c r="S235" s="18"/>
      <c r="T235" s="18"/>
      <c r="U235" s="18"/>
      <c r="V235" s="18"/>
      <c r="W235" s="18"/>
      <c r="X235" s="18"/>
      <c r="Y235" s="18"/>
      <c r="Z235" s="18"/>
      <c r="AA235" s="18"/>
    </row>
    <row r="236" spans="1:27" s="14" customFormat="1" ht="13.5" customHeight="1" x14ac:dyDescent="0.3">
      <c r="A236" s="18">
        <v>3080</v>
      </c>
      <c r="B236" s="18" t="s">
        <v>1292</v>
      </c>
      <c r="C236" s="18">
        <v>2000</v>
      </c>
      <c r="D236" s="18" t="s">
        <v>782</v>
      </c>
      <c r="E236" s="18" t="s">
        <v>766</v>
      </c>
      <c r="F236" s="18"/>
      <c r="G236" s="18" t="s">
        <v>144</v>
      </c>
      <c r="H236" s="18" t="s">
        <v>987</v>
      </c>
      <c r="I236" s="18">
        <f t="shared" si="9"/>
        <v>738</v>
      </c>
      <c r="J236" s="18">
        <v>156</v>
      </c>
      <c r="K236" s="18">
        <v>582</v>
      </c>
      <c r="L236" s="18"/>
      <c r="M236" s="18"/>
      <c r="N236" s="18"/>
      <c r="O236" s="18"/>
      <c r="P236" s="18" t="s">
        <v>431</v>
      </c>
      <c r="Q236" s="18" t="s">
        <v>193</v>
      </c>
      <c r="R236" s="18"/>
      <c r="S236" s="18"/>
      <c r="T236" s="18"/>
      <c r="U236" s="18"/>
      <c r="V236" s="18"/>
      <c r="W236" s="18"/>
      <c r="X236" s="18"/>
      <c r="Y236" s="18"/>
      <c r="Z236" s="18"/>
      <c r="AA236" s="18"/>
    </row>
    <row r="237" spans="1:27" s="14" customFormat="1" ht="13.5" customHeight="1" x14ac:dyDescent="0.3">
      <c r="A237" s="18">
        <v>3080</v>
      </c>
      <c r="B237" s="18" t="s">
        <v>1292</v>
      </c>
      <c r="C237" s="18">
        <v>2000</v>
      </c>
      <c r="D237" s="18" t="s">
        <v>782</v>
      </c>
      <c r="E237" s="18" t="s">
        <v>766</v>
      </c>
      <c r="F237" s="18"/>
      <c r="G237" s="18" t="s">
        <v>144</v>
      </c>
      <c r="H237" s="18" t="s">
        <v>587</v>
      </c>
      <c r="I237" s="18">
        <f t="shared" si="9"/>
        <v>738</v>
      </c>
      <c r="J237" s="18">
        <v>156</v>
      </c>
      <c r="K237" s="18">
        <v>582</v>
      </c>
      <c r="L237" s="18"/>
      <c r="M237" s="18"/>
      <c r="N237" s="18"/>
      <c r="O237" s="18"/>
      <c r="P237" s="18" t="s">
        <v>193</v>
      </c>
      <c r="Q237" s="18" t="s">
        <v>304</v>
      </c>
      <c r="R237" s="18"/>
      <c r="S237" s="18"/>
      <c r="T237" s="18"/>
      <c r="U237" s="18"/>
      <c r="V237" s="18"/>
      <c r="W237" s="18"/>
      <c r="X237" s="18"/>
      <c r="Y237" s="18"/>
      <c r="Z237" s="18"/>
      <c r="AA237" s="18"/>
    </row>
    <row r="238" spans="1:27" s="14" customFormat="1" ht="13.5" customHeight="1" x14ac:dyDescent="0.3">
      <c r="A238" s="18">
        <v>3080</v>
      </c>
      <c r="B238" s="18" t="s">
        <v>1292</v>
      </c>
      <c r="C238" s="18">
        <v>2000</v>
      </c>
      <c r="D238" s="18" t="s">
        <v>782</v>
      </c>
      <c r="E238" s="18" t="s">
        <v>766</v>
      </c>
      <c r="F238" s="18"/>
      <c r="G238" s="18" t="s">
        <v>989</v>
      </c>
      <c r="H238" s="18" t="s">
        <v>990</v>
      </c>
      <c r="I238" s="18">
        <f t="shared" si="9"/>
        <v>738</v>
      </c>
      <c r="J238" s="18">
        <v>156</v>
      </c>
      <c r="K238" s="18">
        <v>582</v>
      </c>
      <c r="L238" s="18"/>
      <c r="M238" s="18"/>
      <c r="N238" s="18"/>
      <c r="O238" s="18"/>
      <c r="P238" s="18" t="s">
        <v>208</v>
      </c>
      <c r="Q238" s="18" t="s">
        <v>206</v>
      </c>
      <c r="R238" s="18"/>
      <c r="S238" s="18"/>
      <c r="T238" s="18"/>
      <c r="U238" s="18"/>
      <c r="V238" s="18"/>
      <c r="W238" s="18"/>
      <c r="X238" s="18"/>
      <c r="Y238" s="18"/>
      <c r="Z238" s="18"/>
      <c r="AA238" s="18"/>
    </row>
    <row r="239" spans="1:27" s="14" customFormat="1" ht="13.5" customHeight="1" x14ac:dyDescent="0.3">
      <c r="A239" s="18">
        <v>3059</v>
      </c>
      <c r="B239" s="18" t="s">
        <v>1288</v>
      </c>
      <c r="C239" s="18">
        <v>2000</v>
      </c>
      <c r="D239" s="18" t="s">
        <v>1270</v>
      </c>
      <c r="E239" s="18" t="s">
        <v>766</v>
      </c>
      <c r="F239" s="18" t="s">
        <v>992</v>
      </c>
      <c r="G239" s="18" t="s">
        <v>991</v>
      </c>
      <c r="H239" s="18" t="s">
        <v>633</v>
      </c>
      <c r="I239" s="18">
        <f t="shared" si="9"/>
        <v>66</v>
      </c>
      <c r="J239" s="18">
        <v>41</v>
      </c>
      <c r="K239" s="18">
        <v>25</v>
      </c>
      <c r="L239" s="18"/>
      <c r="M239" s="18"/>
      <c r="N239" s="18"/>
      <c r="O239" s="18"/>
      <c r="P239" s="18" t="s">
        <v>436</v>
      </c>
      <c r="Q239" s="18" t="s">
        <v>481</v>
      </c>
      <c r="R239" s="18"/>
      <c r="S239" s="18"/>
      <c r="T239" s="18"/>
      <c r="U239" s="18"/>
      <c r="V239" s="18"/>
      <c r="W239" s="18"/>
      <c r="X239" s="18"/>
      <c r="Y239" s="18"/>
      <c r="Z239" s="18"/>
      <c r="AA239" s="18"/>
    </row>
    <row r="240" spans="1:27" s="14" customFormat="1" ht="13.5" customHeight="1" x14ac:dyDescent="0.3">
      <c r="A240" s="18">
        <v>3059</v>
      </c>
      <c r="B240" s="18" t="s">
        <v>1288</v>
      </c>
      <c r="C240" s="18">
        <v>2000</v>
      </c>
      <c r="D240" s="18" t="s">
        <v>1270</v>
      </c>
      <c r="E240" s="18" t="s">
        <v>766</v>
      </c>
      <c r="F240" s="18"/>
      <c r="G240" s="18" t="s">
        <v>160</v>
      </c>
      <c r="H240" s="18" t="s">
        <v>1061</v>
      </c>
      <c r="I240" s="18">
        <f t="shared" si="9"/>
        <v>66</v>
      </c>
      <c r="J240" s="18">
        <v>41</v>
      </c>
      <c r="K240" s="18">
        <v>25</v>
      </c>
      <c r="L240" s="18"/>
      <c r="M240" s="18"/>
      <c r="N240" s="18"/>
      <c r="O240" s="18"/>
      <c r="P240" s="18" t="s">
        <v>744</v>
      </c>
      <c r="Q240" s="18" t="s">
        <v>215</v>
      </c>
      <c r="R240" s="18"/>
      <c r="S240" s="18"/>
      <c r="T240" s="18"/>
      <c r="U240" s="18"/>
      <c r="V240" s="18"/>
      <c r="W240" s="18"/>
      <c r="X240" s="18"/>
      <c r="Y240" s="18"/>
      <c r="Z240" s="18"/>
      <c r="AA240" s="18"/>
    </row>
    <row r="241" spans="1:27" s="14" customFormat="1" ht="13.5" customHeight="1" x14ac:dyDescent="0.3">
      <c r="A241" s="18">
        <v>3059</v>
      </c>
      <c r="B241" s="18" t="s">
        <v>1288</v>
      </c>
      <c r="C241" s="18">
        <v>2000</v>
      </c>
      <c r="D241" s="18" t="s">
        <v>1270</v>
      </c>
      <c r="E241" s="18" t="s">
        <v>766</v>
      </c>
      <c r="F241" s="18" t="s">
        <v>993</v>
      </c>
      <c r="G241" s="18" t="s">
        <v>991</v>
      </c>
      <c r="H241" s="18" t="s">
        <v>633</v>
      </c>
      <c r="I241" s="18">
        <f t="shared" si="9"/>
        <v>66</v>
      </c>
      <c r="J241" s="18">
        <v>41</v>
      </c>
      <c r="K241" s="18">
        <v>25</v>
      </c>
      <c r="L241" s="18"/>
      <c r="M241" s="18"/>
      <c r="N241" s="18"/>
      <c r="O241" s="18"/>
      <c r="P241" s="18" t="s">
        <v>193</v>
      </c>
      <c r="Q241" s="18" t="s">
        <v>433</v>
      </c>
      <c r="R241" s="18"/>
      <c r="S241" s="18"/>
      <c r="T241" s="18"/>
      <c r="U241" s="18"/>
      <c r="V241" s="18"/>
      <c r="W241" s="18"/>
      <c r="X241" s="18"/>
      <c r="Y241" s="18"/>
      <c r="Z241" s="18"/>
      <c r="AA241" s="18"/>
    </row>
    <row r="242" spans="1:27" s="14" customFormat="1" ht="13.5" customHeight="1" x14ac:dyDescent="0.3">
      <c r="A242" s="18">
        <v>3059</v>
      </c>
      <c r="B242" s="18" t="s">
        <v>1288</v>
      </c>
      <c r="C242" s="18">
        <v>2000</v>
      </c>
      <c r="D242" s="18" t="s">
        <v>1270</v>
      </c>
      <c r="E242" s="18" t="s">
        <v>766</v>
      </c>
      <c r="F242" s="18"/>
      <c r="G242" s="18" t="s">
        <v>160</v>
      </c>
      <c r="H242" s="18" t="s">
        <v>1061</v>
      </c>
      <c r="I242" s="18">
        <f t="shared" si="9"/>
        <v>66</v>
      </c>
      <c r="J242" s="18">
        <v>41</v>
      </c>
      <c r="K242" s="18">
        <v>25</v>
      </c>
      <c r="L242" s="18"/>
      <c r="M242" s="18"/>
      <c r="N242" s="18"/>
      <c r="O242" s="18"/>
      <c r="P242" s="18" t="s">
        <v>368</v>
      </c>
      <c r="Q242" s="18" t="s">
        <v>215</v>
      </c>
      <c r="R242" s="18"/>
      <c r="S242" s="18"/>
      <c r="T242" s="18"/>
      <c r="U242" s="18"/>
      <c r="V242" s="18"/>
      <c r="W242" s="18"/>
      <c r="X242" s="18"/>
      <c r="Y242" s="18"/>
      <c r="Z242" s="18"/>
      <c r="AA242" s="18"/>
    </row>
    <row r="243" spans="1:27" s="14" customFormat="1" ht="13.5" customHeight="1" x14ac:dyDescent="0.3">
      <c r="A243" s="18">
        <v>3059</v>
      </c>
      <c r="B243" s="18" t="s">
        <v>1288</v>
      </c>
      <c r="C243" s="18">
        <v>2000</v>
      </c>
      <c r="D243" s="18" t="s">
        <v>1270</v>
      </c>
      <c r="E243" s="18" t="s">
        <v>766</v>
      </c>
      <c r="F243" s="18" t="s">
        <v>994</v>
      </c>
      <c r="G243" s="18" t="s">
        <v>991</v>
      </c>
      <c r="H243" s="18" t="s">
        <v>633</v>
      </c>
      <c r="I243" s="18">
        <f t="shared" si="9"/>
        <v>66</v>
      </c>
      <c r="J243" s="18">
        <v>41</v>
      </c>
      <c r="K243" s="18">
        <v>25</v>
      </c>
      <c r="L243" s="18"/>
      <c r="M243" s="18"/>
      <c r="N243" s="18"/>
      <c r="O243" s="18"/>
      <c r="P243" s="18" t="s">
        <v>442</v>
      </c>
      <c r="Q243" s="18" t="s">
        <v>482</v>
      </c>
      <c r="R243" s="18"/>
      <c r="S243" s="18"/>
      <c r="T243" s="18"/>
      <c r="U243" s="18"/>
      <c r="V243" s="18"/>
      <c r="W243" s="18"/>
      <c r="X243" s="18"/>
      <c r="Y243" s="18"/>
      <c r="Z243" s="18"/>
      <c r="AA243" s="18"/>
    </row>
    <row r="244" spans="1:27" s="14" customFormat="1" ht="13.5" customHeight="1" x14ac:dyDescent="0.3">
      <c r="A244" s="18">
        <v>3059</v>
      </c>
      <c r="B244" s="18" t="s">
        <v>1288</v>
      </c>
      <c r="C244" s="18">
        <v>2000</v>
      </c>
      <c r="D244" s="18" t="s">
        <v>1270</v>
      </c>
      <c r="E244" s="18" t="s">
        <v>766</v>
      </c>
      <c r="F244" s="18"/>
      <c r="G244" s="18" t="s">
        <v>160</v>
      </c>
      <c r="H244" s="18" t="s">
        <v>1061</v>
      </c>
      <c r="I244" s="18">
        <f t="shared" si="9"/>
        <v>66</v>
      </c>
      <c r="J244" s="18">
        <v>41</v>
      </c>
      <c r="K244" s="18">
        <v>25</v>
      </c>
      <c r="L244" s="18"/>
      <c r="M244" s="18"/>
      <c r="N244" s="18"/>
      <c r="O244" s="18"/>
      <c r="P244" s="18" t="s">
        <v>443</v>
      </c>
      <c r="Q244" s="18" t="s">
        <v>215</v>
      </c>
      <c r="R244" s="18"/>
      <c r="S244" s="18"/>
      <c r="T244" s="18"/>
      <c r="U244" s="18"/>
      <c r="V244" s="18"/>
      <c r="W244" s="18"/>
      <c r="X244" s="18"/>
      <c r="Y244" s="18"/>
      <c r="Z244" s="18"/>
      <c r="AA244" s="18"/>
    </row>
    <row r="245" spans="1:27" s="14" customFormat="1" ht="13.5" customHeight="1" x14ac:dyDescent="0.3">
      <c r="A245" s="18">
        <v>3076</v>
      </c>
      <c r="B245" s="18" t="s">
        <v>1287</v>
      </c>
      <c r="C245" s="18">
        <v>2000</v>
      </c>
      <c r="D245" s="18" t="s">
        <v>1284</v>
      </c>
      <c r="E245" s="18" t="s">
        <v>766</v>
      </c>
      <c r="F245" s="18" t="s">
        <v>30</v>
      </c>
      <c r="G245" s="18" t="s">
        <v>995</v>
      </c>
      <c r="H245" s="18" t="s">
        <v>1101</v>
      </c>
      <c r="I245" s="18">
        <f t="shared" si="9"/>
        <v>31</v>
      </c>
      <c r="J245" s="18">
        <v>29</v>
      </c>
      <c r="K245" s="18">
        <v>2</v>
      </c>
      <c r="L245" s="18"/>
      <c r="M245" s="18"/>
      <c r="N245" s="18"/>
      <c r="O245" s="18"/>
      <c r="P245" s="18" t="s">
        <v>996</v>
      </c>
      <c r="Q245" s="18" t="s">
        <v>638</v>
      </c>
      <c r="R245" s="18"/>
      <c r="S245" s="18"/>
      <c r="T245" s="18"/>
      <c r="U245" s="18"/>
      <c r="V245" s="18"/>
      <c r="W245" s="18"/>
      <c r="X245" s="18"/>
      <c r="Y245" s="18"/>
      <c r="Z245" s="18"/>
      <c r="AA245" s="18"/>
    </row>
    <row r="246" spans="1:27" s="14" customFormat="1" ht="13.5" customHeight="1" x14ac:dyDescent="0.3">
      <c r="A246" s="18">
        <v>3076</v>
      </c>
      <c r="B246" s="18" t="s">
        <v>1287</v>
      </c>
      <c r="C246" s="18">
        <v>2000</v>
      </c>
      <c r="D246" s="18" t="s">
        <v>1284</v>
      </c>
      <c r="E246" s="18" t="s">
        <v>766</v>
      </c>
      <c r="F246" s="18"/>
      <c r="G246" s="18" t="s">
        <v>998</v>
      </c>
      <c r="H246" s="18" t="s">
        <v>1072</v>
      </c>
      <c r="I246" s="18">
        <f t="shared" si="9"/>
        <v>24</v>
      </c>
      <c r="J246" s="18">
        <v>24</v>
      </c>
      <c r="K246" s="18">
        <v>0</v>
      </c>
      <c r="L246" s="18"/>
      <c r="M246" s="18"/>
      <c r="N246" s="18"/>
      <c r="O246" s="18"/>
      <c r="P246" s="18" t="s">
        <v>997</v>
      </c>
      <c r="Q246" s="18" t="s">
        <v>215</v>
      </c>
      <c r="R246" s="18"/>
      <c r="S246" s="18"/>
      <c r="T246" s="18"/>
      <c r="U246" s="18"/>
      <c r="V246" s="18"/>
      <c r="W246" s="18"/>
      <c r="X246" s="18"/>
      <c r="Y246" s="18"/>
      <c r="Z246" s="18"/>
      <c r="AA246" s="18"/>
    </row>
    <row r="247" spans="1:27" s="14" customFormat="1" ht="13.5" customHeight="1" x14ac:dyDescent="0.3">
      <c r="A247" s="18">
        <v>3176</v>
      </c>
      <c r="B247" s="18" t="s">
        <v>1285</v>
      </c>
      <c r="C247" s="18">
        <v>2000</v>
      </c>
      <c r="D247" s="18" t="s">
        <v>1284</v>
      </c>
      <c r="E247" s="18" t="s">
        <v>766</v>
      </c>
      <c r="F247" s="18"/>
      <c r="G247" s="18" t="s">
        <v>107</v>
      </c>
      <c r="H247" s="18" t="s">
        <v>999</v>
      </c>
      <c r="I247" s="18">
        <f t="shared" si="9"/>
        <v>301</v>
      </c>
      <c r="J247" s="18">
        <v>132</v>
      </c>
      <c r="K247" s="18">
        <v>169</v>
      </c>
      <c r="L247" s="18"/>
      <c r="M247" s="18"/>
      <c r="N247" s="18"/>
      <c r="O247" s="18"/>
      <c r="P247" s="18" t="s">
        <v>318</v>
      </c>
      <c r="Q247" s="18" t="s">
        <v>304</v>
      </c>
      <c r="R247" s="18"/>
      <c r="S247" s="18"/>
      <c r="T247" s="18"/>
      <c r="U247" s="18"/>
      <c r="V247" s="18"/>
      <c r="W247" s="18"/>
      <c r="X247" s="18"/>
      <c r="Y247" s="18"/>
      <c r="Z247" s="18"/>
      <c r="AA247" s="18"/>
    </row>
    <row r="248" spans="1:27" s="14" customFormat="1" ht="13.5" customHeight="1" x14ac:dyDescent="0.3">
      <c r="A248" s="18">
        <v>3176</v>
      </c>
      <c r="B248" s="18" t="s">
        <v>1285</v>
      </c>
      <c r="C248" s="18">
        <v>2000</v>
      </c>
      <c r="D248" s="18" t="s">
        <v>1284</v>
      </c>
      <c r="E248" s="18" t="s">
        <v>766</v>
      </c>
      <c r="F248" s="18"/>
      <c r="G248" s="18" t="s">
        <v>222</v>
      </c>
      <c r="H248" s="18" t="s">
        <v>587</v>
      </c>
      <c r="I248" s="18">
        <f t="shared" si="9"/>
        <v>301</v>
      </c>
      <c r="J248" s="18">
        <v>132</v>
      </c>
      <c r="K248" s="18">
        <v>169</v>
      </c>
      <c r="L248" s="18"/>
      <c r="M248" s="18"/>
      <c r="N248" s="18"/>
      <c r="O248" s="18"/>
      <c r="P248" s="18" t="s">
        <v>386</v>
      </c>
      <c r="Q248" s="18" t="s">
        <v>481</v>
      </c>
      <c r="R248" s="18"/>
      <c r="S248" s="18"/>
      <c r="T248" s="18"/>
      <c r="U248" s="18"/>
      <c r="V248" s="18"/>
      <c r="W248" s="18"/>
      <c r="X248" s="18"/>
      <c r="Y248" s="18"/>
      <c r="Z248" s="18"/>
      <c r="AA248" s="18"/>
    </row>
    <row r="249" spans="1:27" s="14" customFormat="1" ht="13.5" customHeight="1" x14ac:dyDescent="0.3">
      <c r="A249" s="18" t="s">
        <v>1127</v>
      </c>
      <c r="B249" s="18" t="s">
        <v>1877</v>
      </c>
      <c r="C249" s="18">
        <v>2000</v>
      </c>
      <c r="D249" s="18" t="s">
        <v>1282</v>
      </c>
      <c r="E249" s="18" t="s">
        <v>766</v>
      </c>
      <c r="F249" s="18" t="s">
        <v>30</v>
      </c>
      <c r="G249" s="18" t="s">
        <v>107</v>
      </c>
      <c r="H249" s="18" t="s">
        <v>633</v>
      </c>
      <c r="I249" s="18">
        <f t="shared" si="9"/>
        <v>21</v>
      </c>
      <c r="J249" s="18">
        <v>6</v>
      </c>
      <c r="K249" s="18">
        <v>15</v>
      </c>
      <c r="L249" s="18"/>
      <c r="M249" s="18"/>
      <c r="N249" s="18"/>
      <c r="O249" s="18"/>
      <c r="P249" s="18" t="s">
        <v>374</v>
      </c>
      <c r="Q249" s="18" t="s">
        <v>331</v>
      </c>
      <c r="R249" s="18"/>
      <c r="S249" s="18"/>
      <c r="T249" s="18"/>
      <c r="U249" s="18"/>
      <c r="V249" s="18"/>
      <c r="W249" s="18"/>
      <c r="X249" s="18"/>
      <c r="Y249" s="18"/>
      <c r="Z249" s="18"/>
      <c r="AA249" s="18"/>
    </row>
    <row r="250" spans="1:27" s="14" customFormat="1" ht="13.5" customHeight="1" x14ac:dyDescent="0.3">
      <c r="A250" s="18" t="s">
        <v>1127</v>
      </c>
      <c r="B250" s="18" t="s">
        <v>1877</v>
      </c>
      <c r="C250" s="18">
        <v>2000</v>
      </c>
      <c r="D250" s="18" t="s">
        <v>1282</v>
      </c>
      <c r="E250" s="18" t="s">
        <v>766</v>
      </c>
      <c r="F250" s="18"/>
      <c r="G250" s="18" t="s">
        <v>425</v>
      </c>
      <c r="H250" s="18" t="s">
        <v>1072</v>
      </c>
      <c r="I250" s="18">
        <f t="shared" si="9"/>
        <v>21</v>
      </c>
      <c r="J250" s="18">
        <v>6</v>
      </c>
      <c r="K250" s="18">
        <v>15</v>
      </c>
      <c r="L250" s="18"/>
      <c r="M250" s="18"/>
      <c r="N250" s="18"/>
      <c r="O250" s="18"/>
      <c r="P250" s="18" t="s">
        <v>331</v>
      </c>
      <c r="Q250" s="18" t="s">
        <v>734</v>
      </c>
      <c r="R250" s="18"/>
      <c r="S250" s="18"/>
      <c r="T250" s="18"/>
      <c r="U250" s="18"/>
      <c r="V250" s="18"/>
      <c r="W250" s="18"/>
      <c r="X250" s="18"/>
      <c r="Y250" s="18"/>
      <c r="Z250" s="18"/>
      <c r="AA250" s="18"/>
    </row>
    <row r="251" spans="1:27" s="14" customFormat="1" ht="13.5" customHeight="1" x14ac:dyDescent="0.3">
      <c r="A251" s="18" t="s">
        <v>1127</v>
      </c>
      <c r="B251" s="18" t="s">
        <v>1877</v>
      </c>
      <c r="C251" s="18">
        <v>2000</v>
      </c>
      <c r="D251" s="18" t="s">
        <v>1282</v>
      </c>
      <c r="E251" s="18" t="s">
        <v>766</v>
      </c>
      <c r="F251" s="18"/>
      <c r="G251" s="18" t="s">
        <v>160</v>
      </c>
      <c r="H251" s="18" t="s">
        <v>406</v>
      </c>
      <c r="I251" s="18">
        <f t="shared" si="9"/>
        <v>21</v>
      </c>
      <c r="J251" s="18">
        <v>6</v>
      </c>
      <c r="K251" s="18">
        <v>15</v>
      </c>
      <c r="L251" s="18"/>
      <c r="M251" s="18"/>
      <c r="N251" s="18"/>
      <c r="O251" s="18"/>
      <c r="P251" s="18" t="s">
        <v>215</v>
      </c>
      <c r="Q251" s="18" t="s">
        <v>301</v>
      </c>
      <c r="R251" s="18"/>
      <c r="S251" s="18"/>
      <c r="T251" s="18"/>
      <c r="U251" s="18"/>
      <c r="V251" s="18"/>
      <c r="W251" s="18"/>
      <c r="X251" s="18"/>
      <c r="Y251" s="18"/>
      <c r="Z251" s="18"/>
      <c r="AA251" s="18"/>
    </row>
    <row r="252" spans="1:27" s="14" customFormat="1" ht="13.5" customHeight="1" x14ac:dyDescent="0.3">
      <c r="A252" s="18">
        <v>3346</v>
      </c>
      <c r="B252" s="18" t="s">
        <v>1205</v>
      </c>
      <c r="C252" s="18">
        <v>1999</v>
      </c>
      <c r="D252" s="18" t="s">
        <v>1166</v>
      </c>
      <c r="E252" s="18" t="s">
        <v>766</v>
      </c>
      <c r="F252" s="18" t="s">
        <v>1043</v>
      </c>
      <c r="G252" s="18" t="s">
        <v>107</v>
      </c>
      <c r="H252" s="18" t="s">
        <v>1009</v>
      </c>
      <c r="I252" s="18">
        <f t="shared" si="9"/>
        <v>192</v>
      </c>
      <c r="J252" s="18">
        <v>59</v>
      </c>
      <c r="K252" s="18">
        <v>133</v>
      </c>
      <c r="L252" s="18"/>
      <c r="M252" s="18"/>
      <c r="N252" s="18"/>
      <c r="O252" s="18"/>
      <c r="P252" s="18" t="s">
        <v>1001</v>
      </c>
      <c r="Q252" s="18" t="s">
        <v>481</v>
      </c>
      <c r="R252" s="18"/>
      <c r="S252" s="18"/>
      <c r="T252" s="18"/>
      <c r="U252" s="18"/>
      <c r="V252" s="18"/>
      <c r="W252" s="18"/>
      <c r="X252" s="18"/>
      <c r="Y252" s="18"/>
      <c r="Z252" s="18"/>
      <c r="AA252" s="18"/>
    </row>
    <row r="253" spans="1:27" s="14" customFormat="1" ht="13.5" customHeight="1" x14ac:dyDescent="0.3">
      <c r="A253" s="18">
        <v>3346</v>
      </c>
      <c r="B253" s="18" t="s">
        <v>1205</v>
      </c>
      <c r="C253" s="18">
        <v>1999</v>
      </c>
      <c r="D253" s="18" t="s">
        <v>1166</v>
      </c>
      <c r="E253" s="18" t="s">
        <v>766</v>
      </c>
      <c r="F253" s="18"/>
      <c r="G253" s="18" t="s">
        <v>160</v>
      </c>
      <c r="H253" s="18" t="s">
        <v>1010</v>
      </c>
      <c r="I253" s="18">
        <f t="shared" si="9"/>
        <v>192</v>
      </c>
      <c r="J253" s="18">
        <v>59</v>
      </c>
      <c r="K253" s="18">
        <v>133</v>
      </c>
      <c r="L253" s="18"/>
      <c r="M253" s="18"/>
      <c r="N253" s="18"/>
      <c r="O253" s="18"/>
      <c r="P253" s="18" t="s">
        <v>328</v>
      </c>
      <c r="Q253" s="18" t="s">
        <v>215</v>
      </c>
      <c r="R253" s="18"/>
      <c r="S253" s="18"/>
      <c r="T253" s="18"/>
      <c r="U253" s="18"/>
      <c r="V253" s="18"/>
      <c r="W253" s="18"/>
      <c r="X253" s="18"/>
      <c r="Y253" s="18"/>
      <c r="Z253" s="18"/>
      <c r="AA253" s="18"/>
    </row>
    <row r="254" spans="1:27" s="14" customFormat="1" ht="13.5" customHeight="1" x14ac:dyDescent="0.3">
      <c r="A254" s="18">
        <v>3346</v>
      </c>
      <c r="B254" s="18" t="s">
        <v>1205</v>
      </c>
      <c r="C254" s="18">
        <v>1999</v>
      </c>
      <c r="D254" s="18" t="s">
        <v>1166</v>
      </c>
      <c r="E254" s="18" t="s">
        <v>766</v>
      </c>
      <c r="F254" s="18" t="s">
        <v>1044</v>
      </c>
      <c r="G254" s="18" t="s">
        <v>107</v>
      </c>
      <c r="H254" s="18" t="s">
        <v>1009</v>
      </c>
      <c r="I254" s="18">
        <f t="shared" si="9"/>
        <v>192</v>
      </c>
      <c r="J254" s="18">
        <v>59</v>
      </c>
      <c r="K254" s="18">
        <v>133</v>
      </c>
      <c r="L254" s="18"/>
      <c r="M254" s="18"/>
      <c r="N254" s="18"/>
      <c r="O254" s="18"/>
      <c r="P254" s="18" t="s">
        <v>1002</v>
      </c>
      <c r="Q254" s="18" t="s">
        <v>1004</v>
      </c>
      <c r="R254" s="18"/>
      <c r="S254" s="18"/>
      <c r="T254" s="18"/>
      <c r="U254" s="18"/>
      <c r="V254" s="18"/>
      <c r="W254" s="18"/>
      <c r="X254" s="18"/>
      <c r="Y254" s="18"/>
      <c r="Z254" s="18"/>
      <c r="AA254" s="18"/>
    </row>
    <row r="255" spans="1:27" s="14" customFormat="1" ht="13.5" customHeight="1" x14ac:dyDescent="0.3">
      <c r="A255" s="18">
        <v>3346</v>
      </c>
      <c r="B255" s="18" t="s">
        <v>1205</v>
      </c>
      <c r="C255" s="18">
        <v>1999</v>
      </c>
      <c r="D255" s="18" t="s">
        <v>1166</v>
      </c>
      <c r="E255" s="18" t="s">
        <v>766</v>
      </c>
      <c r="F255" s="18"/>
      <c r="G255" s="18" t="s">
        <v>160</v>
      </c>
      <c r="H255" s="18" t="s">
        <v>1010</v>
      </c>
      <c r="I255" s="18">
        <f t="shared" si="9"/>
        <v>192</v>
      </c>
      <c r="J255" s="18">
        <v>59</v>
      </c>
      <c r="K255" s="18">
        <v>133</v>
      </c>
      <c r="L255" s="18"/>
      <c r="M255" s="18"/>
      <c r="N255" s="18"/>
      <c r="O255" s="18"/>
      <c r="P255" s="18" t="s">
        <v>1003</v>
      </c>
      <c r="Q255" s="18" t="s">
        <v>1008</v>
      </c>
      <c r="R255" s="18"/>
      <c r="S255" s="18"/>
      <c r="T255" s="18"/>
      <c r="U255" s="18"/>
      <c r="V255" s="18"/>
      <c r="W255" s="18"/>
      <c r="X255" s="18"/>
      <c r="Y255" s="18"/>
      <c r="Z255" s="18"/>
      <c r="AA255" s="18"/>
    </row>
    <row r="256" spans="1:27" s="14" customFormat="1" ht="13.5" customHeight="1" x14ac:dyDescent="0.3">
      <c r="A256" s="18">
        <v>3346</v>
      </c>
      <c r="B256" s="18" t="s">
        <v>1205</v>
      </c>
      <c r="C256" s="18">
        <v>1999</v>
      </c>
      <c r="D256" s="18" t="s">
        <v>1166</v>
      </c>
      <c r="E256" s="18" t="s">
        <v>766</v>
      </c>
      <c r="F256" s="18" t="s">
        <v>1045</v>
      </c>
      <c r="G256" s="18" t="s">
        <v>107</v>
      </c>
      <c r="H256" s="18" t="s">
        <v>1009</v>
      </c>
      <c r="I256" s="18">
        <f t="shared" si="9"/>
        <v>192</v>
      </c>
      <c r="J256" s="18">
        <v>59</v>
      </c>
      <c r="K256" s="18">
        <v>133</v>
      </c>
      <c r="L256" s="18"/>
      <c r="M256" s="18"/>
      <c r="N256" s="18"/>
      <c r="O256" s="18"/>
      <c r="P256" s="18" t="s">
        <v>1005</v>
      </c>
      <c r="Q256" s="18" t="s">
        <v>1006</v>
      </c>
      <c r="R256" s="18"/>
      <c r="S256" s="18"/>
      <c r="T256" s="18"/>
      <c r="U256" s="18"/>
      <c r="V256" s="18"/>
      <c r="W256" s="18"/>
      <c r="X256" s="18"/>
      <c r="Y256" s="18"/>
      <c r="Z256" s="18"/>
      <c r="AA256" s="18"/>
    </row>
    <row r="257" spans="1:27" s="14" customFormat="1" ht="13.5" customHeight="1" x14ac:dyDescent="0.3">
      <c r="A257" s="18">
        <v>3346</v>
      </c>
      <c r="B257" s="18" t="s">
        <v>1205</v>
      </c>
      <c r="C257" s="18">
        <v>1999</v>
      </c>
      <c r="D257" s="18" t="s">
        <v>1166</v>
      </c>
      <c r="E257" s="18" t="s">
        <v>766</v>
      </c>
      <c r="F257" s="18"/>
      <c r="G257" s="18" t="s">
        <v>160</v>
      </c>
      <c r="H257" s="18" t="s">
        <v>1010</v>
      </c>
      <c r="I257" s="18">
        <f t="shared" si="9"/>
        <v>192</v>
      </c>
      <c r="J257" s="18">
        <v>59</v>
      </c>
      <c r="K257" s="18">
        <v>133</v>
      </c>
      <c r="L257" s="18"/>
      <c r="M257" s="18"/>
      <c r="N257" s="18"/>
      <c r="O257" s="18"/>
      <c r="P257" s="18" t="s">
        <v>1007</v>
      </c>
      <c r="Q257" s="18" t="s">
        <v>501</v>
      </c>
      <c r="R257" s="18"/>
      <c r="S257" s="18"/>
      <c r="T257" s="18"/>
      <c r="U257" s="18"/>
      <c r="V257" s="18"/>
      <c r="W257" s="18"/>
      <c r="X257" s="18"/>
      <c r="Y257" s="18"/>
      <c r="Z257" s="18"/>
      <c r="AA257" s="18"/>
    </row>
    <row r="258" spans="1:27" s="14" customFormat="1" ht="13.5" customHeight="1" x14ac:dyDescent="0.3">
      <c r="A258" s="18">
        <v>3349</v>
      </c>
      <c r="B258" s="18" t="s">
        <v>1278</v>
      </c>
      <c r="C258" s="18">
        <v>1999</v>
      </c>
      <c r="D258" s="18" t="s">
        <v>782</v>
      </c>
      <c r="E258" s="18" t="s">
        <v>766</v>
      </c>
      <c r="F258" s="18"/>
      <c r="G258" s="18" t="s">
        <v>107</v>
      </c>
      <c r="H258" s="18" t="s">
        <v>1013</v>
      </c>
      <c r="I258" s="18">
        <f t="shared" si="9"/>
        <v>327</v>
      </c>
      <c r="J258" s="18">
        <v>62</v>
      </c>
      <c r="K258" s="18">
        <v>265</v>
      </c>
      <c r="L258" s="18"/>
      <c r="M258" s="18"/>
      <c r="N258" s="18"/>
      <c r="O258" s="18"/>
      <c r="P258" s="18" t="s">
        <v>1011</v>
      </c>
      <c r="Q258" s="18" t="s">
        <v>1007</v>
      </c>
      <c r="R258" s="18"/>
      <c r="S258" s="18"/>
      <c r="T258" s="18"/>
      <c r="U258" s="18"/>
      <c r="V258" s="18"/>
      <c r="W258" s="18"/>
      <c r="X258" s="18"/>
      <c r="Y258" s="18"/>
      <c r="Z258" s="18"/>
      <c r="AA258" s="18"/>
    </row>
    <row r="259" spans="1:27" s="14" customFormat="1" ht="13.5" customHeight="1" x14ac:dyDescent="0.3">
      <c r="A259" s="18">
        <v>3349</v>
      </c>
      <c r="B259" s="18" t="s">
        <v>1278</v>
      </c>
      <c r="C259" s="18">
        <v>1999</v>
      </c>
      <c r="D259" s="18" t="s">
        <v>782</v>
      </c>
      <c r="E259" s="18" t="s">
        <v>766</v>
      </c>
      <c r="F259" s="18"/>
      <c r="G259" s="18" t="s">
        <v>160</v>
      </c>
      <c r="H259" s="18" t="s">
        <v>1012</v>
      </c>
      <c r="I259" s="18">
        <f t="shared" si="9"/>
        <v>327</v>
      </c>
      <c r="J259" s="18">
        <v>62</v>
      </c>
      <c r="K259" s="18">
        <v>265</v>
      </c>
      <c r="L259" s="18"/>
      <c r="M259" s="18"/>
      <c r="N259" s="18"/>
      <c r="O259" s="18"/>
      <c r="P259" s="18" t="s">
        <v>215</v>
      </c>
      <c r="Q259" s="18" t="s">
        <v>474</v>
      </c>
      <c r="R259" s="18"/>
      <c r="S259" s="18"/>
      <c r="T259" s="18"/>
      <c r="U259" s="18"/>
      <c r="V259" s="18"/>
      <c r="W259" s="18"/>
      <c r="X259" s="18"/>
      <c r="Y259" s="18"/>
      <c r="Z259" s="18"/>
      <c r="AA259" s="18"/>
    </row>
    <row r="260" spans="1:27" s="14" customFormat="1" ht="13.5" customHeight="1" x14ac:dyDescent="0.3">
      <c r="A260" s="18">
        <v>3223</v>
      </c>
      <c r="B260" s="18" t="s">
        <v>1274</v>
      </c>
      <c r="C260" s="18">
        <v>1999</v>
      </c>
      <c r="D260" s="18" t="s">
        <v>1273</v>
      </c>
      <c r="E260" s="18" t="s">
        <v>766</v>
      </c>
      <c r="F260" s="18"/>
      <c r="G260" s="18" t="s">
        <v>995</v>
      </c>
      <c r="H260" s="18" t="s">
        <v>1014</v>
      </c>
      <c r="I260" s="18">
        <f t="shared" si="9"/>
        <v>59</v>
      </c>
      <c r="J260" s="18">
        <v>44</v>
      </c>
      <c r="K260" s="18">
        <v>15</v>
      </c>
      <c r="L260" s="18"/>
      <c r="M260" s="18"/>
      <c r="N260" s="18"/>
      <c r="O260" s="18"/>
      <c r="P260" s="18" t="s">
        <v>190</v>
      </c>
      <c r="Q260" s="18" t="s">
        <v>618</v>
      </c>
      <c r="R260" s="18"/>
      <c r="S260" s="18"/>
      <c r="T260" s="18"/>
      <c r="U260" s="18"/>
      <c r="V260" s="18"/>
      <c r="W260" s="18"/>
      <c r="X260" s="18"/>
      <c r="Y260" s="18"/>
      <c r="Z260" s="18"/>
      <c r="AA260" s="18"/>
    </row>
    <row r="261" spans="1:27" s="14" customFormat="1" ht="13.5" customHeight="1" x14ac:dyDescent="0.3">
      <c r="A261" s="18">
        <v>3223</v>
      </c>
      <c r="B261" s="18" t="s">
        <v>1274</v>
      </c>
      <c r="C261" s="18">
        <v>1999</v>
      </c>
      <c r="D261" s="18" t="s">
        <v>1273</v>
      </c>
      <c r="E261" s="18" t="s">
        <v>766</v>
      </c>
      <c r="F261" s="18"/>
      <c r="G261" s="18" t="s">
        <v>995</v>
      </c>
      <c r="H261" s="18" t="s">
        <v>633</v>
      </c>
      <c r="I261" s="18">
        <f t="shared" si="9"/>
        <v>59</v>
      </c>
      <c r="J261" s="18">
        <v>44</v>
      </c>
      <c r="K261" s="18">
        <v>15</v>
      </c>
      <c r="L261" s="18"/>
      <c r="M261" s="18"/>
      <c r="N261" s="18"/>
      <c r="O261" s="18"/>
      <c r="P261" s="18" t="s">
        <v>431</v>
      </c>
      <c r="Q261" s="18" t="s">
        <v>1016</v>
      </c>
      <c r="R261" s="18"/>
      <c r="S261" s="18"/>
      <c r="T261" s="18"/>
      <c r="U261" s="18"/>
      <c r="V261" s="18"/>
      <c r="W261" s="18"/>
      <c r="X261" s="18"/>
      <c r="Y261" s="18"/>
      <c r="Z261" s="18"/>
      <c r="AA261" s="18"/>
    </row>
    <row r="262" spans="1:27" s="14" customFormat="1" ht="13.5" customHeight="1" x14ac:dyDescent="0.3">
      <c r="A262" s="18">
        <v>3223</v>
      </c>
      <c r="B262" s="18" t="s">
        <v>1274</v>
      </c>
      <c r="C262" s="18">
        <v>1999</v>
      </c>
      <c r="D262" s="18" t="s">
        <v>1273</v>
      </c>
      <c r="E262" s="18" t="s">
        <v>766</v>
      </c>
      <c r="F262" s="18"/>
      <c r="G262" s="18" t="s">
        <v>995</v>
      </c>
      <c r="H262" s="18" t="s">
        <v>1015</v>
      </c>
      <c r="I262" s="18">
        <f t="shared" ref="I262:I326" si="14">J262+K262</f>
        <v>59</v>
      </c>
      <c r="J262" s="18">
        <v>44</v>
      </c>
      <c r="K262" s="18">
        <v>15</v>
      </c>
      <c r="L262" s="18"/>
      <c r="M262" s="18"/>
      <c r="N262" s="18"/>
      <c r="O262" s="18"/>
      <c r="P262" s="18" t="s">
        <v>431</v>
      </c>
      <c r="Q262" s="18" t="s">
        <v>962</v>
      </c>
      <c r="R262" s="18"/>
      <c r="S262" s="18"/>
      <c r="T262" s="18"/>
      <c r="U262" s="18"/>
      <c r="V262" s="18"/>
      <c r="W262" s="18"/>
      <c r="X262" s="18"/>
      <c r="Y262" s="18"/>
      <c r="Z262" s="18"/>
      <c r="AA262" s="18"/>
    </row>
    <row r="263" spans="1:27" s="14" customFormat="1" ht="13.5" customHeight="1" x14ac:dyDescent="0.3">
      <c r="A263" s="18">
        <v>3223</v>
      </c>
      <c r="B263" s="18" t="s">
        <v>1274</v>
      </c>
      <c r="C263" s="18">
        <v>1999</v>
      </c>
      <c r="D263" s="18" t="s">
        <v>1273</v>
      </c>
      <c r="E263" s="18" t="s">
        <v>766</v>
      </c>
      <c r="F263" s="18"/>
      <c r="G263" s="18" t="s">
        <v>715</v>
      </c>
      <c r="H263" s="18" t="s">
        <v>587</v>
      </c>
      <c r="I263" s="18">
        <f t="shared" si="14"/>
        <v>59</v>
      </c>
      <c r="J263" s="18">
        <v>44</v>
      </c>
      <c r="K263" s="18">
        <v>15</v>
      </c>
      <c r="L263" s="18"/>
      <c r="M263" s="18"/>
      <c r="N263" s="18"/>
      <c r="O263" s="18"/>
      <c r="P263" s="18" t="s">
        <v>431</v>
      </c>
      <c r="Q263" s="18" t="s">
        <v>304</v>
      </c>
      <c r="R263" s="18"/>
      <c r="S263" s="18"/>
      <c r="T263" s="18"/>
      <c r="U263" s="18"/>
      <c r="V263" s="18"/>
      <c r="W263" s="18"/>
      <c r="X263" s="18"/>
      <c r="Y263" s="18"/>
      <c r="Z263" s="18"/>
      <c r="AA263" s="18"/>
    </row>
    <row r="264" spans="1:27" s="14" customFormat="1" ht="13.5" customHeight="1" x14ac:dyDescent="0.3">
      <c r="A264" s="18">
        <v>3223</v>
      </c>
      <c r="B264" s="18" t="s">
        <v>1274</v>
      </c>
      <c r="C264" s="18">
        <v>1999</v>
      </c>
      <c r="D264" s="18" t="s">
        <v>1273</v>
      </c>
      <c r="E264" s="18" t="s">
        <v>766</v>
      </c>
      <c r="F264" s="18"/>
      <c r="G264" s="18" t="s">
        <v>222</v>
      </c>
      <c r="H264" s="18" t="s">
        <v>1017</v>
      </c>
      <c r="I264" s="18">
        <f t="shared" si="14"/>
        <v>59</v>
      </c>
      <c r="J264" s="18">
        <v>44</v>
      </c>
      <c r="K264" s="18">
        <v>15</v>
      </c>
      <c r="L264" s="18"/>
      <c r="M264" s="18"/>
      <c r="N264" s="18"/>
      <c r="O264" s="18"/>
      <c r="P264" s="18" t="s">
        <v>193</v>
      </c>
      <c r="Q264" s="18" t="s">
        <v>215</v>
      </c>
      <c r="R264" s="18"/>
      <c r="S264" s="18"/>
      <c r="T264" s="18"/>
      <c r="U264" s="18"/>
      <c r="V264" s="18"/>
      <c r="W264" s="18"/>
      <c r="X264" s="18"/>
      <c r="Y264" s="18"/>
      <c r="Z264" s="18"/>
      <c r="AA264" s="18"/>
    </row>
    <row r="265" spans="1:27" s="14" customFormat="1" ht="13.5" customHeight="1" x14ac:dyDescent="0.3">
      <c r="A265" s="18">
        <v>3337</v>
      </c>
      <c r="B265" s="18" t="s">
        <v>1271</v>
      </c>
      <c r="C265" s="18">
        <v>1999</v>
      </c>
      <c r="D265" s="18" t="s">
        <v>1270</v>
      </c>
      <c r="E265" s="18" t="s">
        <v>766</v>
      </c>
      <c r="F265" s="18"/>
      <c r="G265" s="18" t="s">
        <v>1439</v>
      </c>
      <c r="H265" s="18" t="s">
        <v>1440</v>
      </c>
      <c r="I265" s="18">
        <f t="shared" si="14"/>
        <v>96</v>
      </c>
      <c r="J265" s="18">
        <v>26</v>
      </c>
      <c r="K265" s="18">
        <v>70</v>
      </c>
      <c r="L265" s="18"/>
      <c r="M265" s="18"/>
      <c r="N265" s="18"/>
      <c r="O265" s="18"/>
      <c r="P265" s="18">
        <v>46</v>
      </c>
      <c r="Q265" s="18">
        <v>78</v>
      </c>
      <c r="R265" s="18"/>
      <c r="S265" s="18"/>
      <c r="T265" s="18"/>
      <c r="U265" s="18"/>
      <c r="V265" s="18"/>
      <c r="W265" s="18"/>
      <c r="X265" s="18"/>
      <c r="Y265" s="18"/>
      <c r="Z265" s="18"/>
      <c r="AA265" s="18"/>
    </row>
    <row r="266" spans="1:27" s="14" customFormat="1" x14ac:dyDescent="0.3">
      <c r="A266" s="18">
        <v>3337</v>
      </c>
      <c r="B266" s="18" t="s">
        <v>1271</v>
      </c>
      <c r="C266" s="18">
        <v>1999</v>
      </c>
      <c r="D266" s="18" t="s">
        <v>1270</v>
      </c>
      <c r="E266" s="18" t="s">
        <v>766</v>
      </c>
      <c r="F266" s="18"/>
      <c r="G266" s="18" t="s">
        <v>105</v>
      </c>
      <c r="H266" s="18" t="s">
        <v>1010</v>
      </c>
      <c r="I266" s="18">
        <f t="shared" si="14"/>
        <v>96</v>
      </c>
      <c r="J266" s="18">
        <v>26</v>
      </c>
      <c r="K266" s="18">
        <v>70</v>
      </c>
      <c r="L266" s="18"/>
      <c r="M266" s="18"/>
      <c r="N266" s="18"/>
      <c r="O266" s="18"/>
      <c r="P266" s="18" t="s">
        <v>382</v>
      </c>
      <c r="Q266" s="18" t="s">
        <v>340</v>
      </c>
      <c r="R266" s="18"/>
      <c r="S266" s="18"/>
      <c r="T266" s="18"/>
      <c r="U266" s="18"/>
      <c r="V266" s="18"/>
      <c r="W266" s="18"/>
      <c r="X266" s="18"/>
      <c r="Y266" s="18"/>
      <c r="Z266" s="18"/>
      <c r="AA266" s="18"/>
    </row>
    <row r="267" spans="1:27" s="14" customFormat="1" x14ac:dyDescent="0.3">
      <c r="A267" s="18">
        <v>3409</v>
      </c>
      <c r="B267" s="18" t="s">
        <v>1267</v>
      </c>
      <c r="C267" s="18">
        <v>1998</v>
      </c>
      <c r="D267" s="18" t="s">
        <v>831</v>
      </c>
      <c r="E267" s="18" t="s">
        <v>1878</v>
      </c>
      <c r="F267" s="18"/>
      <c r="G267" s="18" t="s">
        <v>991</v>
      </c>
      <c r="H267" s="18" t="s">
        <v>871</v>
      </c>
      <c r="I267" s="18">
        <f t="shared" si="14"/>
        <v>82</v>
      </c>
      <c r="J267" s="18">
        <v>13</v>
      </c>
      <c r="K267" s="18">
        <v>69</v>
      </c>
      <c r="L267" s="18"/>
      <c r="M267" s="18"/>
      <c r="N267" s="18"/>
      <c r="O267" s="18"/>
      <c r="P267" s="18" t="s">
        <v>482</v>
      </c>
      <c r="Q267" s="18" t="s">
        <v>507</v>
      </c>
      <c r="R267" s="18"/>
      <c r="S267" s="18"/>
      <c r="T267" s="18"/>
      <c r="U267" s="18"/>
      <c r="V267" s="18"/>
      <c r="W267" s="18"/>
      <c r="X267" s="18"/>
      <c r="Y267" s="18"/>
      <c r="Z267" s="18"/>
      <c r="AA267" s="18"/>
    </row>
    <row r="268" spans="1:27" s="14" customFormat="1" x14ac:dyDescent="0.3">
      <c r="A268" s="18">
        <v>3409</v>
      </c>
      <c r="B268" s="18" t="s">
        <v>1267</v>
      </c>
      <c r="C268" s="18">
        <v>1998</v>
      </c>
      <c r="D268" s="18" t="s">
        <v>831</v>
      </c>
      <c r="E268" s="18" t="s">
        <v>1878</v>
      </c>
      <c r="F268" s="18"/>
      <c r="G268" s="18" t="s">
        <v>160</v>
      </c>
      <c r="H268" s="18" t="s">
        <v>633</v>
      </c>
      <c r="I268" s="18">
        <f t="shared" si="14"/>
        <v>82</v>
      </c>
      <c r="J268" s="18">
        <v>13</v>
      </c>
      <c r="K268" s="18">
        <v>69</v>
      </c>
      <c r="L268" s="18"/>
      <c r="M268" s="18"/>
      <c r="N268" s="18"/>
      <c r="O268" s="18"/>
      <c r="P268" s="18" t="s">
        <v>481</v>
      </c>
      <c r="Q268" s="18" t="s">
        <v>482</v>
      </c>
      <c r="R268" s="18"/>
      <c r="S268" s="18"/>
      <c r="T268" s="18"/>
      <c r="U268" s="18"/>
      <c r="V268" s="18"/>
      <c r="W268" s="18"/>
      <c r="X268" s="18"/>
      <c r="Y268" s="18"/>
      <c r="Z268" s="18"/>
      <c r="AA268" s="18"/>
    </row>
    <row r="269" spans="1:27" s="14" customFormat="1" x14ac:dyDescent="0.3">
      <c r="A269" s="18">
        <v>3409</v>
      </c>
      <c r="B269" s="18" t="s">
        <v>1267</v>
      </c>
      <c r="C269" s="18">
        <v>1998</v>
      </c>
      <c r="D269" s="18" t="s">
        <v>831</v>
      </c>
      <c r="E269" s="18" t="s">
        <v>1878</v>
      </c>
      <c r="F269" s="18"/>
      <c r="G269" s="18" t="s">
        <v>425</v>
      </c>
      <c r="H269" s="18" t="s">
        <v>1018</v>
      </c>
      <c r="I269" s="18">
        <f t="shared" si="14"/>
        <v>82</v>
      </c>
      <c r="J269" s="18">
        <v>13</v>
      </c>
      <c r="K269" s="18">
        <v>69</v>
      </c>
      <c r="L269" s="18"/>
      <c r="M269" s="18"/>
      <c r="N269" s="18"/>
      <c r="O269" s="18"/>
      <c r="P269" s="18" t="s">
        <v>433</v>
      </c>
      <c r="Q269" s="18" t="s">
        <v>433</v>
      </c>
      <c r="R269" s="18"/>
      <c r="S269" s="18"/>
      <c r="T269" s="18"/>
      <c r="U269" s="18"/>
      <c r="V269" s="18"/>
      <c r="W269" s="18"/>
      <c r="X269" s="18"/>
      <c r="Y269" s="18"/>
      <c r="Z269" s="18"/>
      <c r="AA269" s="18"/>
    </row>
    <row r="270" spans="1:27" s="14" customFormat="1" x14ac:dyDescent="0.3">
      <c r="A270" s="18">
        <v>3432</v>
      </c>
      <c r="B270" s="18" t="s">
        <v>1264</v>
      </c>
      <c r="C270" s="18">
        <v>1998</v>
      </c>
      <c r="D270" s="18" t="s">
        <v>1263</v>
      </c>
      <c r="E270" s="18" t="s">
        <v>766</v>
      </c>
      <c r="F270" s="18"/>
      <c r="G270" s="18" t="s">
        <v>107</v>
      </c>
      <c r="H270" s="18" t="s">
        <v>1015</v>
      </c>
      <c r="I270" s="18">
        <f t="shared" si="14"/>
        <v>110</v>
      </c>
      <c r="J270" s="18">
        <v>41</v>
      </c>
      <c r="K270" s="18">
        <v>69</v>
      </c>
      <c r="L270" s="18"/>
      <c r="M270" s="18"/>
      <c r="N270" s="18"/>
      <c r="O270" s="18"/>
      <c r="P270" s="18" t="s">
        <v>695</v>
      </c>
      <c r="Q270" s="18" t="s">
        <v>1021</v>
      </c>
      <c r="R270" s="18"/>
      <c r="S270" s="18"/>
      <c r="T270" s="18"/>
      <c r="U270" s="18"/>
      <c r="V270" s="18"/>
      <c r="W270" s="18"/>
      <c r="X270" s="18"/>
      <c r="Y270" s="18"/>
      <c r="Z270" s="18"/>
      <c r="AA270" s="18"/>
    </row>
    <row r="271" spans="1:27" s="14" customFormat="1" x14ac:dyDescent="0.3">
      <c r="A271" s="18">
        <v>3432</v>
      </c>
      <c r="B271" s="18" t="s">
        <v>1264</v>
      </c>
      <c r="C271" s="18">
        <v>1998</v>
      </c>
      <c r="D271" s="18" t="s">
        <v>1263</v>
      </c>
      <c r="E271" s="18" t="s">
        <v>766</v>
      </c>
      <c r="F271" s="18"/>
      <c r="G271" s="18" t="s">
        <v>1019</v>
      </c>
      <c r="H271" s="18" t="s">
        <v>1017</v>
      </c>
      <c r="I271" s="18">
        <f t="shared" si="14"/>
        <v>110</v>
      </c>
      <c r="J271" s="18">
        <v>41</v>
      </c>
      <c r="K271" s="18">
        <v>69</v>
      </c>
      <c r="L271" s="18"/>
      <c r="M271" s="18"/>
      <c r="N271" s="18"/>
      <c r="O271" s="18"/>
      <c r="P271" s="18" t="s">
        <v>1022</v>
      </c>
      <c r="Q271" s="18" t="s">
        <v>539</v>
      </c>
      <c r="R271" s="18"/>
      <c r="S271" s="18"/>
      <c r="T271" s="18"/>
      <c r="U271" s="18"/>
      <c r="V271" s="18"/>
      <c r="W271" s="18"/>
      <c r="X271" s="18"/>
      <c r="Y271" s="18"/>
      <c r="Z271" s="18"/>
      <c r="AA271" s="18"/>
    </row>
    <row r="272" spans="1:27" s="14" customFormat="1" x14ac:dyDescent="0.3">
      <c r="A272" s="18">
        <v>3432</v>
      </c>
      <c r="B272" s="18" t="s">
        <v>1264</v>
      </c>
      <c r="C272" s="18">
        <v>1998</v>
      </c>
      <c r="D272" s="18" t="s">
        <v>1263</v>
      </c>
      <c r="E272" s="18" t="s">
        <v>766</v>
      </c>
      <c r="F272" s="18"/>
      <c r="G272" s="18" t="s">
        <v>1020</v>
      </c>
      <c r="H272" s="18" t="s">
        <v>1710</v>
      </c>
      <c r="I272" s="18">
        <f t="shared" si="14"/>
        <v>110</v>
      </c>
      <c r="J272" s="18">
        <v>41</v>
      </c>
      <c r="K272" s="18">
        <v>69</v>
      </c>
      <c r="L272" s="18"/>
      <c r="M272" s="18"/>
      <c r="N272" s="18"/>
      <c r="O272" s="18"/>
      <c r="P272" s="18" t="s">
        <v>215</v>
      </c>
      <c r="Q272" s="18" t="s">
        <v>1023</v>
      </c>
      <c r="R272" s="18"/>
      <c r="S272" s="18"/>
      <c r="T272" s="18"/>
      <c r="U272" s="18"/>
      <c r="V272" s="18"/>
      <c r="W272" s="18"/>
      <c r="X272" s="18"/>
      <c r="Y272" s="18"/>
      <c r="Z272" s="18"/>
      <c r="AA272" s="18" t="s">
        <v>1024</v>
      </c>
    </row>
    <row r="273" spans="1:27" s="14" customFormat="1" x14ac:dyDescent="0.3">
      <c r="A273" s="18">
        <v>3437</v>
      </c>
      <c r="B273" s="18" t="s">
        <v>1252</v>
      </c>
      <c r="C273" s="18">
        <v>1998</v>
      </c>
      <c r="D273" s="18" t="s">
        <v>1251</v>
      </c>
      <c r="E273" s="18" t="s">
        <v>1250</v>
      </c>
      <c r="F273" s="18" t="s">
        <v>1025</v>
      </c>
      <c r="G273" s="18" t="s">
        <v>107</v>
      </c>
      <c r="H273" s="18" t="s">
        <v>1028</v>
      </c>
      <c r="I273" s="18">
        <f t="shared" si="14"/>
        <v>110</v>
      </c>
      <c r="J273" s="18">
        <v>11</v>
      </c>
      <c r="K273" s="18">
        <v>99</v>
      </c>
      <c r="L273" s="18"/>
      <c r="M273" s="18"/>
      <c r="N273" s="18"/>
      <c r="O273" s="18"/>
      <c r="P273" s="18" t="s">
        <v>481</v>
      </c>
      <c r="Q273" s="18" t="s">
        <v>320</v>
      </c>
      <c r="R273" s="18"/>
      <c r="S273" s="18"/>
      <c r="T273" s="18"/>
      <c r="U273" s="18"/>
      <c r="V273" s="18"/>
      <c r="W273" s="18"/>
      <c r="X273" s="18"/>
      <c r="Y273" s="18"/>
      <c r="Z273" s="18"/>
      <c r="AA273" s="18"/>
    </row>
    <row r="274" spans="1:27" s="14" customFormat="1" x14ac:dyDescent="0.3">
      <c r="A274" s="18">
        <v>3437</v>
      </c>
      <c r="B274" s="18" t="s">
        <v>1252</v>
      </c>
      <c r="C274" s="18">
        <v>1998</v>
      </c>
      <c r="D274" s="18" t="s">
        <v>1251</v>
      </c>
      <c r="E274" s="18" t="s">
        <v>1250</v>
      </c>
      <c r="F274" s="18"/>
      <c r="G274" s="18" t="s">
        <v>107</v>
      </c>
      <c r="H274" s="18" t="s">
        <v>1029</v>
      </c>
      <c r="I274" s="18">
        <f t="shared" si="14"/>
        <v>110</v>
      </c>
      <c r="J274" s="18">
        <v>11</v>
      </c>
      <c r="K274" s="18">
        <v>99</v>
      </c>
      <c r="L274" s="18"/>
      <c r="M274" s="18"/>
      <c r="N274" s="18"/>
      <c r="O274" s="18"/>
      <c r="P274" s="18" t="s">
        <v>334</v>
      </c>
      <c r="Q274" s="18" t="s">
        <v>215</v>
      </c>
      <c r="R274" s="18"/>
      <c r="S274" s="18"/>
      <c r="T274" s="18"/>
      <c r="U274" s="18"/>
      <c r="V274" s="18"/>
      <c r="W274" s="18"/>
      <c r="X274" s="18"/>
      <c r="Y274" s="18"/>
      <c r="Z274" s="18"/>
      <c r="AA274" s="18"/>
    </row>
    <row r="275" spans="1:27" s="14" customFormat="1" x14ac:dyDescent="0.3">
      <c r="A275" s="18">
        <v>3437</v>
      </c>
      <c r="B275" s="18" t="s">
        <v>1252</v>
      </c>
      <c r="C275" s="18">
        <v>1998</v>
      </c>
      <c r="D275" s="18" t="s">
        <v>1251</v>
      </c>
      <c r="E275" s="18" t="s">
        <v>1250</v>
      </c>
      <c r="F275" s="18"/>
      <c r="G275" s="18" t="s">
        <v>160</v>
      </c>
      <c r="H275" s="18" t="s">
        <v>1030</v>
      </c>
      <c r="I275" s="18">
        <f t="shared" si="14"/>
        <v>110</v>
      </c>
      <c r="J275" s="18">
        <v>11</v>
      </c>
      <c r="K275" s="18">
        <v>99</v>
      </c>
      <c r="L275" s="18"/>
      <c r="M275" s="18"/>
      <c r="N275" s="18"/>
      <c r="O275" s="18"/>
      <c r="P275" s="18" t="s">
        <v>215</v>
      </c>
      <c r="Q275" s="18" t="s">
        <v>338</v>
      </c>
      <c r="R275" s="18"/>
      <c r="S275" s="18"/>
      <c r="T275" s="18"/>
      <c r="U275" s="18"/>
      <c r="V275" s="18"/>
      <c r="W275" s="18"/>
      <c r="X275" s="18"/>
      <c r="Y275" s="18"/>
      <c r="Z275" s="18"/>
      <c r="AA275" s="18"/>
    </row>
    <row r="276" spans="1:27" s="14" customFormat="1" x14ac:dyDescent="0.3">
      <c r="A276" s="18">
        <v>3437</v>
      </c>
      <c r="B276" s="18" t="s">
        <v>1252</v>
      </c>
      <c r="C276" s="18">
        <v>1998</v>
      </c>
      <c r="D276" s="18" t="s">
        <v>1251</v>
      </c>
      <c r="E276" s="18" t="s">
        <v>1250</v>
      </c>
      <c r="F276" s="18"/>
      <c r="G276" s="18" t="s">
        <v>160</v>
      </c>
      <c r="H276" s="18" t="s">
        <v>1031</v>
      </c>
      <c r="I276" s="18">
        <f t="shared" si="14"/>
        <v>110</v>
      </c>
      <c r="J276" s="18">
        <v>11</v>
      </c>
      <c r="K276" s="18">
        <v>99</v>
      </c>
      <c r="L276" s="18"/>
      <c r="M276" s="18"/>
      <c r="N276" s="18"/>
      <c r="O276" s="18"/>
      <c r="P276" s="18" t="s">
        <v>340</v>
      </c>
      <c r="Q276" s="18" t="s">
        <v>215</v>
      </c>
      <c r="R276" s="18"/>
      <c r="S276" s="18"/>
      <c r="T276" s="18"/>
      <c r="U276" s="18"/>
      <c r="V276" s="18"/>
      <c r="W276" s="18"/>
      <c r="X276" s="18"/>
      <c r="Y276" s="18"/>
      <c r="Z276" s="18"/>
      <c r="AA276" s="18"/>
    </row>
    <row r="277" spans="1:27" s="14" customFormat="1" x14ac:dyDescent="0.3">
      <c r="A277" s="18">
        <v>3437</v>
      </c>
      <c r="B277" s="18" t="s">
        <v>1252</v>
      </c>
      <c r="C277" s="18">
        <v>1998</v>
      </c>
      <c r="D277" s="18" t="s">
        <v>1251</v>
      </c>
      <c r="E277" s="18" t="s">
        <v>1250</v>
      </c>
      <c r="F277" s="18" t="s">
        <v>1026</v>
      </c>
      <c r="G277" s="18" t="s">
        <v>107</v>
      </c>
      <c r="H277" s="18" t="s">
        <v>1032</v>
      </c>
      <c r="I277" s="18">
        <f t="shared" si="14"/>
        <v>110</v>
      </c>
      <c r="J277" s="18">
        <v>11</v>
      </c>
      <c r="K277" s="18">
        <v>99</v>
      </c>
      <c r="L277" s="18"/>
      <c r="M277" s="18"/>
      <c r="N277" s="18"/>
      <c r="O277" s="18"/>
      <c r="P277" s="18" t="s">
        <v>482</v>
      </c>
      <c r="Q277" s="18" t="s">
        <v>208</v>
      </c>
      <c r="R277" s="18"/>
      <c r="S277" s="18"/>
      <c r="T277" s="18"/>
      <c r="U277" s="18"/>
      <c r="V277" s="18"/>
      <c r="W277" s="18"/>
      <c r="X277" s="18"/>
      <c r="Y277" s="18"/>
      <c r="Z277" s="18"/>
      <c r="AA277" s="18"/>
    </row>
    <row r="278" spans="1:27" s="14" customFormat="1" x14ac:dyDescent="0.3">
      <c r="A278" s="18">
        <v>3437</v>
      </c>
      <c r="B278" s="18" t="s">
        <v>1252</v>
      </c>
      <c r="C278" s="18">
        <v>1998</v>
      </c>
      <c r="D278" s="18" t="s">
        <v>1251</v>
      </c>
      <c r="E278" s="18" t="s">
        <v>1250</v>
      </c>
      <c r="F278" s="18"/>
      <c r="G278" s="18" t="s">
        <v>160</v>
      </c>
      <c r="H278" s="18" t="s">
        <v>1033</v>
      </c>
      <c r="I278" s="18">
        <f t="shared" si="14"/>
        <v>110</v>
      </c>
      <c r="J278" s="18">
        <v>11</v>
      </c>
      <c r="K278" s="18">
        <v>99</v>
      </c>
      <c r="L278" s="18"/>
      <c r="M278" s="18"/>
      <c r="N278" s="18"/>
      <c r="O278" s="18"/>
      <c r="P278" s="18" t="s">
        <v>340</v>
      </c>
      <c r="Q278" s="18" t="s">
        <v>215</v>
      </c>
      <c r="R278" s="18"/>
      <c r="S278" s="18"/>
      <c r="T278" s="18"/>
      <c r="U278" s="18"/>
      <c r="V278" s="18"/>
      <c r="W278" s="18"/>
      <c r="X278" s="18"/>
      <c r="Y278" s="18"/>
      <c r="Z278" s="18"/>
      <c r="AA278" s="18"/>
    </row>
    <row r="279" spans="1:27" s="14" customFormat="1" x14ac:dyDescent="0.3">
      <c r="A279" s="18">
        <v>3437</v>
      </c>
      <c r="B279" s="18" t="s">
        <v>1252</v>
      </c>
      <c r="C279" s="18">
        <v>1998</v>
      </c>
      <c r="D279" s="18" t="s">
        <v>1251</v>
      </c>
      <c r="E279" s="18" t="s">
        <v>1250</v>
      </c>
      <c r="F279" s="18" t="s">
        <v>1027</v>
      </c>
      <c r="G279" s="18" t="s">
        <v>107</v>
      </c>
      <c r="H279" s="18" t="s">
        <v>1034</v>
      </c>
      <c r="I279" s="18">
        <f t="shared" si="14"/>
        <v>110</v>
      </c>
      <c r="J279" s="18">
        <v>11</v>
      </c>
      <c r="K279" s="18">
        <v>99</v>
      </c>
      <c r="L279" s="18"/>
      <c r="M279" s="18"/>
      <c r="N279" s="18"/>
      <c r="O279" s="18"/>
      <c r="P279" s="18" t="s">
        <v>338</v>
      </c>
      <c r="Q279" s="18" t="s">
        <v>349</v>
      </c>
      <c r="R279" s="18"/>
      <c r="S279" s="18"/>
      <c r="T279" s="18"/>
      <c r="U279" s="18"/>
      <c r="V279" s="18"/>
      <c r="W279" s="18"/>
      <c r="X279" s="18"/>
      <c r="Y279" s="18"/>
      <c r="Z279" s="18"/>
      <c r="AA279" s="18"/>
    </row>
    <row r="280" spans="1:27" s="14" customFormat="1" x14ac:dyDescent="0.3">
      <c r="A280" s="18">
        <v>3437</v>
      </c>
      <c r="B280" s="18" t="s">
        <v>1252</v>
      </c>
      <c r="C280" s="18">
        <v>1998</v>
      </c>
      <c r="D280" s="18" t="s">
        <v>1251</v>
      </c>
      <c r="E280" s="18" t="s">
        <v>1250</v>
      </c>
      <c r="F280" s="18"/>
      <c r="G280" s="18" t="s">
        <v>160</v>
      </c>
      <c r="H280" s="19" t="s">
        <v>1035</v>
      </c>
      <c r="I280" s="18">
        <f t="shared" si="14"/>
        <v>110</v>
      </c>
      <c r="J280" s="18">
        <v>11</v>
      </c>
      <c r="K280" s="18">
        <v>99</v>
      </c>
      <c r="L280" s="18"/>
      <c r="M280" s="18"/>
      <c r="N280" s="18"/>
      <c r="O280" s="18"/>
      <c r="P280" s="18" t="s">
        <v>575</v>
      </c>
      <c r="Q280" s="18" t="s">
        <v>215</v>
      </c>
      <c r="R280" s="18"/>
      <c r="S280" s="18"/>
      <c r="T280" s="18"/>
      <c r="U280" s="18"/>
      <c r="V280" s="18"/>
      <c r="W280" s="18"/>
      <c r="X280" s="18"/>
      <c r="Y280" s="18"/>
      <c r="Z280" s="18"/>
      <c r="AA280" s="18"/>
    </row>
    <row r="281" spans="1:27" s="14" customFormat="1" x14ac:dyDescent="0.3">
      <c r="A281" s="18">
        <v>3426</v>
      </c>
      <c r="B281" s="18" t="s">
        <v>1247</v>
      </c>
      <c r="C281" s="18">
        <v>1998</v>
      </c>
      <c r="D281" s="18" t="s">
        <v>1246</v>
      </c>
      <c r="E281" s="18" t="s">
        <v>766</v>
      </c>
      <c r="F281" s="18"/>
      <c r="G281" s="18" t="s">
        <v>107</v>
      </c>
      <c r="H281" s="19" t="s">
        <v>1013</v>
      </c>
      <c r="I281" s="18">
        <f t="shared" si="14"/>
        <v>1047</v>
      </c>
      <c r="J281" s="18">
        <f>L281+N281</f>
        <v>142</v>
      </c>
      <c r="K281" s="18">
        <f>M281+O281</f>
        <v>905</v>
      </c>
      <c r="L281" s="18" t="s">
        <v>1037</v>
      </c>
      <c r="M281" s="18" t="s">
        <v>448</v>
      </c>
      <c r="N281" s="18" t="s">
        <v>745</v>
      </c>
      <c r="O281" s="18" t="s">
        <v>1039</v>
      </c>
      <c r="P281" s="18" t="s">
        <v>339</v>
      </c>
      <c r="Q281" s="18" t="s">
        <v>180</v>
      </c>
      <c r="R281" s="18"/>
      <c r="S281" s="18"/>
      <c r="T281" s="18"/>
      <c r="U281" s="18"/>
      <c r="V281" s="18"/>
      <c r="W281" s="18"/>
      <c r="X281" s="18"/>
      <c r="Y281" s="18"/>
      <c r="Z281" s="18"/>
      <c r="AA281" s="18"/>
    </row>
    <row r="282" spans="1:27" s="14" customFormat="1" x14ac:dyDescent="0.3">
      <c r="A282" s="18">
        <v>3426</v>
      </c>
      <c r="B282" s="18" t="s">
        <v>1247</v>
      </c>
      <c r="C282" s="18">
        <v>1998</v>
      </c>
      <c r="D282" s="18" t="s">
        <v>1246</v>
      </c>
      <c r="E282" s="18" t="s">
        <v>766</v>
      </c>
      <c r="F282" s="18"/>
      <c r="G282" s="18" t="s">
        <v>160</v>
      </c>
      <c r="H282" s="19" t="s">
        <v>1010</v>
      </c>
      <c r="I282" s="18">
        <f t="shared" si="14"/>
        <v>1047</v>
      </c>
      <c r="J282" s="18">
        <f t="shared" ref="J282:J283" si="15">L282+N282</f>
        <v>142</v>
      </c>
      <c r="K282" s="18">
        <f t="shared" ref="K282:K283" si="16">M282+O282</f>
        <v>905</v>
      </c>
      <c r="L282" s="18" t="s">
        <v>943</v>
      </c>
      <c r="M282" s="18" t="s">
        <v>1042</v>
      </c>
      <c r="N282" s="18" t="s">
        <v>1016</v>
      </c>
      <c r="O282" s="18" t="s">
        <v>1040</v>
      </c>
      <c r="P282" s="18" t="s">
        <v>349</v>
      </c>
      <c r="Q282" s="18" t="s">
        <v>218</v>
      </c>
      <c r="R282" s="18"/>
      <c r="S282" s="18"/>
      <c r="T282" s="18"/>
      <c r="U282" s="18"/>
      <c r="V282" s="18"/>
      <c r="W282" s="18"/>
      <c r="X282" s="18"/>
      <c r="Y282" s="18"/>
      <c r="Z282" s="18"/>
      <c r="AA282" s="18"/>
    </row>
    <row r="283" spans="1:27" s="14" customFormat="1" x14ac:dyDescent="0.3">
      <c r="A283" s="18">
        <v>3426</v>
      </c>
      <c r="B283" s="18" t="s">
        <v>1247</v>
      </c>
      <c r="C283" s="18">
        <v>1998</v>
      </c>
      <c r="D283" s="18" t="s">
        <v>1246</v>
      </c>
      <c r="E283" s="18" t="s">
        <v>766</v>
      </c>
      <c r="F283" s="18"/>
      <c r="G283" s="18" t="s">
        <v>160</v>
      </c>
      <c r="H283" s="19" t="s">
        <v>1036</v>
      </c>
      <c r="I283" s="18">
        <f t="shared" si="14"/>
        <v>1047</v>
      </c>
      <c r="J283" s="18">
        <f t="shared" si="15"/>
        <v>142</v>
      </c>
      <c r="K283" s="18">
        <f t="shared" si="16"/>
        <v>905</v>
      </c>
      <c r="L283" s="18" t="s">
        <v>1038</v>
      </c>
      <c r="M283" s="18" t="s">
        <v>183</v>
      </c>
      <c r="N283" s="18" t="s">
        <v>324</v>
      </c>
      <c r="O283" s="18" t="s">
        <v>1041</v>
      </c>
      <c r="P283" s="18" t="s">
        <v>433</v>
      </c>
      <c r="Q283" s="18" t="s">
        <v>180</v>
      </c>
      <c r="R283" s="18"/>
      <c r="S283" s="18"/>
      <c r="T283" s="18"/>
      <c r="U283" s="18"/>
      <c r="V283" s="18"/>
      <c r="W283" s="18"/>
      <c r="X283" s="18"/>
      <c r="Y283" s="18"/>
      <c r="Z283" s="18"/>
      <c r="AA283" s="18"/>
    </row>
    <row r="284" spans="1:27" s="14" customFormat="1" x14ac:dyDescent="0.3">
      <c r="A284" s="18">
        <v>3581</v>
      </c>
      <c r="B284" s="18" t="s">
        <v>1243</v>
      </c>
      <c r="C284" s="18">
        <v>1997</v>
      </c>
      <c r="D284" s="18" t="s">
        <v>1242</v>
      </c>
      <c r="E284" s="18" t="s">
        <v>766</v>
      </c>
      <c r="F284" s="18" t="s">
        <v>1059</v>
      </c>
      <c r="G284" s="18" t="s">
        <v>107</v>
      </c>
      <c r="H284" s="19" t="s">
        <v>1015</v>
      </c>
      <c r="I284" s="18">
        <f t="shared" si="14"/>
        <v>171</v>
      </c>
      <c r="J284" s="18">
        <v>35</v>
      </c>
      <c r="K284" s="18">
        <v>136</v>
      </c>
      <c r="L284" s="18"/>
      <c r="M284" s="18"/>
      <c r="N284" s="18"/>
      <c r="O284" s="18"/>
      <c r="P284" s="18" t="s">
        <v>1062</v>
      </c>
      <c r="Q284" s="18" t="s">
        <v>450</v>
      </c>
      <c r="R284" s="18"/>
      <c r="S284" s="18"/>
      <c r="T284" s="18"/>
      <c r="U284" s="18"/>
      <c r="V284" s="18"/>
      <c r="W284" s="18"/>
      <c r="X284" s="18"/>
      <c r="Y284" s="18"/>
      <c r="Z284" s="18"/>
      <c r="AA284" s="18"/>
    </row>
    <row r="285" spans="1:27" s="14" customFormat="1" x14ac:dyDescent="0.3">
      <c r="A285" s="18">
        <v>3581</v>
      </c>
      <c r="B285" s="18" t="s">
        <v>1243</v>
      </c>
      <c r="C285" s="18">
        <v>1997</v>
      </c>
      <c r="D285" s="18" t="s">
        <v>1242</v>
      </c>
      <c r="E285" s="18" t="s">
        <v>766</v>
      </c>
      <c r="F285" s="18"/>
      <c r="G285" s="18" t="s">
        <v>1060</v>
      </c>
      <c r="H285" s="19" t="s">
        <v>1061</v>
      </c>
      <c r="I285" s="18">
        <f t="shared" si="14"/>
        <v>171</v>
      </c>
      <c r="J285" s="18">
        <v>35</v>
      </c>
      <c r="K285" s="18">
        <v>136</v>
      </c>
      <c r="L285" s="18"/>
      <c r="M285" s="18"/>
      <c r="N285" s="18"/>
      <c r="O285" s="18"/>
      <c r="P285" s="18" t="s">
        <v>1063</v>
      </c>
      <c r="Q285" s="18" t="s">
        <v>1064</v>
      </c>
      <c r="R285" s="18"/>
      <c r="S285" s="18"/>
      <c r="T285" s="18"/>
      <c r="U285" s="18"/>
      <c r="V285" s="18"/>
      <c r="W285" s="18"/>
      <c r="X285" s="18"/>
      <c r="Y285" s="18"/>
      <c r="Z285" s="18"/>
      <c r="AA285" s="18"/>
    </row>
    <row r="286" spans="1:27" s="14" customFormat="1" x14ac:dyDescent="0.3">
      <c r="A286" s="18">
        <v>3581</v>
      </c>
      <c r="B286" s="18" t="s">
        <v>1243</v>
      </c>
      <c r="C286" s="18">
        <v>1997</v>
      </c>
      <c r="D286" s="18" t="s">
        <v>1242</v>
      </c>
      <c r="E286" s="18" t="s">
        <v>766</v>
      </c>
      <c r="F286" s="18" t="s">
        <v>1065</v>
      </c>
      <c r="G286" s="18" t="s">
        <v>107</v>
      </c>
      <c r="H286" s="19" t="s">
        <v>1015</v>
      </c>
      <c r="I286" s="18">
        <f t="shared" si="14"/>
        <v>171</v>
      </c>
      <c r="J286" s="18">
        <v>35</v>
      </c>
      <c r="K286" s="18">
        <v>136</v>
      </c>
      <c r="L286" s="18"/>
      <c r="M286" s="18"/>
      <c r="N286" s="18"/>
      <c r="O286" s="18"/>
      <c r="P286" s="18" t="s">
        <v>1066</v>
      </c>
      <c r="Q286" s="18" t="s">
        <v>644</v>
      </c>
      <c r="R286" s="18"/>
      <c r="S286" s="18"/>
      <c r="T286" s="18"/>
      <c r="U286" s="18"/>
      <c r="V286" s="18"/>
      <c r="W286" s="18"/>
      <c r="X286" s="18"/>
      <c r="Y286" s="18"/>
      <c r="Z286" s="18"/>
      <c r="AA286" s="18"/>
    </row>
    <row r="287" spans="1:27" s="14" customFormat="1" x14ac:dyDescent="0.3">
      <c r="A287" s="18">
        <v>3581</v>
      </c>
      <c r="B287" s="18" t="s">
        <v>1243</v>
      </c>
      <c r="C287" s="18">
        <v>1997</v>
      </c>
      <c r="D287" s="18" t="s">
        <v>1242</v>
      </c>
      <c r="E287" s="18" t="s">
        <v>766</v>
      </c>
      <c r="F287" s="18"/>
      <c r="G287" s="18" t="s">
        <v>1060</v>
      </c>
      <c r="H287" s="19" t="s">
        <v>1061</v>
      </c>
      <c r="I287" s="18">
        <f t="shared" si="14"/>
        <v>171</v>
      </c>
      <c r="J287" s="18">
        <v>35</v>
      </c>
      <c r="K287" s="18">
        <v>136</v>
      </c>
      <c r="L287" s="18"/>
      <c r="M287" s="18"/>
      <c r="N287" s="18"/>
      <c r="O287" s="18"/>
      <c r="P287" s="18" t="s">
        <v>1067</v>
      </c>
      <c r="Q287" s="18" t="s">
        <v>644</v>
      </c>
      <c r="R287" s="18"/>
      <c r="S287" s="18"/>
      <c r="T287" s="18"/>
      <c r="U287" s="18"/>
      <c r="V287" s="18"/>
      <c r="W287" s="18"/>
      <c r="X287" s="18"/>
      <c r="Y287" s="18"/>
      <c r="Z287" s="18"/>
      <c r="AA287" s="18"/>
    </row>
    <row r="288" spans="1:27" s="14" customFormat="1" x14ac:dyDescent="0.3">
      <c r="A288" s="18">
        <v>3586</v>
      </c>
      <c r="B288" s="18" t="s">
        <v>1239</v>
      </c>
      <c r="C288" s="18">
        <v>1997</v>
      </c>
      <c r="D288" s="18" t="s">
        <v>782</v>
      </c>
      <c r="E288" s="18" t="s">
        <v>766</v>
      </c>
      <c r="F288" s="18"/>
      <c r="G288" s="18" t="s">
        <v>107</v>
      </c>
      <c r="H288" s="19" t="s">
        <v>1013</v>
      </c>
      <c r="I288" s="18">
        <f t="shared" si="14"/>
        <v>291</v>
      </c>
      <c r="J288" s="18">
        <v>64</v>
      </c>
      <c r="K288" s="18">
        <v>227</v>
      </c>
      <c r="L288" s="18"/>
      <c r="M288" s="18"/>
      <c r="N288" s="18"/>
      <c r="O288" s="18"/>
      <c r="P288" s="18" t="s">
        <v>889</v>
      </c>
      <c r="Q288" s="18" t="s">
        <v>538</v>
      </c>
      <c r="R288" s="18"/>
      <c r="S288" s="18"/>
      <c r="T288" s="18"/>
      <c r="U288" s="18"/>
      <c r="V288" s="18"/>
      <c r="W288" s="18"/>
      <c r="X288" s="18"/>
      <c r="Y288" s="18"/>
      <c r="Z288" s="18"/>
      <c r="AA288" s="18"/>
    </row>
    <row r="289" spans="1:27" s="14" customFormat="1" x14ac:dyDescent="0.3">
      <c r="A289" s="18">
        <v>3586</v>
      </c>
      <c r="B289" s="18" t="s">
        <v>1239</v>
      </c>
      <c r="C289" s="18">
        <v>1997</v>
      </c>
      <c r="D289" s="18" t="s">
        <v>782</v>
      </c>
      <c r="E289" s="18" t="s">
        <v>766</v>
      </c>
      <c r="F289" s="18"/>
      <c r="G289" s="18" t="s">
        <v>160</v>
      </c>
      <c r="H289" s="19" t="s">
        <v>1068</v>
      </c>
      <c r="I289" s="18">
        <f t="shared" si="14"/>
        <v>291</v>
      </c>
      <c r="J289" s="18">
        <v>64</v>
      </c>
      <c r="K289" s="18">
        <v>227</v>
      </c>
      <c r="L289" s="18"/>
      <c r="M289" s="18"/>
      <c r="N289" s="18"/>
      <c r="O289" s="18"/>
      <c r="P289" s="18" t="s">
        <v>147</v>
      </c>
      <c r="Q289" s="18" t="s">
        <v>638</v>
      </c>
      <c r="R289" s="18"/>
      <c r="S289" s="18"/>
      <c r="T289" s="18"/>
      <c r="U289" s="18"/>
      <c r="V289" s="18"/>
      <c r="W289" s="18"/>
      <c r="X289" s="18"/>
      <c r="Y289" s="18"/>
      <c r="Z289" s="18"/>
      <c r="AA289" s="18"/>
    </row>
    <row r="290" spans="1:27" s="14" customFormat="1" x14ac:dyDescent="0.3">
      <c r="A290" s="18">
        <v>3580</v>
      </c>
      <c r="B290" s="18" t="s">
        <v>1232</v>
      </c>
      <c r="C290" s="18">
        <v>1997</v>
      </c>
      <c r="D290" s="18" t="s">
        <v>775</v>
      </c>
      <c r="E290" s="18" t="s">
        <v>766</v>
      </c>
      <c r="F290" s="18" t="s">
        <v>30</v>
      </c>
      <c r="G290" s="18" t="s">
        <v>107</v>
      </c>
      <c r="H290" s="19" t="s">
        <v>633</v>
      </c>
      <c r="I290" s="18">
        <f t="shared" si="14"/>
        <v>177</v>
      </c>
      <c r="J290" s="18">
        <v>27</v>
      </c>
      <c r="K290" s="18">
        <v>150</v>
      </c>
      <c r="L290" s="18"/>
      <c r="M290" s="18"/>
      <c r="N290" s="18"/>
      <c r="O290" s="18"/>
      <c r="P290" s="18" t="s">
        <v>1076</v>
      </c>
      <c r="Q290" s="18" t="s">
        <v>942</v>
      </c>
      <c r="R290" s="18"/>
      <c r="S290" s="18"/>
      <c r="T290" s="18"/>
      <c r="U290" s="18"/>
      <c r="V290" s="18"/>
      <c r="W290" s="18"/>
      <c r="X290" s="18"/>
      <c r="Y290" s="18"/>
      <c r="Z290" s="18"/>
      <c r="AA290" s="18"/>
    </row>
    <row r="291" spans="1:27" s="14" customFormat="1" x14ac:dyDescent="0.3">
      <c r="A291" s="18">
        <v>3580</v>
      </c>
      <c r="B291" s="18" t="s">
        <v>1232</v>
      </c>
      <c r="C291" s="18">
        <v>1997</v>
      </c>
      <c r="D291" s="18" t="s">
        <v>775</v>
      </c>
      <c r="E291" s="18" t="s">
        <v>766</v>
      </c>
      <c r="F291" s="18"/>
      <c r="G291" s="18" t="s">
        <v>1060</v>
      </c>
      <c r="H291" s="19" t="s">
        <v>1071</v>
      </c>
      <c r="I291" s="18">
        <f t="shared" si="14"/>
        <v>177</v>
      </c>
      <c r="J291" s="18">
        <v>27</v>
      </c>
      <c r="K291" s="18">
        <v>150</v>
      </c>
      <c r="L291" s="18"/>
      <c r="M291" s="18"/>
      <c r="N291" s="18"/>
      <c r="O291" s="18"/>
      <c r="P291" s="18" t="s">
        <v>548</v>
      </c>
      <c r="Q291" s="18" t="s">
        <v>646</v>
      </c>
      <c r="R291" s="18"/>
      <c r="S291" s="18"/>
      <c r="T291" s="18"/>
      <c r="U291" s="18"/>
      <c r="V291" s="18"/>
      <c r="W291" s="18"/>
      <c r="X291" s="18"/>
      <c r="Y291" s="18"/>
      <c r="Z291" s="18"/>
      <c r="AA291" s="18"/>
    </row>
    <row r="292" spans="1:27" s="14" customFormat="1" x14ac:dyDescent="0.3">
      <c r="A292" s="18">
        <v>3580</v>
      </c>
      <c r="B292" s="18" t="s">
        <v>1232</v>
      </c>
      <c r="C292" s="18">
        <v>1997</v>
      </c>
      <c r="D292" s="18" t="s">
        <v>775</v>
      </c>
      <c r="E292" s="18" t="s">
        <v>766</v>
      </c>
      <c r="F292" s="18"/>
      <c r="G292" s="18" t="s">
        <v>1060</v>
      </c>
      <c r="H292" s="19" t="s">
        <v>1036</v>
      </c>
      <c r="I292" s="18">
        <f t="shared" si="14"/>
        <v>177</v>
      </c>
      <c r="J292" s="18">
        <v>27</v>
      </c>
      <c r="K292" s="18">
        <v>150</v>
      </c>
      <c r="L292" s="18"/>
      <c r="M292" s="18"/>
      <c r="N292" s="18"/>
      <c r="O292" s="18"/>
      <c r="P292" s="18" t="s">
        <v>1077</v>
      </c>
      <c r="Q292" s="18" t="s">
        <v>644</v>
      </c>
      <c r="R292" s="18"/>
      <c r="S292" s="18"/>
      <c r="T292" s="18"/>
      <c r="U292" s="18"/>
      <c r="V292" s="18"/>
      <c r="W292" s="18"/>
      <c r="X292" s="18"/>
      <c r="Y292" s="18"/>
      <c r="Z292" s="18"/>
      <c r="AA292" s="18"/>
    </row>
    <row r="293" spans="1:27" s="14" customFormat="1" x14ac:dyDescent="0.3">
      <c r="A293" s="18">
        <v>3580</v>
      </c>
      <c r="B293" s="18" t="s">
        <v>1232</v>
      </c>
      <c r="C293" s="18">
        <v>1997</v>
      </c>
      <c r="D293" s="18" t="s">
        <v>775</v>
      </c>
      <c r="E293" s="18" t="s">
        <v>766</v>
      </c>
      <c r="F293" s="18"/>
      <c r="G293" s="18" t="s">
        <v>1070</v>
      </c>
      <c r="H293" s="19" t="s">
        <v>587</v>
      </c>
      <c r="I293" s="18">
        <f t="shared" si="14"/>
        <v>177</v>
      </c>
      <c r="J293" s="18">
        <v>27</v>
      </c>
      <c r="K293" s="18">
        <v>150</v>
      </c>
      <c r="L293" s="18"/>
      <c r="M293" s="18"/>
      <c r="N293" s="18"/>
      <c r="O293" s="18"/>
      <c r="P293" s="18" t="s">
        <v>393</v>
      </c>
      <c r="Q293" s="18" t="s">
        <v>1078</v>
      </c>
      <c r="R293" s="18"/>
      <c r="S293" s="18"/>
      <c r="T293" s="18"/>
      <c r="U293" s="18"/>
      <c r="V293" s="18"/>
      <c r="W293" s="18"/>
      <c r="X293" s="18"/>
      <c r="Y293" s="18"/>
      <c r="Z293" s="18"/>
      <c r="AA293" s="18"/>
    </row>
    <row r="294" spans="1:27" s="14" customFormat="1" x14ac:dyDescent="0.3">
      <c r="A294" s="18">
        <v>3580</v>
      </c>
      <c r="B294" s="18" t="s">
        <v>1232</v>
      </c>
      <c r="C294" s="18">
        <v>1997</v>
      </c>
      <c r="D294" s="18" t="s">
        <v>775</v>
      </c>
      <c r="E294" s="18" t="s">
        <v>766</v>
      </c>
      <c r="F294" s="18"/>
      <c r="G294" s="18" t="s">
        <v>1070</v>
      </c>
      <c r="H294" s="19" t="s">
        <v>1072</v>
      </c>
      <c r="I294" s="18">
        <f t="shared" si="14"/>
        <v>177</v>
      </c>
      <c r="J294" s="18">
        <v>27</v>
      </c>
      <c r="K294" s="18">
        <v>150</v>
      </c>
      <c r="L294" s="18"/>
      <c r="M294" s="18"/>
      <c r="N294" s="18"/>
      <c r="O294" s="18"/>
      <c r="P294" s="18" t="s">
        <v>1079</v>
      </c>
      <c r="Q294" s="18" t="s">
        <v>732</v>
      </c>
      <c r="R294" s="18"/>
      <c r="S294" s="18"/>
      <c r="T294" s="18"/>
      <c r="U294" s="18"/>
      <c r="V294" s="18"/>
      <c r="W294" s="18"/>
      <c r="X294" s="18"/>
      <c r="Y294" s="18"/>
      <c r="Z294" s="18"/>
      <c r="AA294" s="18"/>
    </row>
    <row r="295" spans="1:27" s="14" customFormat="1" x14ac:dyDescent="0.3">
      <c r="A295" s="18">
        <v>3580</v>
      </c>
      <c r="B295" s="18" t="s">
        <v>1232</v>
      </c>
      <c r="C295" s="18">
        <v>1997</v>
      </c>
      <c r="D295" s="18" t="s">
        <v>775</v>
      </c>
      <c r="E295" s="18" t="s">
        <v>766</v>
      </c>
      <c r="F295" s="18" t="s">
        <v>1073</v>
      </c>
      <c r="G295" s="18" t="s">
        <v>107</v>
      </c>
      <c r="H295" s="19" t="s">
        <v>633</v>
      </c>
      <c r="I295" s="18">
        <f t="shared" si="14"/>
        <v>177</v>
      </c>
      <c r="J295" s="18">
        <v>27</v>
      </c>
      <c r="K295" s="18">
        <v>150</v>
      </c>
      <c r="L295" s="18"/>
      <c r="M295" s="18"/>
      <c r="N295" s="18"/>
      <c r="O295" s="18"/>
      <c r="P295" s="18" t="s">
        <v>883</v>
      </c>
      <c r="Q295" s="18" t="s">
        <v>499</v>
      </c>
      <c r="R295" s="18"/>
      <c r="S295" s="18"/>
      <c r="T295" s="18"/>
      <c r="U295" s="18"/>
      <c r="V295" s="18"/>
      <c r="W295" s="18"/>
      <c r="X295" s="18"/>
      <c r="Y295" s="18"/>
      <c r="Z295" s="18"/>
      <c r="AA295" s="18"/>
    </row>
    <row r="296" spans="1:27" s="14" customFormat="1" x14ac:dyDescent="0.3">
      <c r="A296" s="18">
        <v>3580</v>
      </c>
      <c r="B296" s="18" t="s">
        <v>1232</v>
      </c>
      <c r="C296" s="18">
        <v>1997</v>
      </c>
      <c r="D296" s="18" t="s">
        <v>775</v>
      </c>
      <c r="E296" s="18" t="s">
        <v>766</v>
      </c>
      <c r="F296" s="18"/>
      <c r="G296" s="18" t="s">
        <v>1060</v>
      </c>
      <c r="H296" s="19" t="s">
        <v>1071</v>
      </c>
      <c r="I296" s="18">
        <f t="shared" si="14"/>
        <v>177</v>
      </c>
      <c r="J296" s="18">
        <v>27</v>
      </c>
      <c r="K296" s="18">
        <v>150</v>
      </c>
      <c r="L296" s="18"/>
      <c r="M296" s="18"/>
      <c r="N296" s="18"/>
      <c r="O296" s="18"/>
      <c r="P296" s="18" t="s">
        <v>1080</v>
      </c>
      <c r="Q296" s="18" t="s">
        <v>646</v>
      </c>
      <c r="R296" s="18"/>
      <c r="S296" s="18"/>
      <c r="T296" s="18"/>
      <c r="U296" s="18"/>
      <c r="V296" s="18"/>
      <c r="W296" s="18"/>
      <c r="X296" s="18"/>
      <c r="Y296" s="18"/>
      <c r="Z296" s="18"/>
      <c r="AA296" s="18"/>
    </row>
    <row r="297" spans="1:27" s="14" customFormat="1" x14ac:dyDescent="0.3">
      <c r="A297" s="18">
        <v>3580</v>
      </c>
      <c r="B297" s="18" t="s">
        <v>1232</v>
      </c>
      <c r="C297" s="18">
        <v>1997</v>
      </c>
      <c r="D297" s="18" t="s">
        <v>775</v>
      </c>
      <c r="E297" s="18" t="s">
        <v>766</v>
      </c>
      <c r="F297" s="18"/>
      <c r="G297" s="18" t="s">
        <v>1060</v>
      </c>
      <c r="H297" s="18" t="s">
        <v>1036</v>
      </c>
      <c r="I297" s="18">
        <f t="shared" si="14"/>
        <v>177</v>
      </c>
      <c r="J297" s="18">
        <v>27</v>
      </c>
      <c r="K297" s="18">
        <v>150</v>
      </c>
      <c r="L297" s="18"/>
      <c r="M297" s="18"/>
      <c r="N297" s="18"/>
      <c r="O297" s="18"/>
      <c r="P297" s="18" t="s">
        <v>1077</v>
      </c>
      <c r="Q297" s="18" t="s">
        <v>644</v>
      </c>
      <c r="R297" s="18"/>
      <c r="S297" s="18"/>
      <c r="T297" s="18"/>
      <c r="U297" s="18"/>
      <c r="V297" s="18"/>
      <c r="W297" s="18"/>
      <c r="X297" s="18"/>
      <c r="Y297" s="18"/>
      <c r="Z297" s="18"/>
      <c r="AA297" s="18"/>
    </row>
    <row r="298" spans="1:27" s="14" customFormat="1" x14ac:dyDescent="0.3">
      <c r="A298" s="18">
        <v>3580</v>
      </c>
      <c r="B298" s="18" t="s">
        <v>1232</v>
      </c>
      <c r="C298" s="18">
        <v>1997</v>
      </c>
      <c r="D298" s="18" t="s">
        <v>775</v>
      </c>
      <c r="E298" s="18" t="s">
        <v>766</v>
      </c>
      <c r="F298" s="18"/>
      <c r="G298" s="18" t="s">
        <v>1070</v>
      </c>
      <c r="H298" s="18" t="s">
        <v>587</v>
      </c>
      <c r="I298" s="18">
        <f t="shared" si="14"/>
        <v>177</v>
      </c>
      <c r="J298" s="18">
        <v>27</v>
      </c>
      <c r="K298" s="18">
        <v>150</v>
      </c>
      <c r="L298" s="18"/>
      <c r="M298" s="18"/>
      <c r="N298" s="18"/>
      <c r="O298" s="18"/>
      <c r="P298" s="18" t="s">
        <v>393</v>
      </c>
      <c r="Q298" s="18" t="s">
        <v>496</v>
      </c>
      <c r="R298" s="18"/>
      <c r="S298" s="18"/>
      <c r="T298" s="18"/>
      <c r="U298" s="18"/>
      <c r="V298" s="18"/>
      <c r="W298" s="18"/>
      <c r="X298" s="18"/>
      <c r="Y298" s="18"/>
      <c r="Z298" s="18"/>
      <c r="AA298" s="18"/>
    </row>
    <row r="299" spans="1:27" s="14" customFormat="1" x14ac:dyDescent="0.3">
      <c r="A299" s="18">
        <v>3580</v>
      </c>
      <c r="B299" s="18" t="s">
        <v>1232</v>
      </c>
      <c r="C299" s="18">
        <v>1997</v>
      </c>
      <c r="D299" s="18" t="s">
        <v>775</v>
      </c>
      <c r="E299" s="18" t="s">
        <v>766</v>
      </c>
      <c r="F299" s="18"/>
      <c r="G299" s="18" t="s">
        <v>1070</v>
      </c>
      <c r="H299" s="18" t="s">
        <v>1072</v>
      </c>
      <c r="I299" s="18">
        <f t="shared" si="14"/>
        <v>177</v>
      </c>
      <c r="J299" s="18">
        <v>27</v>
      </c>
      <c r="K299" s="18">
        <v>150</v>
      </c>
      <c r="L299" s="18"/>
      <c r="M299" s="18"/>
      <c r="N299" s="18"/>
      <c r="O299" s="18"/>
      <c r="P299" s="18" t="s">
        <v>1081</v>
      </c>
      <c r="Q299" s="18" t="s">
        <v>757</v>
      </c>
      <c r="R299" s="18"/>
      <c r="S299" s="18"/>
      <c r="T299" s="18"/>
      <c r="U299" s="18"/>
      <c r="V299" s="18"/>
      <c r="W299" s="18"/>
      <c r="X299" s="18"/>
      <c r="Y299" s="18"/>
      <c r="Z299" s="18"/>
      <c r="AA299" s="18"/>
    </row>
    <row r="300" spans="1:27" s="14" customFormat="1" x14ac:dyDescent="0.3">
      <c r="A300" s="18">
        <v>3580</v>
      </c>
      <c r="B300" s="18" t="s">
        <v>1232</v>
      </c>
      <c r="C300" s="18">
        <v>1997</v>
      </c>
      <c r="D300" s="18" t="s">
        <v>775</v>
      </c>
      <c r="E300" s="18" t="s">
        <v>766</v>
      </c>
      <c r="F300" s="18" t="s">
        <v>1074</v>
      </c>
      <c r="G300" s="18" t="s">
        <v>107</v>
      </c>
      <c r="H300" s="18" t="s">
        <v>633</v>
      </c>
      <c r="I300" s="18">
        <f t="shared" si="14"/>
        <v>177</v>
      </c>
      <c r="J300" s="18">
        <v>27</v>
      </c>
      <c r="K300" s="18">
        <v>150</v>
      </c>
      <c r="L300" s="18"/>
      <c r="M300" s="18"/>
      <c r="N300" s="18"/>
      <c r="O300" s="18"/>
      <c r="P300" s="18" t="s">
        <v>1082</v>
      </c>
      <c r="Q300" s="18" t="s">
        <v>1083</v>
      </c>
      <c r="R300" s="18"/>
      <c r="S300" s="18"/>
      <c r="T300" s="18"/>
      <c r="U300" s="18"/>
      <c r="V300" s="18"/>
      <c r="W300" s="18"/>
      <c r="X300" s="18"/>
      <c r="Y300" s="18"/>
      <c r="Z300" s="18"/>
      <c r="AA300" s="18"/>
    </row>
    <row r="301" spans="1:27" s="14" customFormat="1" x14ac:dyDescent="0.3">
      <c r="A301" s="18">
        <v>3580</v>
      </c>
      <c r="B301" s="18" t="s">
        <v>1232</v>
      </c>
      <c r="C301" s="18">
        <v>1997</v>
      </c>
      <c r="D301" s="18" t="s">
        <v>775</v>
      </c>
      <c r="E301" s="18" t="s">
        <v>766</v>
      </c>
      <c r="F301" s="18"/>
      <c r="G301" s="18" t="s">
        <v>1060</v>
      </c>
      <c r="H301" s="18" t="s">
        <v>1071</v>
      </c>
      <c r="I301" s="18">
        <f t="shared" si="14"/>
        <v>177</v>
      </c>
      <c r="J301" s="18">
        <v>27</v>
      </c>
      <c r="K301" s="18">
        <v>150</v>
      </c>
      <c r="L301" s="18"/>
      <c r="M301" s="18"/>
      <c r="N301" s="18"/>
      <c r="O301" s="18"/>
      <c r="P301" s="18" t="s">
        <v>1081</v>
      </c>
      <c r="Q301" s="18" t="s">
        <v>499</v>
      </c>
      <c r="R301" s="18"/>
      <c r="S301" s="18"/>
      <c r="T301" s="18"/>
      <c r="U301" s="18"/>
      <c r="V301" s="18"/>
      <c r="W301" s="18"/>
      <c r="X301" s="18"/>
      <c r="Y301" s="18"/>
      <c r="Z301" s="18"/>
      <c r="AA301" s="18"/>
    </row>
    <row r="302" spans="1:27" s="14" customFormat="1" x14ac:dyDescent="0.3">
      <c r="A302" s="18">
        <v>3580</v>
      </c>
      <c r="B302" s="18" t="s">
        <v>1232</v>
      </c>
      <c r="C302" s="18">
        <v>1997</v>
      </c>
      <c r="D302" s="18" t="s">
        <v>775</v>
      </c>
      <c r="E302" s="18" t="s">
        <v>766</v>
      </c>
      <c r="F302" s="18"/>
      <c r="G302" s="18" t="s">
        <v>1060</v>
      </c>
      <c r="H302" s="18" t="s">
        <v>1036</v>
      </c>
      <c r="I302" s="18">
        <f t="shared" si="14"/>
        <v>177</v>
      </c>
      <c r="J302" s="18">
        <v>27</v>
      </c>
      <c r="K302" s="18">
        <v>150</v>
      </c>
      <c r="L302" s="18"/>
      <c r="M302" s="18"/>
      <c r="N302" s="18"/>
      <c r="O302" s="18"/>
      <c r="P302" s="18" t="s">
        <v>548</v>
      </c>
      <c r="Q302" s="18" t="s">
        <v>644</v>
      </c>
      <c r="R302" s="18"/>
      <c r="S302" s="18"/>
      <c r="T302" s="18"/>
      <c r="U302" s="18"/>
      <c r="V302" s="18"/>
      <c r="W302" s="18"/>
      <c r="X302" s="18"/>
      <c r="Y302" s="18"/>
      <c r="Z302" s="18"/>
      <c r="AA302" s="18"/>
    </row>
    <row r="303" spans="1:27" s="14" customFormat="1" x14ac:dyDescent="0.3">
      <c r="A303" s="18">
        <v>3580</v>
      </c>
      <c r="B303" s="18" t="s">
        <v>1232</v>
      </c>
      <c r="C303" s="18">
        <v>1997</v>
      </c>
      <c r="D303" s="18" t="s">
        <v>775</v>
      </c>
      <c r="E303" s="18" t="s">
        <v>766</v>
      </c>
      <c r="F303" s="18"/>
      <c r="G303" s="18" t="s">
        <v>1070</v>
      </c>
      <c r="H303" s="18" t="s">
        <v>587</v>
      </c>
      <c r="I303" s="18">
        <f t="shared" si="14"/>
        <v>177</v>
      </c>
      <c r="J303" s="18">
        <v>27</v>
      </c>
      <c r="K303" s="18">
        <v>150</v>
      </c>
      <c r="L303" s="18"/>
      <c r="M303" s="18"/>
      <c r="N303" s="18"/>
      <c r="O303" s="18"/>
      <c r="P303" s="18" t="s">
        <v>1084</v>
      </c>
      <c r="Q303" s="18" t="s">
        <v>397</v>
      </c>
      <c r="R303" s="18"/>
      <c r="S303" s="18"/>
      <c r="T303" s="18"/>
      <c r="U303" s="18"/>
      <c r="V303" s="18"/>
      <c r="W303" s="18"/>
      <c r="X303" s="18"/>
      <c r="Y303" s="18"/>
      <c r="Z303" s="18"/>
      <c r="AA303" s="18"/>
    </row>
    <row r="304" spans="1:27" s="14" customFormat="1" x14ac:dyDescent="0.3">
      <c r="A304" s="18">
        <v>3580</v>
      </c>
      <c r="B304" s="18" t="s">
        <v>1232</v>
      </c>
      <c r="C304" s="18">
        <v>1997</v>
      </c>
      <c r="D304" s="18" t="s">
        <v>775</v>
      </c>
      <c r="E304" s="18" t="s">
        <v>766</v>
      </c>
      <c r="F304" s="18"/>
      <c r="G304" s="18" t="s">
        <v>1070</v>
      </c>
      <c r="H304" s="18" t="s">
        <v>1072</v>
      </c>
      <c r="I304" s="18">
        <f t="shared" si="14"/>
        <v>177</v>
      </c>
      <c r="J304" s="18">
        <v>27</v>
      </c>
      <c r="K304" s="18">
        <v>150</v>
      </c>
      <c r="L304" s="18"/>
      <c r="M304" s="18"/>
      <c r="N304" s="18"/>
      <c r="O304" s="18"/>
      <c r="P304" s="18" t="s">
        <v>393</v>
      </c>
      <c r="Q304" s="18" t="s">
        <v>216</v>
      </c>
      <c r="R304" s="18"/>
      <c r="S304" s="18"/>
      <c r="T304" s="18"/>
      <c r="U304" s="18"/>
      <c r="V304" s="18"/>
      <c r="W304" s="18"/>
      <c r="X304" s="18"/>
      <c r="Y304" s="18"/>
      <c r="Z304" s="18"/>
      <c r="AA304" s="18"/>
    </row>
    <row r="305" spans="1:27" s="14" customFormat="1" x14ac:dyDescent="0.3">
      <c r="A305" s="18">
        <v>3580</v>
      </c>
      <c r="B305" s="18" t="s">
        <v>1232</v>
      </c>
      <c r="C305" s="18">
        <v>1997</v>
      </c>
      <c r="D305" s="18" t="s">
        <v>775</v>
      </c>
      <c r="E305" s="18" t="s">
        <v>766</v>
      </c>
      <c r="F305" s="18" t="s">
        <v>988</v>
      </c>
      <c r="G305" s="18" t="s">
        <v>107</v>
      </c>
      <c r="H305" s="18" t="s">
        <v>633</v>
      </c>
      <c r="I305" s="18">
        <f t="shared" si="14"/>
        <v>177</v>
      </c>
      <c r="J305" s="18">
        <v>27</v>
      </c>
      <c r="K305" s="18">
        <v>150</v>
      </c>
      <c r="L305" s="18"/>
      <c r="M305" s="18"/>
      <c r="N305" s="18"/>
      <c r="O305" s="18"/>
      <c r="P305" s="18" t="s">
        <v>644</v>
      </c>
      <c r="Q305" s="18" t="s">
        <v>1083</v>
      </c>
      <c r="R305" s="18"/>
      <c r="S305" s="18"/>
      <c r="T305" s="18"/>
      <c r="U305" s="18"/>
      <c r="V305" s="18"/>
      <c r="W305" s="18"/>
      <c r="X305" s="18"/>
      <c r="Y305" s="18"/>
      <c r="Z305" s="18"/>
      <c r="AA305" s="18"/>
    </row>
    <row r="306" spans="1:27" s="14" customFormat="1" x14ac:dyDescent="0.3">
      <c r="A306" s="18">
        <v>3580</v>
      </c>
      <c r="B306" s="18" t="s">
        <v>1232</v>
      </c>
      <c r="C306" s="18">
        <v>1997</v>
      </c>
      <c r="D306" s="18" t="s">
        <v>775</v>
      </c>
      <c r="E306" s="18" t="s">
        <v>766</v>
      </c>
      <c r="F306" s="18"/>
      <c r="G306" s="18" t="s">
        <v>1060</v>
      </c>
      <c r="H306" s="18" t="s">
        <v>1071</v>
      </c>
      <c r="I306" s="18">
        <f t="shared" si="14"/>
        <v>177</v>
      </c>
      <c r="J306" s="18">
        <v>27</v>
      </c>
      <c r="K306" s="18">
        <v>150</v>
      </c>
      <c r="L306" s="18"/>
      <c r="M306" s="18"/>
      <c r="N306" s="18"/>
      <c r="O306" s="18"/>
      <c r="P306" s="18" t="s">
        <v>1085</v>
      </c>
      <c r="Q306" s="18" t="s">
        <v>646</v>
      </c>
      <c r="R306" s="18"/>
      <c r="S306" s="18"/>
      <c r="T306" s="18"/>
      <c r="U306" s="18"/>
      <c r="V306" s="18"/>
      <c r="W306" s="18"/>
      <c r="X306" s="18"/>
      <c r="Y306" s="18"/>
      <c r="Z306" s="18"/>
      <c r="AA306" s="18"/>
    </row>
    <row r="307" spans="1:27" s="14" customFormat="1" x14ac:dyDescent="0.3">
      <c r="A307" s="18">
        <v>3580</v>
      </c>
      <c r="B307" s="18" t="s">
        <v>1232</v>
      </c>
      <c r="C307" s="18">
        <v>1997</v>
      </c>
      <c r="D307" s="18" t="s">
        <v>775</v>
      </c>
      <c r="E307" s="18" t="s">
        <v>766</v>
      </c>
      <c r="F307" s="18"/>
      <c r="G307" s="18" t="s">
        <v>1060</v>
      </c>
      <c r="H307" s="18" t="s">
        <v>1036</v>
      </c>
      <c r="I307" s="18">
        <f t="shared" si="14"/>
        <v>177</v>
      </c>
      <c r="J307" s="18">
        <v>27</v>
      </c>
      <c r="K307" s="18">
        <v>150</v>
      </c>
      <c r="L307" s="18"/>
      <c r="M307" s="18"/>
      <c r="N307" s="18"/>
      <c r="O307" s="18"/>
      <c r="P307" s="18" t="s">
        <v>1086</v>
      </c>
      <c r="Q307" s="18" t="s">
        <v>645</v>
      </c>
      <c r="R307" s="18"/>
      <c r="S307" s="18"/>
      <c r="T307" s="18"/>
      <c r="U307" s="18"/>
      <c r="V307" s="18"/>
      <c r="W307" s="18"/>
      <c r="X307" s="18"/>
      <c r="Y307" s="18"/>
      <c r="Z307" s="18"/>
      <c r="AA307" s="18"/>
    </row>
    <row r="308" spans="1:27" s="14" customFormat="1" x14ac:dyDescent="0.3">
      <c r="A308" s="18">
        <v>3580</v>
      </c>
      <c r="B308" s="18" t="s">
        <v>1232</v>
      </c>
      <c r="C308" s="18">
        <v>1997</v>
      </c>
      <c r="D308" s="18" t="s">
        <v>775</v>
      </c>
      <c r="E308" s="18" t="s">
        <v>766</v>
      </c>
      <c r="F308" s="18"/>
      <c r="G308" s="18" t="s">
        <v>1070</v>
      </c>
      <c r="H308" s="18" t="s">
        <v>587</v>
      </c>
      <c r="I308" s="18">
        <f t="shared" si="14"/>
        <v>177</v>
      </c>
      <c r="J308" s="18">
        <v>27</v>
      </c>
      <c r="K308" s="18">
        <v>150</v>
      </c>
      <c r="L308" s="18"/>
      <c r="M308" s="18"/>
      <c r="N308" s="18"/>
      <c r="O308" s="18"/>
      <c r="P308" s="18" t="s">
        <v>186</v>
      </c>
      <c r="Q308" s="18" t="s">
        <v>1087</v>
      </c>
      <c r="R308" s="18"/>
      <c r="S308" s="18"/>
      <c r="T308" s="18"/>
      <c r="U308" s="18"/>
      <c r="V308" s="18"/>
      <c r="W308" s="18"/>
      <c r="X308" s="18"/>
      <c r="Y308" s="18"/>
      <c r="Z308" s="18"/>
      <c r="AA308" s="18"/>
    </row>
    <row r="309" spans="1:27" s="14" customFormat="1" x14ac:dyDescent="0.3">
      <c r="A309" s="18">
        <v>3580</v>
      </c>
      <c r="B309" s="18" t="s">
        <v>1232</v>
      </c>
      <c r="C309" s="18">
        <v>1997</v>
      </c>
      <c r="D309" s="18" t="s">
        <v>775</v>
      </c>
      <c r="E309" s="18" t="s">
        <v>766</v>
      </c>
      <c r="F309" s="18"/>
      <c r="G309" s="18" t="s">
        <v>1070</v>
      </c>
      <c r="H309" s="18" t="s">
        <v>1072</v>
      </c>
      <c r="I309" s="18">
        <f t="shared" si="14"/>
        <v>177</v>
      </c>
      <c r="J309" s="18">
        <v>27</v>
      </c>
      <c r="K309" s="18">
        <v>150</v>
      </c>
      <c r="L309" s="18"/>
      <c r="M309" s="18"/>
      <c r="N309" s="18"/>
      <c r="O309" s="18"/>
      <c r="P309" s="18" t="s">
        <v>307</v>
      </c>
      <c r="Q309" s="18" t="s">
        <v>695</v>
      </c>
      <c r="R309" s="18"/>
      <c r="S309" s="18"/>
      <c r="T309" s="18"/>
      <c r="U309" s="18"/>
      <c r="V309" s="18"/>
      <c r="W309" s="18"/>
      <c r="X309" s="18"/>
      <c r="Y309" s="18"/>
      <c r="Z309" s="18"/>
      <c r="AA309" s="18"/>
    </row>
    <row r="310" spans="1:27" s="14" customFormat="1" x14ac:dyDescent="0.3">
      <c r="A310" s="18">
        <v>3580</v>
      </c>
      <c r="B310" s="18" t="s">
        <v>1232</v>
      </c>
      <c r="C310" s="18">
        <v>1997</v>
      </c>
      <c r="D310" s="18" t="s">
        <v>775</v>
      </c>
      <c r="E310" s="18" t="s">
        <v>766</v>
      </c>
      <c r="F310" s="18" t="s">
        <v>1045</v>
      </c>
      <c r="G310" s="18" t="s">
        <v>107</v>
      </c>
      <c r="H310" s="18" t="s">
        <v>633</v>
      </c>
      <c r="I310" s="18">
        <f t="shared" si="14"/>
        <v>177</v>
      </c>
      <c r="J310" s="18">
        <v>27</v>
      </c>
      <c r="K310" s="18">
        <v>150</v>
      </c>
      <c r="L310" s="18"/>
      <c r="M310" s="18"/>
      <c r="N310" s="18"/>
      <c r="O310" s="18"/>
      <c r="P310" s="18" t="s">
        <v>644</v>
      </c>
      <c r="Q310" s="18" t="s">
        <v>499</v>
      </c>
      <c r="R310" s="18"/>
      <c r="S310" s="18"/>
      <c r="T310" s="18"/>
      <c r="U310" s="18"/>
      <c r="V310" s="18"/>
      <c r="W310" s="18"/>
      <c r="X310" s="18"/>
      <c r="Y310" s="18"/>
      <c r="Z310" s="18"/>
      <c r="AA310" s="18"/>
    </row>
    <row r="311" spans="1:27" s="14" customFormat="1" x14ac:dyDescent="0.3">
      <c r="A311" s="18">
        <v>3580</v>
      </c>
      <c r="B311" s="18" t="s">
        <v>1232</v>
      </c>
      <c r="C311" s="18">
        <v>1997</v>
      </c>
      <c r="D311" s="18" t="s">
        <v>775</v>
      </c>
      <c r="E311" s="18" t="s">
        <v>766</v>
      </c>
      <c r="F311" s="18"/>
      <c r="G311" s="18" t="s">
        <v>1060</v>
      </c>
      <c r="H311" s="18" t="s">
        <v>1071</v>
      </c>
      <c r="I311" s="18">
        <f t="shared" si="14"/>
        <v>177</v>
      </c>
      <c r="J311" s="18">
        <v>27</v>
      </c>
      <c r="K311" s="18">
        <v>150</v>
      </c>
      <c r="L311" s="18"/>
      <c r="M311" s="18"/>
      <c r="N311" s="18"/>
      <c r="O311" s="18"/>
      <c r="P311" s="18" t="s">
        <v>186</v>
      </c>
      <c r="Q311" s="18" t="s">
        <v>646</v>
      </c>
      <c r="R311" s="18"/>
      <c r="S311" s="18"/>
      <c r="T311" s="18"/>
      <c r="U311" s="18"/>
      <c r="V311" s="18"/>
      <c r="W311" s="18"/>
      <c r="X311" s="18"/>
      <c r="Y311" s="18"/>
      <c r="Z311" s="18"/>
      <c r="AA311" s="18"/>
    </row>
    <row r="312" spans="1:27" s="14" customFormat="1" x14ac:dyDescent="0.3">
      <c r="A312" s="18">
        <v>3580</v>
      </c>
      <c r="B312" s="18" t="s">
        <v>1232</v>
      </c>
      <c r="C312" s="18">
        <v>1997</v>
      </c>
      <c r="D312" s="18" t="s">
        <v>775</v>
      </c>
      <c r="E312" s="18" t="s">
        <v>766</v>
      </c>
      <c r="F312" s="18"/>
      <c r="G312" s="18" t="s">
        <v>1060</v>
      </c>
      <c r="H312" s="18" t="s">
        <v>1036</v>
      </c>
      <c r="I312" s="18">
        <f t="shared" si="14"/>
        <v>177</v>
      </c>
      <c r="J312" s="18">
        <v>27</v>
      </c>
      <c r="K312" s="18">
        <v>150</v>
      </c>
      <c r="L312" s="18"/>
      <c r="M312" s="18"/>
      <c r="N312" s="18"/>
      <c r="O312" s="18"/>
      <c r="P312" s="18" t="s">
        <v>1085</v>
      </c>
      <c r="Q312" s="18" t="s">
        <v>452</v>
      </c>
      <c r="R312" s="18"/>
      <c r="S312" s="18"/>
      <c r="T312" s="18"/>
      <c r="U312" s="18"/>
      <c r="V312" s="18"/>
      <c r="W312" s="18"/>
      <c r="X312" s="18"/>
      <c r="Y312" s="18"/>
      <c r="Z312" s="18"/>
      <c r="AA312" s="18"/>
    </row>
    <row r="313" spans="1:27" s="14" customFormat="1" x14ac:dyDescent="0.3">
      <c r="A313" s="18">
        <v>3580</v>
      </c>
      <c r="B313" s="18" t="s">
        <v>1232</v>
      </c>
      <c r="C313" s="18">
        <v>1997</v>
      </c>
      <c r="D313" s="18" t="s">
        <v>775</v>
      </c>
      <c r="E313" s="18" t="s">
        <v>766</v>
      </c>
      <c r="F313" s="18"/>
      <c r="G313" s="18" t="s">
        <v>1070</v>
      </c>
      <c r="H313" s="18" t="s">
        <v>587</v>
      </c>
      <c r="I313" s="18">
        <f t="shared" si="14"/>
        <v>177</v>
      </c>
      <c r="J313" s="18">
        <v>27</v>
      </c>
      <c r="K313" s="18">
        <v>150</v>
      </c>
      <c r="L313" s="18"/>
      <c r="M313" s="18"/>
      <c r="N313" s="18"/>
      <c r="O313" s="18"/>
      <c r="P313" s="18" t="s">
        <v>474</v>
      </c>
      <c r="Q313" s="18" t="s">
        <v>397</v>
      </c>
      <c r="R313" s="18"/>
      <c r="S313" s="18"/>
      <c r="T313" s="18"/>
      <c r="U313" s="18"/>
      <c r="V313" s="18"/>
      <c r="W313" s="18"/>
      <c r="X313" s="18"/>
      <c r="Y313" s="18"/>
      <c r="Z313" s="18"/>
      <c r="AA313" s="18"/>
    </row>
    <row r="314" spans="1:27" s="14" customFormat="1" x14ac:dyDescent="0.3">
      <c r="A314" s="18">
        <v>3580</v>
      </c>
      <c r="B314" s="18" t="s">
        <v>1232</v>
      </c>
      <c r="C314" s="18">
        <v>1997</v>
      </c>
      <c r="D314" s="18" t="s">
        <v>775</v>
      </c>
      <c r="E314" s="18" t="s">
        <v>766</v>
      </c>
      <c r="F314" s="18"/>
      <c r="G314" s="18" t="s">
        <v>1070</v>
      </c>
      <c r="H314" s="18" t="s">
        <v>1072</v>
      </c>
      <c r="I314" s="18">
        <f t="shared" si="14"/>
        <v>177</v>
      </c>
      <c r="J314" s="18">
        <v>27</v>
      </c>
      <c r="K314" s="18">
        <v>150</v>
      </c>
      <c r="L314" s="18"/>
      <c r="M314" s="18"/>
      <c r="N314" s="18"/>
      <c r="O314" s="18"/>
      <c r="P314" s="18" t="s">
        <v>1088</v>
      </c>
      <c r="Q314" s="18" t="s">
        <v>695</v>
      </c>
      <c r="R314" s="18"/>
      <c r="S314" s="18"/>
      <c r="T314" s="18"/>
      <c r="U314" s="18"/>
      <c r="V314" s="18"/>
      <c r="W314" s="18"/>
      <c r="X314" s="18"/>
      <c r="Y314" s="18"/>
      <c r="Z314" s="18"/>
      <c r="AA314" s="18"/>
    </row>
    <row r="315" spans="1:27" s="14" customFormat="1" x14ac:dyDescent="0.3">
      <c r="A315" s="18">
        <v>3646</v>
      </c>
      <c r="B315" s="18" t="s">
        <v>1230</v>
      </c>
      <c r="C315" s="18">
        <v>1996</v>
      </c>
      <c r="D315" s="18" t="s">
        <v>1229</v>
      </c>
      <c r="E315" s="18" t="s">
        <v>766</v>
      </c>
      <c r="F315" s="18"/>
      <c r="G315" s="18" t="s">
        <v>367</v>
      </c>
      <c r="H315" s="18" t="s">
        <v>1101</v>
      </c>
      <c r="I315" s="18">
        <f t="shared" si="14"/>
        <v>433</v>
      </c>
      <c r="J315" s="18">
        <f>L315+N315</f>
        <v>48</v>
      </c>
      <c r="K315" s="18">
        <f>M315+O315</f>
        <v>385</v>
      </c>
      <c r="L315" s="18" t="s">
        <v>962</v>
      </c>
      <c r="M315" s="18" t="s">
        <v>960</v>
      </c>
      <c r="N315" s="18" t="s">
        <v>455</v>
      </c>
      <c r="O315" s="18" t="s">
        <v>1089</v>
      </c>
      <c r="P315" s="18" t="s">
        <v>439</v>
      </c>
      <c r="Q315" s="18" t="s">
        <v>190</v>
      </c>
      <c r="R315" s="18"/>
      <c r="S315" s="18"/>
      <c r="T315" s="18"/>
      <c r="U315" s="18"/>
      <c r="V315" s="18"/>
      <c r="W315" s="18"/>
      <c r="X315" s="18"/>
      <c r="Y315" s="18"/>
      <c r="Z315" s="18"/>
      <c r="AA315" s="18"/>
    </row>
    <row r="316" spans="1:27" s="14" customFormat="1" x14ac:dyDescent="0.3">
      <c r="A316" s="18">
        <v>3646</v>
      </c>
      <c r="B316" s="18" t="s">
        <v>1230</v>
      </c>
      <c r="C316" s="18">
        <v>1996</v>
      </c>
      <c r="D316" s="18" t="s">
        <v>1229</v>
      </c>
      <c r="E316" s="18" t="s">
        <v>766</v>
      </c>
      <c r="F316" s="18"/>
      <c r="G316" s="18" t="s">
        <v>425</v>
      </c>
      <c r="H316" s="18" t="s">
        <v>587</v>
      </c>
      <c r="I316" s="18">
        <f t="shared" si="14"/>
        <v>433</v>
      </c>
      <c r="J316" s="18">
        <f>L316+N316</f>
        <v>48</v>
      </c>
      <c r="K316" s="18">
        <f>M316+O316</f>
        <v>385</v>
      </c>
      <c r="L316" s="18" t="s">
        <v>1090</v>
      </c>
      <c r="M316" s="18" t="s">
        <v>1091</v>
      </c>
      <c r="N316" s="18" t="s">
        <v>456</v>
      </c>
      <c r="O316" s="18" t="s">
        <v>1092</v>
      </c>
      <c r="P316" s="18" t="s">
        <v>190</v>
      </c>
      <c r="Q316" s="18" t="s">
        <v>334</v>
      </c>
      <c r="R316" s="18"/>
      <c r="S316" s="18"/>
      <c r="T316" s="18"/>
      <c r="U316" s="18"/>
      <c r="V316" s="18"/>
      <c r="W316" s="18"/>
      <c r="X316" s="18"/>
      <c r="Y316" s="18"/>
      <c r="Z316" s="18"/>
      <c r="AA316" s="18"/>
    </row>
    <row r="317" spans="1:27" s="14" customFormat="1" x14ac:dyDescent="0.3">
      <c r="A317" s="18">
        <v>3620</v>
      </c>
      <c r="B317" s="18" t="s">
        <v>1227</v>
      </c>
      <c r="C317" s="18">
        <v>1996</v>
      </c>
      <c r="D317" s="18" t="s">
        <v>1226</v>
      </c>
      <c r="E317" s="18" t="s">
        <v>766</v>
      </c>
      <c r="F317" s="18"/>
      <c r="G317" s="18" t="s">
        <v>367</v>
      </c>
      <c r="H317" s="18" t="s">
        <v>1100</v>
      </c>
      <c r="I317" s="18">
        <f t="shared" si="14"/>
        <v>77</v>
      </c>
      <c r="J317" s="18">
        <v>27</v>
      </c>
      <c r="K317" s="18">
        <v>50</v>
      </c>
      <c r="L317" s="18"/>
      <c r="M317" s="18"/>
      <c r="N317" s="18"/>
      <c r="O317" s="18"/>
      <c r="P317" s="18" t="s">
        <v>193</v>
      </c>
      <c r="Q317" s="18" t="s">
        <v>193</v>
      </c>
      <c r="R317" s="18"/>
      <c r="S317" s="18"/>
      <c r="T317" s="18"/>
      <c r="U317" s="18"/>
      <c r="V317" s="18"/>
      <c r="W317" s="18"/>
      <c r="X317" s="18"/>
      <c r="Y317" s="18"/>
      <c r="Z317" s="18"/>
      <c r="AA317" s="18"/>
    </row>
    <row r="318" spans="1:27" s="14" customFormat="1" x14ac:dyDescent="0.3">
      <c r="A318" s="18">
        <v>3620</v>
      </c>
      <c r="B318" s="18" t="s">
        <v>1227</v>
      </c>
      <c r="C318" s="18">
        <v>1996</v>
      </c>
      <c r="D318" s="18" t="s">
        <v>1226</v>
      </c>
      <c r="E318" s="18" t="s">
        <v>766</v>
      </c>
      <c r="F318" s="18"/>
      <c r="G318" s="18" t="s">
        <v>144</v>
      </c>
      <c r="H318" s="18" t="s">
        <v>1099</v>
      </c>
      <c r="I318" s="18">
        <f t="shared" si="14"/>
        <v>77</v>
      </c>
      <c r="J318" s="18">
        <v>27</v>
      </c>
      <c r="K318" s="18">
        <v>50</v>
      </c>
      <c r="L318" s="18"/>
      <c r="M318" s="18"/>
      <c r="N318" s="18"/>
      <c r="O318" s="18"/>
      <c r="P318" s="18" t="s">
        <v>193</v>
      </c>
      <c r="Q318" s="18" t="s">
        <v>440</v>
      </c>
      <c r="R318" s="18"/>
      <c r="S318" s="18"/>
      <c r="T318" s="18"/>
      <c r="U318" s="18"/>
      <c r="V318" s="18"/>
      <c r="W318" s="18"/>
      <c r="X318" s="18"/>
      <c r="Y318" s="18"/>
      <c r="Z318" s="18"/>
      <c r="AA318" s="18"/>
    </row>
    <row r="319" spans="1:27" s="14" customFormat="1" x14ac:dyDescent="0.3">
      <c r="A319" s="18">
        <v>3611</v>
      </c>
      <c r="B319" s="18" t="s">
        <v>1219</v>
      </c>
      <c r="C319" s="18">
        <v>1996</v>
      </c>
      <c r="D319" s="18" t="s">
        <v>775</v>
      </c>
      <c r="E319" s="18" t="s">
        <v>766</v>
      </c>
      <c r="F319" s="18" t="s">
        <v>30</v>
      </c>
      <c r="G319" s="18" t="s">
        <v>367</v>
      </c>
      <c r="H319" s="18" t="s">
        <v>1093</v>
      </c>
      <c r="I319" s="18">
        <f t="shared" si="14"/>
        <v>133</v>
      </c>
      <c r="J319" s="18">
        <v>45</v>
      </c>
      <c r="K319" s="18">
        <v>88</v>
      </c>
      <c r="L319" s="18"/>
      <c r="M319" s="18"/>
      <c r="N319" s="18"/>
      <c r="O319" s="18"/>
      <c r="P319" s="18" t="s">
        <v>182</v>
      </c>
      <c r="Q319" s="18" t="s">
        <v>481</v>
      </c>
      <c r="R319" s="18"/>
      <c r="S319" s="18"/>
      <c r="T319" s="18"/>
      <c r="U319" s="18"/>
      <c r="V319" s="18"/>
      <c r="W319" s="18"/>
      <c r="X319" s="18"/>
      <c r="Y319" s="18"/>
      <c r="Z319" s="18"/>
      <c r="AA319" s="18"/>
    </row>
    <row r="320" spans="1:27" s="14" customFormat="1" x14ac:dyDescent="0.3">
      <c r="A320" s="18">
        <v>3611</v>
      </c>
      <c r="B320" s="18" t="s">
        <v>1219</v>
      </c>
      <c r="C320" s="18">
        <v>1996</v>
      </c>
      <c r="D320" s="18" t="s">
        <v>775</v>
      </c>
      <c r="E320" s="18" t="s">
        <v>766</v>
      </c>
      <c r="F320" s="18"/>
      <c r="G320" s="18"/>
      <c r="H320" s="18" t="s">
        <v>633</v>
      </c>
      <c r="I320" s="18">
        <f t="shared" si="14"/>
        <v>133</v>
      </c>
      <c r="J320" s="18">
        <v>45</v>
      </c>
      <c r="K320" s="18">
        <v>88</v>
      </c>
      <c r="L320" s="18"/>
      <c r="M320" s="18"/>
      <c r="N320" s="18"/>
      <c r="O320" s="18"/>
      <c r="P320" s="18" t="s">
        <v>748</v>
      </c>
      <c r="Q320" s="18" t="s">
        <v>190</v>
      </c>
      <c r="R320" s="18"/>
      <c r="S320" s="18"/>
      <c r="T320" s="18"/>
      <c r="U320" s="18"/>
      <c r="V320" s="18"/>
      <c r="W320" s="18"/>
      <c r="X320" s="18"/>
      <c r="Y320" s="18"/>
      <c r="Z320" s="18"/>
      <c r="AA320" s="18"/>
    </row>
    <row r="321" spans="1:27" s="14" customFormat="1" x14ac:dyDescent="0.3">
      <c r="A321" s="18">
        <v>3611</v>
      </c>
      <c r="B321" s="18" t="s">
        <v>1219</v>
      </c>
      <c r="C321" s="18">
        <v>1996</v>
      </c>
      <c r="D321" s="18" t="s">
        <v>775</v>
      </c>
      <c r="E321" s="18" t="s">
        <v>766</v>
      </c>
      <c r="F321" s="18"/>
      <c r="G321" s="18" t="s">
        <v>425</v>
      </c>
      <c r="H321" s="18" t="s">
        <v>635</v>
      </c>
      <c r="I321" s="18">
        <f t="shared" si="14"/>
        <v>133</v>
      </c>
      <c r="J321" s="18">
        <v>45</v>
      </c>
      <c r="K321" s="18">
        <v>88</v>
      </c>
      <c r="L321" s="18"/>
      <c r="M321" s="18"/>
      <c r="N321" s="18"/>
      <c r="O321" s="18"/>
      <c r="P321" s="18" t="s">
        <v>386</v>
      </c>
      <c r="Q321" s="18" t="s">
        <v>218</v>
      </c>
      <c r="R321" s="18"/>
      <c r="S321" s="18"/>
      <c r="T321" s="18"/>
      <c r="U321" s="18"/>
      <c r="V321" s="18"/>
      <c r="W321" s="18"/>
      <c r="X321" s="18"/>
      <c r="Y321" s="18"/>
      <c r="Z321" s="18"/>
      <c r="AA321" s="18"/>
    </row>
    <row r="322" spans="1:27" s="14" customFormat="1" x14ac:dyDescent="0.3">
      <c r="A322" s="18">
        <v>3611</v>
      </c>
      <c r="B322" s="18" t="s">
        <v>1219</v>
      </c>
      <c r="C322" s="18">
        <v>1996</v>
      </c>
      <c r="D322" s="18" t="s">
        <v>775</v>
      </c>
      <c r="E322" s="18" t="s">
        <v>766</v>
      </c>
      <c r="F322" s="18"/>
      <c r="G322" s="18"/>
      <c r="H322" s="18" t="s">
        <v>987</v>
      </c>
      <c r="I322" s="18">
        <f t="shared" si="14"/>
        <v>133</v>
      </c>
      <c r="J322" s="18">
        <v>45</v>
      </c>
      <c r="K322" s="18">
        <v>88</v>
      </c>
      <c r="L322" s="18"/>
      <c r="M322" s="18"/>
      <c r="N322" s="18"/>
      <c r="O322" s="18"/>
      <c r="P322" s="18" t="s">
        <v>619</v>
      </c>
      <c r="Q322" s="18" t="s">
        <v>304</v>
      </c>
      <c r="R322" s="18"/>
      <c r="S322" s="18"/>
      <c r="T322" s="18"/>
      <c r="U322" s="18"/>
      <c r="V322" s="18"/>
      <c r="W322" s="18"/>
      <c r="X322" s="18"/>
      <c r="Y322" s="18"/>
      <c r="Z322" s="18"/>
      <c r="AA322" s="18"/>
    </row>
    <row r="323" spans="1:27" s="14" customFormat="1" x14ac:dyDescent="0.3">
      <c r="A323" s="18">
        <v>3611</v>
      </c>
      <c r="B323" s="18" t="s">
        <v>1219</v>
      </c>
      <c r="C323" s="18">
        <v>1996</v>
      </c>
      <c r="D323" s="18" t="s">
        <v>775</v>
      </c>
      <c r="E323" s="18" t="s">
        <v>766</v>
      </c>
      <c r="F323" s="18" t="s">
        <v>1094</v>
      </c>
      <c r="G323" s="18" t="s">
        <v>367</v>
      </c>
      <c r="H323" s="18" t="s">
        <v>982</v>
      </c>
      <c r="I323" s="18">
        <f t="shared" si="14"/>
        <v>133</v>
      </c>
      <c r="J323" s="18">
        <v>45</v>
      </c>
      <c r="K323" s="18">
        <v>88</v>
      </c>
      <c r="L323" s="18"/>
      <c r="M323" s="18"/>
      <c r="N323" s="18"/>
      <c r="O323" s="18"/>
      <c r="P323" s="18" t="s">
        <v>339</v>
      </c>
      <c r="Q323" s="18" t="s">
        <v>190</v>
      </c>
      <c r="R323" s="18"/>
      <c r="S323" s="18"/>
      <c r="T323" s="18"/>
      <c r="U323" s="18"/>
      <c r="V323" s="18"/>
      <c r="W323" s="18"/>
      <c r="X323" s="18"/>
      <c r="Y323" s="18"/>
      <c r="Z323" s="18"/>
      <c r="AA323" s="18"/>
    </row>
    <row r="324" spans="1:27" s="14" customFormat="1" x14ac:dyDescent="0.3">
      <c r="A324" s="18">
        <v>3611</v>
      </c>
      <c r="B324" s="18" t="s">
        <v>1219</v>
      </c>
      <c r="C324" s="18">
        <v>1996</v>
      </c>
      <c r="D324" s="18" t="s">
        <v>775</v>
      </c>
      <c r="E324" s="18" t="s">
        <v>766</v>
      </c>
      <c r="F324" s="18"/>
      <c r="G324" s="18" t="s">
        <v>425</v>
      </c>
      <c r="H324" s="18" t="s">
        <v>1096</v>
      </c>
      <c r="I324" s="18">
        <f t="shared" si="14"/>
        <v>133</v>
      </c>
      <c r="J324" s="18">
        <v>45</v>
      </c>
      <c r="K324" s="18">
        <v>88</v>
      </c>
      <c r="L324" s="18"/>
      <c r="M324" s="18"/>
      <c r="N324" s="18"/>
      <c r="O324" s="18"/>
      <c r="P324" s="18" t="s">
        <v>218</v>
      </c>
      <c r="Q324" s="18" t="s">
        <v>442</v>
      </c>
      <c r="R324" s="18"/>
      <c r="S324" s="18"/>
      <c r="T324" s="18"/>
      <c r="U324" s="18"/>
      <c r="V324" s="18"/>
      <c r="W324" s="18"/>
      <c r="X324" s="18"/>
      <c r="Y324" s="18"/>
      <c r="Z324" s="18"/>
      <c r="AA324" s="18"/>
    </row>
    <row r="325" spans="1:27" s="14" customFormat="1" x14ac:dyDescent="0.3">
      <c r="A325" s="18">
        <v>3627</v>
      </c>
      <c r="B325" s="18" t="s">
        <v>1213</v>
      </c>
      <c r="C325" s="18">
        <v>1996</v>
      </c>
      <c r="D325" s="18" t="s">
        <v>768</v>
      </c>
      <c r="E325" s="18" t="s">
        <v>766</v>
      </c>
      <c r="F325" s="18" t="s">
        <v>1097</v>
      </c>
      <c r="G325" s="18" t="s">
        <v>107</v>
      </c>
      <c r="H325" s="18" t="s">
        <v>1095</v>
      </c>
      <c r="I325" s="18">
        <f t="shared" si="14"/>
        <v>73</v>
      </c>
      <c r="J325" s="18">
        <f>L325+N325</f>
        <v>47</v>
      </c>
      <c r="K325" s="18">
        <f>M325+O325</f>
        <v>26</v>
      </c>
      <c r="L325" s="18" t="s">
        <v>941</v>
      </c>
      <c r="M325" s="18" t="s">
        <v>454</v>
      </c>
      <c r="N325" s="18" t="s">
        <v>1103</v>
      </c>
      <c r="O325" s="18" t="s">
        <v>1016</v>
      </c>
      <c r="P325" s="18" t="s">
        <v>424</v>
      </c>
      <c r="Q325" s="18" t="s">
        <v>193</v>
      </c>
      <c r="R325" s="18"/>
      <c r="S325" s="18"/>
      <c r="T325" s="18"/>
      <c r="U325" s="18"/>
      <c r="V325" s="18"/>
      <c r="W325" s="18"/>
      <c r="X325" s="18"/>
      <c r="Y325" s="18"/>
      <c r="Z325" s="18"/>
      <c r="AA325" s="18"/>
    </row>
    <row r="326" spans="1:27" s="14" customFormat="1" x14ac:dyDescent="0.3">
      <c r="A326" s="18">
        <v>3627</v>
      </c>
      <c r="B326" s="18" t="s">
        <v>1213</v>
      </c>
      <c r="C326" s="18">
        <v>1996</v>
      </c>
      <c r="D326" s="18" t="s">
        <v>768</v>
      </c>
      <c r="E326" s="18" t="s">
        <v>766</v>
      </c>
      <c r="F326" s="18"/>
      <c r="G326" s="18" t="s">
        <v>425</v>
      </c>
      <c r="H326" s="18" t="s">
        <v>1018</v>
      </c>
      <c r="I326" s="18">
        <f t="shared" si="14"/>
        <v>73</v>
      </c>
      <c r="J326" s="18">
        <f t="shared" ref="J326:J330" si="17">L326+N326</f>
        <v>47</v>
      </c>
      <c r="K326" s="18">
        <f t="shared" ref="K326:K330" si="18">M326+O326</f>
        <v>26</v>
      </c>
      <c r="L326" s="18" t="s">
        <v>746</v>
      </c>
      <c r="M326" s="18" t="s">
        <v>467</v>
      </c>
      <c r="N326" s="18" t="s">
        <v>962</v>
      </c>
      <c r="O326" s="18" t="s">
        <v>448</v>
      </c>
      <c r="P326" s="18" t="s">
        <v>438</v>
      </c>
      <c r="Q326" s="18" t="s">
        <v>304</v>
      </c>
      <c r="R326" s="18"/>
      <c r="S326" s="18"/>
      <c r="T326" s="18"/>
      <c r="U326" s="18"/>
      <c r="V326" s="18"/>
      <c r="W326" s="18"/>
      <c r="X326" s="18"/>
      <c r="Y326" s="18"/>
      <c r="Z326" s="18"/>
      <c r="AA326" s="18"/>
    </row>
    <row r="327" spans="1:27" s="14" customFormat="1" x14ac:dyDescent="0.3">
      <c r="A327" s="18">
        <v>3627</v>
      </c>
      <c r="B327" s="18" t="s">
        <v>1213</v>
      </c>
      <c r="C327" s="18">
        <v>1996</v>
      </c>
      <c r="D327" s="18" t="s">
        <v>768</v>
      </c>
      <c r="E327" s="18" t="s">
        <v>766</v>
      </c>
      <c r="F327" s="18" t="s">
        <v>1098</v>
      </c>
      <c r="G327" s="18" t="s">
        <v>107</v>
      </c>
      <c r="H327" s="18" t="s">
        <v>1095</v>
      </c>
      <c r="I327" s="18">
        <f t="shared" ref="I327:I362" si="19">J327+K327</f>
        <v>58</v>
      </c>
      <c r="J327" s="18">
        <f t="shared" si="17"/>
        <v>46</v>
      </c>
      <c r="K327" s="18">
        <f t="shared" si="18"/>
        <v>12</v>
      </c>
      <c r="L327" s="18" t="s">
        <v>324</v>
      </c>
      <c r="M327" s="18" t="s">
        <v>747</v>
      </c>
      <c r="N327" s="18" t="s">
        <v>960</v>
      </c>
      <c r="O327" s="18" t="s">
        <v>941</v>
      </c>
      <c r="P327" s="18" t="s">
        <v>191</v>
      </c>
      <c r="Q327" s="18" t="s">
        <v>215</v>
      </c>
      <c r="R327" s="18"/>
      <c r="S327" s="18"/>
      <c r="T327" s="18"/>
      <c r="U327" s="18"/>
      <c r="V327" s="18"/>
      <c r="W327" s="18"/>
      <c r="X327" s="18"/>
      <c r="Y327" s="18"/>
      <c r="Z327" s="18"/>
      <c r="AA327" s="18"/>
    </row>
    <row r="328" spans="1:27" s="14" customFormat="1" x14ac:dyDescent="0.3">
      <c r="A328" s="18">
        <v>3627</v>
      </c>
      <c r="B328" s="18" t="s">
        <v>1213</v>
      </c>
      <c r="C328" s="18">
        <v>1996</v>
      </c>
      <c r="D328" s="18" t="s">
        <v>768</v>
      </c>
      <c r="E328" s="18" t="s">
        <v>766</v>
      </c>
      <c r="F328" s="18"/>
      <c r="G328" s="18" t="s">
        <v>425</v>
      </c>
      <c r="H328" s="18" t="s">
        <v>1018</v>
      </c>
      <c r="I328" s="18">
        <f t="shared" si="19"/>
        <v>58</v>
      </c>
      <c r="J328" s="18">
        <f t="shared" si="17"/>
        <v>46</v>
      </c>
      <c r="K328" s="18">
        <f t="shared" si="18"/>
        <v>12</v>
      </c>
      <c r="L328" s="18" t="s">
        <v>387</v>
      </c>
      <c r="M328" s="18" t="s">
        <v>467</v>
      </c>
      <c r="N328" s="18" t="s">
        <v>446</v>
      </c>
      <c r="O328" s="18" t="s">
        <v>960</v>
      </c>
      <c r="P328" s="18" t="s">
        <v>394</v>
      </c>
      <c r="Q328" s="18" t="s">
        <v>388</v>
      </c>
      <c r="R328" s="18"/>
      <c r="S328" s="18"/>
      <c r="T328" s="18"/>
      <c r="U328" s="18"/>
      <c r="V328" s="18"/>
      <c r="W328" s="18"/>
      <c r="X328" s="18"/>
      <c r="Y328" s="18"/>
      <c r="Z328" s="18"/>
      <c r="AA328" s="18"/>
    </row>
    <row r="329" spans="1:27" s="14" customFormat="1" x14ac:dyDescent="0.3">
      <c r="A329" s="18">
        <v>3627</v>
      </c>
      <c r="B329" s="18" t="s">
        <v>1213</v>
      </c>
      <c r="C329" s="18">
        <v>1996</v>
      </c>
      <c r="D329" s="18" t="s">
        <v>768</v>
      </c>
      <c r="E329" s="18" t="s">
        <v>766</v>
      </c>
      <c r="F329" s="18" t="s">
        <v>1102</v>
      </c>
      <c r="G329" s="18" t="s">
        <v>107</v>
      </c>
      <c r="H329" s="18" t="s">
        <v>1095</v>
      </c>
      <c r="I329" s="18">
        <f t="shared" si="19"/>
        <v>60</v>
      </c>
      <c r="J329" s="18">
        <f t="shared" si="17"/>
        <v>45</v>
      </c>
      <c r="K329" s="18">
        <f t="shared" si="18"/>
        <v>15</v>
      </c>
      <c r="L329" s="18" t="s">
        <v>468</v>
      </c>
      <c r="M329" s="18" t="s">
        <v>747</v>
      </c>
      <c r="N329" s="18" t="s">
        <v>954</v>
      </c>
      <c r="O329" s="18" t="s">
        <v>618</v>
      </c>
      <c r="P329" s="18" t="s">
        <v>445</v>
      </c>
      <c r="Q329" s="18" t="s">
        <v>215</v>
      </c>
      <c r="R329" s="18"/>
      <c r="S329" s="18"/>
      <c r="T329" s="18"/>
      <c r="U329" s="18"/>
      <c r="V329" s="18"/>
      <c r="W329" s="18"/>
      <c r="X329" s="18"/>
      <c r="Y329" s="18"/>
      <c r="Z329" s="18"/>
      <c r="AA329" s="18"/>
    </row>
    <row r="330" spans="1:27" s="14" customFormat="1" x14ac:dyDescent="0.3">
      <c r="A330" s="18">
        <v>3627</v>
      </c>
      <c r="B330" s="18" t="s">
        <v>1213</v>
      </c>
      <c r="C330" s="18">
        <v>1996</v>
      </c>
      <c r="D330" s="18" t="s">
        <v>768</v>
      </c>
      <c r="E330" s="18" t="s">
        <v>766</v>
      </c>
      <c r="F330" s="18"/>
      <c r="G330" s="18" t="s">
        <v>425</v>
      </c>
      <c r="H330" s="18" t="s">
        <v>1018</v>
      </c>
      <c r="I330" s="18">
        <f t="shared" si="19"/>
        <v>60</v>
      </c>
      <c r="J330" s="18">
        <f t="shared" si="17"/>
        <v>45</v>
      </c>
      <c r="K330" s="18">
        <f t="shared" si="18"/>
        <v>15</v>
      </c>
      <c r="L330" s="18" t="s">
        <v>950</v>
      </c>
      <c r="M330" s="18" t="s">
        <v>456</v>
      </c>
      <c r="N330" s="18" t="s">
        <v>446</v>
      </c>
      <c r="O330" s="18" t="s">
        <v>954</v>
      </c>
      <c r="P330" s="18" t="s">
        <v>444</v>
      </c>
      <c r="Q330" s="18" t="s">
        <v>431</v>
      </c>
      <c r="R330" s="18"/>
      <c r="S330" s="18"/>
      <c r="T330" s="18"/>
      <c r="U330" s="18"/>
      <c r="V330" s="18"/>
      <c r="W330" s="18"/>
      <c r="X330" s="18"/>
      <c r="Y330" s="18"/>
      <c r="Z330" s="18"/>
      <c r="AA330" s="18"/>
    </row>
    <row r="331" spans="1:27" s="14" customFormat="1" x14ac:dyDescent="0.3">
      <c r="A331" s="18">
        <v>3684</v>
      </c>
      <c r="B331" s="18" t="s">
        <v>1201</v>
      </c>
      <c r="C331" s="18">
        <v>1996</v>
      </c>
      <c r="D331" s="18" t="s">
        <v>1195</v>
      </c>
      <c r="E331" s="18" t="s">
        <v>766</v>
      </c>
      <c r="F331" s="18" t="s">
        <v>30</v>
      </c>
      <c r="G331" s="18" t="s">
        <v>367</v>
      </c>
      <c r="H331" s="18" t="s">
        <v>633</v>
      </c>
      <c r="I331" s="18">
        <f t="shared" si="19"/>
        <v>101</v>
      </c>
      <c r="J331" s="18">
        <v>39</v>
      </c>
      <c r="K331" s="18">
        <v>62</v>
      </c>
      <c r="L331" s="18"/>
      <c r="M331" s="18"/>
      <c r="N331" s="18"/>
      <c r="O331" s="18"/>
      <c r="P331" s="18" t="s">
        <v>567</v>
      </c>
      <c r="Q331" s="18" t="s">
        <v>338</v>
      </c>
      <c r="R331" s="18"/>
      <c r="S331" s="18"/>
      <c r="T331" s="18"/>
      <c r="U331" s="18"/>
      <c r="V331" s="18"/>
      <c r="W331" s="18"/>
      <c r="X331" s="18"/>
      <c r="Y331" s="18"/>
      <c r="Z331" s="18"/>
      <c r="AA331" s="18"/>
    </row>
    <row r="332" spans="1:27" s="14" customFormat="1" x14ac:dyDescent="0.3">
      <c r="A332" s="18">
        <v>3684</v>
      </c>
      <c r="B332" s="18" t="s">
        <v>1201</v>
      </c>
      <c r="C332" s="18">
        <v>1996</v>
      </c>
      <c r="D332" s="18" t="s">
        <v>1195</v>
      </c>
      <c r="E332" s="18" t="s">
        <v>766</v>
      </c>
      <c r="F332" s="18"/>
      <c r="G332" s="18" t="s">
        <v>160</v>
      </c>
      <c r="H332" s="18" t="s">
        <v>587</v>
      </c>
      <c r="I332" s="18">
        <f t="shared" si="19"/>
        <v>101</v>
      </c>
      <c r="J332" s="18">
        <v>39</v>
      </c>
      <c r="K332" s="18">
        <v>62</v>
      </c>
      <c r="L332" s="18"/>
      <c r="M332" s="18"/>
      <c r="N332" s="18"/>
      <c r="O332" s="18"/>
      <c r="P332" s="18" t="s">
        <v>1016</v>
      </c>
      <c r="Q332" s="18" t="s">
        <v>442</v>
      </c>
      <c r="R332" s="18"/>
      <c r="S332" s="18"/>
      <c r="T332" s="18"/>
      <c r="U332" s="18"/>
      <c r="V332" s="18"/>
      <c r="W332" s="18"/>
      <c r="X332" s="18"/>
      <c r="Y332" s="18"/>
      <c r="Z332" s="18"/>
      <c r="AA332" s="18"/>
    </row>
    <row r="333" spans="1:27" s="14" customFormat="1" x14ac:dyDescent="0.3">
      <c r="A333" s="18">
        <v>3684</v>
      </c>
      <c r="B333" s="18" t="s">
        <v>1201</v>
      </c>
      <c r="C333" s="18">
        <v>1996</v>
      </c>
      <c r="D333" s="18" t="s">
        <v>1195</v>
      </c>
      <c r="E333" s="18" t="s">
        <v>766</v>
      </c>
      <c r="F333" s="18"/>
      <c r="G333" s="18" t="s">
        <v>425</v>
      </c>
      <c r="H333" s="18" t="s">
        <v>1072</v>
      </c>
      <c r="I333" s="18">
        <f t="shared" si="19"/>
        <v>101</v>
      </c>
      <c r="J333" s="18">
        <v>39</v>
      </c>
      <c r="K333" s="18">
        <v>62</v>
      </c>
      <c r="L333" s="18"/>
      <c r="M333" s="18"/>
      <c r="N333" s="18"/>
      <c r="O333" s="18"/>
      <c r="P333" s="18" t="s">
        <v>1104</v>
      </c>
      <c r="Q333" s="18" t="s">
        <v>304</v>
      </c>
      <c r="R333" s="18"/>
      <c r="S333" s="18"/>
      <c r="T333" s="18"/>
      <c r="U333" s="18"/>
      <c r="V333" s="18"/>
      <c r="W333" s="18"/>
      <c r="X333" s="18"/>
      <c r="Y333" s="18"/>
      <c r="Z333" s="18"/>
      <c r="AA333" s="18"/>
    </row>
    <row r="334" spans="1:27" s="14" customFormat="1" x14ac:dyDescent="0.3">
      <c r="A334" s="18">
        <v>3633</v>
      </c>
      <c r="B334" s="18" t="s">
        <v>1208</v>
      </c>
      <c r="C334" s="18">
        <v>1996</v>
      </c>
      <c r="D334" s="18" t="s">
        <v>1207</v>
      </c>
      <c r="E334" s="18" t="s">
        <v>766</v>
      </c>
      <c r="F334" s="18" t="s">
        <v>1107</v>
      </c>
      <c r="G334" s="18" t="s">
        <v>107</v>
      </c>
      <c r="H334" s="18" t="s">
        <v>1106</v>
      </c>
      <c r="I334" s="18">
        <f t="shared" si="19"/>
        <v>39</v>
      </c>
      <c r="J334" s="18">
        <v>24</v>
      </c>
      <c r="K334" s="18">
        <v>15</v>
      </c>
      <c r="L334" s="18"/>
      <c r="M334" s="18"/>
      <c r="N334" s="18"/>
      <c r="O334" s="18"/>
      <c r="P334" s="18" t="s">
        <v>339</v>
      </c>
      <c r="Q334" s="18" t="s">
        <v>334</v>
      </c>
      <c r="R334" s="18"/>
      <c r="S334" s="18"/>
      <c r="T334" s="18"/>
      <c r="U334" s="18"/>
      <c r="V334" s="18"/>
      <c r="W334" s="18"/>
      <c r="X334" s="18"/>
      <c r="Y334" s="18"/>
      <c r="Z334" s="18"/>
      <c r="AA334" s="18"/>
    </row>
    <row r="335" spans="1:27" s="14" customFormat="1" x14ac:dyDescent="0.3">
      <c r="A335" s="18">
        <v>3633</v>
      </c>
      <c r="B335" s="18" t="s">
        <v>1208</v>
      </c>
      <c r="C335" s="18">
        <v>1996</v>
      </c>
      <c r="D335" s="18" t="s">
        <v>1207</v>
      </c>
      <c r="E335" s="18" t="s">
        <v>766</v>
      </c>
      <c r="F335" s="18"/>
      <c r="G335" s="18" t="s">
        <v>1105</v>
      </c>
      <c r="H335" s="18" t="s">
        <v>1071</v>
      </c>
      <c r="I335" s="18">
        <f t="shared" si="19"/>
        <v>39</v>
      </c>
      <c r="J335" s="18">
        <v>24</v>
      </c>
      <c r="K335" s="18">
        <v>15</v>
      </c>
      <c r="L335" s="18"/>
      <c r="M335" s="18"/>
      <c r="N335" s="18"/>
      <c r="O335" s="18"/>
      <c r="P335" s="18" t="s">
        <v>339</v>
      </c>
      <c r="Q335" s="18" t="s">
        <v>206</v>
      </c>
      <c r="R335" s="18"/>
      <c r="S335" s="18"/>
      <c r="T335" s="18"/>
      <c r="U335" s="18"/>
      <c r="V335" s="18"/>
      <c r="W335" s="18"/>
      <c r="X335" s="18"/>
      <c r="Y335" s="18"/>
      <c r="Z335" s="18"/>
      <c r="AA335" s="18"/>
    </row>
    <row r="336" spans="1:27" s="14" customFormat="1" x14ac:dyDescent="0.3">
      <c r="A336" s="18">
        <v>3759</v>
      </c>
      <c r="B336" s="18" t="s">
        <v>1205</v>
      </c>
      <c r="C336" s="18">
        <v>1995</v>
      </c>
      <c r="D336" s="18" t="s">
        <v>768</v>
      </c>
      <c r="E336" s="18" t="s">
        <v>766</v>
      </c>
      <c r="F336" s="18" t="s">
        <v>30</v>
      </c>
      <c r="G336" s="18" t="s">
        <v>107</v>
      </c>
      <c r="H336" s="18" t="s">
        <v>1013</v>
      </c>
      <c r="I336" s="18">
        <f t="shared" si="19"/>
        <v>98</v>
      </c>
      <c r="J336" s="18">
        <v>6</v>
      </c>
      <c r="K336" s="18">
        <v>92</v>
      </c>
      <c r="L336" s="18"/>
      <c r="M336" s="18"/>
      <c r="N336" s="18"/>
      <c r="O336" s="18"/>
      <c r="P336" s="18" t="s">
        <v>215</v>
      </c>
      <c r="Q336" s="18" t="s">
        <v>1108</v>
      </c>
      <c r="R336" s="18"/>
      <c r="S336" s="18"/>
      <c r="T336" s="18"/>
      <c r="U336" s="18"/>
      <c r="V336" s="18"/>
      <c r="W336" s="18"/>
      <c r="X336" s="18"/>
      <c r="Y336" s="18"/>
      <c r="Z336" s="18"/>
      <c r="AA336" s="18"/>
    </row>
    <row r="337" spans="1:27" s="14" customFormat="1" x14ac:dyDescent="0.3">
      <c r="A337" s="18">
        <v>3759</v>
      </c>
      <c r="B337" s="18" t="s">
        <v>1205</v>
      </c>
      <c r="C337" s="18">
        <v>1995</v>
      </c>
      <c r="D337" s="18" t="s">
        <v>768</v>
      </c>
      <c r="E337" s="18" t="s">
        <v>766</v>
      </c>
      <c r="F337" s="18"/>
      <c r="G337" s="18" t="s">
        <v>160</v>
      </c>
      <c r="H337" s="18" t="s">
        <v>1014</v>
      </c>
      <c r="I337" s="18">
        <f t="shared" si="19"/>
        <v>98</v>
      </c>
      <c r="J337" s="18">
        <v>6</v>
      </c>
      <c r="K337" s="18">
        <v>92</v>
      </c>
      <c r="L337" s="18"/>
      <c r="M337" s="18"/>
      <c r="N337" s="18"/>
      <c r="O337" s="18"/>
      <c r="P337" s="18" t="s">
        <v>215</v>
      </c>
      <c r="Q337" s="18" t="s">
        <v>699</v>
      </c>
      <c r="R337" s="18"/>
      <c r="S337" s="18"/>
      <c r="T337" s="18"/>
      <c r="U337" s="18"/>
      <c r="V337" s="18"/>
      <c r="W337" s="18"/>
      <c r="X337" s="18"/>
      <c r="Y337" s="18"/>
      <c r="Z337" s="18"/>
      <c r="AA337" s="18"/>
    </row>
    <row r="338" spans="1:27" s="14" customFormat="1" x14ac:dyDescent="0.3">
      <c r="A338" s="18">
        <v>3802</v>
      </c>
      <c r="B338" s="18" t="s">
        <v>1201</v>
      </c>
      <c r="C338" s="18">
        <v>1995</v>
      </c>
      <c r="D338" s="18" t="s">
        <v>1195</v>
      </c>
      <c r="E338" s="18" t="s">
        <v>766</v>
      </c>
      <c r="F338" s="18" t="s">
        <v>30</v>
      </c>
      <c r="G338" s="18" t="s">
        <v>367</v>
      </c>
      <c r="H338" s="18" t="s">
        <v>1109</v>
      </c>
      <c r="I338" s="18">
        <f t="shared" si="19"/>
        <v>114</v>
      </c>
      <c r="J338" s="18">
        <v>45</v>
      </c>
      <c r="K338" s="18">
        <v>69</v>
      </c>
      <c r="L338" s="18"/>
      <c r="M338" s="18"/>
      <c r="N338" s="18"/>
      <c r="O338" s="18"/>
      <c r="P338" s="18" t="s">
        <v>328</v>
      </c>
      <c r="Q338" s="18" t="s">
        <v>340</v>
      </c>
      <c r="R338" s="18"/>
      <c r="S338" s="18"/>
      <c r="T338" s="18"/>
      <c r="U338" s="18"/>
      <c r="V338" s="18"/>
      <c r="W338" s="18"/>
      <c r="X338" s="18"/>
      <c r="Y338" s="18"/>
      <c r="Z338" s="18"/>
      <c r="AA338" s="18"/>
    </row>
    <row r="339" spans="1:27" s="14" customFormat="1" x14ac:dyDescent="0.3">
      <c r="A339" s="18">
        <v>3802</v>
      </c>
      <c r="B339" s="18" t="s">
        <v>1201</v>
      </c>
      <c r="C339" s="18">
        <v>1995</v>
      </c>
      <c r="D339" s="18" t="s">
        <v>1195</v>
      </c>
      <c r="E339" s="18" t="s">
        <v>766</v>
      </c>
      <c r="F339" s="18"/>
      <c r="G339" s="18" t="s">
        <v>425</v>
      </c>
      <c r="H339" s="18" t="s">
        <v>839</v>
      </c>
      <c r="I339" s="18">
        <f t="shared" si="19"/>
        <v>114</v>
      </c>
      <c r="J339" s="18">
        <v>45</v>
      </c>
      <c r="K339" s="18">
        <v>69</v>
      </c>
      <c r="L339" s="18"/>
      <c r="M339" s="18"/>
      <c r="N339" s="18"/>
      <c r="O339" s="18"/>
      <c r="P339" s="18" t="s">
        <v>385</v>
      </c>
      <c r="Q339" s="18" t="s">
        <v>422</v>
      </c>
      <c r="R339" s="18"/>
      <c r="S339" s="18"/>
      <c r="T339" s="18"/>
      <c r="U339" s="18"/>
      <c r="V339" s="18"/>
      <c r="W339" s="18"/>
      <c r="X339" s="18"/>
      <c r="Y339" s="18"/>
      <c r="Z339" s="18"/>
      <c r="AA339" s="18"/>
    </row>
    <row r="340" spans="1:27" s="14" customFormat="1" x14ac:dyDescent="0.3">
      <c r="A340" s="18">
        <v>3776</v>
      </c>
      <c r="B340" s="18" t="s">
        <v>1196</v>
      </c>
      <c r="C340" s="18">
        <v>1995</v>
      </c>
      <c r="D340" s="18" t="s">
        <v>1195</v>
      </c>
      <c r="E340" s="18" t="s">
        <v>1194</v>
      </c>
      <c r="F340" s="18" t="s">
        <v>30</v>
      </c>
      <c r="G340" s="18" t="s">
        <v>367</v>
      </c>
      <c r="H340" s="18" t="s">
        <v>1015</v>
      </c>
      <c r="I340" s="18">
        <f t="shared" si="19"/>
        <v>107</v>
      </c>
      <c r="J340" s="18">
        <v>45</v>
      </c>
      <c r="K340" s="18">
        <v>62</v>
      </c>
      <c r="L340" s="18"/>
      <c r="M340" s="18"/>
      <c r="N340" s="18"/>
      <c r="O340" s="18"/>
      <c r="P340" s="18" t="s">
        <v>436</v>
      </c>
      <c r="Q340" s="18" t="s">
        <v>339</v>
      </c>
      <c r="R340" s="18"/>
      <c r="S340" s="18"/>
      <c r="T340" s="18"/>
      <c r="U340" s="18"/>
      <c r="V340" s="18"/>
      <c r="W340" s="18"/>
      <c r="X340" s="18"/>
      <c r="Y340" s="18"/>
      <c r="Z340" s="18"/>
      <c r="AA340" s="18"/>
    </row>
    <row r="341" spans="1:27" s="14" customFormat="1" x14ac:dyDescent="0.3">
      <c r="A341" s="18">
        <v>3776</v>
      </c>
      <c r="B341" s="18" t="s">
        <v>1196</v>
      </c>
      <c r="C341" s="18">
        <v>1995</v>
      </c>
      <c r="D341" s="18" t="s">
        <v>1195</v>
      </c>
      <c r="E341" s="18" t="s">
        <v>1194</v>
      </c>
      <c r="F341" s="18"/>
      <c r="G341" s="18" t="s">
        <v>425</v>
      </c>
      <c r="H341" s="18" t="s">
        <v>406</v>
      </c>
      <c r="I341" s="18">
        <f t="shared" si="19"/>
        <v>107</v>
      </c>
      <c r="J341" s="18">
        <v>45</v>
      </c>
      <c r="K341" s="18">
        <v>62</v>
      </c>
      <c r="L341" s="18"/>
      <c r="M341" s="18"/>
      <c r="N341" s="18"/>
      <c r="O341" s="18"/>
      <c r="P341" s="18" t="s">
        <v>324</v>
      </c>
      <c r="Q341" s="18" t="s">
        <v>481</v>
      </c>
      <c r="R341" s="18"/>
      <c r="S341" s="18"/>
      <c r="T341" s="18"/>
      <c r="U341" s="18"/>
      <c r="V341" s="18"/>
      <c r="W341" s="18"/>
      <c r="X341" s="18"/>
      <c r="Y341" s="18"/>
      <c r="Z341" s="18"/>
      <c r="AA341" s="18"/>
    </row>
    <row r="342" spans="1:27" s="14" customFormat="1" x14ac:dyDescent="0.3">
      <c r="A342" s="18">
        <v>3991</v>
      </c>
      <c r="B342" s="18" t="s">
        <v>1180</v>
      </c>
      <c r="C342" s="18">
        <v>1993</v>
      </c>
      <c r="D342" s="18" t="s">
        <v>1179</v>
      </c>
      <c r="E342" s="18" t="s">
        <v>766</v>
      </c>
      <c r="F342" s="18" t="s">
        <v>1111</v>
      </c>
      <c r="G342" s="18" t="s">
        <v>367</v>
      </c>
      <c r="H342" s="18" t="s">
        <v>633</v>
      </c>
      <c r="I342" s="18">
        <f t="shared" si="19"/>
        <v>57</v>
      </c>
      <c r="J342" s="18">
        <v>33</v>
      </c>
      <c r="K342" s="18">
        <v>24</v>
      </c>
      <c r="L342" s="18"/>
      <c r="M342" s="18"/>
      <c r="N342" s="18"/>
      <c r="O342" s="18"/>
      <c r="P342" s="18" t="s">
        <v>619</v>
      </c>
      <c r="Q342" s="18" t="s">
        <v>215</v>
      </c>
      <c r="R342" s="18"/>
      <c r="S342" s="18"/>
      <c r="T342" s="18"/>
      <c r="U342" s="18"/>
      <c r="V342" s="18"/>
      <c r="W342" s="18"/>
      <c r="X342" s="18"/>
      <c r="Y342" s="18"/>
      <c r="Z342" s="18"/>
      <c r="AA342" s="18"/>
    </row>
    <row r="343" spans="1:27" s="14" customFormat="1" x14ac:dyDescent="0.3">
      <c r="A343" s="18">
        <v>3991</v>
      </c>
      <c r="B343" s="18" t="s">
        <v>1180</v>
      </c>
      <c r="C343" s="18">
        <v>1993</v>
      </c>
      <c r="D343" s="18" t="s">
        <v>1179</v>
      </c>
      <c r="E343" s="18" t="s">
        <v>766</v>
      </c>
      <c r="F343" s="18"/>
      <c r="G343" s="18" t="s">
        <v>144</v>
      </c>
      <c r="H343" s="18" t="s">
        <v>587</v>
      </c>
      <c r="I343" s="18">
        <f t="shared" si="19"/>
        <v>57</v>
      </c>
      <c r="J343" s="18">
        <v>33</v>
      </c>
      <c r="K343" s="18">
        <v>24</v>
      </c>
      <c r="L343" s="18"/>
      <c r="M343" s="18"/>
      <c r="N343" s="18"/>
      <c r="O343" s="18"/>
      <c r="P343" s="18" t="s">
        <v>329</v>
      </c>
      <c r="Q343" s="18" t="s">
        <v>507</v>
      </c>
      <c r="R343" s="18"/>
      <c r="S343" s="18"/>
      <c r="T343" s="18"/>
      <c r="U343" s="18"/>
      <c r="V343" s="18"/>
      <c r="W343" s="18"/>
      <c r="X343" s="18"/>
      <c r="Y343" s="18"/>
      <c r="Z343" s="18"/>
      <c r="AA343" s="18"/>
    </row>
    <row r="344" spans="1:27" s="14" customFormat="1" x14ac:dyDescent="0.3">
      <c r="A344" s="18">
        <v>3991</v>
      </c>
      <c r="B344" s="18" t="s">
        <v>1180</v>
      </c>
      <c r="C344" s="18">
        <v>1993</v>
      </c>
      <c r="D344" s="18" t="s">
        <v>1179</v>
      </c>
      <c r="E344" s="18" t="s">
        <v>766</v>
      </c>
      <c r="F344" s="18" t="s">
        <v>1112</v>
      </c>
      <c r="G344" s="18" t="s">
        <v>367</v>
      </c>
      <c r="H344" s="18" t="s">
        <v>633</v>
      </c>
      <c r="I344" s="18">
        <f t="shared" si="19"/>
        <v>86</v>
      </c>
      <c r="J344" s="18">
        <v>43</v>
      </c>
      <c r="K344" s="18">
        <v>43</v>
      </c>
      <c r="L344" s="18"/>
      <c r="M344" s="18"/>
      <c r="N344" s="18"/>
      <c r="O344" s="18"/>
      <c r="P344" s="18" t="s">
        <v>353</v>
      </c>
      <c r="Q344" s="18" t="s">
        <v>481</v>
      </c>
      <c r="R344" s="18"/>
      <c r="S344" s="18"/>
      <c r="T344" s="18"/>
      <c r="U344" s="18"/>
      <c r="V344" s="18"/>
      <c r="W344" s="18"/>
      <c r="X344" s="18"/>
      <c r="Y344" s="18"/>
      <c r="Z344" s="18"/>
      <c r="AA344" s="18"/>
    </row>
    <row r="345" spans="1:27" s="14" customFormat="1" x14ac:dyDescent="0.3">
      <c r="A345" s="18">
        <v>3991</v>
      </c>
      <c r="B345" s="18" t="s">
        <v>1180</v>
      </c>
      <c r="C345" s="18">
        <v>1993</v>
      </c>
      <c r="D345" s="18" t="s">
        <v>1179</v>
      </c>
      <c r="E345" s="18" t="s">
        <v>766</v>
      </c>
      <c r="F345" s="18"/>
      <c r="G345" s="18" t="s">
        <v>144</v>
      </c>
      <c r="H345" s="18" t="s">
        <v>587</v>
      </c>
      <c r="I345" s="18">
        <f t="shared" si="19"/>
        <v>86</v>
      </c>
      <c r="J345" s="18">
        <v>43</v>
      </c>
      <c r="K345" s="18">
        <v>43</v>
      </c>
      <c r="L345" s="18"/>
      <c r="M345" s="18"/>
      <c r="N345" s="18"/>
      <c r="O345" s="18"/>
      <c r="P345" s="18" t="s">
        <v>436</v>
      </c>
      <c r="Q345" s="18" t="s">
        <v>391</v>
      </c>
      <c r="R345" s="18"/>
      <c r="S345" s="18"/>
      <c r="T345" s="18"/>
      <c r="U345" s="18"/>
      <c r="V345" s="18"/>
      <c r="W345" s="18"/>
      <c r="X345" s="18"/>
      <c r="Y345" s="18"/>
      <c r="Z345" s="18"/>
      <c r="AA345" s="18"/>
    </row>
    <row r="346" spans="1:27" s="14" customFormat="1" x14ac:dyDescent="0.3">
      <c r="A346" s="18">
        <v>3991</v>
      </c>
      <c r="B346" s="18" t="s">
        <v>1180</v>
      </c>
      <c r="C346" s="18">
        <v>1993</v>
      </c>
      <c r="D346" s="18" t="s">
        <v>1179</v>
      </c>
      <c r="E346" s="18" t="s">
        <v>766</v>
      </c>
      <c r="F346" s="18" t="s">
        <v>1113</v>
      </c>
      <c r="G346" s="18" t="s">
        <v>367</v>
      </c>
      <c r="H346" s="18" t="s">
        <v>633</v>
      </c>
      <c r="I346" s="18">
        <f t="shared" si="19"/>
        <v>49</v>
      </c>
      <c r="J346" s="18">
        <v>31</v>
      </c>
      <c r="K346" s="18">
        <v>18</v>
      </c>
      <c r="L346" s="18"/>
      <c r="M346" s="18"/>
      <c r="N346" s="18"/>
      <c r="O346" s="18"/>
      <c r="P346" s="18" t="s">
        <v>1117</v>
      </c>
      <c r="Q346" s="18" t="s">
        <v>394</v>
      </c>
      <c r="R346" s="18"/>
      <c r="S346" s="18"/>
      <c r="T346" s="18"/>
      <c r="U346" s="18"/>
      <c r="V346" s="18"/>
      <c r="W346" s="18"/>
      <c r="X346" s="18"/>
      <c r="Y346" s="18"/>
      <c r="Z346" s="18"/>
      <c r="AA346" s="18"/>
    </row>
    <row r="347" spans="1:27" s="14" customFormat="1" x14ac:dyDescent="0.3">
      <c r="A347" s="18">
        <v>3991</v>
      </c>
      <c r="B347" s="18" t="s">
        <v>1180</v>
      </c>
      <c r="C347" s="18">
        <v>1993</v>
      </c>
      <c r="D347" s="18" t="s">
        <v>1179</v>
      </c>
      <c r="E347" s="18" t="s">
        <v>766</v>
      </c>
      <c r="F347" s="18"/>
      <c r="G347" s="18" t="s">
        <v>144</v>
      </c>
      <c r="H347" s="18" t="s">
        <v>587</v>
      </c>
      <c r="I347" s="18">
        <f t="shared" si="19"/>
        <v>49</v>
      </c>
      <c r="J347" s="18">
        <v>31</v>
      </c>
      <c r="K347" s="18">
        <v>18</v>
      </c>
      <c r="L347" s="18"/>
      <c r="M347" s="18"/>
      <c r="N347" s="18"/>
      <c r="O347" s="18"/>
      <c r="P347" s="18" t="s">
        <v>1117</v>
      </c>
      <c r="Q347" s="18" t="s">
        <v>338</v>
      </c>
      <c r="R347" s="18"/>
      <c r="S347" s="18"/>
      <c r="T347" s="18"/>
      <c r="U347" s="18"/>
      <c r="V347" s="18"/>
      <c r="W347" s="18"/>
      <c r="X347" s="18"/>
      <c r="Y347" s="18"/>
      <c r="Z347" s="18"/>
      <c r="AA347" s="18"/>
    </row>
    <row r="348" spans="1:27" s="14" customFormat="1" x14ac:dyDescent="0.3">
      <c r="A348" s="18">
        <v>3991</v>
      </c>
      <c r="B348" s="18" t="s">
        <v>1180</v>
      </c>
      <c r="C348" s="18">
        <v>1993</v>
      </c>
      <c r="D348" s="18" t="s">
        <v>1179</v>
      </c>
      <c r="E348" s="18" t="s">
        <v>766</v>
      </c>
      <c r="F348" s="18" t="s">
        <v>1114</v>
      </c>
      <c r="G348" s="18" t="s">
        <v>367</v>
      </c>
      <c r="H348" s="18" t="s">
        <v>633</v>
      </c>
      <c r="I348" s="18">
        <f t="shared" si="19"/>
        <v>37</v>
      </c>
      <c r="J348" s="18">
        <v>18</v>
      </c>
      <c r="K348" s="18">
        <v>19</v>
      </c>
      <c r="L348" s="18"/>
      <c r="M348" s="18"/>
      <c r="N348" s="18"/>
      <c r="O348" s="18"/>
      <c r="P348" s="18" t="s">
        <v>394</v>
      </c>
      <c r="Q348" s="18" t="s">
        <v>338</v>
      </c>
      <c r="R348" s="18"/>
      <c r="S348" s="18"/>
      <c r="T348" s="18"/>
      <c r="U348" s="18"/>
      <c r="V348" s="18"/>
      <c r="W348" s="18"/>
      <c r="X348" s="18"/>
      <c r="Y348" s="18"/>
      <c r="Z348" s="18"/>
      <c r="AA348" s="18"/>
    </row>
    <row r="349" spans="1:27" s="14" customFormat="1" x14ac:dyDescent="0.3">
      <c r="A349" s="18">
        <v>3991</v>
      </c>
      <c r="B349" s="18" t="s">
        <v>1180</v>
      </c>
      <c r="C349" s="18">
        <v>1993</v>
      </c>
      <c r="D349" s="18" t="s">
        <v>1179</v>
      </c>
      <c r="E349" s="18" t="s">
        <v>766</v>
      </c>
      <c r="F349" s="18"/>
      <c r="G349" s="18" t="s">
        <v>144</v>
      </c>
      <c r="H349" s="18" t="s">
        <v>587</v>
      </c>
      <c r="I349" s="18">
        <f t="shared" si="19"/>
        <v>37</v>
      </c>
      <c r="J349" s="18">
        <v>18</v>
      </c>
      <c r="K349" s="18">
        <v>19</v>
      </c>
      <c r="L349" s="18"/>
      <c r="M349" s="18"/>
      <c r="N349" s="18"/>
      <c r="O349" s="18"/>
      <c r="P349" s="18" t="s">
        <v>191</v>
      </c>
      <c r="Q349" s="18" t="s">
        <v>349</v>
      </c>
      <c r="R349" s="18"/>
      <c r="S349" s="18"/>
      <c r="T349" s="18"/>
      <c r="U349" s="18"/>
      <c r="V349" s="18"/>
      <c r="W349" s="18"/>
      <c r="X349" s="18"/>
      <c r="Y349" s="18"/>
      <c r="Z349" s="18"/>
      <c r="AA349" s="18"/>
    </row>
    <row r="350" spans="1:27" s="14" customFormat="1" x14ac:dyDescent="0.3">
      <c r="A350" s="18">
        <v>3991</v>
      </c>
      <c r="B350" s="18" t="s">
        <v>1180</v>
      </c>
      <c r="C350" s="18">
        <v>1993</v>
      </c>
      <c r="D350" s="18" t="s">
        <v>1179</v>
      </c>
      <c r="E350" s="18" t="s">
        <v>766</v>
      </c>
      <c r="F350" s="18" t="s">
        <v>1115</v>
      </c>
      <c r="G350" s="18" t="s">
        <v>367</v>
      </c>
      <c r="H350" s="18" t="s">
        <v>633</v>
      </c>
      <c r="I350" s="18">
        <f t="shared" si="19"/>
        <v>42</v>
      </c>
      <c r="J350" s="18">
        <v>21</v>
      </c>
      <c r="K350" s="18">
        <v>21</v>
      </c>
      <c r="L350" s="18"/>
      <c r="M350" s="18"/>
      <c r="N350" s="18"/>
      <c r="O350" s="18"/>
      <c r="P350" s="18" t="s">
        <v>440</v>
      </c>
      <c r="Q350" s="18" t="s">
        <v>320</v>
      </c>
      <c r="R350" s="18"/>
      <c r="S350" s="18"/>
      <c r="T350" s="18"/>
      <c r="U350" s="18"/>
      <c r="V350" s="18"/>
      <c r="W350" s="18"/>
      <c r="X350" s="18"/>
      <c r="Y350" s="18"/>
      <c r="Z350" s="18"/>
      <c r="AA350" s="18"/>
    </row>
    <row r="351" spans="1:27" s="14" customFormat="1" x14ac:dyDescent="0.3">
      <c r="A351" s="18">
        <v>3991</v>
      </c>
      <c r="B351" s="18" t="s">
        <v>1180</v>
      </c>
      <c r="C351" s="18">
        <v>1993</v>
      </c>
      <c r="D351" s="18" t="s">
        <v>1179</v>
      </c>
      <c r="E351" s="18" t="s">
        <v>766</v>
      </c>
      <c r="F351" s="18"/>
      <c r="G351" s="18" t="s">
        <v>144</v>
      </c>
      <c r="H351" s="18" t="s">
        <v>587</v>
      </c>
      <c r="I351" s="18">
        <f t="shared" si="19"/>
        <v>42</v>
      </c>
      <c r="J351" s="18">
        <v>21</v>
      </c>
      <c r="K351" s="18">
        <v>21</v>
      </c>
      <c r="L351" s="18"/>
      <c r="M351" s="18"/>
      <c r="N351" s="18"/>
      <c r="O351" s="18"/>
      <c r="P351" s="18" t="s">
        <v>440</v>
      </c>
      <c r="Q351" s="18" t="s">
        <v>389</v>
      </c>
      <c r="R351" s="18"/>
      <c r="S351" s="18"/>
      <c r="T351" s="18"/>
      <c r="U351" s="18"/>
      <c r="V351" s="18"/>
      <c r="W351" s="18"/>
      <c r="X351" s="18"/>
      <c r="Y351" s="18"/>
      <c r="Z351" s="18"/>
      <c r="AA351" s="18"/>
    </row>
    <row r="352" spans="1:27" s="14" customFormat="1" x14ac:dyDescent="0.3">
      <c r="A352" s="18">
        <v>3991</v>
      </c>
      <c r="B352" s="18" t="s">
        <v>1180</v>
      </c>
      <c r="C352" s="18">
        <v>1993</v>
      </c>
      <c r="D352" s="18" t="s">
        <v>1179</v>
      </c>
      <c r="E352" s="18" t="s">
        <v>766</v>
      </c>
      <c r="F352" s="18" t="s">
        <v>1116</v>
      </c>
      <c r="G352" s="18" t="s">
        <v>367</v>
      </c>
      <c r="H352" s="18" t="s">
        <v>633</v>
      </c>
      <c r="I352" s="18">
        <f t="shared" si="19"/>
        <v>19</v>
      </c>
      <c r="J352" s="18">
        <v>7</v>
      </c>
      <c r="K352" s="18">
        <v>12</v>
      </c>
      <c r="L352" s="18"/>
      <c r="M352" s="18"/>
      <c r="N352" s="18"/>
      <c r="O352" s="18"/>
      <c r="P352" s="18" t="s">
        <v>215</v>
      </c>
      <c r="Q352" s="18" t="s">
        <v>433</v>
      </c>
      <c r="R352" s="18"/>
      <c r="S352" s="18"/>
      <c r="T352" s="18"/>
      <c r="U352" s="18"/>
      <c r="V352" s="18"/>
      <c r="W352" s="18"/>
      <c r="X352" s="18"/>
      <c r="Y352" s="18"/>
      <c r="Z352" s="18"/>
      <c r="AA352" s="18"/>
    </row>
    <row r="353" spans="1:27" s="14" customFormat="1" x14ac:dyDescent="0.3">
      <c r="A353" s="18">
        <v>3991</v>
      </c>
      <c r="B353" s="18" t="s">
        <v>1180</v>
      </c>
      <c r="C353" s="18">
        <v>1993</v>
      </c>
      <c r="D353" s="18" t="s">
        <v>1179</v>
      </c>
      <c r="E353" s="18" t="s">
        <v>766</v>
      </c>
      <c r="F353" s="18"/>
      <c r="G353" s="18" t="s">
        <v>144</v>
      </c>
      <c r="H353" s="18" t="s">
        <v>587</v>
      </c>
      <c r="I353" s="18">
        <f t="shared" si="19"/>
        <v>19</v>
      </c>
      <c r="J353" s="18">
        <v>7</v>
      </c>
      <c r="K353" s="18">
        <v>12</v>
      </c>
      <c r="L353" s="18"/>
      <c r="M353" s="18"/>
      <c r="N353" s="18"/>
      <c r="O353" s="18"/>
      <c r="P353" s="18" t="s">
        <v>215</v>
      </c>
      <c r="Q353" s="18" t="s">
        <v>1117</v>
      </c>
      <c r="R353" s="18"/>
      <c r="S353" s="18"/>
      <c r="T353" s="18"/>
      <c r="U353" s="18"/>
      <c r="V353" s="18"/>
      <c r="W353" s="18"/>
      <c r="X353" s="18"/>
      <c r="Y353" s="18"/>
      <c r="Z353" s="18"/>
      <c r="AA353" s="18"/>
    </row>
    <row r="354" spans="1:27" s="14" customFormat="1" x14ac:dyDescent="0.3">
      <c r="A354" s="18">
        <v>3991</v>
      </c>
      <c r="B354" s="18" t="s">
        <v>1180</v>
      </c>
      <c r="C354" s="18">
        <v>1993</v>
      </c>
      <c r="D354" s="18" t="s">
        <v>1179</v>
      </c>
      <c r="E354" s="18" t="s">
        <v>766</v>
      </c>
      <c r="F354" s="18" t="s">
        <v>1046</v>
      </c>
      <c r="G354" s="18" t="s">
        <v>367</v>
      </c>
      <c r="H354" s="18" t="s">
        <v>633</v>
      </c>
      <c r="I354" s="18">
        <f t="shared" si="19"/>
        <v>290</v>
      </c>
      <c r="J354" s="18">
        <v>153</v>
      </c>
      <c r="K354" s="18">
        <v>137</v>
      </c>
      <c r="L354" s="18"/>
      <c r="M354" s="18"/>
      <c r="N354" s="18"/>
      <c r="O354" s="18"/>
      <c r="P354" s="18" t="s">
        <v>318</v>
      </c>
      <c r="Q354" s="18" t="s">
        <v>199</v>
      </c>
      <c r="R354" s="18"/>
      <c r="S354" s="18"/>
      <c r="T354" s="18"/>
      <c r="U354" s="18"/>
      <c r="V354" s="18"/>
      <c r="W354" s="18"/>
      <c r="X354" s="18"/>
      <c r="Y354" s="18"/>
      <c r="Z354" s="18"/>
      <c r="AA354" s="18"/>
    </row>
    <row r="355" spans="1:27" s="14" customFormat="1" x14ac:dyDescent="0.3">
      <c r="A355" s="18">
        <v>3991</v>
      </c>
      <c r="B355" s="18" t="s">
        <v>1180</v>
      </c>
      <c r="C355" s="18">
        <v>1993</v>
      </c>
      <c r="D355" s="18" t="s">
        <v>1179</v>
      </c>
      <c r="E355" s="18" t="s">
        <v>766</v>
      </c>
      <c r="F355" s="18"/>
      <c r="G355" s="18" t="s">
        <v>144</v>
      </c>
      <c r="H355" s="18" t="s">
        <v>587</v>
      </c>
      <c r="I355" s="18">
        <f t="shared" si="19"/>
        <v>290</v>
      </c>
      <c r="J355" s="18">
        <v>153</v>
      </c>
      <c r="K355" s="18">
        <v>137</v>
      </c>
      <c r="L355" s="18"/>
      <c r="M355" s="18"/>
      <c r="N355" s="18"/>
      <c r="O355" s="18"/>
      <c r="P355" s="18" t="s">
        <v>300</v>
      </c>
      <c r="Q355" s="18" t="s">
        <v>443</v>
      </c>
      <c r="R355" s="18"/>
      <c r="S355" s="18"/>
      <c r="T355" s="18"/>
      <c r="U355" s="18"/>
      <c r="V355" s="18"/>
      <c r="W355" s="18"/>
      <c r="X355" s="18"/>
      <c r="Y355" s="18"/>
      <c r="Z355" s="18"/>
      <c r="AA355" s="18"/>
    </row>
    <row r="356" spans="1:27" s="14" customFormat="1" x14ac:dyDescent="0.3">
      <c r="A356" s="18">
        <v>3969</v>
      </c>
      <c r="B356" s="18" t="s">
        <v>1174</v>
      </c>
      <c r="C356" s="18">
        <v>1993</v>
      </c>
      <c r="D356" s="18" t="s">
        <v>782</v>
      </c>
      <c r="E356" s="18" t="s">
        <v>766</v>
      </c>
      <c r="F356" s="18"/>
      <c r="G356" s="18" t="s">
        <v>107</v>
      </c>
      <c r="H356" s="18" t="s">
        <v>983</v>
      </c>
      <c r="I356" s="18">
        <f t="shared" si="19"/>
        <v>207</v>
      </c>
      <c r="J356" s="18">
        <v>106</v>
      </c>
      <c r="K356" s="18">
        <v>101</v>
      </c>
      <c r="L356" s="18"/>
      <c r="M356" s="18"/>
      <c r="N356" s="18"/>
      <c r="O356" s="18"/>
      <c r="P356" s="18" t="s">
        <v>339</v>
      </c>
      <c r="Q356" s="18" t="s">
        <v>191</v>
      </c>
      <c r="R356" s="18"/>
      <c r="S356" s="18"/>
      <c r="T356" s="18"/>
      <c r="U356" s="18"/>
      <c r="V356" s="18"/>
      <c r="W356" s="18"/>
      <c r="X356" s="18"/>
      <c r="Y356" s="18"/>
      <c r="Z356" s="18"/>
      <c r="AA356" s="18"/>
    </row>
    <row r="357" spans="1:27" s="14" customFormat="1" x14ac:dyDescent="0.3">
      <c r="A357" s="18">
        <v>3969</v>
      </c>
      <c r="B357" s="18" t="s">
        <v>1174</v>
      </c>
      <c r="C357" s="18">
        <v>1993</v>
      </c>
      <c r="D357" s="18" t="s">
        <v>782</v>
      </c>
      <c r="E357" s="18" t="s">
        <v>766</v>
      </c>
      <c r="F357" s="18"/>
      <c r="G357" s="18" t="s">
        <v>107</v>
      </c>
      <c r="H357" s="18" t="s">
        <v>633</v>
      </c>
      <c r="I357" s="18">
        <f t="shared" si="19"/>
        <v>207</v>
      </c>
      <c r="J357" s="18">
        <v>106</v>
      </c>
      <c r="K357" s="18">
        <v>101</v>
      </c>
      <c r="L357" s="18"/>
      <c r="M357" s="18"/>
      <c r="N357" s="18"/>
      <c r="O357" s="18"/>
      <c r="P357" s="18" t="s">
        <v>481</v>
      </c>
      <c r="Q357" s="18" t="s">
        <v>190</v>
      </c>
      <c r="R357" s="18"/>
      <c r="S357" s="18"/>
      <c r="T357" s="18"/>
      <c r="U357" s="18"/>
      <c r="V357" s="18"/>
      <c r="W357" s="18"/>
      <c r="X357" s="18"/>
      <c r="Y357" s="18"/>
      <c r="Z357" s="18"/>
      <c r="AA357" s="18"/>
    </row>
    <row r="358" spans="1:27" s="14" customFormat="1" x14ac:dyDescent="0.3">
      <c r="A358" s="18">
        <v>3969</v>
      </c>
      <c r="B358" s="18" t="s">
        <v>1174</v>
      </c>
      <c r="C358" s="18">
        <v>1993</v>
      </c>
      <c r="D358" s="18" t="s">
        <v>782</v>
      </c>
      <c r="E358" s="18" t="s">
        <v>766</v>
      </c>
      <c r="F358" s="18"/>
      <c r="G358" s="18" t="s">
        <v>144</v>
      </c>
      <c r="H358" s="18" t="s">
        <v>587</v>
      </c>
      <c r="I358" s="18">
        <f t="shared" si="19"/>
        <v>207</v>
      </c>
      <c r="J358" s="18">
        <v>106</v>
      </c>
      <c r="K358" s="18">
        <v>101</v>
      </c>
      <c r="L358" s="18"/>
      <c r="M358" s="18"/>
      <c r="N358" s="18"/>
      <c r="O358" s="18"/>
      <c r="P358" s="18" t="s">
        <v>208</v>
      </c>
      <c r="Q358" s="18" t="s">
        <v>338</v>
      </c>
      <c r="R358" s="18"/>
      <c r="S358" s="18"/>
      <c r="T358" s="18"/>
      <c r="U358" s="18"/>
      <c r="V358" s="18"/>
      <c r="W358" s="18"/>
      <c r="X358" s="18"/>
      <c r="Y358" s="18"/>
      <c r="Z358" s="18"/>
      <c r="AA358" s="18"/>
    </row>
    <row r="359" spans="1:27" s="14" customFormat="1" x14ac:dyDescent="0.3">
      <c r="A359" s="18">
        <v>3969</v>
      </c>
      <c r="B359" s="18" t="s">
        <v>1174</v>
      </c>
      <c r="C359" s="18">
        <v>1993</v>
      </c>
      <c r="D359" s="18" t="s">
        <v>782</v>
      </c>
      <c r="E359" s="18" t="s">
        <v>766</v>
      </c>
      <c r="F359" s="18"/>
      <c r="G359" s="18" t="s">
        <v>144</v>
      </c>
      <c r="H359" s="18" t="s">
        <v>1072</v>
      </c>
      <c r="I359" s="18">
        <f t="shared" si="19"/>
        <v>207</v>
      </c>
      <c r="J359" s="18">
        <v>106</v>
      </c>
      <c r="K359" s="18">
        <v>101</v>
      </c>
      <c r="L359" s="18"/>
      <c r="M359" s="18"/>
      <c r="N359" s="18"/>
      <c r="O359" s="18"/>
      <c r="P359" s="18" t="s">
        <v>180</v>
      </c>
      <c r="Q359" s="18" t="s">
        <v>208</v>
      </c>
      <c r="R359" s="18"/>
      <c r="S359" s="18"/>
      <c r="T359" s="18"/>
      <c r="U359" s="18"/>
      <c r="V359" s="18"/>
      <c r="W359" s="18"/>
      <c r="X359" s="18"/>
      <c r="Y359" s="18"/>
      <c r="Z359" s="18"/>
      <c r="AA359" s="18"/>
    </row>
    <row r="360" spans="1:27" s="14" customFormat="1" x14ac:dyDescent="0.3">
      <c r="A360" s="18">
        <v>4103</v>
      </c>
      <c r="B360" s="18" t="s">
        <v>1167</v>
      </c>
      <c r="C360" s="18">
        <v>1991</v>
      </c>
      <c r="D360" s="18" t="s">
        <v>1166</v>
      </c>
      <c r="E360" s="18" t="s">
        <v>766</v>
      </c>
      <c r="F360" s="18"/>
      <c r="G360" s="18" t="s">
        <v>107</v>
      </c>
      <c r="H360" s="18" t="s">
        <v>1095</v>
      </c>
      <c r="I360" s="18">
        <f t="shared" si="19"/>
        <v>387</v>
      </c>
      <c r="J360" s="18">
        <v>177</v>
      </c>
      <c r="K360" s="18">
        <v>210</v>
      </c>
      <c r="L360" s="18"/>
      <c r="M360" s="18"/>
      <c r="N360" s="18"/>
      <c r="O360" s="18"/>
      <c r="P360" s="18" t="s">
        <v>190</v>
      </c>
      <c r="Q360" s="18" t="s">
        <v>304</v>
      </c>
      <c r="R360" s="18"/>
      <c r="S360" s="18"/>
      <c r="T360" s="18"/>
      <c r="U360" s="18"/>
      <c r="V360" s="18"/>
      <c r="W360" s="18"/>
      <c r="X360" s="18"/>
      <c r="Y360" s="18"/>
      <c r="Z360" s="18"/>
      <c r="AA360" s="18"/>
    </row>
    <row r="361" spans="1:27" s="14" customFormat="1" x14ac:dyDescent="0.3">
      <c r="A361" s="18">
        <v>4103</v>
      </c>
      <c r="B361" s="18" t="s">
        <v>1167</v>
      </c>
      <c r="C361" s="18">
        <v>1991</v>
      </c>
      <c r="D361" s="18" t="s">
        <v>1166</v>
      </c>
      <c r="E361" s="18" t="s">
        <v>766</v>
      </c>
      <c r="F361" s="18"/>
      <c r="G361" s="18" t="s">
        <v>715</v>
      </c>
      <c r="H361" s="18" t="s">
        <v>406</v>
      </c>
      <c r="I361" s="18">
        <f t="shared" si="19"/>
        <v>387</v>
      </c>
      <c r="J361" s="18">
        <v>177</v>
      </c>
      <c r="K361" s="18">
        <v>210</v>
      </c>
      <c r="L361" s="18"/>
      <c r="M361" s="18"/>
      <c r="N361" s="18"/>
      <c r="O361" s="18"/>
      <c r="P361" s="18" t="s">
        <v>215</v>
      </c>
      <c r="Q361" s="18" t="s">
        <v>191</v>
      </c>
      <c r="R361" s="18"/>
      <c r="S361" s="18"/>
      <c r="T361" s="18"/>
      <c r="U361" s="18"/>
      <c r="V361" s="18"/>
      <c r="W361" s="18"/>
      <c r="X361" s="18"/>
      <c r="Y361" s="18"/>
      <c r="Z361" s="18"/>
      <c r="AA361" s="18"/>
    </row>
    <row r="362" spans="1:27" s="14" customFormat="1" x14ac:dyDescent="0.3">
      <c r="A362" s="18">
        <v>4103</v>
      </c>
      <c r="B362" s="18" t="s">
        <v>1167</v>
      </c>
      <c r="C362" s="18">
        <v>1991</v>
      </c>
      <c r="D362" s="18" t="s">
        <v>1166</v>
      </c>
      <c r="E362" s="18" t="s">
        <v>766</v>
      </c>
      <c r="F362" s="18"/>
      <c r="G362" s="18" t="s">
        <v>715</v>
      </c>
      <c r="H362" s="18" t="s">
        <v>412</v>
      </c>
      <c r="I362" s="18">
        <f t="shared" si="19"/>
        <v>387</v>
      </c>
      <c r="J362" s="18">
        <v>177</v>
      </c>
      <c r="K362" s="18">
        <v>210</v>
      </c>
      <c r="L362" s="18"/>
      <c r="M362" s="18"/>
      <c r="N362" s="18"/>
      <c r="O362" s="18"/>
      <c r="P362" s="18" t="s">
        <v>208</v>
      </c>
      <c r="Q362" s="18" t="s">
        <v>431</v>
      </c>
      <c r="R362" s="18"/>
      <c r="S362" s="18"/>
      <c r="T362" s="18"/>
      <c r="U362" s="18"/>
      <c r="V362" s="18"/>
      <c r="W362" s="18"/>
      <c r="X362" s="18"/>
      <c r="Y362" s="18"/>
      <c r="Z362" s="18"/>
      <c r="AA362" s="18"/>
    </row>
    <row r="363" spans="1:27" s="14" customFormat="1" x14ac:dyDescent="0.3">
      <c r="A363" s="18"/>
      <c r="B363" s="18"/>
      <c r="C363" s="18"/>
      <c r="D363" s="18"/>
      <c r="E363" s="18"/>
      <c r="F363" s="18"/>
      <c r="G363" s="18"/>
      <c r="H363" s="18"/>
      <c r="I363" s="18"/>
      <c r="J363" s="18"/>
      <c r="K363" s="18"/>
    </row>
  </sheetData>
  <sheetProtection algorithmName="SHA-512" hashValue="RFbvQ0mPtitzvYRezzoevyNQDGuqYHS764IfpkZorLOI9XM4jwJqEu5/7TQDc/8a8LmEDuJq+FThmmHPBluqVw==" saltValue="lcGIx7YDHELZcmOP/66ysw==" spinCount="100000" sheet="1" objects="1" scenarios="1" selectLockedCells="1" selectUnlockedCells="1"/>
  <mergeCells count="2">
    <mergeCell ref="AA1:AA2"/>
    <mergeCell ref="X1:Y1"/>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7"/>
  <sheetViews>
    <sheetView zoomScale="85" zoomScaleNormal="85" workbookViewId="0">
      <pane xSplit="1" ySplit="2" topLeftCell="B84" activePane="bottomRight" state="frozen"/>
      <selection pane="topRight" activeCell="C1" sqref="C1"/>
      <selection pane="bottomLeft" activeCell="A3" sqref="A3"/>
      <selection pane="bottomRight" activeCell="R20" sqref="R20"/>
    </sheetView>
  </sheetViews>
  <sheetFormatPr defaultRowHeight="13.5" x14ac:dyDescent="0.3"/>
  <cols>
    <col min="1" max="1" width="7.5" style="37" customWidth="1"/>
    <col min="2" max="2" width="9" style="37"/>
    <col min="3" max="3" width="6.5" style="37" customWidth="1"/>
    <col min="4" max="4" width="26.75" style="37" customWidth="1"/>
    <col min="5" max="5" width="19.625" style="37" customWidth="1"/>
    <col min="6" max="6" width="27.75" style="37" customWidth="1"/>
    <col min="7" max="7" width="19.125" style="37" customWidth="1"/>
    <col min="8" max="8" width="6.875" style="37" bestFit="1" customWidth="1"/>
    <col min="9" max="9" width="11.75" style="37" customWidth="1"/>
    <col min="10" max="12" width="7.125" style="2" customWidth="1"/>
    <col min="13" max="16" width="5.25" style="2" customWidth="1"/>
    <col min="17" max="24" width="5.25" style="8" customWidth="1"/>
    <col min="25" max="16384" width="9" style="37"/>
  </cols>
  <sheetData>
    <row r="1" spans="1:24" x14ac:dyDescent="0.3">
      <c r="A1" s="25" t="s">
        <v>1</v>
      </c>
      <c r="B1" s="25" t="s">
        <v>0</v>
      </c>
      <c r="C1" s="25" t="s">
        <v>20</v>
      </c>
      <c r="D1" s="25" t="s">
        <v>2</v>
      </c>
      <c r="E1" s="25" t="s">
        <v>17</v>
      </c>
      <c r="F1" s="25" t="s">
        <v>221</v>
      </c>
      <c r="G1" s="25" t="s">
        <v>22</v>
      </c>
      <c r="H1" s="41"/>
      <c r="I1" s="25" t="s">
        <v>18</v>
      </c>
      <c r="J1" s="25" t="s">
        <v>39</v>
      </c>
      <c r="K1" s="25" t="s">
        <v>956</v>
      </c>
      <c r="L1" s="25" t="s">
        <v>957</v>
      </c>
      <c r="M1" s="3" t="s">
        <v>6</v>
      </c>
      <c r="N1" s="3" t="s">
        <v>3</v>
      </c>
      <c r="O1" s="3" t="s">
        <v>4</v>
      </c>
      <c r="P1" s="3" t="s">
        <v>5</v>
      </c>
      <c r="Q1" s="6" t="s">
        <v>7</v>
      </c>
      <c r="R1" s="6" t="s">
        <v>8</v>
      </c>
      <c r="S1" s="6" t="s">
        <v>9</v>
      </c>
      <c r="T1" s="6" t="s">
        <v>10</v>
      </c>
      <c r="U1" s="6" t="s">
        <v>11</v>
      </c>
      <c r="V1" s="6" t="s">
        <v>12</v>
      </c>
      <c r="W1" s="6" t="s">
        <v>13</v>
      </c>
      <c r="X1" s="6" t="s">
        <v>37</v>
      </c>
    </row>
    <row r="2" spans="1:24" x14ac:dyDescent="0.3">
      <c r="A2" s="40"/>
      <c r="B2" s="40"/>
      <c r="C2" s="40"/>
      <c r="D2" s="40"/>
      <c r="E2" s="40"/>
      <c r="F2" s="40"/>
      <c r="G2" s="40"/>
      <c r="H2" s="40"/>
      <c r="I2" s="40"/>
      <c r="J2" s="5" t="s">
        <v>15</v>
      </c>
      <c r="K2" s="5" t="s">
        <v>15</v>
      </c>
      <c r="L2" s="5" t="s">
        <v>15</v>
      </c>
      <c r="M2" s="4" t="s">
        <v>15</v>
      </c>
      <c r="N2" s="4" t="s">
        <v>15</v>
      </c>
      <c r="O2" s="4" t="s">
        <v>15</v>
      </c>
      <c r="P2" s="4" t="s">
        <v>15</v>
      </c>
      <c r="Q2" s="7"/>
      <c r="R2" s="7"/>
      <c r="S2" s="7"/>
      <c r="T2" s="7"/>
      <c r="U2" s="7"/>
      <c r="V2" s="7"/>
      <c r="W2" s="7"/>
      <c r="X2" s="7"/>
    </row>
    <row r="3" spans="1:24" s="38" customFormat="1" x14ac:dyDescent="0.3">
      <c r="A3" s="18">
        <v>5810</v>
      </c>
      <c r="B3" s="18" t="s">
        <v>890</v>
      </c>
      <c r="C3" s="18">
        <v>2022</v>
      </c>
      <c r="D3" s="18" t="s">
        <v>891</v>
      </c>
      <c r="E3" s="18" t="s">
        <v>141</v>
      </c>
      <c r="F3" s="18" t="s">
        <v>1507</v>
      </c>
      <c r="G3" s="18" t="s">
        <v>1171</v>
      </c>
      <c r="H3" s="18" t="s">
        <v>1461</v>
      </c>
      <c r="I3" s="18" t="s">
        <v>1424</v>
      </c>
      <c r="J3" s="18">
        <v>411</v>
      </c>
      <c r="K3" s="18">
        <v>229</v>
      </c>
      <c r="L3" s="18">
        <v>182</v>
      </c>
      <c r="M3" s="9">
        <v>167.00970000000001</v>
      </c>
      <c r="N3" s="9">
        <v>27.991600000000005</v>
      </c>
      <c r="O3" s="9">
        <v>61.990299999999991</v>
      </c>
      <c r="P3" s="9">
        <v>154.00839999999999</v>
      </c>
      <c r="Q3" s="10">
        <v>0.72930000000000006</v>
      </c>
      <c r="R3" s="10">
        <v>0.84619999999999995</v>
      </c>
      <c r="S3" s="10">
        <v>0.8564542903047313</v>
      </c>
      <c r="T3" s="10">
        <v>0.71300614309252786</v>
      </c>
      <c r="U3" s="10">
        <v>4.7418725617685293</v>
      </c>
      <c r="V3" s="10">
        <v>0.3199007326873079</v>
      </c>
      <c r="W3" s="10">
        <v>0.78106593673965941</v>
      </c>
      <c r="X3" s="10">
        <v>14.822949988062543</v>
      </c>
    </row>
    <row r="4" spans="1:24" s="38" customFormat="1" x14ac:dyDescent="0.3">
      <c r="A4" s="18">
        <v>5810</v>
      </c>
      <c r="B4" s="18" t="s">
        <v>890</v>
      </c>
      <c r="C4" s="18">
        <v>2022</v>
      </c>
      <c r="D4" s="18" t="s">
        <v>891</v>
      </c>
      <c r="E4" s="18" t="s">
        <v>141</v>
      </c>
      <c r="F4" s="18"/>
      <c r="G4" s="18" t="s">
        <v>1204</v>
      </c>
      <c r="H4" s="18"/>
      <c r="I4" s="18" t="s">
        <v>1451</v>
      </c>
      <c r="J4" s="18">
        <v>411</v>
      </c>
      <c r="K4" s="18">
        <v>229</v>
      </c>
      <c r="L4" s="18">
        <v>182</v>
      </c>
      <c r="M4" s="9">
        <v>178.00170000000003</v>
      </c>
      <c r="N4" s="9">
        <v>33.997600000000034</v>
      </c>
      <c r="O4" s="9">
        <v>50.998299999999972</v>
      </c>
      <c r="P4" s="9">
        <v>148.00239999999997</v>
      </c>
      <c r="Q4" s="10">
        <v>0.7773000000000001</v>
      </c>
      <c r="R4" s="10">
        <v>0.81319999999999981</v>
      </c>
      <c r="S4" s="10">
        <v>0.8396334327519005</v>
      </c>
      <c r="T4" s="10">
        <v>0.74372803713755786</v>
      </c>
      <c r="U4" s="10">
        <v>4.161134903640253</v>
      </c>
      <c r="V4" s="10">
        <v>0.27385636989670431</v>
      </c>
      <c r="W4" s="10">
        <v>0.79319732360097317</v>
      </c>
      <c r="X4" s="10">
        <v>15.194588700674698</v>
      </c>
    </row>
    <row r="5" spans="1:24" s="38" customFormat="1" x14ac:dyDescent="0.3">
      <c r="A5" s="18">
        <v>6275</v>
      </c>
      <c r="B5" s="18" t="s">
        <v>892</v>
      </c>
      <c r="C5" s="18">
        <v>2021</v>
      </c>
      <c r="D5" s="18" t="s">
        <v>768</v>
      </c>
      <c r="E5" s="18" t="s">
        <v>766</v>
      </c>
      <c r="F5" s="18" t="s">
        <v>1198</v>
      </c>
      <c r="G5" s="18" t="s">
        <v>1171</v>
      </c>
      <c r="H5" s="18" t="s">
        <v>1460</v>
      </c>
      <c r="I5" s="18" t="s">
        <v>1477</v>
      </c>
      <c r="J5" s="18">
        <v>140</v>
      </c>
      <c r="K5" s="18" t="s">
        <v>1160</v>
      </c>
      <c r="L5" s="18" t="s">
        <v>1422</v>
      </c>
      <c r="M5" s="9">
        <v>5.46</v>
      </c>
      <c r="N5" s="9">
        <v>4.5219999999999914</v>
      </c>
      <c r="O5" s="9">
        <v>15.54</v>
      </c>
      <c r="P5" s="9">
        <v>114.47800000000001</v>
      </c>
      <c r="Q5" s="10">
        <v>0.26</v>
      </c>
      <c r="R5" s="10">
        <v>0.96200000000000008</v>
      </c>
      <c r="S5" s="10">
        <v>0.5469845722300144</v>
      </c>
      <c r="T5" s="10">
        <v>0.8804780876494025</v>
      </c>
      <c r="U5" s="10">
        <v>6.8421052631579089</v>
      </c>
      <c r="V5" s="10">
        <v>0.76923076923076916</v>
      </c>
      <c r="W5" s="10">
        <v>0.85670000000000002</v>
      </c>
      <c r="X5" s="10">
        <v>8.8947368421052797</v>
      </c>
    </row>
    <row r="6" spans="1:24" s="38" customFormat="1" x14ac:dyDescent="0.3">
      <c r="A6" s="18">
        <v>6275</v>
      </c>
      <c r="B6" s="18" t="s">
        <v>892</v>
      </c>
      <c r="C6" s="18">
        <v>2021</v>
      </c>
      <c r="D6" s="18" t="s">
        <v>768</v>
      </c>
      <c r="E6" s="18" t="s">
        <v>766</v>
      </c>
      <c r="F6" s="18"/>
      <c r="G6" s="18" t="s">
        <v>1519</v>
      </c>
      <c r="H6" s="18"/>
      <c r="I6" s="18" t="s">
        <v>1477</v>
      </c>
      <c r="J6" s="18">
        <v>140</v>
      </c>
      <c r="K6" s="18" t="s">
        <v>1160</v>
      </c>
      <c r="L6" s="18" t="s">
        <v>1422</v>
      </c>
      <c r="M6" s="9">
        <v>0.67200000000000004</v>
      </c>
      <c r="N6" s="9">
        <v>3.5699999999999932</v>
      </c>
      <c r="O6" s="9">
        <v>20.327999999999999</v>
      </c>
      <c r="P6" s="9">
        <v>115.43</v>
      </c>
      <c r="Q6" s="10">
        <v>3.2000000000000001E-2</v>
      </c>
      <c r="R6" s="10">
        <v>0.97000000000000008</v>
      </c>
      <c r="S6" s="10">
        <v>0.1584158415841587</v>
      </c>
      <c r="T6" s="10">
        <v>0.8502629679282252</v>
      </c>
      <c r="U6" s="10">
        <v>1.0666666666666698</v>
      </c>
      <c r="V6" s="10">
        <v>0.9979381443298968</v>
      </c>
      <c r="W6" s="10">
        <v>0.82930000000000004</v>
      </c>
      <c r="X6" s="10">
        <v>1.0688705234159801</v>
      </c>
    </row>
    <row r="7" spans="1:24" s="38" customFormat="1" x14ac:dyDescent="0.3">
      <c r="A7" s="18">
        <v>6275</v>
      </c>
      <c r="B7" s="18" t="s">
        <v>892</v>
      </c>
      <c r="C7" s="18">
        <v>2021</v>
      </c>
      <c r="D7" s="18" t="s">
        <v>768</v>
      </c>
      <c r="E7" s="18" t="s">
        <v>766</v>
      </c>
      <c r="F7" s="18"/>
      <c r="G7" s="18" t="s">
        <v>1173</v>
      </c>
      <c r="H7" s="18"/>
      <c r="I7" s="18" t="s">
        <v>1477</v>
      </c>
      <c r="J7" s="18">
        <v>140</v>
      </c>
      <c r="K7" s="18" t="s">
        <v>1160</v>
      </c>
      <c r="L7" s="18" t="s">
        <v>1422</v>
      </c>
      <c r="M7" s="9">
        <v>6.7410000000000005</v>
      </c>
      <c r="N7" s="9">
        <v>14.994</v>
      </c>
      <c r="O7" s="9">
        <v>14.259</v>
      </c>
      <c r="P7" s="9">
        <v>104.006</v>
      </c>
      <c r="Q7" s="10">
        <v>0.32100000000000001</v>
      </c>
      <c r="R7" s="10">
        <v>0.874</v>
      </c>
      <c r="S7" s="10">
        <v>0.31014492753623191</v>
      </c>
      <c r="T7" s="10">
        <v>0.8794317845516425</v>
      </c>
      <c r="U7" s="10">
        <v>2.5476190476190474</v>
      </c>
      <c r="V7" s="10">
        <v>0.77688787185354702</v>
      </c>
      <c r="W7" s="10">
        <v>0.79105000000000003</v>
      </c>
      <c r="X7" s="10">
        <v>3.2792622203520589</v>
      </c>
    </row>
    <row r="8" spans="1:24" s="38" customFormat="1" x14ac:dyDescent="0.3">
      <c r="A8" s="18">
        <v>6275</v>
      </c>
      <c r="B8" s="18" t="s">
        <v>892</v>
      </c>
      <c r="C8" s="18">
        <v>2021</v>
      </c>
      <c r="D8" s="18" t="s">
        <v>768</v>
      </c>
      <c r="E8" s="18" t="s">
        <v>766</v>
      </c>
      <c r="F8" s="18" t="s">
        <v>1423</v>
      </c>
      <c r="G8" s="18" t="s">
        <v>1171</v>
      </c>
      <c r="H8" s="18" t="s">
        <v>1460</v>
      </c>
      <c r="I8" s="18" t="s">
        <v>1477</v>
      </c>
      <c r="J8" s="18">
        <v>140</v>
      </c>
      <c r="K8" s="18" t="s">
        <v>1160</v>
      </c>
      <c r="L8" s="18" t="s">
        <v>1422</v>
      </c>
      <c r="M8" s="9">
        <v>8.8829999999999991</v>
      </c>
      <c r="N8" s="9">
        <v>6.5450000000000017</v>
      </c>
      <c r="O8" s="9">
        <v>12.117000000000001</v>
      </c>
      <c r="P8" s="9">
        <v>112.455</v>
      </c>
      <c r="Q8" s="10">
        <v>0.42299999999999993</v>
      </c>
      <c r="R8" s="10">
        <v>0.94499999999999995</v>
      </c>
      <c r="S8" s="10">
        <v>0.57577132486388372</v>
      </c>
      <c r="T8" s="10">
        <v>0.90273095077545518</v>
      </c>
      <c r="U8" s="10">
        <v>7.6909090909090825</v>
      </c>
      <c r="V8" s="10">
        <v>0.61058201058201067</v>
      </c>
      <c r="W8" s="10">
        <v>0.86669999999999991</v>
      </c>
      <c r="X8" s="10">
        <v>12.596029620293047</v>
      </c>
    </row>
    <row r="9" spans="1:24" s="38" customFormat="1" x14ac:dyDescent="0.3">
      <c r="A9" s="18">
        <v>6275</v>
      </c>
      <c r="B9" s="18" t="s">
        <v>892</v>
      </c>
      <c r="C9" s="18">
        <v>2021</v>
      </c>
      <c r="D9" s="18" t="s">
        <v>768</v>
      </c>
      <c r="E9" s="18" t="s">
        <v>766</v>
      </c>
      <c r="F9" s="18"/>
      <c r="G9" s="18" t="s">
        <v>1519</v>
      </c>
      <c r="H9" s="18"/>
      <c r="I9" s="18" t="s">
        <v>1477</v>
      </c>
      <c r="J9" s="18">
        <v>140</v>
      </c>
      <c r="K9" s="18" t="s">
        <v>1160</v>
      </c>
      <c r="L9" s="18" t="s">
        <v>1422</v>
      </c>
      <c r="M9" s="9">
        <v>1.4909999999999999</v>
      </c>
      <c r="N9" s="9">
        <v>2.3799999999999955</v>
      </c>
      <c r="O9" s="9">
        <v>19.509</v>
      </c>
      <c r="P9" s="9">
        <v>116.62</v>
      </c>
      <c r="Q9" s="10">
        <v>7.0999999999999994E-2</v>
      </c>
      <c r="R9" s="10">
        <v>0.98000000000000009</v>
      </c>
      <c r="S9" s="10">
        <v>0.38517179023508186</v>
      </c>
      <c r="T9" s="10">
        <v>0.85668740679796362</v>
      </c>
      <c r="U9" s="10">
        <v>3.5500000000000163</v>
      </c>
      <c r="V9" s="10">
        <v>0.94795918367346932</v>
      </c>
      <c r="W9" s="10">
        <v>0.84365000000000001</v>
      </c>
      <c r="X9" s="10">
        <v>3.7448869752422027</v>
      </c>
    </row>
    <row r="10" spans="1:24" s="38" customFormat="1" x14ac:dyDescent="0.3">
      <c r="A10" s="18">
        <v>6275</v>
      </c>
      <c r="B10" s="18" t="s">
        <v>892</v>
      </c>
      <c r="C10" s="18">
        <v>2021</v>
      </c>
      <c r="D10" s="18" t="s">
        <v>768</v>
      </c>
      <c r="E10" s="18" t="s">
        <v>766</v>
      </c>
      <c r="F10" s="18"/>
      <c r="G10" s="18" t="s">
        <v>1173</v>
      </c>
      <c r="H10" s="18"/>
      <c r="I10" s="18" t="s">
        <v>1477</v>
      </c>
      <c r="J10" s="18">
        <v>140</v>
      </c>
      <c r="K10" s="18" t="s">
        <v>1160</v>
      </c>
      <c r="L10" s="18" t="s">
        <v>1422</v>
      </c>
      <c r="M10" s="9">
        <v>6.7829999999999995</v>
      </c>
      <c r="N10" s="9">
        <v>14.875</v>
      </c>
      <c r="O10" s="9">
        <v>14.217000000000001</v>
      </c>
      <c r="P10" s="9">
        <v>104.125</v>
      </c>
      <c r="Q10" s="10">
        <v>0.32299999999999995</v>
      </c>
      <c r="R10" s="10">
        <v>0.875</v>
      </c>
      <c r="S10" s="10">
        <v>0.31318681318681313</v>
      </c>
      <c r="T10" s="10">
        <v>0.87986513663788002</v>
      </c>
      <c r="U10" s="10">
        <v>2.5839999999999996</v>
      </c>
      <c r="V10" s="10">
        <v>0.7737142857142858</v>
      </c>
      <c r="W10" s="10">
        <v>0.79220000000000002</v>
      </c>
      <c r="X10" s="10">
        <v>3.3397341211225995</v>
      </c>
    </row>
    <row r="11" spans="1:24" s="38" customFormat="1" x14ac:dyDescent="0.3">
      <c r="A11" s="18">
        <v>6275</v>
      </c>
      <c r="B11" s="18" t="s">
        <v>892</v>
      </c>
      <c r="C11" s="18">
        <v>2021</v>
      </c>
      <c r="D11" s="18" t="s">
        <v>768</v>
      </c>
      <c r="E11" s="18" t="s">
        <v>766</v>
      </c>
      <c r="F11" s="18" t="s">
        <v>1330</v>
      </c>
      <c r="G11" s="18" t="s">
        <v>1171</v>
      </c>
      <c r="H11" s="18" t="s">
        <v>1460</v>
      </c>
      <c r="I11" s="18" t="s">
        <v>1477</v>
      </c>
      <c r="J11" s="18">
        <v>140</v>
      </c>
      <c r="K11" s="18" t="s">
        <v>1160</v>
      </c>
      <c r="L11" s="18" t="s">
        <v>1422</v>
      </c>
      <c r="M11" s="9">
        <v>10.542</v>
      </c>
      <c r="N11" s="9">
        <v>3.3319999999999936</v>
      </c>
      <c r="O11" s="9">
        <v>10.458</v>
      </c>
      <c r="P11" s="9">
        <v>115.66800000000001</v>
      </c>
      <c r="Q11" s="10">
        <v>0.502</v>
      </c>
      <c r="R11" s="10">
        <v>0.97200000000000009</v>
      </c>
      <c r="S11" s="10">
        <v>0.75983854692230102</v>
      </c>
      <c r="T11" s="10">
        <v>0.91708291708291712</v>
      </c>
      <c r="U11" s="10">
        <v>17.928571428571484</v>
      </c>
      <c r="V11" s="10">
        <v>0.51234567901234562</v>
      </c>
      <c r="W11" s="10">
        <v>0.90150000000000008</v>
      </c>
      <c r="X11" s="10">
        <v>34.993115318416592</v>
      </c>
    </row>
    <row r="12" spans="1:24" s="38" customFormat="1" x14ac:dyDescent="0.3">
      <c r="A12" s="18">
        <v>6275</v>
      </c>
      <c r="B12" s="18" t="s">
        <v>892</v>
      </c>
      <c r="C12" s="18">
        <v>2021</v>
      </c>
      <c r="D12" s="18" t="s">
        <v>768</v>
      </c>
      <c r="E12" s="18" t="s">
        <v>766</v>
      </c>
      <c r="F12" s="18"/>
      <c r="G12" s="18" t="s">
        <v>1519</v>
      </c>
      <c r="H12" s="18"/>
      <c r="I12" s="18" t="s">
        <v>1477</v>
      </c>
      <c r="J12" s="18">
        <v>140</v>
      </c>
      <c r="K12" s="18" t="s">
        <v>1160</v>
      </c>
      <c r="L12" s="18" t="s">
        <v>1422</v>
      </c>
      <c r="M12" s="9">
        <v>4.431</v>
      </c>
      <c r="N12" s="9">
        <v>2.3799999999999955</v>
      </c>
      <c r="O12" s="9">
        <v>16.568999999999999</v>
      </c>
      <c r="P12" s="9">
        <v>116.62</v>
      </c>
      <c r="Q12" s="10">
        <v>0.21099999999999999</v>
      </c>
      <c r="R12" s="10">
        <v>0.98000000000000009</v>
      </c>
      <c r="S12" s="10">
        <v>0.65056526207605392</v>
      </c>
      <c r="T12" s="10">
        <v>0.87559783465601526</v>
      </c>
      <c r="U12" s="10">
        <v>10.550000000000049</v>
      </c>
      <c r="V12" s="10">
        <v>0.80510204081632653</v>
      </c>
      <c r="W12" s="10">
        <v>0.86465000000000003</v>
      </c>
      <c r="X12" s="10">
        <v>13.103929024081141</v>
      </c>
    </row>
    <row r="13" spans="1:24" s="39" customFormat="1" x14ac:dyDescent="0.3">
      <c r="A13" s="18">
        <v>6275</v>
      </c>
      <c r="B13" s="18" t="s">
        <v>892</v>
      </c>
      <c r="C13" s="18">
        <v>2021</v>
      </c>
      <c r="D13" s="18" t="s">
        <v>768</v>
      </c>
      <c r="E13" s="18" t="s">
        <v>766</v>
      </c>
      <c r="F13" s="18"/>
      <c r="G13" s="18" t="s">
        <v>1173</v>
      </c>
      <c r="H13" s="18"/>
      <c r="I13" s="18" t="s">
        <v>1477</v>
      </c>
      <c r="J13" s="18">
        <v>140</v>
      </c>
      <c r="K13" s="18" t="s">
        <v>1160</v>
      </c>
      <c r="L13" s="18" t="s">
        <v>1422</v>
      </c>
      <c r="M13" s="9">
        <v>12.096000000000002</v>
      </c>
      <c r="N13" s="9">
        <v>16.659999999999997</v>
      </c>
      <c r="O13" s="9">
        <v>8.9039999999999981</v>
      </c>
      <c r="P13" s="9">
        <v>102.34</v>
      </c>
      <c r="Q13" s="10">
        <v>0.57600000000000007</v>
      </c>
      <c r="R13" s="10">
        <v>0.86</v>
      </c>
      <c r="S13" s="10">
        <v>0.42064264849074984</v>
      </c>
      <c r="T13" s="10">
        <v>0.91995972816511451</v>
      </c>
      <c r="U13" s="10">
        <v>4.1142857142857148</v>
      </c>
      <c r="V13" s="10">
        <v>0.4930232558139534</v>
      </c>
      <c r="W13" s="10">
        <v>0.81740000000000002</v>
      </c>
      <c r="X13" s="10">
        <v>8.345013477088953</v>
      </c>
    </row>
    <row r="14" spans="1:24" s="39" customFormat="1" x14ac:dyDescent="0.3">
      <c r="A14" s="18">
        <v>6275</v>
      </c>
      <c r="B14" s="18" t="s">
        <v>892</v>
      </c>
      <c r="C14" s="18">
        <v>2021</v>
      </c>
      <c r="D14" s="18" t="s">
        <v>768</v>
      </c>
      <c r="E14" s="18" t="s">
        <v>766</v>
      </c>
      <c r="F14" s="18" t="s">
        <v>1335</v>
      </c>
      <c r="G14" s="18" t="s">
        <v>1171</v>
      </c>
      <c r="H14" s="18" t="s">
        <v>1460</v>
      </c>
      <c r="I14" s="18" t="s">
        <v>1477</v>
      </c>
      <c r="J14" s="18">
        <v>140</v>
      </c>
      <c r="K14" s="18" t="s">
        <v>1160</v>
      </c>
      <c r="L14" s="18" t="s">
        <v>1422</v>
      </c>
      <c r="M14" s="9">
        <v>20.79</v>
      </c>
      <c r="N14" s="9">
        <v>2.3799999999999955</v>
      </c>
      <c r="O14" s="9">
        <v>0.21000000000000085</v>
      </c>
      <c r="P14" s="9">
        <v>116.62</v>
      </c>
      <c r="Q14" s="10">
        <v>0.99</v>
      </c>
      <c r="R14" s="10">
        <v>0.98000000000000009</v>
      </c>
      <c r="S14" s="10">
        <v>0.89728096676737179</v>
      </c>
      <c r="T14" s="10">
        <v>0.99820251647693226</v>
      </c>
      <c r="U14" s="10">
        <v>49.500000000000227</v>
      </c>
      <c r="V14" s="10">
        <v>1.0204081632653069E-2</v>
      </c>
      <c r="W14" s="10">
        <v>0.98149999999999993</v>
      </c>
      <c r="X14" s="10">
        <v>4850.9999999999891</v>
      </c>
    </row>
    <row r="15" spans="1:24" s="39" customFormat="1" x14ac:dyDescent="0.3">
      <c r="A15" s="18">
        <v>6275</v>
      </c>
      <c r="B15" s="18" t="s">
        <v>892</v>
      </c>
      <c r="C15" s="18">
        <v>2021</v>
      </c>
      <c r="D15" s="18" t="s">
        <v>768</v>
      </c>
      <c r="E15" s="18" t="s">
        <v>766</v>
      </c>
      <c r="F15" s="18"/>
      <c r="G15" s="18" t="s">
        <v>1519</v>
      </c>
      <c r="H15" s="18"/>
      <c r="I15" s="18" t="s">
        <v>1477</v>
      </c>
      <c r="J15" s="18">
        <v>140</v>
      </c>
      <c r="K15" s="18" t="s">
        <v>1160</v>
      </c>
      <c r="L15" s="18" t="s">
        <v>1422</v>
      </c>
      <c r="M15" s="9">
        <v>16.8</v>
      </c>
      <c r="N15" s="9">
        <v>2.3799999999999955</v>
      </c>
      <c r="O15" s="9">
        <v>4.1999999999999993</v>
      </c>
      <c r="P15" s="9">
        <v>116.62</v>
      </c>
      <c r="Q15" s="10">
        <v>0.8</v>
      </c>
      <c r="R15" s="10">
        <v>0.98000000000000009</v>
      </c>
      <c r="S15" s="10">
        <v>0.87591240875912435</v>
      </c>
      <c r="T15" s="10">
        <v>0.96523754345307067</v>
      </c>
      <c r="U15" s="10">
        <v>40.000000000000192</v>
      </c>
      <c r="V15" s="10">
        <v>0.20408163265306117</v>
      </c>
      <c r="W15" s="10">
        <v>0.95300000000000007</v>
      </c>
      <c r="X15" s="10">
        <v>196.00000000000043</v>
      </c>
    </row>
    <row r="16" spans="1:24" s="39" customFormat="1" x14ac:dyDescent="0.3">
      <c r="A16" s="18">
        <v>6275</v>
      </c>
      <c r="B16" s="18" t="s">
        <v>892</v>
      </c>
      <c r="C16" s="18">
        <v>2021</v>
      </c>
      <c r="D16" s="18" t="s">
        <v>768</v>
      </c>
      <c r="E16" s="18" t="s">
        <v>766</v>
      </c>
      <c r="F16" s="18"/>
      <c r="G16" s="18" t="s">
        <v>1173</v>
      </c>
      <c r="H16" s="18"/>
      <c r="I16" s="18" t="s">
        <v>1477</v>
      </c>
      <c r="J16" s="18">
        <v>140</v>
      </c>
      <c r="K16" s="18" t="s">
        <v>1160</v>
      </c>
      <c r="L16" s="18" t="s">
        <v>1422</v>
      </c>
      <c r="M16" s="9">
        <v>18.312000000000001</v>
      </c>
      <c r="N16" s="9">
        <v>16.421999999999983</v>
      </c>
      <c r="O16" s="9">
        <v>2.6879999999999988</v>
      </c>
      <c r="P16" s="9">
        <v>102.57800000000002</v>
      </c>
      <c r="Q16" s="10">
        <v>0.87200000000000011</v>
      </c>
      <c r="R16" s="10">
        <v>0.8620000000000001</v>
      </c>
      <c r="S16" s="10">
        <v>0.52720677146312001</v>
      </c>
      <c r="T16" s="10">
        <v>0.97446468945338471</v>
      </c>
      <c r="U16" s="10">
        <v>6.3188405797101499</v>
      </c>
      <c r="V16" s="10">
        <v>0.14849187935034788</v>
      </c>
      <c r="W16" s="10">
        <v>0.86350000000000016</v>
      </c>
      <c r="X16" s="10">
        <v>42.553442028985579</v>
      </c>
    </row>
    <row r="17" spans="1:24" s="39" customFormat="1" x14ac:dyDescent="0.3">
      <c r="A17" s="18">
        <v>6275</v>
      </c>
      <c r="B17" s="18" t="s">
        <v>892</v>
      </c>
      <c r="C17" s="18">
        <v>2021</v>
      </c>
      <c r="D17" s="18" t="s">
        <v>768</v>
      </c>
      <c r="E17" s="18" t="s">
        <v>766</v>
      </c>
      <c r="F17" s="18" t="s">
        <v>1398</v>
      </c>
      <c r="G17" s="18" t="s">
        <v>1171</v>
      </c>
      <c r="H17" s="18" t="s">
        <v>1460</v>
      </c>
      <c r="I17" s="18" t="s">
        <v>1477</v>
      </c>
      <c r="J17" s="18">
        <v>140</v>
      </c>
      <c r="K17" s="18" t="s">
        <v>1160</v>
      </c>
      <c r="L17" s="18" t="s">
        <v>1422</v>
      </c>
      <c r="M17" s="9">
        <v>21</v>
      </c>
      <c r="N17" s="9">
        <v>2.1419999999999959</v>
      </c>
      <c r="O17" s="9">
        <v>0</v>
      </c>
      <c r="P17" s="9">
        <v>116.858</v>
      </c>
      <c r="Q17" s="10">
        <v>1</v>
      </c>
      <c r="R17" s="10">
        <v>0.98199999999999998</v>
      </c>
      <c r="S17" s="10">
        <v>0.90744101633393848</v>
      </c>
      <c r="T17" s="10">
        <v>1</v>
      </c>
      <c r="U17" s="10">
        <v>55.555555555555507</v>
      </c>
      <c r="V17" s="10">
        <v>0</v>
      </c>
      <c r="W17" s="10">
        <v>0.98470000000000002</v>
      </c>
      <c r="X17" s="10" t="s">
        <v>43</v>
      </c>
    </row>
    <row r="18" spans="1:24" s="39" customFormat="1" x14ac:dyDescent="0.3">
      <c r="A18" s="18">
        <v>6275</v>
      </c>
      <c r="B18" s="18" t="s">
        <v>892</v>
      </c>
      <c r="C18" s="18">
        <v>2021</v>
      </c>
      <c r="D18" s="18" t="s">
        <v>768</v>
      </c>
      <c r="E18" s="18" t="s">
        <v>766</v>
      </c>
      <c r="F18" s="18"/>
      <c r="G18" s="18" t="s">
        <v>1519</v>
      </c>
      <c r="H18" s="18"/>
      <c r="I18" s="18" t="s">
        <v>1477</v>
      </c>
      <c r="J18" s="18">
        <v>140</v>
      </c>
      <c r="K18" s="18" t="s">
        <v>1160</v>
      </c>
      <c r="L18" s="18" t="s">
        <v>1422</v>
      </c>
      <c r="M18" s="9">
        <v>18.375</v>
      </c>
      <c r="N18" s="9">
        <v>1.1899999999999977</v>
      </c>
      <c r="O18" s="9">
        <v>2.625</v>
      </c>
      <c r="P18" s="9">
        <v>117.81</v>
      </c>
      <c r="Q18" s="10">
        <v>0.875</v>
      </c>
      <c r="R18" s="10">
        <v>0.99</v>
      </c>
      <c r="S18" s="10">
        <v>0.9391771019677998</v>
      </c>
      <c r="T18" s="10">
        <v>0.97820401046207495</v>
      </c>
      <c r="U18" s="10">
        <v>87.499999999999929</v>
      </c>
      <c r="V18" s="10">
        <v>0.12626262626262627</v>
      </c>
      <c r="W18" s="10">
        <v>0.97275</v>
      </c>
      <c r="X18" s="10">
        <v>693.00000000000136</v>
      </c>
    </row>
    <row r="19" spans="1:24" s="39" customFormat="1" x14ac:dyDescent="0.3">
      <c r="A19" s="18">
        <v>6275</v>
      </c>
      <c r="B19" s="18" t="s">
        <v>892</v>
      </c>
      <c r="C19" s="18">
        <v>2021</v>
      </c>
      <c r="D19" s="18" t="s">
        <v>768</v>
      </c>
      <c r="E19" s="18" t="s">
        <v>766</v>
      </c>
      <c r="F19" s="18"/>
      <c r="G19" s="18" t="s">
        <v>1173</v>
      </c>
      <c r="H19" s="18"/>
      <c r="I19" s="18" t="s">
        <v>1477</v>
      </c>
      <c r="J19" s="18">
        <v>140</v>
      </c>
      <c r="K19" s="18" t="s">
        <v>1160</v>
      </c>
      <c r="L19" s="18" t="s">
        <v>1422</v>
      </c>
      <c r="M19" s="9">
        <v>20.012999999999998</v>
      </c>
      <c r="N19" s="9">
        <v>15.469999999999999</v>
      </c>
      <c r="O19" s="9">
        <v>0.98700000000000188</v>
      </c>
      <c r="P19" s="9">
        <v>103.53</v>
      </c>
      <c r="Q19" s="10">
        <v>0.95299999999999996</v>
      </c>
      <c r="R19" s="10">
        <v>0.87</v>
      </c>
      <c r="S19" s="10">
        <v>0.56401657131584138</v>
      </c>
      <c r="T19" s="10">
        <v>0.99055656017681337</v>
      </c>
      <c r="U19" s="10">
        <v>7.3307692307692305</v>
      </c>
      <c r="V19" s="10">
        <v>5.4022988505747174E-2</v>
      </c>
      <c r="W19" s="10">
        <v>0.88245000000000007</v>
      </c>
      <c r="X19" s="10">
        <v>135.69721767594083</v>
      </c>
    </row>
    <row r="20" spans="1:24" s="39" customFormat="1" x14ac:dyDescent="0.3">
      <c r="A20" s="18">
        <v>115</v>
      </c>
      <c r="B20" s="18" t="s">
        <v>893</v>
      </c>
      <c r="C20" s="18">
        <v>2021</v>
      </c>
      <c r="D20" s="18" t="s">
        <v>894</v>
      </c>
      <c r="E20" s="18" t="s">
        <v>365</v>
      </c>
      <c r="F20" s="18"/>
      <c r="G20" s="18" t="s">
        <v>1171</v>
      </c>
      <c r="H20" s="18" t="s">
        <v>1461</v>
      </c>
      <c r="I20" s="18" t="s">
        <v>1480</v>
      </c>
      <c r="J20" s="18">
        <v>250</v>
      </c>
      <c r="K20" s="19" t="s">
        <v>1199</v>
      </c>
      <c r="L20" s="19" t="s">
        <v>1421</v>
      </c>
      <c r="M20" s="9">
        <v>25.074999999999999</v>
      </c>
      <c r="N20" s="9">
        <v>53.129999999999995</v>
      </c>
      <c r="O20" s="9">
        <v>59.924999999999997</v>
      </c>
      <c r="P20" s="9">
        <v>111.87</v>
      </c>
      <c r="Q20" s="10">
        <v>0.29499999999999998</v>
      </c>
      <c r="R20" s="10">
        <v>0.67800000000000005</v>
      </c>
      <c r="S20" s="10">
        <v>0.32063167316667734</v>
      </c>
      <c r="T20" s="10">
        <v>0.65118309613201775</v>
      </c>
      <c r="U20" s="10">
        <v>0.91614906832298149</v>
      </c>
      <c r="V20" s="10">
        <v>1.0398230088495575</v>
      </c>
      <c r="W20" s="10">
        <v>0.54777999999999993</v>
      </c>
      <c r="X20" s="10">
        <v>0.88106250825954813</v>
      </c>
    </row>
    <row r="21" spans="1:24" s="39" customFormat="1" x14ac:dyDescent="0.3">
      <c r="A21" s="18">
        <v>115</v>
      </c>
      <c r="B21" s="18" t="s">
        <v>893</v>
      </c>
      <c r="C21" s="18">
        <v>2021</v>
      </c>
      <c r="D21" s="18" t="s">
        <v>894</v>
      </c>
      <c r="E21" s="18" t="s">
        <v>365</v>
      </c>
      <c r="F21" s="18"/>
      <c r="G21" s="18" t="s">
        <v>1519</v>
      </c>
      <c r="H21" s="18"/>
      <c r="I21" s="18" t="s">
        <v>1479</v>
      </c>
      <c r="J21" s="18">
        <v>250</v>
      </c>
      <c r="K21" s="19" t="s">
        <v>1199</v>
      </c>
      <c r="L21" s="19" t="s">
        <v>1421</v>
      </c>
      <c r="M21" s="9">
        <v>32.045000000000002</v>
      </c>
      <c r="N21" s="9">
        <v>41.25</v>
      </c>
      <c r="O21" s="9">
        <v>52.954999999999998</v>
      </c>
      <c r="P21" s="9">
        <v>123.75</v>
      </c>
      <c r="Q21" s="10">
        <v>0.377</v>
      </c>
      <c r="R21" s="10">
        <v>0.75</v>
      </c>
      <c r="S21" s="10">
        <v>0.43720581212906751</v>
      </c>
      <c r="T21" s="10">
        <v>0.70031974194278601</v>
      </c>
      <c r="U21" s="10">
        <v>1.508</v>
      </c>
      <c r="V21" s="10">
        <v>0.83066666666666666</v>
      </c>
      <c r="W21" s="10">
        <v>0.62318000000000007</v>
      </c>
      <c r="X21" s="10">
        <v>1.8154093097913326</v>
      </c>
    </row>
    <row r="22" spans="1:24" s="39" customFormat="1" x14ac:dyDescent="0.3">
      <c r="A22" s="18">
        <v>6852</v>
      </c>
      <c r="B22" s="18" t="s">
        <v>895</v>
      </c>
      <c r="C22" s="18">
        <v>2020</v>
      </c>
      <c r="D22" s="18" t="s">
        <v>896</v>
      </c>
      <c r="E22" s="18" t="s">
        <v>897</v>
      </c>
      <c r="F22" s="18"/>
      <c r="G22" s="18" t="s">
        <v>1171</v>
      </c>
      <c r="H22" s="18" t="s">
        <v>1461</v>
      </c>
      <c r="I22" s="18" t="s">
        <v>1420</v>
      </c>
      <c r="J22" s="18">
        <v>350</v>
      </c>
      <c r="K22" s="18" t="s">
        <v>1178</v>
      </c>
      <c r="L22" s="18" t="s">
        <v>1419</v>
      </c>
      <c r="M22" s="9">
        <v>44.999400000000009</v>
      </c>
      <c r="N22" s="9">
        <v>77.004000000000019</v>
      </c>
      <c r="O22" s="9">
        <v>29.000599999999991</v>
      </c>
      <c r="P22" s="9">
        <v>198.99599999999998</v>
      </c>
      <c r="Q22" s="10">
        <v>0.60810000000000008</v>
      </c>
      <c r="R22" s="10">
        <v>0.72099999999999997</v>
      </c>
      <c r="S22" s="10">
        <v>0.36883726191237293</v>
      </c>
      <c r="T22" s="10">
        <v>0.87280248915992609</v>
      </c>
      <c r="U22" s="10">
        <v>2.1795698924731184</v>
      </c>
      <c r="V22" s="10">
        <v>0.54355062413314825</v>
      </c>
      <c r="W22" s="10">
        <v>0.69712971428571424</v>
      </c>
      <c r="X22" s="10">
        <v>4.009874693730846</v>
      </c>
    </row>
    <row r="23" spans="1:24" s="39" customFormat="1" x14ac:dyDescent="0.3">
      <c r="A23" s="18">
        <v>6852</v>
      </c>
      <c r="B23" s="18" t="s">
        <v>895</v>
      </c>
      <c r="C23" s="18">
        <v>2020</v>
      </c>
      <c r="D23" s="18" t="s">
        <v>896</v>
      </c>
      <c r="E23" s="18" t="s">
        <v>897</v>
      </c>
      <c r="F23" s="18"/>
      <c r="G23" s="18" t="s">
        <v>1519</v>
      </c>
      <c r="H23" s="18"/>
      <c r="I23" s="18" t="s">
        <v>1429</v>
      </c>
      <c r="J23" s="18">
        <v>350</v>
      </c>
      <c r="K23" s="18" t="s">
        <v>1178</v>
      </c>
      <c r="L23" s="18" t="s">
        <v>1419</v>
      </c>
      <c r="M23" s="9">
        <v>42.002399999999994</v>
      </c>
      <c r="N23" s="9">
        <v>46.009200000000021</v>
      </c>
      <c r="O23" s="9">
        <v>31.997600000000006</v>
      </c>
      <c r="P23" s="9">
        <v>229.99079999999998</v>
      </c>
      <c r="Q23" s="10">
        <v>0.56759999999999988</v>
      </c>
      <c r="R23" s="10">
        <v>0.83329999999999993</v>
      </c>
      <c r="S23" s="10">
        <v>0.47723709147430549</v>
      </c>
      <c r="T23" s="10">
        <v>0.87786634828106902</v>
      </c>
      <c r="U23" s="10">
        <v>3.4049190161967586</v>
      </c>
      <c r="V23" s="10">
        <v>0.51890075603024144</v>
      </c>
      <c r="W23" s="10">
        <v>0.77712342857142858</v>
      </c>
      <c r="X23" s="10">
        <v>6.5617923593819567</v>
      </c>
    </row>
    <row r="24" spans="1:24" s="39" customFormat="1" x14ac:dyDescent="0.3">
      <c r="A24" s="18">
        <v>300</v>
      </c>
      <c r="B24" s="18" t="s">
        <v>898</v>
      </c>
      <c r="C24" s="18">
        <v>2020</v>
      </c>
      <c r="D24" s="18" t="s">
        <v>768</v>
      </c>
      <c r="E24" s="18" t="s">
        <v>766</v>
      </c>
      <c r="F24" s="18"/>
      <c r="G24" s="18" t="s">
        <v>1171</v>
      </c>
      <c r="H24" s="18" t="s">
        <v>1461</v>
      </c>
      <c r="I24" s="18" t="s">
        <v>1418</v>
      </c>
      <c r="J24" s="18">
        <v>337</v>
      </c>
      <c r="K24" s="18" t="s">
        <v>1417</v>
      </c>
      <c r="L24" s="18" t="s">
        <v>1416</v>
      </c>
      <c r="M24" s="9">
        <v>100.05</v>
      </c>
      <c r="N24" s="9">
        <v>8.9650000000000034</v>
      </c>
      <c r="O24" s="9">
        <v>73.95</v>
      </c>
      <c r="P24" s="9">
        <v>154.035</v>
      </c>
      <c r="Q24" s="10">
        <v>0.57499999999999996</v>
      </c>
      <c r="R24" s="10">
        <v>0.94499999999999995</v>
      </c>
      <c r="S24" s="10">
        <v>0.91776361051231481</v>
      </c>
      <c r="T24" s="10">
        <v>0.67563655503651554</v>
      </c>
      <c r="U24" s="10">
        <v>10.454545454545444</v>
      </c>
      <c r="V24" s="10">
        <v>0.44973544973544982</v>
      </c>
      <c r="W24" s="10">
        <v>0.75396142433234414</v>
      </c>
      <c r="X24" s="10">
        <v>23.245989304812824</v>
      </c>
    </row>
    <row r="25" spans="1:24" s="39" customFormat="1" x14ac:dyDescent="0.3">
      <c r="A25" s="18">
        <v>300</v>
      </c>
      <c r="B25" s="18" t="s">
        <v>898</v>
      </c>
      <c r="C25" s="18">
        <v>2020</v>
      </c>
      <c r="D25" s="18" t="s">
        <v>768</v>
      </c>
      <c r="E25" s="18" t="s">
        <v>766</v>
      </c>
      <c r="F25" s="18"/>
      <c r="G25" s="18" t="s">
        <v>1204</v>
      </c>
      <c r="H25" s="18"/>
      <c r="I25" s="18" t="s">
        <v>1450</v>
      </c>
      <c r="J25" s="18">
        <v>337</v>
      </c>
      <c r="K25" s="18" t="s">
        <v>1417</v>
      </c>
      <c r="L25" s="18" t="s">
        <v>1416</v>
      </c>
      <c r="M25" s="9">
        <v>137.982</v>
      </c>
      <c r="N25" s="9">
        <v>14.018000000000001</v>
      </c>
      <c r="O25" s="9">
        <v>36.018000000000001</v>
      </c>
      <c r="P25" s="9">
        <v>148.982</v>
      </c>
      <c r="Q25" s="10">
        <v>0.79300000000000004</v>
      </c>
      <c r="R25" s="10">
        <v>0.91400000000000003</v>
      </c>
      <c r="S25" s="10">
        <v>0.90777631578947371</v>
      </c>
      <c r="T25" s="10">
        <v>0.80530810810810816</v>
      </c>
      <c r="U25" s="10">
        <v>9.2209302325581444</v>
      </c>
      <c r="V25" s="10">
        <v>0.22647702407002182</v>
      </c>
      <c r="W25" s="10">
        <v>0.85152522255192875</v>
      </c>
      <c r="X25" s="10">
        <v>40.714638804628692</v>
      </c>
    </row>
    <row r="26" spans="1:24" s="39" customFormat="1" x14ac:dyDescent="0.3">
      <c r="A26" s="18">
        <v>306</v>
      </c>
      <c r="B26" s="18" t="s">
        <v>899</v>
      </c>
      <c r="C26" s="18">
        <v>2020</v>
      </c>
      <c r="D26" s="18" t="s">
        <v>900</v>
      </c>
      <c r="E26" s="18" t="s">
        <v>766</v>
      </c>
      <c r="F26" s="18" t="s">
        <v>1415</v>
      </c>
      <c r="G26" s="18" t="s">
        <v>1171</v>
      </c>
      <c r="H26" s="18" t="s">
        <v>1460</v>
      </c>
      <c r="I26" s="18" t="s">
        <v>1477</v>
      </c>
      <c r="J26" s="18">
        <v>147</v>
      </c>
      <c r="K26" s="18">
        <v>41</v>
      </c>
      <c r="L26" s="18">
        <v>106</v>
      </c>
      <c r="M26" s="9">
        <v>13.001100000000001</v>
      </c>
      <c r="N26" s="9">
        <v>8.9993999999999801</v>
      </c>
      <c r="O26" s="9">
        <v>27.998899999999999</v>
      </c>
      <c r="P26" s="9">
        <v>97.00060000000002</v>
      </c>
      <c r="Q26" s="10">
        <v>0.31710000000000005</v>
      </c>
      <c r="R26" s="10">
        <v>0.91510000000000014</v>
      </c>
      <c r="S26" s="10">
        <v>0.59094566032590223</v>
      </c>
      <c r="T26" s="10">
        <v>0.77600790403161624</v>
      </c>
      <c r="U26" s="10">
        <v>3.7349823321554836</v>
      </c>
      <c r="V26" s="10">
        <v>0.74625723964594015</v>
      </c>
      <c r="W26" s="10">
        <v>0.74831088435374171</v>
      </c>
      <c r="X26" s="10">
        <v>5.0049528952342746</v>
      </c>
    </row>
    <row r="27" spans="1:24" s="39" customFormat="1" x14ac:dyDescent="0.3">
      <c r="A27" s="18">
        <v>306</v>
      </c>
      <c r="B27" s="18" t="s">
        <v>899</v>
      </c>
      <c r="C27" s="18">
        <v>2020</v>
      </c>
      <c r="D27" s="18" t="s">
        <v>900</v>
      </c>
      <c r="E27" s="18" t="s">
        <v>766</v>
      </c>
      <c r="F27" s="18"/>
      <c r="G27" s="18" t="s">
        <v>1272</v>
      </c>
      <c r="H27" s="18"/>
      <c r="I27" s="18" t="s">
        <v>1477</v>
      </c>
      <c r="J27" s="18">
        <v>147</v>
      </c>
      <c r="K27" s="18">
        <v>41</v>
      </c>
      <c r="L27" s="18">
        <v>106</v>
      </c>
      <c r="M27" s="9">
        <v>7.9991000000000012</v>
      </c>
      <c r="N27" s="9">
        <v>0.99639999999999418</v>
      </c>
      <c r="O27" s="9">
        <v>33.000900000000001</v>
      </c>
      <c r="P27" s="9">
        <v>105.00360000000001</v>
      </c>
      <c r="Q27" s="10">
        <v>0.19510000000000002</v>
      </c>
      <c r="R27" s="10">
        <v>0.99060000000000004</v>
      </c>
      <c r="S27" s="10">
        <v>0.88923350564171022</v>
      </c>
      <c r="T27" s="10">
        <v>0.76087084116822279</v>
      </c>
      <c r="U27" s="10">
        <v>20.755319148936252</v>
      </c>
      <c r="V27" s="10">
        <v>0.81253785584494242</v>
      </c>
      <c r="W27" s="10">
        <v>0.76872585034013607</v>
      </c>
      <c r="X27" s="10">
        <v>25.543818050610376</v>
      </c>
    </row>
    <row r="28" spans="1:24" s="38" customFormat="1" x14ac:dyDescent="0.3">
      <c r="A28" s="18">
        <v>306</v>
      </c>
      <c r="B28" s="18" t="s">
        <v>899</v>
      </c>
      <c r="C28" s="18">
        <v>2020</v>
      </c>
      <c r="D28" s="18" t="s">
        <v>900</v>
      </c>
      <c r="E28" s="18" t="s">
        <v>766</v>
      </c>
      <c r="F28" s="18" t="s">
        <v>1414</v>
      </c>
      <c r="G28" s="18" t="s">
        <v>1171</v>
      </c>
      <c r="H28" s="18" t="s">
        <v>1460</v>
      </c>
      <c r="I28" s="18" t="s">
        <v>1477</v>
      </c>
      <c r="J28" s="18">
        <v>213</v>
      </c>
      <c r="K28" s="18">
        <v>52</v>
      </c>
      <c r="L28" s="18">
        <v>161</v>
      </c>
      <c r="M28" s="9">
        <v>16.998799999999999</v>
      </c>
      <c r="N28" s="9">
        <v>9.9980999999999938</v>
      </c>
      <c r="O28" s="9">
        <v>35.001199999999997</v>
      </c>
      <c r="P28" s="9">
        <v>151.00190000000001</v>
      </c>
      <c r="Q28" s="10">
        <v>0.32689999999999997</v>
      </c>
      <c r="R28" s="10">
        <v>0.93790000000000007</v>
      </c>
      <c r="S28" s="10">
        <v>0.6296574791920555</v>
      </c>
      <c r="T28" s="10">
        <v>0.81182464163231682</v>
      </c>
      <c r="U28" s="10">
        <v>5.2640901771336601</v>
      </c>
      <c r="V28" s="10">
        <v>0.71766712869175819</v>
      </c>
      <c r="W28" s="10">
        <v>0.78873568075117373</v>
      </c>
      <c r="X28" s="10">
        <v>7.3350024916560068</v>
      </c>
    </row>
    <row r="29" spans="1:24" s="38" customFormat="1" x14ac:dyDescent="0.3">
      <c r="A29" s="18">
        <v>306</v>
      </c>
      <c r="B29" s="18" t="s">
        <v>899</v>
      </c>
      <c r="C29" s="18">
        <v>2020</v>
      </c>
      <c r="D29" s="18" t="s">
        <v>900</v>
      </c>
      <c r="E29" s="18" t="s">
        <v>766</v>
      </c>
      <c r="F29" s="18"/>
      <c r="G29" s="18" t="s">
        <v>1272</v>
      </c>
      <c r="H29" s="18"/>
      <c r="I29" s="18" t="s">
        <v>1477</v>
      </c>
      <c r="J29" s="18">
        <v>213</v>
      </c>
      <c r="K29" s="18">
        <v>52</v>
      </c>
      <c r="L29" s="18">
        <v>161</v>
      </c>
      <c r="M29" s="9">
        <v>10.997999999999999</v>
      </c>
      <c r="N29" s="9">
        <v>0.99820000000002551</v>
      </c>
      <c r="O29" s="9">
        <v>41.002000000000002</v>
      </c>
      <c r="P29" s="9">
        <v>160.00179999999997</v>
      </c>
      <c r="Q29" s="10">
        <v>0.21149999999999999</v>
      </c>
      <c r="R29" s="10">
        <v>0.99379999999999979</v>
      </c>
      <c r="S29" s="10">
        <v>0.91679031693369373</v>
      </c>
      <c r="T29" s="10">
        <v>0.79601380670415178</v>
      </c>
      <c r="U29" s="10">
        <v>34.112903225805319</v>
      </c>
      <c r="V29" s="10">
        <v>0.79341919903401104</v>
      </c>
      <c r="W29" s="10">
        <v>0.80281596244131437</v>
      </c>
      <c r="X29" s="10">
        <v>42.994804344712207</v>
      </c>
    </row>
    <row r="30" spans="1:24" s="38" customFormat="1" x14ac:dyDescent="0.3">
      <c r="A30" s="18">
        <v>306</v>
      </c>
      <c r="B30" s="18" t="s">
        <v>899</v>
      </c>
      <c r="C30" s="18">
        <v>2020</v>
      </c>
      <c r="D30" s="18" t="s">
        <v>900</v>
      </c>
      <c r="E30" s="18" t="s">
        <v>766</v>
      </c>
      <c r="F30" s="18" t="s">
        <v>1413</v>
      </c>
      <c r="G30" s="18" t="s">
        <v>1171</v>
      </c>
      <c r="H30" s="18" t="s">
        <v>1460</v>
      </c>
      <c r="I30" s="18" t="s">
        <v>1477</v>
      </c>
      <c r="J30" s="18">
        <v>271</v>
      </c>
      <c r="K30" s="18">
        <v>68</v>
      </c>
      <c r="L30" s="18">
        <v>203</v>
      </c>
      <c r="M30" s="9">
        <v>28.002399999999998</v>
      </c>
      <c r="N30" s="9">
        <v>11.997299999999996</v>
      </c>
      <c r="O30" s="9">
        <v>39.997600000000006</v>
      </c>
      <c r="P30" s="9">
        <v>191.0027</v>
      </c>
      <c r="Q30" s="10">
        <v>0.41179999999999994</v>
      </c>
      <c r="R30" s="10">
        <v>0.94090000000000007</v>
      </c>
      <c r="S30" s="10">
        <v>0.70006525048937884</v>
      </c>
      <c r="T30" s="10">
        <v>0.82685044131977314</v>
      </c>
      <c r="U30" s="10">
        <v>6.9678510998308028</v>
      </c>
      <c r="V30" s="10">
        <v>0.62514613667764907</v>
      </c>
      <c r="W30" s="10">
        <v>0.80813690036900365</v>
      </c>
      <c r="X30" s="10">
        <v>11.145955627049975</v>
      </c>
    </row>
    <row r="31" spans="1:24" s="38" customFormat="1" x14ac:dyDescent="0.3">
      <c r="A31" s="18">
        <v>306</v>
      </c>
      <c r="B31" s="18" t="s">
        <v>899</v>
      </c>
      <c r="C31" s="18">
        <v>2020</v>
      </c>
      <c r="D31" s="18" t="s">
        <v>900</v>
      </c>
      <c r="E31" s="18" t="s">
        <v>766</v>
      </c>
      <c r="F31" s="18"/>
      <c r="G31" s="18" t="s">
        <v>1272</v>
      </c>
      <c r="H31" s="18"/>
      <c r="I31" s="18" t="s">
        <v>1477</v>
      </c>
      <c r="J31" s="18">
        <v>271</v>
      </c>
      <c r="K31" s="18">
        <v>68</v>
      </c>
      <c r="L31" s="18">
        <v>203</v>
      </c>
      <c r="M31" s="9">
        <v>21.998000000000001</v>
      </c>
      <c r="N31" s="9">
        <v>2.0096999999999809</v>
      </c>
      <c r="O31" s="9">
        <v>46.001999999999995</v>
      </c>
      <c r="P31" s="9">
        <v>200.99030000000002</v>
      </c>
      <c r="Q31" s="10">
        <v>0.32350000000000001</v>
      </c>
      <c r="R31" s="10">
        <v>0.99010000000000009</v>
      </c>
      <c r="S31" s="10">
        <v>0.91628935716457705</v>
      </c>
      <c r="T31" s="10">
        <v>0.81375127888602206</v>
      </c>
      <c r="U31" s="10">
        <v>32.67676767676798</v>
      </c>
      <c r="V31" s="10">
        <v>0.68326431673568322</v>
      </c>
      <c r="W31" s="10">
        <v>0.82283505535055357</v>
      </c>
      <c r="X31" s="10">
        <v>47.824490283470794</v>
      </c>
    </row>
    <row r="32" spans="1:24" s="38" customFormat="1" x14ac:dyDescent="0.3">
      <c r="A32" s="18">
        <v>7921</v>
      </c>
      <c r="B32" s="18" t="s">
        <v>901</v>
      </c>
      <c r="C32" s="18">
        <v>2018</v>
      </c>
      <c r="D32" s="18" t="s">
        <v>902</v>
      </c>
      <c r="E32" s="18" t="s">
        <v>141</v>
      </c>
      <c r="F32" s="18"/>
      <c r="G32" s="18" t="s">
        <v>1171</v>
      </c>
      <c r="H32" s="18" t="s">
        <v>1461</v>
      </c>
      <c r="I32" s="18" t="s">
        <v>1412</v>
      </c>
      <c r="J32" s="18">
        <v>40</v>
      </c>
      <c r="K32" s="18" t="s">
        <v>1216</v>
      </c>
      <c r="L32" s="18" t="s">
        <v>1275</v>
      </c>
      <c r="M32" s="9">
        <v>16</v>
      </c>
      <c r="N32" s="9">
        <v>1.0050000000000008</v>
      </c>
      <c r="O32" s="9">
        <v>9</v>
      </c>
      <c r="P32" s="9">
        <v>13.994999999999999</v>
      </c>
      <c r="Q32" s="10">
        <v>0.64</v>
      </c>
      <c r="R32" s="10">
        <v>0.93299999999999994</v>
      </c>
      <c r="S32" s="10">
        <v>0.94089973537194926</v>
      </c>
      <c r="T32" s="10">
        <v>0.60861056751467713</v>
      </c>
      <c r="U32" s="10">
        <v>9.5522388059701413</v>
      </c>
      <c r="V32" s="10">
        <v>0.38585209003215437</v>
      </c>
      <c r="W32" s="10">
        <v>0.74987499999999996</v>
      </c>
      <c r="X32" s="10">
        <v>24.756218905472615</v>
      </c>
    </row>
    <row r="33" spans="1:24" s="38" customFormat="1" x14ac:dyDescent="0.3">
      <c r="A33" s="18">
        <v>7921</v>
      </c>
      <c r="B33" s="18" t="s">
        <v>901</v>
      </c>
      <c r="C33" s="18">
        <v>2018</v>
      </c>
      <c r="D33" s="18" t="s">
        <v>902</v>
      </c>
      <c r="E33" s="18" t="s">
        <v>141</v>
      </c>
      <c r="F33" s="18"/>
      <c r="G33" s="18" t="s">
        <v>160</v>
      </c>
      <c r="H33" s="18"/>
      <c r="I33" s="18" t="s">
        <v>1432</v>
      </c>
      <c r="J33" s="18">
        <v>40</v>
      </c>
      <c r="K33" s="18" t="s">
        <v>1216</v>
      </c>
      <c r="L33" s="18" t="s">
        <v>1275</v>
      </c>
      <c r="M33" s="9">
        <v>23</v>
      </c>
      <c r="N33" s="9">
        <v>7.9994999999999994</v>
      </c>
      <c r="O33" s="9">
        <v>2</v>
      </c>
      <c r="P33" s="9">
        <v>7.0005000000000006</v>
      </c>
      <c r="Q33" s="10">
        <v>0.92</v>
      </c>
      <c r="R33" s="10">
        <v>0.46670000000000006</v>
      </c>
      <c r="S33" s="10">
        <v>0.74194745076533497</v>
      </c>
      <c r="T33" s="10">
        <v>0.77779012277095716</v>
      </c>
      <c r="U33" s="10">
        <v>1.7251078192387028</v>
      </c>
      <c r="V33" s="10">
        <v>0.17141632740518523</v>
      </c>
      <c r="W33" s="10">
        <v>0.75001250000000008</v>
      </c>
      <c r="X33" s="10">
        <v>10.063847740483782</v>
      </c>
    </row>
    <row r="34" spans="1:24" s="38" customFormat="1" x14ac:dyDescent="0.3">
      <c r="A34" s="18">
        <v>426</v>
      </c>
      <c r="B34" s="18" t="s">
        <v>903</v>
      </c>
      <c r="C34" s="18">
        <v>2018</v>
      </c>
      <c r="D34" s="18" t="s">
        <v>768</v>
      </c>
      <c r="E34" s="18" t="s">
        <v>141</v>
      </c>
      <c r="F34" s="18" t="s">
        <v>1411</v>
      </c>
      <c r="G34" s="18" t="s">
        <v>1171</v>
      </c>
      <c r="H34" s="18" t="s">
        <v>1461</v>
      </c>
      <c r="I34" s="18" t="s">
        <v>1410</v>
      </c>
      <c r="J34" s="18">
        <v>80</v>
      </c>
      <c r="K34" s="18" t="s">
        <v>1191</v>
      </c>
      <c r="L34" s="18" t="s">
        <v>1216</v>
      </c>
      <c r="M34" s="9">
        <v>33</v>
      </c>
      <c r="N34" s="9">
        <v>6</v>
      </c>
      <c r="O34" s="9">
        <v>22</v>
      </c>
      <c r="P34" s="9">
        <v>19</v>
      </c>
      <c r="Q34" s="10">
        <v>0.6</v>
      </c>
      <c r="R34" s="10">
        <v>0.76</v>
      </c>
      <c r="S34" s="10">
        <v>0.84615384615384615</v>
      </c>
      <c r="T34" s="10">
        <v>0.46341463414634149</v>
      </c>
      <c r="U34" s="10">
        <v>2.5</v>
      </c>
      <c r="V34" s="10">
        <v>0.52631578947368418</v>
      </c>
      <c r="W34" s="10">
        <v>0.65</v>
      </c>
      <c r="X34" s="10">
        <v>4.75</v>
      </c>
    </row>
    <row r="35" spans="1:24" s="38" customFormat="1" x14ac:dyDescent="0.3">
      <c r="A35" s="18">
        <v>426</v>
      </c>
      <c r="B35" s="18" t="s">
        <v>903</v>
      </c>
      <c r="C35" s="18">
        <v>2018</v>
      </c>
      <c r="D35" s="18" t="s">
        <v>768</v>
      </c>
      <c r="E35" s="18" t="s">
        <v>141</v>
      </c>
      <c r="F35" s="18"/>
      <c r="G35" s="18" t="s">
        <v>1519</v>
      </c>
      <c r="H35" s="18"/>
      <c r="I35" s="18" t="s">
        <v>1427</v>
      </c>
      <c r="J35" s="18">
        <v>80</v>
      </c>
      <c r="K35" s="18" t="s">
        <v>1191</v>
      </c>
      <c r="L35" s="18" t="s">
        <v>1216</v>
      </c>
      <c r="M35" s="9">
        <v>29.975000000000001</v>
      </c>
      <c r="N35" s="9">
        <v>11</v>
      </c>
      <c r="O35" s="9">
        <v>25.024999999999999</v>
      </c>
      <c r="P35" s="9">
        <v>14</v>
      </c>
      <c r="Q35" s="10">
        <v>0.54500000000000004</v>
      </c>
      <c r="R35" s="10">
        <v>0.56000000000000005</v>
      </c>
      <c r="S35" s="10">
        <v>0.73154362416107388</v>
      </c>
      <c r="T35" s="10">
        <v>0.35874439461883412</v>
      </c>
      <c r="U35" s="10">
        <v>1.238636363636364</v>
      </c>
      <c r="V35" s="10">
        <v>0.81249999999999989</v>
      </c>
      <c r="W35" s="10">
        <v>0.5496875</v>
      </c>
      <c r="X35" s="10">
        <v>1.5244755244755248</v>
      </c>
    </row>
    <row r="36" spans="1:24" s="38" customFormat="1" x14ac:dyDescent="0.3">
      <c r="A36" s="18">
        <v>426</v>
      </c>
      <c r="B36" s="18" t="s">
        <v>903</v>
      </c>
      <c r="C36" s="18">
        <v>2018</v>
      </c>
      <c r="D36" s="18" t="s">
        <v>768</v>
      </c>
      <c r="E36" s="18" t="s">
        <v>141</v>
      </c>
      <c r="F36" s="18" t="s">
        <v>1409</v>
      </c>
      <c r="G36" s="18" t="s">
        <v>1171</v>
      </c>
      <c r="H36" s="18" t="s">
        <v>1461</v>
      </c>
      <c r="I36" s="18" t="s">
        <v>1408</v>
      </c>
      <c r="J36" s="18">
        <v>80</v>
      </c>
      <c r="K36" s="18" t="s">
        <v>1191</v>
      </c>
      <c r="L36" s="18" t="s">
        <v>1216</v>
      </c>
      <c r="M36" s="9">
        <v>44</v>
      </c>
      <c r="N36" s="9">
        <v>3</v>
      </c>
      <c r="O36" s="9">
        <v>11</v>
      </c>
      <c r="P36" s="9">
        <v>22</v>
      </c>
      <c r="Q36" s="10">
        <v>0.8</v>
      </c>
      <c r="R36" s="10">
        <v>0.88</v>
      </c>
      <c r="S36" s="10">
        <v>0.93617021276595747</v>
      </c>
      <c r="T36" s="10">
        <v>0.66666666666666663</v>
      </c>
      <c r="U36" s="10">
        <v>6.666666666666667</v>
      </c>
      <c r="V36" s="10">
        <v>0.22727272727272721</v>
      </c>
      <c r="W36" s="10">
        <v>0.82499999999999996</v>
      </c>
      <c r="X36" s="10">
        <v>29.333333333333332</v>
      </c>
    </row>
    <row r="37" spans="1:24" s="38" customFormat="1" x14ac:dyDescent="0.3">
      <c r="A37" s="18">
        <v>426</v>
      </c>
      <c r="B37" s="18" t="s">
        <v>903</v>
      </c>
      <c r="C37" s="18">
        <v>2018</v>
      </c>
      <c r="D37" s="18" t="s">
        <v>768</v>
      </c>
      <c r="E37" s="18" t="s">
        <v>141</v>
      </c>
      <c r="F37" s="18"/>
      <c r="G37" s="18" t="s">
        <v>1519</v>
      </c>
      <c r="H37" s="18"/>
      <c r="I37" s="18" t="s">
        <v>1428</v>
      </c>
      <c r="J37" s="18">
        <v>80</v>
      </c>
      <c r="K37" s="18" t="s">
        <v>1191</v>
      </c>
      <c r="L37" s="18" t="s">
        <v>1216</v>
      </c>
      <c r="M37" s="9">
        <v>40.15</v>
      </c>
      <c r="N37" s="9">
        <v>11</v>
      </c>
      <c r="O37" s="9">
        <v>14.850000000000001</v>
      </c>
      <c r="P37" s="9">
        <v>14</v>
      </c>
      <c r="Q37" s="10">
        <v>0.73</v>
      </c>
      <c r="R37" s="10">
        <v>0.56000000000000005</v>
      </c>
      <c r="S37" s="10">
        <v>0.78494623655913975</v>
      </c>
      <c r="T37" s="10">
        <v>0.48526863084922006</v>
      </c>
      <c r="U37" s="10">
        <v>1.6590909090909092</v>
      </c>
      <c r="V37" s="10">
        <v>0.48214285714285715</v>
      </c>
      <c r="W37" s="10">
        <v>0.676875</v>
      </c>
      <c r="X37" s="10">
        <v>3.4410774410774407</v>
      </c>
    </row>
    <row r="38" spans="1:24" s="38" customFormat="1" x14ac:dyDescent="0.3">
      <c r="A38" s="18">
        <v>426</v>
      </c>
      <c r="B38" s="18" t="s">
        <v>903</v>
      </c>
      <c r="C38" s="18">
        <v>2018</v>
      </c>
      <c r="D38" s="18" t="s">
        <v>768</v>
      </c>
      <c r="E38" s="18" t="s">
        <v>141</v>
      </c>
      <c r="F38" s="18" t="s">
        <v>1407</v>
      </c>
      <c r="G38" s="18" t="s">
        <v>1171</v>
      </c>
      <c r="H38" s="18" t="s">
        <v>1461</v>
      </c>
      <c r="I38" s="18" t="s">
        <v>1406</v>
      </c>
      <c r="J38" s="18">
        <v>80</v>
      </c>
      <c r="K38" s="18" t="s">
        <v>1191</v>
      </c>
      <c r="L38" s="18" t="s">
        <v>1216</v>
      </c>
      <c r="M38" s="9">
        <v>48.95</v>
      </c>
      <c r="N38" s="9">
        <v>2</v>
      </c>
      <c r="O38" s="9">
        <v>6.0499999999999972</v>
      </c>
      <c r="P38" s="9">
        <v>23</v>
      </c>
      <c r="Q38" s="10">
        <v>0.89</v>
      </c>
      <c r="R38" s="10">
        <v>0.92</v>
      </c>
      <c r="S38" s="10">
        <v>0.96074582924435725</v>
      </c>
      <c r="T38" s="10">
        <v>0.79173838209982794</v>
      </c>
      <c r="U38" s="10">
        <v>11.125000000000005</v>
      </c>
      <c r="V38" s="10">
        <v>0.11956521739130432</v>
      </c>
      <c r="W38" s="10">
        <v>0.89937500000000004</v>
      </c>
      <c r="X38" s="10">
        <v>93.045454545454604</v>
      </c>
    </row>
    <row r="39" spans="1:24" s="38" customFormat="1" x14ac:dyDescent="0.3">
      <c r="A39" s="18">
        <v>426</v>
      </c>
      <c r="B39" s="18" t="s">
        <v>903</v>
      </c>
      <c r="C39" s="18">
        <v>2018</v>
      </c>
      <c r="D39" s="18" t="s">
        <v>768</v>
      </c>
      <c r="E39" s="18" t="s">
        <v>141</v>
      </c>
      <c r="F39" s="18"/>
      <c r="G39" s="18" t="s">
        <v>1519</v>
      </c>
      <c r="H39" s="18"/>
      <c r="I39" s="18" t="s">
        <v>1426</v>
      </c>
      <c r="J39" s="18">
        <v>80</v>
      </c>
      <c r="K39" s="18" t="s">
        <v>1191</v>
      </c>
      <c r="L39" s="18" t="s">
        <v>1216</v>
      </c>
      <c r="M39" s="9">
        <v>51.975000000000001</v>
      </c>
      <c r="N39" s="9">
        <v>3</v>
      </c>
      <c r="O39" s="9">
        <v>3.0249999999999986</v>
      </c>
      <c r="P39" s="9">
        <v>22</v>
      </c>
      <c r="Q39" s="10">
        <v>0.94500000000000006</v>
      </c>
      <c r="R39" s="10">
        <v>0.88</v>
      </c>
      <c r="S39" s="10">
        <v>0.94542974079126874</v>
      </c>
      <c r="T39" s="10">
        <v>0.87912087912087922</v>
      </c>
      <c r="U39" s="10">
        <v>7.8750000000000009</v>
      </c>
      <c r="V39" s="10">
        <v>6.2499999999999931E-2</v>
      </c>
      <c r="W39" s="10">
        <v>0.92468749999999988</v>
      </c>
      <c r="X39" s="10">
        <v>126.00000000000007</v>
      </c>
    </row>
    <row r="40" spans="1:24" s="38" customFormat="1" x14ac:dyDescent="0.3">
      <c r="A40" s="18">
        <v>555</v>
      </c>
      <c r="B40" s="18" t="s">
        <v>904</v>
      </c>
      <c r="C40" s="18">
        <v>2017</v>
      </c>
      <c r="D40" s="18" t="s">
        <v>765</v>
      </c>
      <c r="E40" s="18" t="s">
        <v>766</v>
      </c>
      <c r="F40" s="18"/>
      <c r="G40" s="18" t="s">
        <v>1171</v>
      </c>
      <c r="H40" s="18" t="s">
        <v>1460</v>
      </c>
      <c r="I40" s="18" t="s">
        <v>1472</v>
      </c>
      <c r="J40" s="18">
        <v>323</v>
      </c>
      <c r="K40" s="18">
        <v>208</v>
      </c>
      <c r="L40" s="18">
        <v>115</v>
      </c>
      <c r="M40" s="9">
        <v>156</v>
      </c>
      <c r="N40" s="9">
        <v>20.999000000000009</v>
      </c>
      <c r="O40" s="9">
        <v>52</v>
      </c>
      <c r="P40" s="9">
        <v>94.000999999999991</v>
      </c>
      <c r="Q40" s="10">
        <v>0.75</v>
      </c>
      <c r="R40" s="10">
        <v>0.8173999999999999</v>
      </c>
      <c r="S40" s="10">
        <v>0.88136091164356845</v>
      </c>
      <c r="T40" s="10">
        <v>0.64383805590372678</v>
      </c>
      <c r="U40" s="10">
        <v>4.1073384446878398</v>
      </c>
      <c r="V40" s="10">
        <v>0.30584781012967949</v>
      </c>
      <c r="W40" s="10">
        <v>0.77399690402476773</v>
      </c>
      <c r="X40" s="10">
        <v>13.429353778751361</v>
      </c>
    </row>
    <row r="41" spans="1:24" s="38" customFormat="1" x14ac:dyDescent="0.3">
      <c r="A41" s="18">
        <v>555</v>
      </c>
      <c r="B41" s="18" t="s">
        <v>904</v>
      </c>
      <c r="C41" s="18">
        <v>2017</v>
      </c>
      <c r="D41" s="18" t="s">
        <v>765</v>
      </c>
      <c r="E41" s="18" t="s">
        <v>766</v>
      </c>
      <c r="F41" s="18"/>
      <c r="G41" s="18" t="s">
        <v>1204</v>
      </c>
      <c r="H41" s="18"/>
      <c r="I41" s="18" t="s">
        <v>1471</v>
      </c>
      <c r="J41" s="18">
        <v>323</v>
      </c>
      <c r="K41" s="18">
        <v>208</v>
      </c>
      <c r="L41" s="18">
        <v>115</v>
      </c>
      <c r="M41" s="9">
        <v>166.02559999999997</v>
      </c>
      <c r="N41" s="9">
        <v>6.0029999999999859</v>
      </c>
      <c r="O41" s="9">
        <v>41.974400000000031</v>
      </c>
      <c r="P41" s="9">
        <v>108.99700000000001</v>
      </c>
      <c r="Q41" s="10">
        <v>0.7981999999999998</v>
      </c>
      <c r="R41" s="10">
        <v>0.94780000000000009</v>
      </c>
      <c r="S41" s="10">
        <v>0.96510463957737269</v>
      </c>
      <c r="T41" s="10">
        <v>0.72197118129658988</v>
      </c>
      <c r="U41" s="10">
        <v>15.291187739463624</v>
      </c>
      <c r="V41" s="10">
        <v>0.21291411690230025</v>
      </c>
      <c r="W41" s="10">
        <v>0.85146315789473692</v>
      </c>
      <c r="X41" s="10">
        <v>71.818571553338074</v>
      </c>
    </row>
    <row r="42" spans="1:24" s="38" customFormat="1" x14ac:dyDescent="0.3">
      <c r="A42" s="18">
        <v>555</v>
      </c>
      <c r="B42" s="18" t="s">
        <v>904</v>
      </c>
      <c r="C42" s="18">
        <v>2017</v>
      </c>
      <c r="D42" s="18" t="s">
        <v>765</v>
      </c>
      <c r="E42" s="18" t="s">
        <v>766</v>
      </c>
      <c r="F42" s="18"/>
      <c r="G42" s="18" t="s">
        <v>1520</v>
      </c>
      <c r="H42" s="18"/>
      <c r="I42" s="18" t="s">
        <v>1477</v>
      </c>
      <c r="J42" s="18">
        <v>323</v>
      </c>
      <c r="K42" s="18">
        <v>208</v>
      </c>
      <c r="L42" s="18">
        <v>115</v>
      </c>
      <c r="M42" s="9">
        <v>170.99680000000001</v>
      </c>
      <c r="N42" s="9">
        <v>26.001499999999993</v>
      </c>
      <c r="O42" s="9">
        <v>37.003199999999993</v>
      </c>
      <c r="P42" s="9">
        <v>88.998500000000007</v>
      </c>
      <c r="Q42" s="10">
        <v>0.82210000000000005</v>
      </c>
      <c r="R42" s="10">
        <v>0.77390000000000003</v>
      </c>
      <c r="S42" s="10">
        <v>0.86801155136871744</v>
      </c>
      <c r="T42" s="10">
        <v>0.70632777176815875</v>
      </c>
      <c r="U42" s="10">
        <v>3.636001769128705</v>
      </c>
      <c r="V42" s="10">
        <v>0.22987466080888996</v>
      </c>
      <c r="W42" s="10">
        <v>0.80493900928792583</v>
      </c>
      <c r="X42" s="10">
        <v>15.81732304175776</v>
      </c>
    </row>
    <row r="43" spans="1:24" s="38" customFormat="1" x14ac:dyDescent="0.3">
      <c r="A43" s="18">
        <v>748</v>
      </c>
      <c r="B43" s="18" t="s">
        <v>905</v>
      </c>
      <c r="C43" s="18">
        <v>2015</v>
      </c>
      <c r="D43" s="18" t="s">
        <v>906</v>
      </c>
      <c r="E43" s="18" t="s">
        <v>907</v>
      </c>
      <c r="F43" s="18"/>
      <c r="G43" s="18" t="s">
        <v>1181</v>
      </c>
      <c r="H43" s="18" t="s">
        <v>1460</v>
      </c>
      <c r="I43" s="18" t="s">
        <v>1473</v>
      </c>
      <c r="J43" s="18">
        <v>48</v>
      </c>
      <c r="K43" s="18" t="s">
        <v>1392</v>
      </c>
      <c r="L43" s="18" t="s">
        <v>1392</v>
      </c>
      <c r="M43" s="9">
        <v>12</v>
      </c>
      <c r="N43" s="9">
        <v>1.0080000000000027</v>
      </c>
      <c r="O43" s="9">
        <v>12</v>
      </c>
      <c r="P43" s="9">
        <v>22.991999999999997</v>
      </c>
      <c r="Q43" s="10">
        <v>0.5</v>
      </c>
      <c r="R43" s="10">
        <v>0.95799999999999985</v>
      </c>
      <c r="S43" s="10">
        <v>0.92250922509225075</v>
      </c>
      <c r="T43" s="10">
        <v>0.65706447187928663</v>
      </c>
      <c r="U43" s="10">
        <v>11.904761904761862</v>
      </c>
      <c r="V43" s="10">
        <v>0.52192066805845516</v>
      </c>
      <c r="W43" s="10">
        <v>0.72899999999999998</v>
      </c>
      <c r="X43" s="10">
        <v>22.80952380952375</v>
      </c>
    </row>
    <row r="44" spans="1:24" s="38" customFormat="1" x14ac:dyDescent="0.3">
      <c r="A44" s="18">
        <v>748</v>
      </c>
      <c r="B44" s="18" t="s">
        <v>905</v>
      </c>
      <c r="C44" s="18">
        <v>2015</v>
      </c>
      <c r="D44" s="18" t="s">
        <v>906</v>
      </c>
      <c r="E44" s="18" t="s">
        <v>907</v>
      </c>
      <c r="F44" s="18"/>
      <c r="G44" s="18" t="s">
        <v>1272</v>
      </c>
      <c r="H44" s="18"/>
      <c r="I44" s="18" t="s">
        <v>1470</v>
      </c>
      <c r="J44" s="18">
        <v>48</v>
      </c>
      <c r="K44" s="18" t="s">
        <v>1392</v>
      </c>
      <c r="L44" s="18" t="s">
        <v>1392</v>
      </c>
      <c r="M44" s="9">
        <v>15</v>
      </c>
      <c r="N44" s="9">
        <v>4.0080000000000027</v>
      </c>
      <c r="O44" s="9">
        <v>9</v>
      </c>
      <c r="P44" s="9">
        <v>19.991999999999997</v>
      </c>
      <c r="Q44" s="10">
        <v>0.625</v>
      </c>
      <c r="R44" s="10">
        <v>0.83299999999999985</v>
      </c>
      <c r="S44" s="10">
        <v>0.78914141414141403</v>
      </c>
      <c r="T44" s="10">
        <v>0.689569536423841</v>
      </c>
      <c r="U44" s="10">
        <v>3.7425149700598768</v>
      </c>
      <c r="V44" s="10">
        <v>0.45018007202881161</v>
      </c>
      <c r="W44" s="10">
        <v>0.72899999999999998</v>
      </c>
      <c r="X44" s="10">
        <v>8.3133732534930065</v>
      </c>
    </row>
    <row r="45" spans="1:24" s="38" customFormat="1" x14ac:dyDescent="0.3">
      <c r="A45" s="18">
        <v>942</v>
      </c>
      <c r="B45" s="18" t="s">
        <v>908</v>
      </c>
      <c r="C45" s="18">
        <v>2014</v>
      </c>
      <c r="D45" s="18" t="s">
        <v>909</v>
      </c>
      <c r="E45" s="18" t="s">
        <v>766</v>
      </c>
      <c r="F45" s="18" t="s">
        <v>1436</v>
      </c>
      <c r="G45" s="18" t="s">
        <v>1171</v>
      </c>
      <c r="H45" s="18" t="s">
        <v>1461</v>
      </c>
      <c r="I45" s="18" t="s">
        <v>1374</v>
      </c>
      <c r="J45" s="18">
        <v>226</v>
      </c>
      <c r="K45" s="18" t="s">
        <v>1404</v>
      </c>
      <c r="L45" s="18" t="s">
        <v>1395</v>
      </c>
      <c r="M45" s="9">
        <v>100.498</v>
      </c>
      <c r="N45" s="9">
        <v>101.08799999999999</v>
      </c>
      <c r="O45" s="9">
        <v>8.5019999999999953</v>
      </c>
      <c r="P45" s="9">
        <v>15.912000000000001</v>
      </c>
      <c r="Q45" s="10">
        <v>0.92200000000000004</v>
      </c>
      <c r="R45" s="10">
        <v>0.13600000000000001</v>
      </c>
      <c r="S45" s="10">
        <v>0.49853660472453443</v>
      </c>
      <c r="T45" s="10">
        <v>0.6517571884984027</v>
      </c>
      <c r="U45" s="10">
        <v>1.0671296296296298</v>
      </c>
      <c r="V45" s="10">
        <v>0.57352941176470551</v>
      </c>
      <c r="W45" s="10">
        <v>0.51508849557522118</v>
      </c>
      <c r="X45" s="10">
        <v>1.8606362773029455</v>
      </c>
    </row>
    <row r="46" spans="1:24" s="38" customFormat="1" x14ac:dyDescent="0.3">
      <c r="A46" s="18">
        <v>942</v>
      </c>
      <c r="B46" s="18" t="s">
        <v>908</v>
      </c>
      <c r="C46" s="18">
        <v>2014</v>
      </c>
      <c r="D46" s="18" t="s">
        <v>909</v>
      </c>
      <c r="E46" s="18" t="s">
        <v>766</v>
      </c>
      <c r="F46" s="18"/>
      <c r="G46" s="18" t="s">
        <v>1171</v>
      </c>
      <c r="H46" s="18" t="s">
        <v>1461</v>
      </c>
      <c r="I46" s="18" t="s">
        <v>1405</v>
      </c>
      <c r="J46" s="18">
        <v>226</v>
      </c>
      <c r="K46" s="18" t="s">
        <v>1404</v>
      </c>
      <c r="L46" s="18" t="s">
        <v>1395</v>
      </c>
      <c r="M46" s="9">
        <v>64.091999999999999</v>
      </c>
      <c r="N46" s="9">
        <v>31.941000000000003</v>
      </c>
      <c r="O46" s="9">
        <v>44.908000000000001</v>
      </c>
      <c r="P46" s="9">
        <v>85.058999999999997</v>
      </c>
      <c r="Q46" s="10">
        <v>0.58799999999999997</v>
      </c>
      <c r="R46" s="10">
        <v>0.72699999999999998</v>
      </c>
      <c r="S46" s="10">
        <v>0.66739558276842337</v>
      </c>
      <c r="T46" s="10">
        <v>0.65446613371086515</v>
      </c>
      <c r="U46" s="10">
        <v>2.1538461538461537</v>
      </c>
      <c r="V46" s="10">
        <v>0.56671251719394777</v>
      </c>
      <c r="W46" s="10">
        <v>0.6599601769911505</v>
      </c>
      <c r="X46" s="10">
        <v>3.8005974607916349</v>
      </c>
    </row>
    <row r="47" spans="1:24" s="38" customFormat="1" x14ac:dyDescent="0.3">
      <c r="A47" s="18">
        <v>942</v>
      </c>
      <c r="B47" s="18" t="s">
        <v>908</v>
      </c>
      <c r="C47" s="18">
        <v>2014</v>
      </c>
      <c r="D47" s="18" t="s">
        <v>909</v>
      </c>
      <c r="E47" s="18" t="s">
        <v>766</v>
      </c>
      <c r="F47" s="18"/>
      <c r="G47" s="18" t="s">
        <v>1521</v>
      </c>
      <c r="H47" s="18"/>
      <c r="I47" s="18" t="s">
        <v>1169</v>
      </c>
      <c r="J47" s="18">
        <v>226</v>
      </c>
      <c r="K47" s="18" t="s">
        <v>1404</v>
      </c>
      <c r="L47" s="18" t="s">
        <v>1395</v>
      </c>
      <c r="M47" s="9">
        <v>91.123999999999995</v>
      </c>
      <c r="N47" s="9">
        <v>59.67</v>
      </c>
      <c r="O47" s="9">
        <v>17.876000000000005</v>
      </c>
      <c r="P47" s="9">
        <v>57.33</v>
      </c>
      <c r="Q47" s="10">
        <v>0.83599999999999997</v>
      </c>
      <c r="R47" s="10">
        <v>0.49</v>
      </c>
      <c r="S47" s="10">
        <v>0.60429460058092499</v>
      </c>
      <c r="T47" s="10">
        <v>0.76230619897348606</v>
      </c>
      <c r="U47" s="10">
        <v>1.6392156862745098</v>
      </c>
      <c r="V47" s="10">
        <v>0.33469387755102048</v>
      </c>
      <c r="W47" s="10">
        <v>0.65687610619469028</v>
      </c>
      <c r="X47" s="10">
        <v>4.8976566236250578</v>
      </c>
    </row>
    <row r="48" spans="1:24" s="38" customFormat="1" x14ac:dyDescent="0.3">
      <c r="A48" s="18">
        <v>942</v>
      </c>
      <c r="B48" s="18" t="s">
        <v>908</v>
      </c>
      <c r="C48" s="18">
        <v>2014</v>
      </c>
      <c r="D48" s="18" t="s">
        <v>909</v>
      </c>
      <c r="E48" s="18" t="s">
        <v>766</v>
      </c>
      <c r="F48" s="18"/>
      <c r="G48" s="18" t="s">
        <v>1521</v>
      </c>
      <c r="H48" s="18"/>
      <c r="I48" s="18" t="s">
        <v>1474</v>
      </c>
      <c r="J48" s="18">
        <v>226</v>
      </c>
      <c r="K48" s="18" t="s">
        <v>1404</v>
      </c>
      <c r="L48" s="18" t="s">
        <v>1395</v>
      </c>
      <c r="M48" s="9">
        <v>77.281000000000006</v>
      </c>
      <c r="N48" s="9">
        <v>45.396000000000001</v>
      </c>
      <c r="O48" s="9">
        <v>31.718999999999994</v>
      </c>
      <c r="P48" s="9">
        <v>71.603999999999999</v>
      </c>
      <c r="Q48" s="10">
        <v>0.70900000000000007</v>
      </c>
      <c r="R48" s="10">
        <v>0.61199999999999999</v>
      </c>
      <c r="S48" s="10">
        <v>0.62995508530531397</v>
      </c>
      <c r="T48" s="10">
        <v>0.69301123660753172</v>
      </c>
      <c r="U48" s="10">
        <v>1.8273195876288661</v>
      </c>
      <c r="V48" s="10">
        <v>0.47549019607843124</v>
      </c>
      <c r="W48" s="10">
        <v>0.65878318584070794</v>
      </c>
      <c r="X48" s="10">
        <v>3.843022637899884</v>
      </c>
    </row>
    <row r="49" spans="1:24" s="38" customFormat="1" x14ac:dyDescent="0.3">
      <c r="A49" s="18">
        <v>1078</v>
      </c>
      <c r="B49" s="18" t="s">
        <v>910</v>
      </c>
      <c r="C49" s="18">
        <v>2013</v>
      </c>
      <c r="D49" s="18" t="s">
        <v>768</v>
      </c>
      <c r="E49" s="18" t="s">
        <v>766</v>
      </c>
      <c r="F49" s="18" t="s">
        <v>1198</v>
      </c>
      <c r="G49" s="18" t="s">
        <v>1171</v>
      </c>
      <c r="H49" s="18" t="s">
        <v>1460</v>
      </c>
      <c r="I49" s="18" t="s">
        <v>1477</v>
      </c>
      <c r="J49" s="18">
        <v>1074</v>
      </c>
      <c r="K49" s="18">
        <v>84</v>
      </c>
      <c r="L49" s="18">
        <v>990</v>
      </c>
      <c r="M49" s="9">
        <v>33.012</v>
      </c>
      <c r="N49" s="9">
        <v>30.690000000000055</v>
      </c>
      <c r="O49" s="9">
        <v>50.988</v>
      </c>
      <c r="P49" s="9">
        <v>959.31</v>
      </c>
      <c r="Q49" s="10">
        <v>0.39300000000000002</v>
      </c>
      <c r="R49" s="10">
        <v>0.96899999999999997</v>
      </c>
      <c r="S49" s="10">
        <v>0.51822548742582608</v>
      </c>
      <c r="T49" s="10">
        <v>0.94953172232351246</v>
      </c>
      <c r="U49" s="10">
        <v>12.677419354838699</v>
      </c>
      <c r="V49" s="10">
        <v>0.62641898864809087</v>
      </c>
      <c r="W49" s="10">
        <v>0.92394972067039094</v>
      </c>
      <c r="X49" s="10">
        <v>20.237923154594213</v>
      </c>
    </row>
    <row r="50" spans="1:24" s="38" customFormat="1" x14ac:dyDescent="0.3">
      <c r="A50" s="18">
        <v>1078</v>
      </c>
      <c r="B50" s="18" t="s">
        <v>910</v>
      </c>
      <c r="C50" s="18">
        <v>2013</v>
      </c>
      <c r="D50" s="18" t="s">
        <v>768</v>
      </c>
      <c r="E50" s="18" t="s">
        <v>766</v>
      </c>
      <c r="F50" s="18"/>
      <c r="G50" s="18" t="s">
        <v>1204</v>
      </c>
      <c r="H50" s="18"/>
      <c r="I50" s="18" t="s">
        <v>1477</v>
      </c>
      <c r="J50" s="18">
        <v>1074</v>
      </c>
      <c r="K50" s="18">
        <v>84</v>
      </c>
      <c r="L50" s="18">
        <v>990</v>
      </c>
      <c r="M50" s="9">
        <v>70.98</v>
      </c>
      <c r="N50" s="9">
        <v>23.759999999999991</v>
      </c>
      <c r="O50" s="9">
        <v>13.019999999999996</v>
      </c>
      <c r="P50" s="9">
        <v>966.24</v>
      </c>
      <c r="Q50" s="10">
        <v>0.84500000000000008</v>
      </c>
      <c r="R50" s="10">
        <v>0.97599999999999998</v>
      </c>
      <c r="S50" s="10">
        <v>0.7492083597213427</v>
      </c>
      <c r="T50" s="10">
        <v>0.98670424606335394</v>
      </c>
      <c r="U50" s="10">
        <v>35.208333333333307</v>
      </c>
      <c r="V50" s="10">
        <v>0.15881147540983598</v>
      </c>
      <c r="W50" s="10">
        <v>0.96575418994413409</v>
      </c>
      <c r="X50" s="10">
        <v>221.69892473118296</v>
      </c>
    </row>
    <row r="51" spans="1:24" s="38" customFormat="1" x14ac:dyDescent="0.3">
      <c r="A51" s="18">
        <v>1078</v>
      </c>
      <c r="B51" s="18" t="s">
        <v>910</v>
      </c>
      <c r="C51" s="18">
        <v>2013</v>
      </c>
      <c r="D51" s="18" t="s">
        <v>768</v>
      </c>
      <c r="E51" s="18" t="s">
        <v>766</v>
      </c>
      <c r="F51" s="18" t="s">
        <v>1403</v>
      </c>
      <c r="G51" s="18" t="s">
        <v>1171</v>
      </c>
      <c r="H51" s="18" t="s">
        <v>1460</v>
      </c>
      <c r="I51" s="18" t="s">
        <v>1477</v>
      </c>
      <c r="J51" s="18">
        <v>837</v>
      </c>
      <c r="K51" s="18">
        <v>12</v>
      </c>
      <c r="L51" s="18">
        <v>825</v>
      </c>
      <c r="M51" s="9">
        <v>3</v>
      </c>
      <c r="N51" s="9">
        <v>15.674999999999955</v>
      </c>
      <c r="O51" s="9">
        <v>9</v>
      </c>
      <c r="P51" s="9">
        <v>809.32500000000005</v>
      </c>
      <c r="Q51" s="10">
        <v>0.25</v>
      </c>
      <c r="R51" s="10">
        <v>0.98100000000000009</v>
      </c>
      <c r="S51" s="10">
        <v>0.16064257028112489</v>
      </c>
      <c r="T51" s="10">
        <v>0.98900192466318393</v>
      </c>
      <c r="U51" s="10">
        <v>13.15789473684217</v>
      </c>
      <c r="V51" s="10">
        <v>0.76452599388379194</v>
      </c>
      <c r="W51" s="10">
        <v>0.97051971326164876</v>
      </c>
      <c r="X51" s="10">
        <v>17.210526315789526</v>
      </c>
    </row>
    <row r="52" spans="1:24" s="38" customFormat="1" x14ac:dyDescent="0.3">
      <c r="A52" s="18">
        <v>1078</v>
      </c>
      <c r="B52" s="18" t="s">
        <v>910</v>
      </c>
      <c r="C52" s="18">
        <v>2013</v>
      </c>
      <c r="D52" s="18" t="s">
        <v>768</v>
      </c>
      <c r="E52" s="18" t="s">
        <v>766</v>
      </c>
      <c r="F52" s="18"/>
      <c r="G52" s="18" t="s">
        <v>1204</v>
      </c>
      <c r="H52" s="18"/>
      <c r="I52" s="18" t="s">
        <v>1477</v>
      </c>
      <c r="J52" s="18">
        <v>844</v>
      </c>
      <c r="K52" s="18">
        <v>17</v>
      </c>
      <c r="L52" s="18">
        <v>827</v>
      </c>
      <c r="M52" s="9">
        <v>15.996999999999998</v>
      </c>
      <c r="N52" s="9">
        <v>13.231999999999971</v>
      </c>
      <c r="O52" s="9">
        <v>1.0030000000000019</v>
      </c>
      <c r="P52" s="9">
        <v>813.76800000000003</v>
      </c>
      <c r="Q52" s="10">
        <v>0.94099999999999984</v>
      </c>
      <c r="R52" s="10">
        <v>0.98399999999999999</v>
      </c>
      <c r="S52" s="10">
        <v>0.54729891546067311</v>
      </c>
      <c r="T52" s="10">
        <v>0.99876897925920283</v>
      </c>
      <c r="U52" s="10">
        <v>58.812499999999936</v>
      </c>
      <c r="V52" s="10">
        <v>5.9959349593496102E-2</v>
      </c>
      <c r="W52" s="10">
        <v>0.98313388625592413</v>
      </c>
      <c r="X52" s="10">
        <v>980.87288135593246</v>
      </c>
    </row>
    <row r="53" spans="1:24" s="38" customFormat="1" x14ac:dyDescent="0.3">
      <c r="A53" s="18">
        <v>1078</v>
      </c>
      <c r="B53" s="18" t="s">
        <v>910</v>
      </c>
      <c r="C53" s="18">
        <v>2013</v>
      </c>
      <c r="D53" s="18" t="s">
        <v>768</v>
      </c>
      <c r="E53" s="18" t="s">
        <v>766</v>
      </c>
      <c r="F53" s="18" t="s">
        <v>1402</v>
      </c>
      <c r="G53" s="18" t="s">
        <v>1171</v>
      </c>
      <c r="H53" s="18" t="s">
        <v>1460</v>
      </c>
      <c r="I53" s="18" t="s">
        <v>1477</v>
      </c>
      <c r="J53" s="18">
        <v>1078</v>
      </c>
      <c r="K53" s="18">
        <v>84</v>
      </c>
      <c r="L53" s="18">
        <v>994</v>
      </c>
      <c r="M53" s="9">
        <v>33.012</v>
      </c>
      <c r="N53" s="9">
        <v>30.813999999999965</v>
      </c>
      <c r="O53" s="9">
        <v>50.988</v>
      </c>
      <c r="P53" s="9">
        <v>963.18600000000004</v>
      </c>
      <c r="Q53" s="10">
        <v>0.39300000000000002</v>
      </c>
      <c r="R53" s="10">
        <v>0.96900000000000008</v>
      </c>
      <c r="S53" s="10">
        <v>0.51721868830883999</v>
      </c>
      <c r="T53" s="10">
        <v>0.94972460347041043</v>
      </c>
      <c r="U53" s="10">
        <v>12.677419354838744</v>
      </c>
      <c r="V53" s="10">
        <v>0.62641898864809076</v>
      </c>
      <c r="W53" s="10">
        <v>0.92411688311688323</v>
      </c>
      <c r="X53" s="10">
        <v>20.237923154594274</v>
      </c>
    </row>
    <row r="54" spans="1:24" s="38" customFormat="1" x14ac:dyDescent="0.3">
      <c r="A54" s="18">
        <v>1078</v>
      </c>
      <c r="B54" s="18" t="s">
        <v>910</v>
      </c>
      <c r="C54" s="18">
        <v>2013</v>
      </c>
      <c r="D54" s="18" t="s">
        <v>768</v>
      </c>
      <c r="E54" s="18" t="s">
        <v>766</v>
      </c>
      <c r="F54" s="18"/>
      <c r="G54" s="18" t="s">
        <v>1204</v>
      </c>
      <c r="H54" s="18"/>
      <c r="I54" s="18" t="s">
        <v>1477</v>
      </c>
      <c r="J54" s="18">
        <v>1080</v>
      </c>
      <c r="K54" s="18">
        <v>85</v>
      </c>
      <c r="L54" s="18">
        <v>995</v>
      </c>
      <c r="M54" s="9">
        <v>82.96</v>
      </c>
      <c r="N54" s="9">
        <v>36.815000000000055</v>
      </c>
      <c r="O54" s="9">
        <v>2.0400000000000063</v>
      </c>
      <c r="P54" s="9">
        <v>958.18499999999995</v>
      </c>
      <c r="Q54" s="10">
        <v>0.97599999999999998</v>
      </c>
      <c r="R54" s="10">
        <v>0.96299999999999997</v>
      </c>
      <c r="S54" s="10">
        <v>0.69263201836777255</v>
      </c>
      <c r="T54" s="10">
        <v>0.99787549793017261</v>
      </c>
      <c r="U54" s="10">
        <v>26.378378378378354</v>
      </c>
      <c r="V54" s="10">
        <v>2.4922118380062329E-2</v>
      </c>
      <c r="W54" s="10">
        <v>0.96402314814814816</v>
      </c>
      <c r="X54" s="10">
        <v>1058.4324324324275</v>
      </c>
    </row>
    <row r="55" spans="1:24" s="38" customFormat="1" x14ac:dyDescent="0.3">
      <c r="A55" s="18">
        <v>1050</v>
      </c>
      <c r="B55" s="18" t="s">
        <v>911</v>
      </c>
      <c r="C55" s="18">
        <v>2013</v>
      </c>
      <c r="D55" s="18" t="s">
        <v>912</v>
      </c>
      <c r="E55" s="18" t="s">
        <v>766</v>
      </c>
      <c r="F55" s="18" t="s">
        <v>1444</v>
      </c>
      <c r="G55" s="18" t="s">
        <v>1171</v>
      </c>
      <c r="H55" s="18" t="s">
        <v>1460</v>
      </c>
      <c r="I55" s="18" t="s">
        <v>1472</v>
      </c>
      <c r="J55" s="18">
        <v>30</v>
      </c>
      <c r="K55" s="18">
        <v>16</v>
      </c>
      <c r="L55" s="18">
        <v>14</v>
      </c>
      <c r="M55" s="9">
        <v>0.96</v>
      </c>
      <c r="N55" s="9">
        <v>0.98000000000000043</v>
      </c>
      <c r="O55" s="9">
        <v>15.04</v>
      </c>
      <c r="P55" s="9">
        <v>13.02</v>
      </c>
      <c r="Q55" s="10">
        <v>0.06</v>
      </c>
      <c r="R55" s="10">
        <v>0.92999999999999994</v>
      </c>
      <c r="S55" s="10">
        <v>0.49484536082474218</v>
      </c>
      <c r="T55" s="10">
        <v>0.46400570206699931</v>
      </c>
      <c r="U55" s="10">
        <v>0.85714285714285632</v>
      </c>
      <c r="V55" s="10">
        <v>1.010752688172043</v>
      </c>
      <c r="W55" s="10">
        <v>0.46600000000000003</v>
      </c>
      <c r="X55" s="10">
        <v>0.84802431610942208</v>
      </c>
    </row>
    <row r="56" spans="1:24" s="38" customFormat="1" x14ac:dyDescent="0.3">
      <c r="A56" s="18">
        <v>1050</v>
      </c>
      <c r="B56" s="18" t="s">
        <v>911</v>
      </c>
      <c r="C56" s="18">
        <v>2013</v>
      </c>
      <c r="D56" s="18" t="s">
        <v>912</v>
      </c>
      <c r="E56" s="18" t="s">
        <v>766</v>
      </c>
      <c r="F56" s="18"/>
      <c r="G56" s="18" t="s">
        <v>1522</v>
      </c>
      <c r="H56" s="18"/>
      <c r="I56" s="18" t="s">
        <v>1476</v>
      </c>
      <c r="J56" s="18">
        <v>30</v>
      </c>
      <c r="K56" s="18">
        <v>16</v>
      </c>
      <c r="L56" s="18">
        <v>14</v>
      </c>
      <c r="M56" s="9">
        <v>3.04</v>
      </c>
      <c r="N56" s="9">
        <v>0.98000000000000043</v>
      </c>
      <c r="O56" s="9">
        <v>12.96</v>
      </c>
      <c r="P56" s="9">
        <v>13.02</v>
      </c>
      <c r="Q56" s="10">
        <v>0.19</v>
      </c>
      <c r="R56" s="10">
        <v>0.92999999999999994</v>
      </c>
      <c r="S56" s="10">
        <v>0.7562189054726367</v>
      </c>
      <c r="T56" s="10">
        <v>0.50115473441108538</v>
      </c>
      <c r="U56" s="10">
        <v>2.7142857142857117</v>
      </c>
      <c r="V56" s="10">
        <v>0.87096774193548399</v>
      </c>
      <c r="W56" s="10">
        <v>0.53533333333333333</v>
      </c>
      <c r="X56" s="10">
        <v>3.1164021164021145</v>
      </c>
    </row>
    <row r="57" spans="1:24" s="38" customFormat="1" x14ac:dyDescent="0.3">
      <c r="A57" s="18">
        <v>1050</v>
      </c>
      <c r="B57" s="18" t="s">
        <v>911</v>
      </c>
      <c r="C57" s="18">
        <v>2013</v>
      </c>
      <c r="D57" s="18" t="s">
        <v>912</v>
      </c>
      <c r="E57" s="18" t="s">
        <v>766</v>
      </c>
      <c r="F57" s="18"/>
      <c r="G57" s="18" t="s">
        <v>427</v>
      </c>
      <c r="H57" s="18"/>
      <c r="I57" s="18" t="s">
        <v>1475</v>
      </c>
      <c r="J57" s="18">
        <v>30</v>
      </c>
      <c r="K57" s="18">
        <v>16</v>
      </c>
      <c r="L57" s="18">
        <v>14</v>
      </c>
      <c r="M57" s="9">
        <v>4</v>
      </c>
      <c r="N57" s="9">
        <v>6.02</v>
      </c>
      <c r="O57" s="9">
        <v>12</v>
      </c>
      <c r="P57" s="9">
        <v>7.98</v>
      </c>
      <c r="Q57" s="10">
        <v>0.25</v>
      </c>
      <c r="R57" s="10">
        <v>0.57000000000000006</v>
      </c>
      <c r="S57" s="10">
        <v>0.39920159680638723</v>
      </c>
      <c r="T57" s="10">
        <v>0.39939939939939939</v>
      </c>
      <c r="U57" s="10">
        <v>0.58139534883720934</v>
      </c>
      <c r="V57" s="10">
        <v>1.3157894736842104</v>
      </c>
      <c r="W57" s="10">
        <v>0.39933333333333337</v>
      </c>
      <c r="X57" s="10">
        <v>0.44186046511627913</v>
      </c>
    </row>
    <row r="58" spans="1:24" s="38" customFormat="1" x14ac:dyDescent="0.3">
      <c r="A58" s="18">
        <v>1050</v>
      </c>
      <c r="B58" s="18" t="s">
        <v>911</v>
      </c>
      <c r="C58" s="18">
        <v>2013</v>
      </c>
      <c r="D58" s="18" t="s">
        <v>912</v>
      </c>
      <c r="E58" s="18" t="s">
        <v>766</v>
      </c>
      <c r="F58" s="18" t="s">
        <v>1445</v>
      </c>
      <c r="G58" s="18" t="s">
        <v>1171</v>
      </c>
      <c r="H58" s="18" t="s">
        <v>1460</v>
      </c>
      <c r="I58" s="18" t="s">
        <v>1472</v>
      </c>
      <c r="J58" s="18">
        <v>33</v>
      </c>
      <c r="K58" s="18">
        <v>25</v>
      </c>
      <c r="L58" s="18">
        <v>8</v>
      </c>
      <c r="M58" s="9">
        <v>13</v>
      </c>
      <c r="N58" s="9">
        <v>0.96</v>
      </c>
      <c r="O58" s="9">
        <v>12</v>
      </c>
      <c r="P58" s="9">
        <v>7.04</v>
      </c>
      <c r="Q58" s="10">
        <v>0.52</v>
      </c>
      <c r="R58" s="10">
        <v>0.88</v>
      </c>
      <c r="S58" s="10">
        <v>0.93123209169054433</v>
      </c>
      <c r="T58" s="10">
        <v>0.36974789915966388</v>
      </c>
      <c r="U58" s="10">
        <v>4.3333333333333339</v>
      </c>
      <c r="V58" s="10">
        <v>0.54545454545454541</v>
      </c>
      <c r="W58" s="10">
        <v>0.6072727272727273</v>
      </c>
      <c r="X58" s="10">
        <v>7.9444444444444446</v>
      </c>
    </row>
    <row r="59" spans="1:24" s="38" customFormat="1" x14ac:dyDescent="0.3">
      <c r="A59" s="18">
        <v>1050</v>
      </c>
      <c r="B59" s="18" t="s">
        <v>911</v>
      </c>
      <c r="C59" s="18">
        <v>2013</v>
      </c>
      <c r="D59" s="18" t="s">
        <v>912</v>
      </c>
      <c r="E59" s="18" t="s">
        <v>766</v>
      </c>
      <c r="F59" s="18"/>
      <c r="G59" s="18" t="s">
        <v>1522</v>
      </c>
      <c r="H59" s="18"/>
      <c r="I59" s="18" t="s">
        <v>1476</v>
      </c>
      <c r="J59" s="18">
        <v>33</v>
      </c>
      <c r="K59" s="18">
        <v>25</v>
      </c>
      <c r="L59" s="18">
        <v>8</v>
      </c>
      <c r="M59" s="9">
        <v>12</v>
      </c>
      <c r="N59" s="9">
        <v>0</v>
      </c>
      <c r="O59" s="9">
        <v>13</v>
      </c>
      <c r="P59" s="9">
        <v>8</v>
      </c>
      <c r="Q59" s="10">
        <v>0.48</v>
      </c>
      <c r="R59" s="10">
        <v>1</v>
      </c>
      <c r="S59" s="10">
        <v>1</v>
      </c>
      <c r="T59" s="10">
        <v>0.38095238095238093</v>
      </c>
      <c r="U59" s="10" t="s">
        <v>43</v>
      </c>
      <c r="V59" s="10">
        <v>0.52</v>
      </c>
      <c r="W59" s="10">
        <v>0.60606060606060608</v>
      </c>
      <c r="X59" s="10" t="s">
        <v>43</v>
      </c>
    </row>
    <row r="60" spans="1:24" s="38" customFormat="1" x14ac:dyDescent="0.3">
      <c r="A60" s="18">
        <v>1050</v>
      </c>
      <c r="B60" s="18" t="s">
        <v>911</v>
      </c>
      <c r="C60" s="18">
        <v>2013</v>
      </c>
      <c r="D60" s="18" t="s">
        <v>912</v>
      </c>
      <c r="E60" s="18" t="s">
        <v>766</v>
      </c>
      <c r="F60" s="18"/>
      <c r="G60" s="18" t="s">
        <v>427</v>
      </c>
      <c r="H60" s="18"/>
      <c r="I60" s="18" t="s">
        <v>1475</v>
      </c>
      <c r="J60" s="18">
        <v>33</v>
      </c>
      <c r="K60" s="18">
        <v>25</v>
      </c>
      <c r="L60" s="18">
        <v>8</v>
      </c>
      <c r="M60" s="9">
        <v>25</v>
      </c>
      <c r="N60" s="9">
        <v>2</v>
      </c>
      <c r="O60" s="9">
        <v>0</v>
      </c>
      <c r="P60" s="9">
        <v>6</v>
      </c>
      <c r="Q60" s="10">
        <v>1</v>
      </c>
      <c r="R60" s="10">
        <v>0.75</v>
      </c>
      <c r="S60" s="10">
        <v>0.92592592592592593</v>
      </c>
      <c r="T60" s="10">
        <v>1</v>
      </c>
      <c r="U60" s="10">
        <v>4</v>
      </c>
      <c r="V60" s="10">
        <v>0</v>
      </c>
      <c r="W60" s="10">
        <v>0.93939393939393945</v>
      </c>
      <c r="X60" s="10" t="s">
        <v>43</v>
      </c>
    </row>
    <row r="61" spans="1:24" s="38" customFormat="1" x14ac:dyDescent="0.3">
      <c r="A61" s="18">
        <v>1050</v>
      </c>
      <c r="B61" s="18" t="s">
        <v>911</v>
      </c>
      <c r="C61" s="18">
        <v>2013</v>
      </c>
      <c r="D61" s="18" t="s">
        <v>912</v>
      </c>
      <c r="E61" s="18" t="s">
        <v>766</v>
      </c>
      <c r="F61" s="18" t="s">
        <v>1443</v>
      </c>
      <c r="G61" s="18" t="s">
        <v>1171</v>
      </c>
      <c r="H61" s="18" t="s">
        <v>1460</v>
      </c>
      <c r="I61" s="18" t="s">
        <v>1472</v>
      </c>
      <c r="J61" s="18">
        <v>22</v>
      </c>
      <c r="K61" s="18">
        <v>6</v>
      </c>
      <c r="L61" s="18">
        <v>16</v>
      </c>
      <c r="M61" s="9">
        <v>3</v>
      </c>
      <c r="N61" s="9">
        <v>0</v>
      </c>
      <c r="O61" s="9">
        <v>3</v>
      </c>
      <c r="P61" s="9">
        <v>16</v>
      </c>
      <c r="Q61" s="10">
        <v>0.5</v>
      </c>
      <c r="R61" s="10">
        <v>1</v>
      </c>
      <c r="S61" s="10">
        <v>1</v>
      </c>
      <c r="T61" s="10">
        <v>0.84210526315789469</v>
      </c>
      <c r="U61" s="10" t="s">
        <v>43</v>
      </c>
      <c r="V61" s="10">
        <v>0.5</v>
      </c>
      <c r="W61" s="10">
        <v>0.86363636363636365</v>
      </c>
      <c r="X61" s="10" t="s">
        <v>43</v>
      </c>
    </row>
    <row r="62" spans="1:24" s="38" customFormat="1" x14ac:dyDescent="0.3">
      <c r="A62" s="18">
        <v>1050</v>
      </c>
      <c r="B62" s="18" t="s">
        <v>911</v>
      </c>
      <c r="C62" s="18">
        <v>2013</v>
      </c>
      <c r="D62" s="18" t="s">
        <v>912</v>
      </c>
      <c r="E62" s="18" t="s">
        <v>766</v>
      </c>
      <c r="F62" s="18"/>
      <c r="G62" s="18" t="s">
        <v>1522</v>
      </c>
      <c r="H62" s="18"/>
      <c r="I62" s="18" t="s">
        <v>1476</v>
      </c>
      <c r="J62" s="18">
        <v>22</v>
      </c>
      <c r="K62" s="18">
        <v>6</v>
      </c>
      <c r="L62" s="18">
        <v>16</v>
      </c>
      <c r="M62" s="9">
        <v>1.02</v>
      </c>
      <c r="N62" s="9">
        <v>0</v>
      </c>
      <c r="O62" s="9">
        <v>4.9800000000000004</v>
      </c>
      <c r="P62" s="9">
        <v>16</v>
      </c>
      <c r="Q62" s="10">
        <v>0.17</v>
      </c>
      <c r="R62" s="10">
        <v>1</v>
      </c>
      <c r="S62" s="10">
        <v>1</v>
      </c>
      <c r="T62" s="10">
        <v>0.76263107721639656</v>
      </c>
      <c r="U62" s="10" t="s">
        <v>43</v>
      </c>
      <c r="V62" s="10">
        <v>0.83</v>
      </c>
      <c r="W62" s="10">
        <v>0.77363636363636357</v>
      </c>
      <c r="X62" s="10" t="s">
        <v>43</v>
      </c>
    </row>
    <row r="63" spans="1:24" s="38" customFormat="1" x14ac:dyDescent="0.3">
      <c r="A63" s="18">
        <v>1050</v>
      </c>
      <c r="B63" s="18" t="s">
        <v>911</v>
      </c>
      <c r="C63" s="18">
        <v>2013</v>
      </c>
      <c r="D63" s="18" t="s">
        <v>912</v>
      </c>
      <c r="E63" s="18" t="s">
        <v>766</v>
      </c>
      <c r="F63" s="18"/>
      <c r="G63" s="18" t="s">
        <v>427</v>
      </c>
      <c r="H63" s="18"/>
      <c r="I63" s="18" t="s">
        <v>1475</v>
      </c>
      <c r="J63" s="18">
        <v>22</v>
      </c>
      <c r="K63" s="18">
        <v>6</v>
      </c>
      <c r="L63" s="18">
        <v>16</v>
      </c>
      <c r="M63" s="9">
        <v>6</v>
      </c>
      <c r="N63" s="9">
        <v>3.0399999999999991</v>
      </c>
      <c r="O63" s="9">
        <v>0</v>
      </c>
      <c r="P63" s="9">
        <v>12.96</v>
      </c>
      <c r="Q63" s="10">
        <v>1</v>
      </c>
      <c r="R63" s="10">
        <v>0.81</v>
      </c>
      <c r="S63" s="10">
        <v>0.66371681415929207</v>
      </c>
      <c r="T63" s="10">
        <v>1</v>
      </c>
      <c r="U63" s="10">
        <v>5.2631578947368434</v>
      </c>
      <c r="V63" s="10">
        <v>0</v>
      </c>
      <c r="W63" s="10">
        <v>0.86181818181818182</v>
      </c>
      <c r="X63" s="10" t="s">
        <v>43</v>
      </c>
    </row>
    <row r="64" spans="1:24" s="38" customFormat="1" x14ac:dyDescent="0.3">
      <c r="A64" s="18">
        <v>1050</v>
      </c>
      <c r="B64" s="18" t="s">
        <v>911</v>
      </c>
      <c r="C64" s="18">
        <v>2013</v>
      </c>
      <c r="D64" s="18" t="s">
        <v>912</v>
      </c>
      <c r="E64" s="18" t="s">
        <v>766</v>
      </c>
      <c r="F64" s="18" t="s">
        <v>1442</v>
      </c>
      <c r="G64" s="18" t="s">
        <v>1171</v>
      </c>
      <c r="H64" s="18" t="s">
        <v>1460</v>
      </c>
      <c r="I64" s="18" t="s">
        <v>1472</v>
      </c>
      <c r="J64" s="18">
        <v>85</v>
      </c>
      <c r="K64" s="18">
        <v>47</v>
      </c>
      <c r="L64" s="18">
        <v>38</v>
      </c>
      <c r="M64" s="9">
        <v>16.920000000000002</v>
      </c>
      <c r="N64" s="9">
        <v>1.8999999999999986</v>
      </c>
      <c r="O64" s="9">
        <v>30.08</v>
      </c>
      <c r="P64" s="9">
        <v>36.1</v>
      </c>
      <c r="Q64" s="10">
        <v>0.36000000000000004</v>
      </c>
      <c r="R64" s="10">
        <v>0.95000000000000007</v>
      </c>
      <c r="S64" s="10">
        <v>0.89904357066950058</v>
      </c>
      <c r="T64" s="10">
        <v>0.54548201873677848</v>
      </c>
      <c r="U64" s="10">
        <v>7.2000000000000108</v>
      </c>
      <c r="V64" s="10">
        <v>0.67368421052631566</v>
      </c>
      <c r="W64" s="10">
        <v>0.623764705882353</v>
      </c>
      <c r="X64" s="10">
        <v>10.687500000000011</v>
      </c>
    </row>
    <row r="65" spans="1:24" s="38" customFormat="1" x14ac:dyDescent="0.3">
      <c r="A65" s="18">
        <v>1050</v>
      </c>
      <c r="B65" s="18" t="s">
        <v>911</v>
      </c>
      <c r="C65" s="18">
        <v>2013</v>
      </c>
      <c r="D65" s="18" t="s">
        <v>912</v>
      </c>
      <c r="E65" s="18" t="s">
        <v>766</v>
      </c>
      <c r="F65" s="18"/>
      <c r="G65" s="18" t="s">
        <v>1522</v>
      </c>
      <c r="H65" s="18"/>
      <c r="I65" s="18" t="s">
        <v>1476</v>
      </c>
      <c r="J65" s="18">
        <v>85</v>
      </c>
      <c r="K65" s="18">
        <v>47</v>
      </c>
      <c r="L65" s="18">
        <v>38</v>
      </c>
      <c r="M65" s="9">
        <v>15.98</v>
      </c>
      <c r="N65" s="9">
        <v>1.1400000000000006</v>
      </c>
      <c r="O65" s="9">
        <v>31.02</v>
      </c>
      <c r="P65" s="9">
        <v>36.86</v>
      </c>
      <c r="Q65" s="10">
        <v>0.34</v>
      </c>
      <c r="R65" s="10">
        <v>0.97</v>
      </c>
      <c r="S65" s="10">
        <v>0.93341121495327095</v>
      </c>
      <c r="T65" s="10">
        <v>0.5430170889805539</v>
      </c>
      <c r="U65" s="10">
        <v>11.333333333333323</v>
      </c>
      <c r="V65" s="10">
        <v>0.68041237113402053</v>
      </c>
      <c r="W65" s="10">
        <v>0.62164705882352944</v>
      </c>
      <c r="X65" s="10">
        <v>16.65656565656565</v>
      </c>
    </row>
    <row r="66" spans="1:24" s="38" customFormat="1" x14ac:dyDescent="0.3">
      <c r="A66" s="18">
        <v>1050</v>
      </c>
      <c r="B66" s="18" t="s">
        <v>911</v>
      </c>
      <c r="C66" s="18">
        <v>2013</v>
      </c>
      <c r="D66" s="18" t="s">
        <v>912</v>
      </c>
      <c r="E66" s="18" t="s">
        <v>766</v>
      </c>
      <c r="F66" s="18"/>
      <c r="G66" s="18" t="s">
        <v>427</v>
      </c>
      <c r="H66" s="18"/>
      <c r="I66" s="18" t="s">
        <v>1475</v>
      </c>
      <c r="J66" s="18">
        <v>85</v>
      </c>
      <c r="K66" s="18">
        <v>47</v>
      </c>
      <c r="L66" s="18">
        <v>38</v>
      </c>
      <c r="M66" s="9">
        <v>34.78</v>
      </c>
      <c r="N66" s="9">
        <v>11.02</v>
      </c>
      <c r="O66" s="9">
        <v>12.219999999999999</v>
      </c>
      <c r="P66" s="9">
        <v>26.98</v>
      </c>
      <c r="Q66" s="10">
        <v>0.74</v>
      </c>
      <c r="R66" s="10">
        <v>0.71</v>
      </c>
      <c r="S66" s="10">
        <v>0.75938864628820968</v>
      </c>
      <c r="T66" s="10">
        <v>0.68826530612244896</v>
      </c>
      <c r="U66" s="10">
        <v>2.5517241379310343</v>
      </c>
      <c r="V66" s="10">
        <v>0.36619718309859156</v>
      </c>
      <c r="W66" s="10">
        <v>0.72658823529411776</v>
      </c>
      <c r="X66" s="10">
        <v>6.9681697612732112</v>
      </c>
    </row>
    <row r="67" spans="1:24" s="38" customFormat="1" x14ac:dyDescent="0.3">
      <c r="A67" s="18">
        <v>1284</v>
      </c>
      <c r="B67" s="18" t="s">
        <v>913</v>
      </c>
      <c r="C67" s="18">
        <v>2012</v>
      </c>
      <c r="D67" s="18" t="s">
        <v>914</v>
      </c>
      <c r="E67" s="18" t="s">
        <v>766</v>
      </c>
      <c r="F67" s="18" t="s">
        <v>1401</v>
      </c>
      <c r="G67" s="18" t="s">
        <v>1171</v>
      </c>
      <c r="H67" s="18" t="s">
        <v>1460</v>
      </c>
      <c r="I67" s="18" t="s">
        <v>1468</v>
      </c>
      <c r="J67" s="18">
        <v>1128</v>
      </c>
      <c r="K67" s="18" t="s">
        <v>1395</v>
      </c>
      <c r="L67" s="18" t="s">
        <v>1394</v>
      </c>
      <c r="M67" s="9">
        <v>45.980999999999995</v>
      </c>
      <c r="N67" s="9">
        <v>42.461999999999989</v>
      </c>
      <c r="O67" s="9">
        <v>71.019000000000005</v>
      </c>
      <c r="P67" s="9">
        <v>968.53800000000001</v>
      </c>
      <c r="Q67" s="10">
        <v>0.39299999999999996</v>
      </c>
      <c r="R67" s="10">
        <v>0.95799999999999996</v>
      </c>
      <c r="S67" s="10">
        <v>0.51989416912587771</v>
      </c>
      <c r="T67" s="10">
        <v>0.93168339975585757</v>
      </c>
      <c r="U67" s="10">
        <v>9.3571428571428488</v>
      </c>
      <c r="V67" s="10">
        <v>0.63361169102296455</v>
      </c>
      <c r="W67" s="10">
        <v>0.89939627659574473</v>
      </c>
      <c r="X67" s="10">
        <v>14.767945398917394</v>
      </c>
    </row>
    <row r="68" spans="1:24" s="38" customFormat="1" x14ac:dyDescent="0.3">
      <c r="A68" s="18">
        <v>1284</v>
      </c>
      <c r="B68" s="18" t="s">
        <v>913</v>
      </c>
      <c r="C68" s="18">
        <v>2012</v>
      </c>
      <c r="D68" s="18" t="s">
        <v>914</v>
      </c>
      <c r="E68" s="18" t="s">
        <v>766</v>
      </c>
      <c r="F68" s="18"/>
      <c r="G68" s="18" t="s">
        <v>1204</v>
      </c>
      <c r="H68" s="18"/>
      <c r="I68" s="18" t="s">
        <v>1469</v>
      </c>
      <c r="J68" s="18">
        <v>1128</v>
      </c>
      <c r="K68" s="18" t="s">
        <v>1395</v>
      </c>
      <c r="L68" s="18" t="s">
        <v>1394</v>
      </c>
      <c r="M68" s="9">
        <v>58.5</v>
      </c>
      <c r="N68" s="9">
        <v>67.736999999999966</v>
      </c>
      <c r="O68" s="9">
        <v>58.5</v>
      </c>
      <c r="P68" s="9">
        <v>943.26300000000003</v>
      </c>
      <c r="Q68" s="10">
        <v>0.5</v>
      </c>
      <c r="R68" s="10">
        <v>0.93300000000000005</v>
      </c>
      <c r="S68" s="10">
        <v>0.4634140545165048</v>
      </c>
      <c r="T68" s="10">
        <v>0.94160295399211191</v>
      </c>
      <c r="U68" s="10">
        <v>7.4626865671641847</v>
      </c>
      <c r="V68" s="10">
        <v>0.53590568060021437</v>
      </c>
      <c r="W68" s="10">
        <v>0.88808776595744687</v>
      </c>
      <c r="X68" s="10">
        <v>13.925373134328368</v>
      </c>
    </row>
    <row r="69" spans="1:24" s="38" customFormat="1" x14ac:dyDescent="0.3">
      <c r="A69" s="18">
        <v>1284</v>
      </c>
      <c r="B69" s="18" t="s">
        <v>913</v>
      </c>
      <c r="C69" s="18">
        <v>2012</v>
      </c>
      <c r="D69" s="18" t="s">
        <v>914</v>
      </c>
      <c r="E69" s="18" t="s">
        <v>766</v>
      </c>
      <c r="F69" s="18"/>
      <c r="G69" s="18" t="s">
        <v>1520</v>
      </c>
      <c r="H69" s="18"/>
      <c r="I69" s="18" t="s">
        <v>1477</v>
      </c>
      <c r="J69" s="18">
        <v>1128</v>
      </c>
      <c r="K69" s="18" t="s">
        <v>1395</v>
      </c>
      <c r="L69" s="18" t="s">
        <v>1394</v>
      </c>
      <c r="M69" s="9">
        <v>62.711999999999996</v>
      </c>
      <c r="N69" s="9">
        <v>79.869000000000142</v>
      </c>
      <c r="O69" s="9">
        <v>54.288000000000004</v>
      </c>
      <c r="P69" s="9">
        <v>931.13099999999986</v>
      </c>
      <c r="Q69" s="10">
        <v>0.53599999999999992</v>
      </c>
      <c r="R69" s="10">
        <v>0.92099999999999982</v>
      </c>
      <c r="S69" s="10">
        <v>0.43983419950764785</v>
      </c>
      <c r="T69" s="10">
        <v>0.94490871395822484</v>
      </c>
      <c r="U69" s="10">
        <v>6.7848101265822622</v>
      </c>
      <c r="V69" s="10">
        <v>0.50380021715526624</v>
      </c>
      <c r="W69" s="10">
        <v>0.88106648936170195</v>
      </c>
      <c r="X69" s="10">
        <v>13.467263203841089</v>
      </c>
    </row>
    <row r="70" spans="1:24" s="38" customFormat="1" x14ac:dyDescent="0.3">
      <c r="A70" s="18">
        <v>1284</v>
      </c>
      <c r="B70" s="18" t="s">
        <v>913</v>
      </c>
      <c r="C70" s="18">
        <v>2012</v>
      </c>
      <c r="D70" s="18" t="s">
        <v>914</v>
      </c>
      <c r="E70" s="18" t="s">
        <v>766</v>
      </c>
      <c r="F70" s="18" t="s">
        <v>1400</v>
      </c>
      <c r="G70" s="18" t="s">
        <v>1171</v>
      </c>
      <c r="H70" s="18" t="s">
        <v>1460</v>
      </c>
      <c r="I70" s="18" t="s">
        <v>1468</v>
      </c>
      <c r="J70" s="18">
        <v>1128</v>
      </c>
      <c r="K70" s="18" t="s">
        <v>1395</v>
      </c>
      <c r="L70" s="18" t="s">
        <v>1394</v>
      </c>
      <c r="M70" s="9">
        <v>68.795999999999992</v>
      </c>
      <c r="N70" s="9">
        <v>38.418000000000006</v>
      </c>
      <c r="O70" s="9">
        <v>48.204000000000008</v>
      </c>
      <c r="P70" s="9">
        <v>972.58199999999999</v>
      </c>
      <c r="Q70" s="10">
        <v>0.58799999999999997</v>
      </c>
      <c r="R70" s="10">
        <v>0.96199999999999997</v>
      </c>
      <c r="S70" s="10">
        <v>0.64166993116570592</v>
      </c>
      <c r="T70" s="10">
        <v>0.95277756552303805</v>
      </c>
      <c r="U70" s="10">
        <v>15.473684210526301</v>
      </c>
      <c r="V70" s="10">
        <v>0.4282744282744283</v>
      </c>
      <c r="W70" s="10">
        <v>0.92320744680851052</v>
      </c>
      <c r="X70" s="10">
        <v>36.130301481859973</v>
      </c>
    </row>
    <row r="71" spans="1:24" s="38" customFormat="1" x14ac:dyDescent="0.3">
      <c r="A71" s="18">
        <v>1284</v>
      </c>
      <c r="B71" s="18" t="s">
        <v>913</v>
      </c>
      <c r="C71" s="18">
        <v>2012</v>
      </c>
      <c r="D71" s="18" t="s">
        <v>914</v>
      </c>
      <c r="E71" s="18" t="s">
        <v>766</v>
      </c>
      <c r="F71" s="18"/>
      <c r="G71" s="18" t="s">
        <v>1204</v>
      </c>
      <c r="H71" s="18"/>
      <c r="I71" s="18" t="s">
        <v>1469</v>
      </c>
      <c r="J71" s="18">
        <v>1128</v>
      </c>
      <c r="K71" s="18" t="s">
        <v>1395</v>
      </c>
      <c r="L71" s="18" t="s">
        <v>1394</v>
      </c>
      <c r="M71" s="9">
        <v>79.091999999999985</v>
      </c>
      <c r="N71" s="9">
        <v>57.626999999999953</v>
      </c>
      <c r="O71" s="9">
        <v>37.908000000000015</v>
      </c>
      <c r="P71" s="9">
        <v>953.37300000000005</v>
      </c>
      <c r="Q71" s="10">
        <v>0.67599999999999982</v>
      </c>
      <c r="R71" s="10">
        <v>0.94300000000000006</v>
      </c>
      <c r="S71" s="10">
        <v>0.57850042788493206</v>
      </c>
      <c r="T71" s="10">
        <v>0.9617585729979693</v>
      </c>
      <c r="U71" s="10">
        <v>11.859649122807028</v>
      </c>
      <c r="V71" s="10">
        <v>0.34358430540827162</v>
      </c>
      <c r="W71" s="10">
        <v>0.91530585106382989</v>
      </c>
      <c r="X71" s="10">
        <v>34.517435564219198</v>
      </c>
    </row>
    <row r="72" spans="1:24" s="38" customFormat="1" x14ac:dyDescent="0.3">
      <c r="A72" s="18">
        <v>1284</v>
      </c>
      <c r="B72" s="18" t="s">
        <v>913</v>
      </c>
      <c r="C72" s="18">
        <v>2012</v>
      </c>
      <c r="D72" s="18" t="s">
        <v>914</v>
      </c>
      <c r="E72" s="18" t="s">
        <v>766</v>
      </c>
      <c r="F72" s="18"/>
      <c r="G72" s="18" t="s">
        <v>1520</v>
      </c>
      <c r="H72" s="18"/>
      <c r="I72" s="18" t="s">
        <v>1477</v>
      </c>
      <c r="J72" s="18">
        <v>1128</v>
      </c>
      <c r="K72" s="18" t="s">
        <v>1395</v>
      </c>
      <c r="L72" s="18" t="s">
        <v>1394</v>
      </c>
      <c r="M72" s="9">
        <v>82.60199999999999</v>
      </c>
      <c r="N72" s="9">
        <v>75.825000000000045</v>
      </c>
      <c r="O72" s="9">
        <v>34.39800000000001</v>
      </c>
      <c r="P72" s="9">
        <v>935.17499999999995</v>
      </c>
      <c r="Q72" s="10">
        <v>0.70599999999999996</v>
      </c>
      <c r="R72" s="10">
        <v>0.92499999999999993</v>
      </c>
      <c r="S72" s="10">
        <v>0.52138839970459572</v>
      </c>
      <c r="T72" s="10">
        <v>0.96452252692680174</v>
      </c>
      <c r="U72" s="10">
        <v>9.4133333333333251</v>
      </c>
      <c r="V72" s="10">
        <v>0.31783783783783792</v>
      </c>
      <c r="W72" s="10">
        <v>0.90228457446808508</v>
      </c>
      <c r="X72" s="10">
        <v>29.616780045351444</v>
      </c>
    </row>
    <row r="73" spans="1:24" s="38" customFormat="1" x14ac:dyDescent="0.3">
      <c r="A73" s="18">
        <v>1284</v>
      </c>
      <c r="B73" s="18" t="s">
        <v>913</v>
      </c>
      <c r="C73" s="18">
        <v>2012</v>
      </c>
      <c r="D73" s="18" t="s">
        <v>914</v>
      </c>
      <c r="E73" s="18" t="s">
        <v>766</v>
      </c>
      <c r="F73" s="18" t="s">
        <v>1399</v>
      </c>
      <c r="G73" s="18" t="s">
        <v>1171</v>
      </c>
      <c r="H73" s="18" t="s">
        <v>1460</v>
      </c>
      <c r="I73" s="18" t="s">
        <v>1468</v>
      </c>
      <c r="J73" s="18">
        <v>1128</v>
      </c>
      <c r="K73" s="18" t="s">
        <v>1395</v>
      </c>
      <c r="L73" s="18" t="s">
        <v>1394</v>
      </c>
      <c r="M73" s="9">
        <v>88.803000000000011</v>
      </c>
      <c r="N73" s="9">
        <v>19.20900000000006</v>
      </c>
      <c r="O73" s="9">
        <v>28.196999999999989</v>
      </c>
      <c r="P73" s="9">
        <v>991.79099999999994</v>
      </c>
      <c r="Q73" s="10">
        <v>0.75900000000000012</v>
      </c>
      <c r="R73" s="10">
        <v>0.98099999999999998</v>
      </c>
      <c r="S73" s="10">
        <v>0.82215864903899527</v>
      </c>
      <c r="T73" s="10">
        <v>0.97235555712420141</v>
      </c>
      <c r="U73" s="10">
        <v>39.947368421052602</v>
      </c>
      <c r="V73" s="10">
        <v>0.24566768603465838</v>
      </c>
      <c r="W73" s="10">
        <v>0.95797340425531918</v>
      </c>
      <c r="X73" s="10">
        <v>162.607337846691</v>
      </c>
    </row>
    <row r="74" spans="1:24" s="38" customFormat="1" x14ac:dyDescent="0.3">
      <c r="A74" s="18">
        <v>1284</v>
      </c>
      <c r="B74" s="18" t="s">
        <v>913</v>
      </c>
      <c r="C74" s="18">
        <v>2012</v>
      </c>
      <c r="D74" s="18" t="s">
        <v>914</v>
      </c>
      <c r="E74" s="18" t="s">
        <v>766</v>
      </c>
      <c r="F74" s="18"/>
      <c r="G74" s="18" t="s">
        <v>1204</v>
      </c>
      <c r="H74" s="18"/>
      <c r="I74" s="18" t="s">
        <v>1469</v>
      </c>
      <c r="J74" s="18">
        <v>1128</v>
      </c>
      <c r="K74" s="18" t="s">
        <v>1395</v>
      </c>
      <c r="L74" s="18" t="s">
        <v>1394</v>
      </c>
      <c r="M74" s="9">
        <v>94.77</v>
      </c>
      <c r="N74" s="9">
        <v>58.638000000000034</v>
      </c>
      <c r="O74" s="9">
        <v>22.230000000000004</v>
      </c>
      <c r="P74" s="9">
        <v>952.36199999999997</v>
      </c>
      <c r="Q74" s="10">
        <v>0.80999999999999994</v>
      </c>
      <c r="R74" s="10">
        <v>0.94199999999999995</v>
      </c>
      <c r="S74" s="10">
        <v>0.61776439299123898</v>
      </c>
      <c r="T74" s="10">
        <v>0.97719045508274227</v>
      </c>
      <c r="U74" s="10">
        <v>13.965517241379297</v>
      </c>
      <c r="V74" s="10">
        <v>0.20169851380042469</v>
      </c>
      <c r="W74" s="10">
        <v>0.92830851063829789</v>
      </c>
      <c r="X74" s="10">
        <v>69.239564428312107</v>
      </c>
    </row>
    <row r="75" spans="1:24" s="38" customFormat="1" x14ac:dyDescent="0.3">
      <c r="A75" s="18">
        <v>1284</v>
      </c>
      <c r="B75" s="18" t="s">
        <v>913</v>
      </c>
      <c r="C75" s="18">
        <v>2012</v>
      </c>
      <c r="D75" s="18" t="s">
        <v>914</v>
      </c>
      <c r="E75" s="18" t="s">
        <v>766</v>
      </c>
      <c r="F75" s="18"/>
      <c r="G75" s="18" t="s">
        <v>1520</v>
      </c>
      <c r="H75" s="18"/>
      <c r="I75" s="18" t="s">
        <v>1477</v>
      </c>
      <c r="J75" s="18">
        <v>1128</v>
      </c>
      <c r="K75" s="18" t="s">
        <v>1395</v>
      </c>
      <c r="L75" s="18" t="s">
        <v>1394</v>
      </c>
      <c r="M75" s="9">
        <v>96.290999999999997</v>
      </c>
      <c r="N75" s="9">
        <v>62.682000000000016</v>
      </c>
      <c r="O75" s="9">
        <v>20.709000000000003</v>
      </c>
      <c r="P75" s="9">
        <v>948.31799999999998</v>
      </c>
      <c r="Q75" s="10">
        <v>0.82299999999999995</v>
      </c>
      <c r="R75" s="10">
        <v>0.93799999999999994</v>
      </c>
      <c r="S75" s="10">
        <v>0.60570662942763853</v>
      </c>
      <c r="T75" s="10">
        <v>0.97862907844673053</v>
      </c>
      <c r="U75" s="10">
        <v>13.274193548387084</v>
      </c>
      <c r="V75" s="10">
        <v>0.18869936034115145</v>
      </c>
      <c r="W75" s="10">
        <v>0.92607180851063819</v>
      </c>
      <c r="X75" s="10">
        <v>70.345726262073953</v>
      </c>
    </row>
    <row r="76" spans="1:24" s="38" customFormat="1" x14ac:dyDescent="0.3">
      <c r="A76" s="18">
        <v>1284</v>
      </c>
      <c r="B76" s="18" t="s">
        <v>913</v>
      </c>
      <c r="C76" s="18">
        <v>2012</v>
      </c>
      <c r="D76" s="18" t="s">
        <v>914</v>
      </c>
      <c r="E76" s="18" t="s">
        <v>766</v>
      </c>
      <c r="F76" s="18" t="s">
        <v>1398</v>
      </c>
      <c r="G76" s="18" t="s">
        <v>1171</v>
      </c>
      <c r="H76" s="18" t="s">
        <v>1460</v>
      </c>
      <c r="I76" s="18" t="s">
        <v>1468</v>
      </c>
      <c r="J76" s="18">
        <v>1128</v>
      </c>
      <c r="K76" s="18" t="s">
        <v>1395</v>
      </c>
      <c r="L76" s="18" t="s">
        <v>1394</v>
      </c>
      <c r="M76" s="9">
        <v>102.14100000000001</v>
      </c>
      <c r="N76" s="9">
        <v>21.230999999999881</v>
      </c>
      <c r="O76" s="9">
        <v>14.858999999999995</v>
      </c>
      <c r="P76" s="9">
        <v>989.76900000000012</v>
      </c>
      <c r="Q76" s="10">
        <v>0.873</v>
      </c>
      <c r="R76" s="10">
        <v>0.97900000000000009</v>
      </c>
      <c r="S76" s="10">
        <v>0.82791070907499353</v>
      </c>
      <c r="T76" s="10">
        <v>0.98520945066233467</v>
      </c>
      <c r="U76" s="10">
        <v>41.571428571428754</v>
      </c>
      <c r="V76" s="10">
        <v>0.12972420837589377</v>
      </c>
      <c r="W76" s="10">
        <v>0.96800531914893628</v>
      </c>
      <c r="X76" s="10">
        <v>320.4600674915655</v>
      </c>
    </row>
    <row r="77" spans="1:24" s="38" customFormat="1" x14ac:dyDescent="0.3">
      <c r="A77" s="18">
        <v>1284</v>
      </c>
      <c r="B77" s="18" t="s">
        <v>913</v>
      </c>
      <c r="C77" s="18">
        <v>2012</v>
      </c>
      <c r="D77" s="18" t="s">
        <v>914</v>
      </c>
      <c r="E77" s="18" t="s">
        <v>766</v>
      </c>
      <c r="F77" s="18"/>
      <c r="G77" s="18" t="s">
        <v>1204</v>
      </c>
      <c r="H77" s="18"/>
      <c r="I77" s="18" t="s">
        <v>1469</v>
      </c>
      <c r="J77" s="18">
        <v>1128</v>
      </c>
      <c r="K77" s="18" t="s">
        <v>1395</v>
      </c>
      <c r="L77" s="18" t="s">
        <v>1394</v>
      </c>
      <c r="M77" s="9">
        <v>112.086</v>
      </c>
      <c r="N77" s="9">
        <v>57.626999999999953</v>
      </c>
      <c r="O77" s="9">
        <v>4.9140000000000015</v>
      </c>
      <c r="P77" s="9">
        <v>953.37300000000005</v>
      </c>
      <c r="Q77" s="10">
        <v>0.95799999999999996</v>
      </c>
      <c r="R77" s="10">
        <v>0.94300000000000006</v>
      </c>
      <c r="S77" s="10">
        <v>0.66044439730604032</v>
      </c>
      <c r="T77" s="10">
        <v>0.99487209990326486</v>
      </c>
      <c r="U77" s="10">
        <v>16.807017543859665</v>
      </c>
      <c r="V77" s="10">
        <v>4.4538706256627821E-2</v>
      </c>
      <c r="W77" s="10">
        <v>0.94455585106382989</v>
      </c>
      <c r="X77" s="10">
        <v>377.35756056808708</v>
      </c>
    </row>
    <row r="78" spans="1:24" s="38" customFormat="1" x14ac:dyDescent="0.3">
      <c r="A78" s="18">
        <v>1284</v>
      </c>
      <c r="B78" s="18" t="s">
        <v>913</v>
      </c>
      <c r="C78" s="18">
        <v>2012</v>
      </c>
      <c r="D78" s="18" t="s">
        <v>914</v>
      </c>
      <c r="E78" s="18" t="s">
        <v>766</v>
      </c>
      <c r="F78" s="18"/>
      <c r="G78" s="18" t="s">
        <v>1520</v>
      </c>
      <c r="H78" s="18"/>
      <c r="I78" s="18" t="s">
        <v>1477</v>
      </c>
      <c r="J78" s="18">
        <v>1128</v>
      </c>
      <c r="K78" s="18" t="s">
        <v>1395</v>
      </c>
      <c r="L78" s="18" t="s">
        <v>1394</v>
      </c>
      <c r="M78" s="9">
        <v>113.72399999999999</v>
      </c>
      <c r="N78" s="9">
        <v>60.659999999999968</v>
      </c>
      <c r="O78" s="9">
        <v>3.2760000000000105</v>
      </c>
      <c r="P78" s="9">
        <v>950.34</v>
      </c>
      <c r="Q78" s="10">
        <v>0.97199999999999986</v>
      </c>
      <c r="R78" s="10">
        <v>0.94000000000000006</v>
      </c>
      <c r="S78" s="10">
        <v>0.65214698596201492</v>
      </c>
      <c r="T78" s="10">
        <v>0.99656465495545377</v>
      </c>
      <c r="U78" s="10">
        <v>16.200000000000014</v>
      </c>
      <c r="V78" s="10">
        <v>2.9787234042553335E-2</v>
      </c>
      <c r="W78" s="10">
        <v>0.9433191489361703</v>
      </c>
      <c r="X78" s="10">
        <v>543.8571428571413</v>
      </c>
    </row>
    <row r="79" spans="1:24" s="38" customFormat="1" x14ac:dyDescent="0.3">
      <c r="A79" s="18">
        <v>1284</v>
      </c>
      <c r="B79" s="18" t="s">
        <v>913</v>
      </c>
      <c r="C79" s="18">
        <v>2012</v>
      </c>
      <c r="D79" s="18" t="s">
        <v>914</v>
      </c>
      <c r="E79" s="18" t="s">
        <v>766</v>
      </c>
      <c r="F79" s="18" t="s">
        <v>1397</v>
      </c>
      <c r="G79" s="18" t="s">
        <v>1171</v>
      </c>
      <c r="H79" s="18" t="s">
        <v>1460</v>
      </c>
      <c r="I79" s="18" t="s">
        <v>1468</v>
      </c>
      <c r="J79" s="18">
        <v>1128</v>
      </c>
      <c r="K79" s="18" t="s">
        <v>1395</v>
      </c>
      <c r="L79" s="18" t="s">
        <v>1394</v>
      </c>
      <c r="M79" s="9">
        <v>101.43899999999999</v>
      </c>
      <c r="N79" s="9">
        <v>21.230999999999881</v>
      </c>
      <c r="O79" s="9">
        <v>15.561000000000007</v>
      </c>
      <c r="P79" s="9">
        <v>989.76900000000012</v>
      </c>
      <c r="Q79" s="10">
        <v>0.86699999999999999</v>
      </c>
      <c r="R79" s="10">
        <v>0.97900000000000009</v>
      </c>
      <c r="S79" s="10">
        <v>0.82692589875275213</v>
      </c>
      <c r="T79" s="10">
        <v>0.9845215004028528</v>
      </c>
      <c r="U79" s="10">
        <v>41.285714285714469</v>
      </c>
      <c r="V79" s="10">
        <v>0.13585291113381001</v>
      </c>
      <c r="W79" s="10">
        <v>0.96738297872340429</v>
      </c>
      <c r="X79" s="10">
        <v>303.90010741138718</v>
      </c>
    </row>
    <row r="80" spans="1:24" s="38" customFormat="1" x14ac:dyDescent="0.3">
      <c r="A80" s="18">
        <v>1284</v>
      </c>
      <c r="B80" s="18" t="s">
        <v>913</v>
      </c>
      <c r="C80" s="18">
        <v>2012</v>
      </c>
      <c r="D80" s="18" t="s">
        <v>914</v>
      </c>
      <c r="E80" s="18" t="s">
        <v>766</v>
      </c>
      <c r="F80" s="18"/>
      <c r="G80" s="18" t="s">
        <v>1204</v>
      </c>
      <c r="H80" s="18"/>
      <c r="I80" s="18" t="s">
        <v>1469</v>
      </c>
      <c r="J80" s="18">
        <v>1128</v>
      </c>
      <c r="K80" s="18" t="s">
        <v>1395</v>
      </c>
      <c r="L80" s="18" t="s">
        <v>1394</v>
      </c>
      <c r="M80" s="9">
        <v>113.84100000000001</v>
      </c>
      <c r="N80" s="9">
        <v>53.583000000000084</v>
      </c>
      <c r="O80" s="9">
        <v>3.1589999999999918</v>
      </c>
      <c r="P80" s="9">
        <v>957.41699999999992</v>
      </c>
      <c r="Q80" s="10">
        <v>0.97300000000000009</v>
      </c>
      <c r="R80" s="10">
        <v>0.94699999999999995</v>
      </c>
      <c r="S80" s="10">
        <v>0.67995627866972441</v>
      </c>
      <c r="T80" s="10">
        <v>0.99671134819108531</v>
      </c>
      <c r="U80" s="10">
        <v>18.35849056603772</v>
      </c>
      <c r="V80" s="10">
        <v>2.8511087645195263E-2</v>
      </c>
      <c r="W80" s="10">
        <v>0.94969680851063809</v>
      </c>
      <c r="X80" s="10">
        <v>643.90705800139824</v>
      </c>
    </row>
    <row r="81" spans="1:24" s="38" customFormat="1" x14ac:dyDescent="0.3">
      <c r="A81" s="18">
        <v>1284</v>
      </c>
      <c r="B81" s="18" t="s">
        <v>913</v>
      </c>
      <c r="C81" s="18">
        <v>2012</v>
      </c>
      <c r="D81" s="18" t="s">
        <v>914</v>
      </c>
      <c r="E81" s="18" t="s">
        <v>766</v>
      </c>
      <c r="F81" s="18"/>
      <c r="G81" s="18" t="s">
        <v>1520</v>
      </c>
      <c r="H81" s="18"/>
      <c r="I81" s="18" t="s">
        <v>1477</v>
      </c>
      <c r="J81" s="18">
        <v>1128</v>
      </c>
      <c r="K81" s="18" t="s">
        <v>1395</v>
      </c>
      <c r="L81" s="18" t="s">
        <v>1394</v>
      </c>
      <c r="M81" s="9">
        <v>117</v>
      </c>
      <c r="N81" s="9">
        <v>56.615999999999872</v>
      </c>
      <c r="O81" s="9">
        <v>0</v>
      </c>
      <c r="P81" s="9">
        <v>954.38400000000013</v>
      </c>
      <c r="Q81" s="10">
        <v>1</v>
      </c>
      <c r="R81" s="10">
        <v>0.94400000000000017</v>
      </c>
      <c r="S81" s="10">
        <v>0.67390102294719434</v>
      </c>
      <c r="T81" s="10">
        <v>1</v>
      </c>
      <c r="U81" s="10">
        <v>17.857142857142911</v>
      </c>
      <c r="V81" s="10">
        <v>0</v>
      </c>
      <c r="W81" s="10">
        <v>0.94980851063829785</v>
      </c>
      <c r="X81" s="10" t="s">
        <v>43</v>
      </c>
    </row>
    <row r="82" spans="1:24" s="38" customFormat="1" x14ac:dyDescent="0.3">
      <c r="A82" s="18">
        <v>1284</v>
      </c>
      <c r="B82" s="18" t="s">
        <v>913</v>
      </c>
      <c r="C82" s="18">
        <v>2012</v>
      </c>
      <c r="D82" s="18" t="s">
        <v>914</v>
      </c>
      <c r="E82" s="18" t="s">
        <v>766</v>
      </c>
      <c r="F82" s="18" t="s">
        <v>1396</v>
      </c>
      <c r="G82" s="18" t="s">
        <v>1171</v>
      </c>
      <c r="H82" s="18" t="s">
        <v>1460</v>
      </c>
      <c r="I82" s="18" t="s">
        <v>1468</v>
      </c>
      <c r="J82" s="18">
        <v>1128</v>
      </c>
      <c r="K82" s="18" t="s">
        <v>1395</v>
      </c>
      <c r="L82" s="18" t="s">
        <v>1394</v>
      </c>
      <c r="M82" s="9">
        <v>58.5</v>
      </c>
      <c r="N82" s="9">
        <v>6.0659999999999172</v>
      </c>
      <c r="O82" s="9">
        <v>58.5</v>
      </c>
      <c r="P82" s="9">
        <v>1004.9340000000001</v>
      </c>
      <c r="Q82" s="10">
        <v>0.5</v>
      </c>
      <c r="R82" s="10">
        <v>0.99400000000000011</v>
      </c>
      <c r="S82" s="10">
        <v>0.90604962364092667</v>
      </c>
      <c r="T82" s="10">
        <v>0.94498953390619433</v>
      </c>
      <c r="U82" s="10">
        <v>83.333333333334807</v>
      </c>
      <c r="V82" s="10">
        <v>0.50301810865191143</v>
      </c>
      <c r="W82" s="10">
        <v>0.94276063829787249</v>
      </c>
      <c r="X82" s="10">
        <v>165.66666666666893</v>
      </c>
    </row>
    <row r="83" spans="1:24" s="38" customFormat="1" x14ac:dyDescent="0.3">
      <c r="A83" s="18">
        <v>1284</v>
      </c>
      <c r="B83" s="18" t="s">
        <v>913</v>
      </c>
      <c r="C83" s="18">
        <v>2012</v>
      </c>
      <c r="D83" s="18" t="s">
        <v>914</v>
      </c>
      <c r="E83" s="18" t="s">
        <v>766</v>
      </c>
      <c r="F83" s="18"/>
      <c r="G83" s="18" t="s">
        <v>1204</v>
      </c>
      <c r="H83" s="18"/>
      <c r="I83" s="18" t="s">
        <v>1469</v>
      </c>
      <c r="J83" s="18">
        <v>1128</v>
      </c>
      <c r="K83" s="18" t="s">
        <v>1395</v>
      </c>
      <c r="L83" s="18" t="s">
        <v>1394</v>
      </c>
      <c r="M83" s="9">
        <v>103.07699999999998</v>
      </c>
      <c r="N83" s="9">
        <v>57.626999999999953</v>
      </c>
      <c r="O83" s="9">
        <v>13.923000000000016</v>
      </c>
      <c r="P83" s="9">
        <v>953.37300000000005</v>
      </c>
      <c r="Q83" s="10">
        <v>0.88099999999999989</v>
      </c>
      <c r="R83" s="10">
        <v>0.94300000000000006</v>
      </c>
      <c r="S83" s="10">
        <v>0.64140905017921157</v>
      </c>
      <c r="T83" s="10">
        <v>0.98560626736800316</v>
      </c>
      <c r="U83" s="10">
        <v>15.456140350877208</v>
      </c>
      <c r="V83" s="10">
        <v>0.12619300106044548</v>
      </c>
      <c r="W83" s="10">
        <v>0.93656914893617027</v>
      </c>
      <c r="X83" s="10">
        <v>122.48017101577467</v>
      </c>
    </row>
    <row r="84" spans="1:24" s="38" customFormat="1" x14ac:dyDescent="0.3">
      <c r="A84" s="18">
        <v>1284</v>
      </c>
      <c r="B84" s="18" t="s">
        <v>913</v>
      </c>
      <c r="C84" s="18">
        <v>2012</v>
      </c>
      <c r="D84" s="18" t="s">
        <v>914</v>
      </c>
      <c r="E84" s="18" t="s">
        <v>766</v>
      </c>
      <c r="F84" s="18"/>
      <c r="G84" s="18" t="s">
        <v>1520</v>
      </c>
      <c r="H84" s="18"/>
      <c r="I84" s="18" t="s">
        <v>1477</v>
      </c>
      <c r="J84" s="18">
        <v>1128</v>
      </c>
      <c r="K84" s="18" t="s">
        <v>1395</v>
      </c>
      <c r="L84" s="18" t="s">
        <v>1394</v>
      </c>
      <c r="M84" s="9">
        <v>103.07699999999998</v>
      </c>
      <c r="N84" s="9">
        <v>59.649000000000115</v>
      </c>
      <c r="O84" s="9">
        <v>13.923000000000016</v>
      </c>
      <c r="P84" s="9">
        <v>951.35099999999989</v>
      </c>
      <c r="Q84" s="10">
        <v>0.88099999999999989</v>
      </c>
      <c r="R84" s="10">
        <v>0.94099999999999984</v>
      </c>
      <c r="S84" s="10">
        <v>0.63343903248405242</v>
      </c>
      <c r="T84" s="10">
        <v>0.98557611621156271</v>
      </c>
      <c r="U84" s="10">
        <v>14.932203389830466</v>
      </c>
      <c r="V84" s="10">
        <v>0.12646121147715211</v>
      </c>
      <c r="W84" s="10">
        <v>0.93477659574468075</v>
      </c>
      <c r="X84" s="10">
        <v>118.07733941034002</v>
      </c>
    </row>
    <row r="85" spans="1:24" s="38" customFormat="1" x14ac:dyDescent="0.3">
      <c r="A85" s="18">
        <v>1310</v>
      </c>
      <c r="B85" s="18" t="s">
        <v>915</v>
      </c>
      <c r="C85" s="18">
        <v>2011</v>
      </c>
      <c r="D85" s="18" t="s">
        <v>775</v>
      </c>
      <c r="E85" s="18" t="s">
        <v>580</v>
      </c>
      <c r="F85" s="18" t="s">
        <v>1198</v>
      </c>
      <c r="G85" s="18" t="s">
        <v>1171</v>
      </c>
      <c r="H85" s="18" t="s">
        <v>1460</v>
      </c>
      <c r="I85" s="18" t="s">
        <v>1472</v>
      </c>
      <c r="J85" s="18">
        <v>72</v>
      </c>
      <c r="K85" s="18" t="s">
        <v>1392</v>
      </c>
      <c r="L85" s="18" t="s">
        <v>1189</v>
      </c>
      <c r="M85" s="9">
        <v>15</v>
      </c>
      <c r="N85" s="9">
        <v>2.0160000000000053</v>
      </c>
      <c r="O85" s="9">
        <v>9</v>
      </c>
      <c r="P85" s="9">
        <v>45.983999999999995</v>
      </c>
      <c r="Q85" s="10">
        <v>0.625</v>
      </c>
      <c r="R85" s="10">
        <v>0.95799999999999985</v>
      </c>
      <c r="S85" s="10">
        <v>0.8815232722143862</v>
      </c>
      <c r="T85" s="10">
        <v>0.83631601920558707</v>
      </c>
      <c r="U85" s="10">
        <v>14.880952380952328</v>
      </c>
      <c r="V85" s="10">
        <v>0.39144050104384137</v>
      </c>
      <c r="W85" s="10">
        <v>0.84699999999999998</v>
      </c>
      <c r="X85" s="10">
        <v>38.015873015872906</v>
      </c>
    </row>
    <row r="86" spans="1:24" s="38" customFormat="1" x14ac:dyDescent="0.3">
      <c r="A86" s="18">
        <v>1310</v>
      </c>
      <c r="B86" s="18" t="s">
        <v>915</v>
      </c>
      <c r="C86" s="18">
        <v>2011</v>
      </c>
      <c r="D86" s="18" t="s">
        <v>775</v>
      </c>
      <c r="E86" s="18" t="s">
        <v>580</v>
      </c>
      <c r="F86" s="18"/>
      <c r="G86" s="18" t="s">
        <v>425</v>
      </c>
      <c r="H86" s="18"/>
      <c r="I86" s="18" t="s">
        <v>1455</v>
      </c>
      <c r="J86" s="18">
        <v>72</v>
      </c>
      <c r="K86" s="18" t="s">
        <v>1392</v>
      </c>
      <c r="L86" s="18" t="s">
        <v>1189</v>
      </c>
      <c r="M86" s="9">
        <v>12.984000000000002</v>
      </c>
      <c r="N86" s="9">
        <v>0</v>
      </c>
      <c r="O86" s="9">
        <v>11.015999999999998</v>
      </c>
      <c r="P86" s="9">
        <v>48</v>
      </c>
      <c r="Q86" s="10">
        <v>0.54100000000000004</v>
      </c>
      <c r="R86" s="10">
        <v>1</v>
      </c>
      <c r="S86" s="10">
        <v>1</v>
      </c>
      <c r="T86" s="10">
        <v>0.81333875559170399</v>
      </c>
      <c r="U86" s="10" t="s">
        <v>43</v>
      </c>
      <c r="V86" s="10">
        <v>0.45899999999999996</v>
      </c>
      <c r="W86" s="10">
        <v>0.84699999999999998</v>
      </c>
      <c r="X86" s="10" t="s">
        <v>43</v>
      </c>
    </row>
    <row r="87" spans="1:24" s="38" customFormat="1" x14ac:dyDescent="0.3">
      <c r="A87" s="18">
        <v>1310</v>
      </c>
      <c r="B87" s="18" t="s">
        <v>915</v>
      </c>
      <c r="C87" s="18">
        <v>2011</v>
      </c>
      <c r="D87" s="18" t="s">
        <v>775</v>
      </c>
      <c r="E87" s="18" t="s">
        <v>580</v>
      </c>
      <c r="F87" s="18" t="s">
        <v>1393</v>
      </c>
      <c r="G87" s="18" t="s">
        <v>1171</v>
      </c>
      <c r="H87" s="18" t="s">
        <v>1460</v>
      </c>
      <c r="I87" s="18" t="s">
        <v>1472</v>
      </c>
      <c r="J87" s="18">
        <v>72</v>
      </c>
      <c r="K87" s="18" t="s">
        <v>1392</v>
      </c>
      <c r="L87" s="18" t="s">
        <v>1189</v>
      </c>
      <c r="M87" s="9">
        <v>20.591999999999999</v>
      </c>
      <c r="N87" s="9">
        <v>2.063999999999993</v>
      </c>
      <c r="O87" s="9">
        <v>3.4080000000000013</v>
      </c>
      <c r="P87" s="9">
        <v>45.936000000000007</v>
      </c>
      <c r="Q87" s="10">
        <v>0.85799999999999998</v>
      </c>
      <c r="R87" s="10">
        <v>0.95700000000000018</v>
      </c>
      <c r="S87" s="10">
        <v>0.90889830508474601</v>
      </c>
      <c r="T87" s="10">
        <v>0.93093385214007784</v>
      </c>
      <c r="U87" s="10">
        <v>19.953488372093108</v>
      </c>
      <c r="V87" s="10">
        <v>0.14838035527690699</v>
      </c>
      <c r="W87" s="10">
        <v>0.92400000000000004</v>
      </c>
      <c r="X87" s="10">
        <v>134.47527022600764</v>
      </c>
    </row>
    <row r="88" spans="1:24" s="38" customFormat="1" x14ac:dyDescent="0.3">
      <c r="A88" s="18">
        <v>1310</v>
      </c>
      <c r="B88" s="18" t="s">
        <v>915</v>
      </c>
      <c r="C88" s="18">
        <v>2011</v>
      </c>
      <c r="D88" s="18" t="s">
        <v>775</v>
      </c>
      <c r="E88" s="18" t="s">
        <v>580</v>
      </c>
      <c r="F88" s="18"/>
      <c r="G88" s="18" t="s">
        <v>425</v>
      </c>
      <c r="H88" s="18"/>
      <c r="I88" s="18" t="s">
        <v>1455</v>
      </c>
      <c r="J88" s="18">
        <v>72</v>
      </c>
      <c r="K88" s="18" t="s">
        <v>1392</v>
      </c>
      <c r="L88" s="18" t="s">
        <v>1189</v>
      </c>
      <c r="M88" s="9">
        <v>24</v>
      </c>
      <c r="N88" s="9">
        <v>0</v>
      </c>
      <c r="O88" s="9">
        <v>0</v>
      </c>
      <c r="P88" s="9">
        <v>48</v>
      </c>
      <c r="Q88" s="10">
        <v>1</v>
      </c>
      <c r="R88" s="10">
        <v>1</v>
      </c>
      <c r="S88" s="10">
        <v>1</v>
      </c>
      <c r="T88" s="10">
        <v>1</v>
      </c>
      <c r="U88" s="10" t="s">
        <v>43</v>
      </c>
      <c r="V88" s="10">
        <v>0</v>
      </c>
      <c r="W88" s="10">
        <v>1</v>
      </c>
      <c r="X88" s="10" t="s">
        <v>43</v>
      </c>
    </row>
    <row r="89" spans="1:24" s="38" customFormat="1" x14ac:dyDescent="0.3">
      <c r="A89" s="18">
        <v>1338</v>
      </c>
      <c r="B89" s="18" t="s">
        <v>916</v>
      </c>
      <c r="C89" s="18">
        <v>2011</v>
      </c>
      <c r="D89" s="18" t="s">
        <v>917</v>
      </c>
      <c r="E89" s="18" t="s">
        <v>766</v>
      </c>
      <c r="F89" s="18" t="s">
        <v>1391</v>
      </c>
      <c r="G89" s="18" t="s">
        <v>1171</v>
      </c>
      <c r="H89" s="18" t="s">
        <v>1461</v>
      </c>
      <c r="I89" s="18" t="s">
        <v>1390</v>
      </c>
      <c r="J89" s="18">
        <v>165</v>
      </c>
      <c r="K89" s="18" t="s">
        <v>1202</v>
      </c>
      <c r="L89" s="18" t="s">
        <v>1168</v>
      </c>
      <c r="M89" s="9">
        <v>13</v>
      </c>
      <c r="N89" s="9">
        <v>5</v>
      </c>
      <c r="O89" s="9">
        <v>52</v>
      </c>
      <c r="P89" s="9">
        <v>95</v>
      </c>
      <c r="Q89" s="10">
        <v>0.2</v>
      </c>
      <c r="R89" s="10">
        <v>0.95</v>
      </c>
      <c r="S89" s="10">
        <v>0.72222222222222221</v>
      </c>
      <c r="T89" s="10">
        <v>0.6462585034013606</v>
      </c>
      <c r="U89" s="10">
        <v>3.9999999999999969</v>
      </c>
      <c r="V89" s="10">
        <v>0.8421052631578948</v>
      </c>
      <c r="W89" s="10">
        <v>0.65454545454545454</v>
      </c>
      <c r="X89" s="10">
        <v>4.75</v>
      </c>
    </row>
    <row r="90" spans="1:24" s="38" customFormat="1" x14ac:dyDescent="0.3">
      <c r="A90" s="18">
        <v>1338</v>
      </c>
      <c r="B90" s="18" t="s">
        <v>916</v>
      </c>
      <c r="C90" s="18">
        <v>2011</v>
      </c>
      <c r="D90" s="18" t="s">
        <v>917</v>
      </c>
      <c r="E90" s="18" t="s">
        <v>766</v>
      </c>
      <c r="F90" s="18"/>
      <c r="G90" s="18" t="s">
        <v>1204</v>
      </c>
      <c r="H90" s="18"/>
      <c r="I90" s="18" t="s">
        <v>1452</v>
      </c>
      <c r="J90" s="18">
        <v>165</v>
      </c>
      <c r="K90" s="18" t="s">
        <v>1202</v>
      </c>
      <c r="L90" s="18" t="s">
        <v>1168</v>
      </c>
      <c r="M90" s="9">
        <v>16.25</v>
      </c>
      <c r="N90" s="9">
        <v>9</v>
      </c>
      <c r="O90" s="9">
        <v>48.75</v>
      </c>
      <c r="P90" s="9">
        <v>91</v>
      </c>
      <c r="Q90" s="10">
        <v>0.25</v>
      </c>
      <c r="R90" s="10">
        <v>0.91</v>
      </c>
      <c r="S90" s="10">
        <v>0.64356435643564358</v>
      </c>
      <c r="T90" s="10">
        <v>0.65116279069767447</v>
      </c>
      <c r="U90" s="10">
        <v>2.7777777777777786</v>
      </c>
      <c r="V90" s="10">
        <v>0.82417582417582413</v>
      </c>
      <c r="W90" s="10">
        <v>0.65</v>
      </c>
      <c r="X90" s="10">
        <v>3.3703703703703702</v>
      </c>
    </row>
    <row r="91" spans="1:24" s="38" customFormat="1" x14ac:dyDescent="0.3">
      <c r="A91" s="18">
        <v>1393</v>
      </c>
      <c r="B91" s="18" t="s">
        <v>920</v>
      </c>
      <c r="C91" s="18">
        <v>2011</v>
      </c>
      <c r="D91" s="18" t="s">
        <v>921</v>
      </c>
      <c r="E91" s="18" t="s">
        <v>830</v>
      </c>
      <c r="F91" s="18" t="s">
        <v>1198</v>
      </c>
      <c r="G91" s="18" t="s">
        <v>1181</v>
      </c>
      <c r="H91" s="18" t="s">
        <v>1460</v>
      </c>
      <c r="I91" s="18" t="s">
        <v>1477</v>
      </c>
      <c r="J91" s="18">
        <v>137</v>
      </c>
      <c r="K91" s="18" t="s">
        <v>1339</v>
      </c>
      <c r="L91" s="18" t="s">
        <v>1382</v>
      </c>
      <c r="M91" s="9">
        <v>12.6</v>
      </c>
      <c r="N91" s="9">
        <v>1.0699999999999932</v>
      </c>
      <c r="O91" s="9">
        <v>17.399999999999999</v>
      </c>
      <c r="P91" s="9">
        <v>105.93</v>
      </c>
      <c r="Q91" s="10">
        <v>0.42</v>
      </c>
      <c r="R91" s="10">
        <v>0.9900000000000001</v>
      </c>
      <c r="S91" s="10">
        <v>0.92172640819312412</v>
      </c>
      <c r="T91" s="10">
        <v>0.85891510581367059</v>
      </c>
      <c r="U91" s="10">
        <v>42.000000000000426</v>
      </c>
      <c r="V91" s="10">
        <v>0.58585858585858586</v>
      </c>
      <c r="W91" s="10">
        <v>0.86518248175182477</v>
      </c>
      <c r="X91" s="10">
        <v>71.689655172414248</v>
      </c>
    </row>
    <row r="92" spans="1:24" s="38" customFormat="1" x14ac:dyDescent="0.3">
      <c r="A92" s="18">
        <v>1393</v>
      </c>
      <c r="B92" s="18" t="s">
        <v>920</v>
      </c>
      <c r="C92" s="18">
        <v>2011</v>
      </c>
      <c r="D92" s="18" t="s">
        <v>921</v>
      </c>
      <c r="E92" s="18" t="s">
        <v>830</v>
      </c>
      <c r="F92" s="18"/>
      <c r="G92" s="18" t="s">
        <v>1523</v>
      </c>
      <c r="H92" s="18"/>
      <c r="I92" s="18" t="s">
        <v>1175</v>
      </c>
      <c r="J92" s="18">
        <v>137</v>
      </c>
      <c r="K92" s="18" t="s">
        <v>1339</v>
      </c>
      <c r="L92" s="18" t="s">
        <v>1382</v>
      </c>
      <c r="M92" s="9">
        <v>21</v>
      </c>
      <c r="N92" s="9">
        <v>0</v>
      </c>
      <c r="O92" s="9">
        <v>9</v>
      </c>
      <c r="P92" s="9">
        <v>107</v>
      </c>
      <c r="Q92" s="10">
        <v>0.7</v>
      </c>
      <c r="R92" s="10">
        <v>1</v>
      </c>
      <c r="S92" s="10">
        <v>1</v>
      </c>
      <c r="T92" s="10">
        <v>0.92241379310344829</v>
      </c>
      <c r="U92" s="10" t="s">
        <v>43</v>
      </c>
      <c r="V92" s="10">
        <v>0.30000000000000004</v>
      </c>
      <c r="W92" s="10">
        <v>0.93430656934306566</v>
      </c>
      <c r="X92" s="10" t="s">
        <v>43</v>
      </c>
    </row>
    <row r="93" spans="1:24" s="38" customFormat="1" x14ac:dyDescent="0.3">
      <c r="A93" s="18">
        <v>1393</v>
      </c>
      <c r="B93" s="18" t="s">
        <v>920</v>
      </c>
      <c r="C93" s="18">
        <v>2011</v>
      </c>
      <c r="D93" s="18" t="s">
        <v>921</v>
      </c>
      <c r="E93" s="18" t="s">
        <v>830</v>
      </c>
      <c r="F93" s="18" t="s">
        <v>1330</v>
      </c>
      <c r="G93" s="18" t="s">
        <v>1181</v>
      </c>
      <c r="H93" s="18" t="s">
        <v>1460</v>
      </c>
      <c r="I93" s="18" t="s">
        <v>1477</v>
      </c>
      <c r="J93" s="18">
        <v>137</v>
      </c>
      <c r="K93" s="18" t="s">
        <v>1339</v>
      </c>
      <c r="L93" s="18" t="s">
        <v>1382</v>
      </c>
      <c r="M93" s="9">
        <v>14.4</v>
      </c>
      <c r="N93" s="9">
        <v>4.2800000000000011</v>
      </c>
      <c r="O93" s="9">
        <v>15.6</v>
      </c>
      <c r="P93" s="9">
        <v>102.72</v>
      </c>
      <c r="Q93" s="10">
        <v>0.48000000000000004</v>
      </c>
      <c r="R93" s="10">
        <v>0.96</v>
      </c>
      <c r="S93" s="10">
        <v>0.77087794432548185</v>
      </c>
      <c r="T93" s="10">
        <v>0.86815415821501019</v>
      </c>
      <c r="U93" s="10">
        <v>11.999999999999991</v>
      </c>
      <c r="V93" s="10">
        <v>0.54166666666666674</v>
      </c>
      <c r="W93" s="10">
        <v>0.85489051094890511</v>
      </c>
      <c r="X93" s="10">
        <v>22.15384615384615</v>
      </c>
    </row>
    <row r="94" spans="1:24" s="38" customFormat="1" x14ac:dyDescent="0.3">
      <c r="A94" s="18">
        <v>1393</v>
      </c>
      <c r="B94" s="18" t="s">
        <v>920</v>
      </c>
      <c r="C94" s="18">
        <v>2011</v>
      </c>
      <c r="D94" s="18" t="s">
        <v>921</v>
      </c>
      <c r="E94" s="18" t="s">
        <v>830</v>
      </c>
      <c r="F94" s="18"/>
      <c r="G94" s="18" t="s">
        <v>1523</v>
      </c>
      <c r="H94" s="18"/>
      <c r="I94" s="18" t="s">
        <v>1175</v>
      </c>
      <c r="J94" s="18">
        <v>137</v>
      </c>
      <c r="K94" s="18" t="s">
        <v>1339</v>
      </c>
      <c r="L94" s="18" t="s">
        <v>1382</v>
      </c>
      <c r="M94" s="9">
        <v>26.1</v>
      </c>
      <c r="N94" s="9">
        <v>0</v>
      </c>
      <c r="O94" s="9">
        <v>3.8999999999999986</v>
      </c>
      <c r="P94" s="9">
        <v>107</v>
      </c>
      <c r="Q94" s="10">
        <v>0.87</v>
      </c>
      <c r="R94" s="10">
        <v>1</v>
      </c>
      <c r="S94" s="10">
        <v>1</v>
      </c>
      <c r="T94" s="10">
        <v>0.96483318304779075</v>
      </c>
      <c r="U94" s="10" t="s">
        <v>43</v>
      </c>
      <c r="V94" s="10">
        <v>0.13</v>
      </c>
      <c r="W94" s="10">
        <v>0.97153284671532847</v>
      </c>
      <c r="X94" s="10" t="s">
        <v>43</v>
      </c>
    </row>
    <row r="95" spans="1:24" s="38" customFormat="1" x14ac:dyDescent="0.3">
      <c r="A95" s="18">
        <v>1393</v>
      </c>
      <c r="B95" s="18" t="s">
        <v>920</v>
      </c>
      <c r="C95" s="18">
        <v>2011</v>
      </c>
      <c r="D95" s="18" t="s">
        <v>921</v>
      </c>
      <c r="E95" s="18" t="s">
        <v>830</v>
      </c>
      <c r="F95" s="18" t="s">
        <v>1335</v>
      </c>
      <c r="G95" s="18" t="s">
        <v>1181</v>
      </c>
      <c r="H95" s="18" t="s">
        <v>1460</v>
      </c>
      <c r="I95" s="18" t="s">
        <v>1477</v>
      </c>
      <c r="J95" s="18">
        <v>137</v>
      </c>
      <c r="K95" s="18" t="s">
        <v>1339</v>
      </c>
      <c r="L95" s="18" t="s">
        <v>1382</v>
      </c>
      <c r="M95" s="9">
        <v>20.7</v>
      </c>
      <c r="N95" s="9">
        <v>2.1400000000000006</v>
      </c>
      <c r="O95" s="9">
        <v>9.3000000000000007</v>
      </c>
      <c r="P95" s="9">
        <v>104.86</v>
      </c>
      <c r="Q95" s="10">
        <v>0.69</v>
      </c>
      <c r="R95" s="10">
        <v>0.98</v>
      </c>
      <c r="S95" s="10">
        <v>0.90630472854640975</v>
      </c>
      <c r="T95" s="10">
        <v>0.91853538892782061</v>
      </c>
      <c r="U95" s="10">
        <v>34.499999999999964</v>
      </c>
      <c r="V95" s="10">
        <v>0.31632653061224497</v>
      </c>
      <c r="W95" s="10">
        <v>0.91649635036496357</v>
      </c>
      <c r="X95" s="10">
        <v>109.06451612903221</v>
      </c>
    </row>
    <row r="96" spans="1:24" s="38" customFormat="1" x14ac:dyDescent="0.3">
      <c r="A96" s="18">
        <v>1393</v>
      </c>
      <c r="B96" s="18" t="s">
        <v>920</v>
      </c>
      <c r="C96" s="18">
        <v>2011</v>
      </c>
      <c r="D96" s="18" t="s">
        <v>921</v>
      </c>
      <c r="E96" s="18" t="s">
        <v>830</v>
      </c>
      <c r="F96" s="18"/>
      <c r="G96" s="18" t="s">
        <v>1523</v>
      </c>
      <c r="H96" s="18"/>
      <c r="I96" s="18" t="s">
        <v>1175</v>
      </c>
      <c r="J96" s="18">
        <v>137</v>
      </c>
      <c r="K96" s="18" t="s">
        <v>1339</v>
      </c>
      <c r="L96" s="18" t="s">
        <v>1382</v>
      </c>
      <c r="M96" s="9">
        <v>29.1</v>
      </c>
      <c r="N96" s="9">
        <v>0</v>
      </c>
      <c r="O96" s="9">
        <v>0.89999999999999858</v>
      </c>
      <c r="P96" s="9">
        <v>107</v>
      </c>
      <c r="Q96" s="10">
        <v>0.97000000000000008</v>
      </c>
      <c r="R96" s="10">
        <v>1</v>
      </c>
      <c r="S96" s="10">
        <v>1</v>
      </c>
      <c r="T96" s="10">
        <v>0.99165894346617234</v>
      </c>
      <c r="U96" s="10" t="s">
        <v>43</v>
      </c>
      <c r="V96" s="10">
        <v>2.9999999999999916E-2</v>
      </c>
      <c r="W96" s="10">
        <v>0.99343065693430654</v>
      </c>
      <c r="X96" s="10" t="s">
        <v>43</v>
      </c>
    </row>
    <row r="97" spans="1:24" s="38" customFormat="1" x14ac:dyDescent="0.3">
      <c r="A97" s="18">
        <v>1411</v>
      </c>
      <c r="B97" s="18" t="s">
        <v>922</v>
      </c>
      <c r="C97" s="18">
        <v>2011</v>
      </c>
      <c r="D97" s="18" t="s">
        <v>775</v>
      </c>
      <c r="E97" s="18" t="s">
        <v>830</v>
      </c>
      <c r="F97" s="18"/>
      <c r="G97" s="18" t="s">
        <v>1171</v>
      </c>
      <c r="H97" s="18" t="s">
        <v>1460</v>
      </c>
      <c r="I97" s="18" t="s">
        <v>1453</v>
      </c>
      <c r="J97" s="18">
        <v>170</v>
      </c>
      <c r="K97" s="18" t="s">
        <v>1184</v>
      </c>
      <c r="L97" s="18" t="s">
        <v>1211</v>
      </c>
      <c r="M97" s="9">
        <v>38.988</v>
      </c>
      <c r="N97" s="9">
        <v>4.0419999999999874</v>
      </c>
      <c r="O97" s="9">
        <v>37.012</v>
      </c>
      <c r="P97" s="9">
        <v>89.958000000000013</v>
      </c>
      <c r="Q97" s="10">
        <v>0.51300000000000001</v>
      </c>
      <c r="R97" s="10">
        <v>0.95700000000000018</v>
      </c>
      <c r="S97" s="10">
        <v>0.90606553567278669</v>
      </c>
      <c r="T97" s="10">
        <v>0.70849807041033319</v>
      </c>
      <c r="U97" s="10">
        <v>11.930232558139586</v>
      </c>
      <c r="V97" s="10">
        <v>0.50888192267502597</v>
      </c>
      <c r="W97" s="10">
        <v>0.75850588235294136</v>
      </c>
      <c r="X97" s="10">
        <v>23.444009359629511</v>
      </c>
    </row>
    <row r="98" spans="1:24" s="38" customFormat="1" x14ac:dyDescent="0.3">
      <c r="A98" s="18">
        <v>1411</v>
      </c>
      <c r="B98" s="18" t="s">
        <v>922</v>
      </c>
      <c r="C98" s="18">
        <v>2011</v>
      </c>
      <c r="D98" s="18" t="s">
        <v>775</v>
      </c>
      <c r="E98" s="18" t="s">
        <v>830</v>
      </c>
      <c r="F98" s="18"/>
      <c r="G98" s="18" t="s">
        <v>1204</v>
      </c>
      <c r="H98" s="18"/>
      <c r="I98" s="18" t="s">
        <v>1454</v>
      </c>
      <c r="J98" s="18">
        <v>170</v>
      </c>
      <c r="K98" s="18" t="s">
        <v>1184</v>
      </c>
      <c r="L98" s="18" t="s">
        <v>1211</v>
      </c>
      <c r="M98" s="9">
        <v>50.995999999999995</v>
      </c>
      <c r="N98" s="9">
        <v>7.9899999999999949</v>
      </c>
      <c r="O98" s="9">
        <v>25.004000000000005</v>
      </c>
      <c r="P98" s="9">
        <v>86.01</v>
      </c>
      <c r="Q98" s="10">
        <v>0.67099999999999993</v>
      </c>
      <c r="R98" s="10">
        <v>0.91500000000000004</v>
      </c>
      <c r="S98" s="10">
        <v>0.86454412911538336</v>
      </c>
      <c r="T98" s="10">
        <v>0.77476714648602873</v>
      </c>
      <c r="U98" s="10">
        <v>7.8941176470588257</v>
      </c>
      <c r="V98" s="10">
        <v>0.35956284153005469</v>
      </c>
      <c r="W98" s="10">
        <v>0.80591764705882352</v>
      </c>
      <c r="X98" s="10">
        <v>21.954764884677285</v>
      </c>
    </row>
    <row r="99" spans="1:24" s="38" customFormat="1" x14ac:dyDescent="0.3">
      <c r="A99" s="18">
        <v>1546</v>
      </c>
      <c r="B99" s="18" t="s">
        <v>923</v>
      </c>
      <c r="C99" s="18">
        <v>2010</v>
      </c>
      <c r="D99" s="18" t="s">
        <v>924</v>
      </c>
      <c r="E99" s="18" t="s">
        <v>766</v>
      </c>
      <c r="F99" s="18"/>
      <c r="G99" s="18" t="s">
        <v>1171</v>
      </c>
      <c r="H99" s="18" t="s">
        <v>1461</v>
      </c>
      <c r="I99" s="18" t="s">
        <v>1374</v>
      </c>
      <c r="J99" s="18">
        <v>170</v>
      </c>
      <c r="K99" s="18" t="s">
        <v>1184</v>
      </c>
      <c r="L99" s="18" t="s">
        <v>1211</v>
      </c>
      <c r="M99" s="10">
        <v>51</v>
      </c>
      <c r="N99" s="10">
        <v>20</v>
      </c>
      <c r="O99" s="10">
        <v>25</v>
      </c>
      <c r="P99" s="10">
        <v>74</v>
      </c>
      <c r="Q99" s="10">
        <v>0.67105263157894735</v>
      </c>
      <c r="R99" s="10">
        <v>0.78723404255319152</v>
      </c>
      <c r="S99" s="10">
        <v>0.71830985915492962</v>
      </c>
      <c r="T99" s="10">
        <v>0.74747474747474751</v>
      </c>
      <c r="U99" s="10">
        <v>3.1539473684210528</v>
      </c>
      <c r="V99" s="10">
        <v>0.41785206258890473</v>
      </c>
      <c r="W99" s="10">
        <v>0.73529411764705888</v>
      </c>
      <c r="X99" s="10">
        <v>7.548</v>
      </c>
    </row>
    <row r="100" spans="1:24" s="38" customFormat="1" x14ac:dyDescent="0.3">
      <c r="A100" s="18">
        <v>1546</v>
      </c>
      <c r="B100" s="18" t="s">
        <v>923</v>
      </c>
      <c r="C100" s="18">
        <v>2010</v>
      </c>
      <c r="D100" s="18" t="s">
        <v>924</v>
      </c>
      <c r="E100" s="18" t="s">
        <v>766</v>
      </c>
      <c r="F100" s="18"/>
      <c r="G100" s="18" t="s">
        <v>1193</v>
      </c>
      <c r="H100" s="18"/>
      <c r="I100" s="18" t="s">
        <v>1455</v>
      </c>
      <c r="J100" s="18">
        <v>170</v>
      </c>
      <c r="K100" s="18" t="s">
        <v>1184</v>
      </c>
      <c r="L100" s="18" t="s">
        <v>1211</v>
      </c>
      <c r="M100" s="10">
        <v>53</v>
      </c>
      <c r="N100" s="10">
        <v>22</v>
      </c>
      <c r="O100" s="10">
        <v>23</v>
      </c>
      <c r="P100" s="10">
        <v>72</v>
      </c>
      <c r="Q100" s="10">
        <v>0.69736842105263153</v>
      </c>
      <c r="R100" s="10">
        <v>0.76595744680851063</v>
      </c>
      <c r="S100" s="10">
        <v>0.70666666666666667</v>
      </c>
      <c r="T100" s="10">
        <v>0.75789473684210529</v>
      </c>
      <c r="U100" s="10">
        <v>2.9796650717703348</v>
      </c>
      <c r="V100" s="10">
        <v>0.39510233918128662</v>
      </c>
      <c r="W100" s="10">
        <v>0.73529411764705888</v>
      </c>
      <c r="X100" s="10">
        <v>7.541501976284585</v>
      </c>
    </row>
    <row r="101" spans="1:24" s="38" customFormat="1" x14ac:dyDescent="0.3">
      <c r="A101" s="18">
        <v>1546</v>
      </c>
      <c r="B101" s="18" t="s">
        <v>923</v>
      </c>
      <c r="C101" s="18">
        <v>2010</v>
      </c>
      <c r="D101" s="18" t="s">
        <v>924</v>
      </c>
      <c r="E101" s="18" t="s">
        <v>766</v>
      </c>
      <c r="F101" s="18"/>
      <c r="G101" s="18" t="s">
        <v>1524</v>
      </c>
      <c r="H101" s="18"/>
      <c r="I101" s="18" t="s">
        <v>42</v>
      </c>
      <c r="J101" s="18">
        <v>170</v>
      </c>
      <c r="K101" s="18" t="s">
        <v>1184</v>
      </c>
      <c r="L101" s="18" t="s">
        <v>1211</v>
      </c>
      <c r="M101" s="10">
        <v>57</v>
      </c>
      <c r="N101" s="10">
        <v>22</v>
      </c>
      <c r="O101" s="10">
        <v>19</v>
      </c>
      <c r="P101" s="10">
        <v>72</v>
      </c>
      <c r="Q101" s="10">
        <v>0.75</v>
      </c>
      <c r="R101" s="10">
        <v>0.76595744680851063</v>
      </c>
      <c r="S101" s="10">
        <v>0.72151898734177211</v>
      </c>
      <c r="T101" s="10">
        <v>0.79120879120879117</v>
      </c>
      <c r="U101" s="10">
        <v>3.2045454545454546</v>
      </c>
      <c r="V101" s="10">
        <v>0.3263888888888889</v>
      </c>
      <c r="W101" s="10">
        <v>0.75882352941176467</v>
      </c>
      <c r="X101" s="10">
        <v>9.8181818181818183</v>
      </c>
    </row>
    <row r="102" spans="1:24" s="38" customFormat="1" x14ac:dyDescent="0.3">
      <c r="A102" s="18">
        <v>1482</v>
      </c>
      <c r="B102" s="18" t="s">
        <v>925</v>
      </c>
      <c r="C102" s="18">
        <v>2010</v>
      </c>
      <c r="D102" s="18" t="s">
        <v>926</v>
      </c>
      <c r="E102" s="18" t="s">
        <v>897</v>
      </c>
      <c r="F102" s="18" t="s">
        <v>1381</v>
      </c>
      <c r="G102" s="18" t="s">
        <v>1171</v>
      </c>
      <c r="H102" s="18" t="s">
        <v>1461</v>
      </c>
      <c r="I102" s="18" t="s">
        <v>1481</v>
      </c>
      <c r="J102" s="18">
        <v>83</v>
      </c>
      <c r="K102" s="18" t="s">
        <v>1202</v>
      </c>
      <c r="L102" s="18" t="s">
        <v>1380</v>
      </c>
      <c r="M102" s="9">
        <v>55.9</v>
      </c>
      <c r="N102" s="9">
        <v>8.64</v>
      </c>
      <c r="O102" s="9">
        <v>9.1000000000000014</v>
      </c>
      <c r="P102" s="9">
        <v>9.36</v>
      </c>
      <c r="Q102" s="10">
        <v>0.86</v>
      </c>
      <c r="R102" s="10">
        <v>0.52</v>
      </c>
      <c r="S102" s="10">
        <v>0.86612953207313303</v>
      </c>
      <c r="T102" s="10">
        <v>0.50704225352112675</v>
      </c>
      <c r="U102" s="10">
        <v>1.7916666666666667</v>
      </c>
      <c r="V102" s="10">
        <v>0.26923076923076927</v>
      </c>
      <c r="W102" s="10">
        <v>0.78626506024096388</v>
      </c>
      <c r="X102" s="10">
        <v>6.6547619047619015</v>
      </c>
    </row>
    <row r="103" spans="1:24" s="38" customFormat="1" x14ac:dyDescent="0.3">
      <c r="A103" s="18">
        <v>1482</v>
      </c>
      <c r="B103" s="18" t="s">
        <v>925</v>
      </c>
      <c r="C103" s="18">
        <v>2010</v>
      </c>
      <c r="D103" s="18" t="s">
        <v>926</v>
      </c>
      <c r="E103" s="18" t="s">
        <v>897</v>
      </c>
      <c r="F103" s="18"/>
      <c r="G103" s="18" t="s">
        <v>1519</v>
      </c>
      <c r="H103" s="18"/>
      <c r="I103" s="18" t="s">
        <v>1482</v>
      </c>
      <c r="J103" s="18">
        <v>83</v>
      </c>
      <c r="K103" s="18" t="s">
        <v>1202</v>
      </c>
      <c r="L103" s="18" t="s">
        <v>1380</v>
      </c>
      <c r="M103" s="9">
        <v>50.05</v>
      </c>
      <c r="N103" s="9">
        <v>14.4</v>
      </c>
      <c r="O103" s="9">
        <v>14.950000000000003</v>
      </c>
      <c r="P103" s="9">
        <v>3.6</v>
      </c>
      <c r="Q103" s="10">
        <v>0.76999999999999991</v>
      </c>
      <c r="R103" s="10">
        <v>0.2</v>
      </c>
      <c r="S103" s="10">
        <v>0.77657098525989132</v>
      </c>
      <c r="T103" s="10">
        <v>0.19407008086253366</v>
      </c>
      <c r="U103" s="10">
        <v>0.9624999999999998</v>
      </c>
      <c r="V103" s="10">
        <v>1.1500000000000004</v>
      </c>
      <c r="W103" s="10">
        <v>0.64638554216867472</v>
      </c>
      <c r="X103" s="10">
        <v>0.83695652173913027</v>
      </c>
    </row>
    <row r="104" spans="1:24" s="38" customFormat="1" x14ac:dyDescent="0.3">
      <c r="A104" s="18">
        <v>1492</v>
      </c>
      <c r="B104" s="18" t="s">
        <v>927</v>
      </c>
      <c r="C104" s="18">
        <v>2010</v>
      </c>
      <c r="D104" s="18" t="s">
        <v>928</v>
      </c>
      <c r="E104" s="18" t="s">
        <v>766</v>
      </c>
      <c r="F104" s="18" t="s">
        <v>1369</v>
      </c>
      <c r="G104" s="18" t="s">
        <v>1171</v>
      </c>
      <c r="H104" s="18" t="s">
        <v>1461</v>
      </c>
      <c r="I104" s="18" t="s">
        <v>1374</v>
      </c>
      <c r="J104" s="18">
        <v>87</v>
      </c>
      <c r="K104" s="18">
        <v>43</v>
      </c>
      <c r="L104" s="18">
        <v>44</v>
      </c>
      <c r="M104" s="9">
        <v>27.09</v>
      </c>
      <c r="N104" s="9">
        <v>10.119999999999997</v>
      </c>
      <c r="O104" s="9">
        <v>15.91</v>
      </c>
      <c r="P104" s="9">
        <v>33.880000000000003</v>
      </c>
      <c r="Q104" s="10">
        <v>0.63</v>
      </c>
      <c r="R104" s="10">
        <v>0.77</v>
      </c>
      <c r="S104" s="10">
        <v>0.72803009943563568</v>
      </c>
      <c r="T104" s="10">
        <v>0.68045792327776655</v>
      </c>
      <c r="U104" s="10">
        <v>2.7391304347826089</v>
      </c>
      <c r="V104" s="10">
        <v>0.48051948051948051</v>
      </c>
      <c r="W104" s="10">
        <v>0.70080459770114945</v>
      </c>
      <c r="X104" s="10">
        <v>5.7003525264394845</v>
      </c>
    </row>
    <row r="105" spans="1:24" s="38" customFormat="1" x14ac:dyDescent="0.3">
      <c r="A105" s="18">
        <v>1492</v>
      </c>
      <c r="B105" s="18" t="s">
        <v>927</v>
      </c>
      <c r="C105" s="18">
        <v>2010</v>
      </c>
      <c r="D105" s="18" t="s">
        <v>928</v>
      </c>
      <c r="E105" s="18" t="s">
        <v>766</v>
      </c>
      <c r="F105" s="18"/>
      <c r="G105" s="18" t="s">
        <v>1204</v>
      </c>
      <c r="H105" s="18"/>
      <c r="I105" s="18" t="s">
        <v>1378</v>
      </c>
      <c r="J105" s="18">
        <v>87</v>
      </c>
      <c r="K105" s="18">
        <v>43</v>
      </c>
      <c r="L105" s="18">
        <v>44</v>
      </c>
      <c r="M105" s="9">
        <v>33.11</v>
      </c>
      <c r="N105" s="9">
        <v>10.119999999999997</v>
      </c>
      <c r="O105" s="9">
        <v>9.89</v>
      </c>
      <c r="P105" s="9">
        <v>33.880000000000003</v>
      </c>
      <c r="Q105" s="10">
        <v>0.77</v>
      </c>
      <c r="R105" s="10">
        <v>0.77</v>
      </c>
      <c r="S105" s="10">
        <v>0.76590330788804073</v>
      </c>
      <c r="T105" s="10">
        <v>0.77404615033127711</v>
      </c>
      <c r="U105" s="10">
        <v>3.347826086956522</v>
      </c>
      <c r="V105" s="10">
        <v>0.29870129870129869</v>
      </c>
      <c r="W105" s="10">
        <v>0.77000000000000013</v>
      </c>
      <c r="X105" s="10">
        <v>11.20793950850662</v>
      </c>
    </row>
    <row r="106" spans="1:24" s="38" customFormat="1" x14ac:dyDescent="0.3">
      <c r="A106" s="18">
        <v>1492</v>
      </c>
      <c r="B106" s="18" t="s">
        <v>927</v>
      </c>
      <c r="C106" s="18">
        <v>2010</v>
      </c>
      <c r="D106" s="18" t="s">
        <v>928</v>
      </c>
      <c r="E106" s="18" t="s">
        <v>766</v>
      </c>
      <c r="F106" s="18"/>
      <c r="G106" s="18" t="s">
        <v>1520</v>
      </c>
      <c r="H106" s="18"/>
      <c r="I106" s="18" t="s">
        <v>42</v>
      </c>
      <c r="J106" s="18">
        <v>87</v>
      </c>
      <c r="K106" s="18">
        <v>43</v>
      </c>
      <c r="L106" s="18">
        <v>44</v>
      </c>
      <c r="M106" s="9">
        <v>33.97</v>
      </c>
      <c r="N106" s="9">
        <v>14.079999999999998</v>
      </c>
      <c r="O106" s="9">
        <v>9.0300000000000011</v>
      </c>
      <c r="P106" s="9">
        <v>29.92</v>
      </c>
      <c r="Q106" s="10">
        <v>0.78999999999999992</v>
      </c>
      <c r="R106" s="10">
        <v>0.68</v>
      </c>
      <c r="S106" s="10">
        <v>0.70697190426638923</v>
      </c>
      <c r="T106" s="10">
        <v>0.76816431322207956</v>
      </c>
      <c r="U106" s="10">
        <v>2.46875</v>
      </c>
      <c r="V106" s="10">
        <v>0.30882352941176477</v>
      </c>
      <c r="W106" s="10">
        <v>0.73436781609195401</v>
      </c>
      <c r="X106" s="10">
        <v>7.9940476190476195</v>
      </c>
    </row>
    <row r="107" spans="1:24" s="38" customFormat="1" x14ac:dyDescent="0.3">
      <c r="A107" s="18">
        <v>1492</v>
      </c>
      <c r="B107" s="18" t="s">
        <v>927</v>
      </c>
      <c r="C107" s="18">
        <v>2010</v>
      </c>
      <c r="D107" s="18" t="s">
        <v>928</v>
      </c>
      <c r="E107" s="18" t="s">
        <v>766</v>
      </c>
      <c r="F107" s="18" t="s">
        <v>1368</v>
      </c>
      <c r="G107" s="18" t="s">
        <v>1171</v>
      </c>
      <c r="H107" s="18" t="s">
        <v>1461</v>
      </c>
      <c r="I107" s="18" t="s">
        <v>1374</v>
      </c>
      <c r="J107" s="18">
        <v>92</v>
      </c>
      <c r="K107" s="18">
        <v>59</v>
      </c>
      <c r="L107" s="18">
        <v>33</v>
      </c>
      <c r="M107" s="9">
        <v>34.22</v>
      </c>
      <c r="N107" s="9">
        <v>1.9800000000000004</v>
      </c>
      <c r="O107" s="9">
        <v>24.78</v>
      </c>
      <c r="P107" s="9">
        <v>31.02</v>
      </c>
      <c r="Q107" s="10">
        <v>0.57999999999999996</v>
      </c>
      <c r="R107" s="10">
        <v>0.94</v>
      </c>
      <c r="S107" s="10">
        <v>0.94530386740331485</v>
      </c>
      <c r="T107" s="10">
        <v>0.55591397849462365</v>
      </c>
      <c r="U107" s="10">
        <v>9.6666666666666572</v>
      </c>
      <c r="V107" s="10">
        <v>0.44680851063829796</v>
      </c>
      <c r="W107" s="10">
        <v>0.70913043478260862</v>
      </c>
      <c r="X107" s="10">
        <v>21.634920634920629</v>
      </c>
    </row>
    <row r="108" spans="1:24" s="38" customFormat="1" x14ac:dyDescent="0.3">
      <c r="A108" s="18">
        <v>1492</v>
      </c>
      <c r="B108" s="18" t="s">
        <v>927</v>
      </c>
      <c r="C108" s="18">
        <v>2010</v>
      </c>
      <c r="D108" s="18" t="s">
        <v>928</v>
      </c>
      <c r="E108" s="18" t="s">
        <v>766</v>
      </c>
      <c r="F108" s="18"/>
      <c r="G108" s="18" t="s">
        <v>1204</v>
      </c>
      <c r="H108" s="18"/>
      <c r="I108" s="18" t="s">
        <v>1378</v>
      </c>
      <c r="J108" s="18">
        <v>92</v>
      </c>
      <c r="K108" s="18">
        <v>59</v>
      </c>
      <c r="L108" s="18">
        <v>33</v>
      </c>
      <c r="M108" s="9">
        <v>54.87</v>
      </c>
      <c r="N108" s="9">
        <v>1.9800000000000004</v>
      </c>
      <c r="O108" s="9">
        <v>4.1300000000000026</v>
      </c>
      <c r="P108" s="9">
        <v>31.02</v>
      </c>
      <c r="Q108" s="10">
        <v>0.92999999999999994</v>
      </c>
      <c r="R108" s="10">
        <v>0.94</v>
      </c>
      <c r="S108" s="10">
        <v>0.96517150395778373</v>
      </c>
      <c r="T108" s="10">
        <v>0.88250355618776655</v>
      </c>
      <c r="U108" s="10">
        <v>15.499999999999986</v>
      </c>
      <c r="V108" s="10">
        <v>7.4468085106383045E-2</v>
      </c>
      <c r="W108" s="10">
        <v>0.93358695652173918</v>
      </c>
      <c r="X108" s="10">
        <v>208.14285714285694</v>
      </c>
    </row>
    <row r="109" spans="1:24" s="38" customFormat="1" x14ac:dyDescent="0.3">
      <c r="A109" s="18">
        <v>1492</v>
      </c>
      <c r="B109" s="18" t="s">
        <v>927</v>
      </c>
      <c r="C109" s="18">
        <v>2010</v>
      </c>
      <c r="D109" s="18" t="s">
        <v>928</v>
      </c>
      <c r="E109" s="18" t="s">
        <v>766</v>
      </c>
      <c r="F109" s="18"/>
      <c r="G109" s="18" t="s">
        <v>1520</v>
      </c>
      <c r="H109" s="18"/>
      <c r="I109" s="18" t="s">
        <v>42</v>
      </c>
      <c r="J109" s="18">
        <v>92</v>
      </c>
      <c r="K109" s="18">
        <v>59</v>
      </c>
      <c r="L109" s="18">
        <v>33</v>
      </c>
      <c r="M109" s="9">
        <v>54.28</v>
      </c>
      <c r="N109" s="9">
        <v>3.9600000000000009</v>
      </c>
      <c r="O109" s="9">
        <v>4.7199999999999989</v>
      </c>
      <c r="P109" s="9">
        <v>29.04</v>
      </c>
      <c r="Q109" s="10">
        <v>0.92</v>
      </c>
      <c r="R109" s="10">
        <v>0.88</v>
      </c>
      <c r="S109" s="10">
        <v>0.93200549450549453</v>
      </c>
      <c r="T109" s="10">
        <v>0.8601895734597157</v>
      </c>
      <c r="U109" s="10">
        <v>7.666666666666667</v>
      </c>
      <c r="V109" s="10">
        <v>9.090909090909087E-2</v>
      </c>
      <c r="W109" s="10">
        <v>0.90565217391304342</v>
      </c>
      <c r="X109" s="10">
        <v>84.333333333333329</v>
      </c>
    </row>
    <row r="110" spans="1:24" s="38" customFormat="1" x14ac:dyDescent="0.3">
      <c r="A110" s="18">
        <v>1492</v>
      </c>
      <c r="B110" s="18" t="s">
        <v>927</v>
      </c>
      <c r="C110" s="18">
        <v>2010</v>
      </c>
      <c r="D110" s="18" t="s">
        <v>928</v>
      </c>
      <c r="E110" s="18" t="s">
        <v>766</v>
      </c>
      <c r="F110" s="18" t="s">
        <v>1379</v>
      </c>
      <c r="G110" s="18" t="s">
        <v>1171</v>
      </c>
      <c r="H110" s="18" t="s">
        <v>1461</v>
      </c>
      <c r="I110" s="18" t="s">
        <v>1374</v>
      </c>
      <c r="J110" s="18">
        <v>95</v>
      </c>
      <c r="K110" s="18">
        <v>55</v>
      </c>
      <c r="L110" s="18">
        <v>40</v>
      </c>
      <c r="M110" s="9">
        <v>48.95</v>
      </c>
      <c r="N110" s="9">
        <v>2.7999999999999972</v>
      </c>
      <c r="O110" s="9">
        <v>6.0499999999999972</v>
      </c>
      <c r="P110" s="9">
        <v>37.200000000000003</v>
      </c>
      <c r="Q110" s="10">
        <v>0.89</v>
      </c>
      <c r="R110" s="10">
        <v>0.93</v>
      </c>
      <c r="S110" s="10">
        <v>0.94589371980676329</v>
      </c>
      <c r="T110" s="10">
        <v>0.8601156069364162</v>
      </c>
      <c r="U110" s="10">
        <v>12.714285714285724</v>
      </c>
      <c r="V110" s="10">
        <v>0.1182795698924731</v>
      </c>
      <c r="W110" s="10">
        <v>0.906842105263158</v>
      </c>
      <c r="X110" s="10">
        <v>107.49350649350666</v>
      </c>
    </row>
    <row r="111" spans="1:24" s="38" customFormat="1" x14ac:dyDescent="0.3">
      <c r="A111" s="18">
        <v>1492</v>
      </c>
      <c r="B111" s="18" t="s">
        <v>927</v>
      </c>
      <c r="C111" s="18">
        <v>2010</v>
      </c>
      <c r="D111" s="18" t="s">
        <v>928</v>
      </c>
      <c r="E111" s="18" t="s">
        <v>766</v>
      </c>
      <c r="F111" s="18"/>
      <c r="G111" s="18" t="s">
        <v>1204</v>
      </c>
      <c r="H111" s="18"/>
      <c r="I111" s="18" t="s">
        <v>1378</v>
      </c>
      <c r="J111" s="18">
        <v>95</v>
      </c>
      <c r="K111" s="18">
        <v>55</v>
      </c>
      <c r="L111" s="18">
        <v>40</v>
      </c>
      <c r="M111" s="9">
        <v>52.25</v>
      </c>
      <c r="N111" s="9">
        <v>0.79999999999999716</v>
      </c>
      <c r="O111" s="9">
        <v>2.75</v>
      </c>
      <c r="P111" s="9">
        <v>39.200000000000003</v>
      </c>
      <c r="Q111" s="10">
        <v>0.95</v>
      </c>
      <c r="R111" s="10">
        <v>0.98000000000000009</v>
      </c>
      <c r="S111" s="10">
        <v>0.98491988689915178</v>
      </c>
      <c r="T111" s="10">
        <v>0.93444576877234808</v>
      </c>
      <c r="U111" s="10">
        <v>47.50000000000022</v>
      </c>
      <c r="V111" s="10">
        <v>5.1020408163265349E-2</v>
      </c>
      <c r="W111" s="10">
        <v>0.9626315789473685</v>
      </c>
      <c r="X111" s="10">
        <v>931.00000000000341</v>
      </c>
    </row>
    <row r="112" spans="1:24" s="38" customFormat="1" x14ac:dyDescent="0.3">
      <c r="A112" s="18">
        <v>1492</v>
      </c>
      <c r="B112" s="18" t="s">
        <v>927</v>
      </c>
      <c r="C112" s="18">
        <v>2010</v>
      </c>
      <c r="D112" s="18" t="s">
        <v>928</v>
      </c>
      <c r="E112" s="18" t="s">
        <v>766</v>
      </c>
      <c r="F112" s="18"/>
      <c r="G112" s="18" t="s">
        <v>1520</v>
      </c>
      <c r="H112" s="18"/>
      <c r="I112" s="18" t="s">
        <v>1711</v>
      </c>
      <c r="J112" s="18">
        <v>95</v>
      </c>
      <c r="K112" s="18">
        <v>55</v>
      </c>
      <c r="L112" s="18">
        <v>40</v>
      </c>
      <c r="M112" s="9">
        <v>52.25</v>
      </c>
      <c r="N112" s="9">
        <v>0.79999999999999716</v>
      </c>
      <c r="O112" s="9">
        <v>2.75</v>
      </c>
      <c r="P112" s="9">
        <v>39.200000000000003</v>
      </c>
      <c r="Q112" s="10">
        <v>0.95</v>
      </c>
      <c r="R112" s="10">
        <v>0.98000000000000009</v>
      </c>
      <c r="S112" s="10">
        <v>0.98491988689915178</v>
      </c>
      <c r="T112" s="10">
        <v>0.93444576877234808</v>
      </c>
      <c r="U112" s="10">
        <v>47.50000000000022</v>
      </c>
      <c r="V112" s="10">
        <v>5.1020408163265349E-2</v>
      </c>
      <c r="W112" s="10">
        <v>0.9626315789473685</v>
      </c>
      <c r="X112" s="10">
        <v>931.00000000000341</v>
      </c>
    </row>
    <row r="113" spans="1:25" s="38" customFormat="1" x14ac:dyDescent="0.3">
      <c r="A113" s="18">
        <v>1492</v>
      </c>
      <c r="B113" s="18" t="s">
        <v>927</v>
      </c>
      <c r="C113" s="18">
        <v>2010</v>
      </c>
      <c r="D113" s="18" t="s">
        <v>928</v>
      </c>
      <c r="E113" s="18" t="s">
        <v>766</v>
      </c>
      <c r="F113" s="18" t="s">
        <v>1182</v>
      </c>
      <c r="G113" s="18" t="s">
        <v>1171</v>
      </c>
      <c r="H113" s="18" t="s">
        <v>1461</v>
      </c>
      <c r="I113" s="18" t="s">
        <v>1374</v>
      </c>
      <c r="J113" s="18">
        <v>276</v>
      </c>
      <c r="K113" s="18">
        <v>159</v>
      </c>
      <c r="L113" s="18">
        <v>117</v>
      </c>
      <c r="M113" s="9">
        <v>111.3</v>
      </c>
      <c r="N113" s="9">
        <v>15.209999999999994</v>
      </c>
      <c r="O113" s="9">
        <v>47.7</v>
      </c>
      <c r="P113" s="9">
        <v>101.79</v>
      </c>
      <c r="Q113" s="10">
        <v>0.7</v>
      </c>
      <c r="R113" s="10">
        <v>0.87000000000000011</v>
      </c>
      <c r="S113" s="10">
        <v>0.87977235001185683</v>
      </c>
      <c r="T113" s="10">
        <v>0.68091511137868754</v>
      </c>
      <c r="U113" s="10">
        <v>5.3846153846153886</v>
      </c>
      <c r="V113" s="10">
        <v>0.34482758620689657</v>
      </c>
      <c r="W113" s="10">
        <v>0.7720652173913044</v>
      </c>
      <c r="X113" s="10">
        <v>15.615384615384622</v>
      </c>
    </row>
    <row r="114" spans="1:25" s="38" customFormat="1" x14ac:dyDescent="0.3">
      <c r="A114" s="18">
        <v>1492</v>
      </c>
      <c r="B114" s="18" t="s">
        <v>927</v>
      </c>
      <c r="C114" s="18">
        <v>2010</v>
      </c>
      <c r="D114" s="18" t="s">
        <v>928</v>
      </c>
      <c r="E114" s="18" t="s">
        <v>766</v>
      </c>
      <c r="F114" s="18"/>
      <c r="G114" s="18" t="s">
        <v>1204</v>
      </c>
      <c r="H114" s="18"/>
      <c r="I114" s="18" t="s">
        <v>1378</v>
      </c>
      <c r="J114" s="18">
        <v>274</v>
      </c>
      <c r="K114" s="18">
        <v>157</v>
      </c>
      <c r="L114" s="18">
        <v>117</v>
      </c>
      <c r="M114" s="9">
        <v>139.72999999999999</v>
      </c>
      <c r="N114" s="9">
        <v>12.870000000000005</v>
      </c>
      <c r="O114" s="9">
        <v>17.27000000000001</v>
      </c>
      <c r="P114" s="9">
        <v>104.13</v>
      </c>
      <c r="Q114" s="10">
        <v>0.8899999999999999</v>
      </c>
      <c r="R114" s="10">
        <v>0.89</v>
      </c>
      <c r="S114" s="10">
        <v>0.91566186107470504</v>
      </c>
      <c r="T114" s="10">
        <v>0.85774299835255341</v>
      </c>
      <c r="U114" s="10">
        <v>8.0909090909090917</v>
      </c>
      <c r="V114" s="10">
        <v>0.12359550561797764</v>
      </c>
      <c r="W114" s="10">
        <v>0.8899999999999999</v>
      </c>
      <c r="X114" s="10">
        <v>65.462809917355301</v>
      </c>
    </row>
    <row r="115" spans="1:25" s="38" customFormat="1" x14ac:dyDescent="0.3">
      <c r="A115" s="18">
        <v>1492</v>
      </c>
      <c r="B115" s="18" t="s">
        <v>927</v>
      </c>
      <c r="C115" s="18">
        <v>2010</v>
      </c>
      <c r="D115" s="18" t="s">
        <v>928</v>
      </c>
      <c r="E115" s="18" t="s">
        <v>766</v>
      </c>
      <c r="F115" s="18"/>
      <c r="G115" s="18" t="s">
        <v>1520</v>
      </c>
      <c r="H115" s="18"/>
      <c r="I115" s="18" t="s">
        <v>42</v>
      </c>
      <c r="J115" s="18">
        <v>274</v>
      </c>
      <c r="K115" s="18">
        <v>157</v>
      </c>
      <c r="L115" s="18">
        <v>117</v>
      </c>
      <c r="M115" s="9">
        <v>139.72999999999999</v>
      </c>
      <c r="N115" s="9">
        <v>22.230000000000004</v>
      </c>
      <c r="O115" s="9">
        <v>17.27000000000001</v>
      </c>
      <c r="P115" s="9">
        <v>94.77</v>
      </c>
      <c r="Q115" s="10">
        <v>0.8899999999999999</v>
      </c>
      <c r="R115" s="10">
        <v>0.80999999999999994</v>
      </c>
      <c r="S115" s="10">
        <v>0.86274388737959995</v>
      </c>
      <c r="T115" s="10">
        <v>0.84585862192074246</v>
      </c>
      <c r="U115" s="10">
        <v>4.6842105263157876</v>
      </c>
      <c r="V115" s="10">
        <v>0.1358024691358026</v>
      </c>
      <c r="W115" s="10">
        <v>0.8558394160583942</v>
      </c>
      <c r="X115" s="10">
        <v>34.492822966507148</v>
      </c>
    </row>
    <row r="116" spans="1:25" s="38" customFormat="1" x14ac:dyDescent="0.3">
      <c r="A116" s="18" t="s">
        <v>1377</v>
      </c>
      <c r="B116" s="18" t="s">
        <v>1505</v>
      </c>
      <c r="C116" s="18">
        <v>2009</v>
      </c>
      <c r="D116" s="18" t="s">
        <v>768</v>
      </c>
      <c r="E116" s="18" t="s">
        <v>766</v>
      </c>
      <c r="F116" s="18" t="s">
        <v>1433</v>
      </c>
      <c r="G116" s="18" t="s">
        <v>1171</v>
      </c>
      <c r="H116" s="18" t="s">
        <v>1460</v>
      </c>
      <c r="I116" s="18" t="s">
        <v>1477</v>
      </c>
      <c r="J116" s="18">
        <v>39</v>
      </c>
      <c r="K116" s="18">
        <v>31</v>
      </c>
      <c r="L116" s="18">
        <v>8</v>
      </c>
      <c r="M116" s="9">
        <v>15.003999999999998</v>
      </c>
      <c r="N116" s="9">
        <v>4.9039999999999999</v>
      </c>
      <c r="O116" s="9">
        <v>15.996000000000002</v>
      </c>
      <c r="P116" s="9">
        <v>3.0960000000000001</v>
      </c>
      <c r="Q116" s="10">
        <v>0.48399999999999993</v>
      </c>
      <c r="R116" s="10">
        <v>0.38700000000000001</v>
      </c>
      <c r="S116" s="10">
        <v>0.75366686759091817</v>
      </c>
      <c r="T116" s="10">
        <v>0.16216216216216214</v>
      </c>
      <c r="U116" s="10">
        <v>0.7895595432300162</v>
      </c>
      <c r="V116" s="10">
        <v>1.3333333333333333</v>
      </c>
      <c r="W116" s="10">
        <v>0.46410256410256406</v>
      </c>
      <c r="X116" s="10">
        <v>0.59216965742251204</v>
      </c>
    </row>
    <row r="117" spans="1:25" s="38" customFormat="1" x14ac:dyDescent="0.3">
      <c r="A117" s="18" t="s">
        <v>1377</v>
      </c>
      <c r="B117" s="18" t="s">
        <v>1505</v>
      </c>
      <c r="C117" s="18">
        <v>2009</v>
      </c>
      <c r="D117" s="18" t="s">
        <v>768</v>
      </c>
      <c r="E117" s="18" t="s">
        <v>766</v>
      </c>
      <c r="F117" s="18"/>
      <c r="G117" s="18" t="s">
        <v>1519</v>
      </c>
      <c r="H117" s="18"/>
      <c r="I117" s="18" t="s">
        <v>1536</v>
      </c>
      <c r="J117" s="18">
        <v>39</v>
      </c>
      <c r="K117" s="18">
        <v>31</v>
      </c>
      <c r="L117" s="18">
        <v>8</v>
      </c>
      <c r="M117" s="9">
        <v>15.5</v>
      </c>
      <c r="N117" s="9">
        <v>3</v>
      </c>
      <c r="O117" s="9">
        <v>15.5</v>
      </c>
      <c r="P117" s="9">
        <v>5</v>
      </c>
      <c r="Q117" s="10">
        <v>0.5</v>
      </c>
      <c r="R117" s="10">
        <v>0.625</v>
      </c>
      <c r="S117" s="10">
        <v>0.83783783783783783</v>
      </c>
      <c r="T117" s="10">
        <v>0.24390243902439024</v>
      </c>
      <c r="U117" s="10">
        <v>1.3333333333333333</v>
      </c>
      <c r="V117" s="10">
        <v>0.8</v>
      </c>
      <c r="W117" s="10">
        <v>0.52564102564102566</v>
      </c>
      <c r="X117" s="10">
        <v>1.6666666666666667</v>
      </c>
    </row>
    <row r="118" spans="1:25" s="38" customFormat="1" x14ac:dyDescent="0.3">
      <c r="A118" s="18" t="s">
        <v>1377</v>
      </c>
      <c r="B118" s="18" t="s">
        <v>1505</v>
      </c>
      <c r="C118" s="18">
        <v>2009</v>
      </c>
      <c r="D118" s="18" t="s">
        <v>768</v>
      </c>
      <c r="E118" s="18" t="s">
        <v>766</v>
      </c>
      <c r="F118" s="18" t="s">
        <v>1434</v>
      </c>
      <c r="G118" s="18" t="s">
        <v>1171</v>
      </c>
      <c r="H118" s="18" t="s">
        <v>1460</v>
      </c>
      <c r="I118" s="18" t="s">
        <v>1477</v>
      </c>
      <c r="J118" s="18">
        <v>23</v>
      </c>
      <c r="K118" s="18">
        <v>18</v>
      </c>
      <c r="L118" s="18">
        <v>5</v>
      </c>
      <c r="M118" s="9">
        <v>14.94</v>
      </c>
      <c r="N118" s="9">
        <v>1</v>
      </c>
      <c r="O118" s="9">
        <v>3.0600000000000005</v>
      </c>
      <c r="P118" s="9">
        <v>4</v>
      </c>
      <c r="Q118" s="10">
        <v>0.83</v>
      </c>
      <c r="R118" s="10">
        <v>0.8</v>
      </c>
      <c r="S118" s="10">
        <v>0.93726474278544547</v>
      </c>
      <c r="T118" s="10">
        <v>0.56657223796033995</v>
      </c>
      <c r="U118" s="10">
        <v>4.1500000000000004</v>
      </c>
      <c r="V118" s="10">
        <v>0.21250000000000005</v>
      </c>
      <c r="W118" s="10">
        <v>0.8234782608695651</v>
      </c>
      <c r="X118" s="10">
        <v>19.529411764705877</v>
      </c>
    </row>
    <row r="119" spans="1:25" s="38" customFormat="1" x14ac:dyDescent="0.3">
      <c r="A119" s="18" t="s">
        <v>1377</v>
      </c>
      <c r="B119" s="18" t="s">
        <v>1505</v>
      </c>
      <c r="C119" s="18">
        <v>2009</v>
      </c>
      <c r="D119" s="18" t="s">
        <v>768</v>
      </c>
      <c r="E119" s="18" t="s">
        <v>766</v>
      </c>
      <c r="F119" s="18"/>
      <c r="G119" s="18" t="s">
        <v>1519</v>
      </c>
      <c r="H119" s="18"/>
      <c r="I119" s="18" t="s">
        <v>1711</v>
      </c>
      <c r="J119" s="18">
        <v>23</v>
      </c>
      <c r="K119" s="18">
        <v>18</v>
      </c>
      <c r="L119" s="18">
        <v>5</v>
      </c>
      <c r="M119" s="9">
        <v>9</v>
      </c>
      <c r="N119" s="9">
        <v>0</v>
      </c>
      <c r="O119" s="9">
        <v>9</v>
      </c>
      <c r="P119" s="9">
        <v>5</v>
      </c>
      <c r="Q119" s="10">
        <v>0.5</v>
      </c>
      <c r="R119" s="10">
        <v>1</v>
      </c>
      <c r="S119" s="10">
        <v>1</v>
      </c>
      <c r="T119" s="10">
        <v>0.35714285714285715</v>
      </c>
      <c r="U119" s="10" t="s">
        <v>43</v>
      </c>
      <c r="V119" s="10">
        <v>0.5</v>
      </c>
      <c r="W119" s="10">
        <v>0.60869565217391308</v>
      </c>
      <c r="X119" s="10" t="s">
        <v>43</v>
      </c>
    </row>
    <row r="120" spans="1:25" s="14" customFormat="1" x14ac:dyDescent="0.3">
      <c r="A120" s="18" t="s">
        <v>1510</v>
      </c>
      <c r="B120" s="18" t="str">
        <f>VLOOKUP(A120,선택문헌특성!$B$3:$K$75,4,0)</f>
        <v>한국</v>
      </c>
      <c r="C120" s="18" t="str">
        <f>VLOOKUP(A120,선택문헌특성!$B$3:$K$75,5,0)</f>
        <v>급성 흉통으로 응급실 내원 환자</v>
      </c>
      <c r="D120" s="18" t="str">
        <f>VLOOKUP(A120,선택문헌특성!$B$3:$K$75,7,0)</f>
        <v>93
-I(MI): 34
-C(UA): 59</v>
      </c>
      <c r="E120" s="18" t="str">
        <f>VLOOKUP(A120,선택문헌특성!$B$3:$K$75,8,0)</f>
        <v>Troponin I</v>
      </c>
      <c r="F120" s="18"/>
      <c r="G120" s="18" t="s">
        <v>1171</v>
      </c>
      <c r="H120" s="18" t="s">
        <v>1460</v>
      </c>
      <c r="I120" s="18" t="s">
        <v>1517</v>
      </c>
      <c r="J120" s="14">
        <v>93</v>
      </c>
      <c r="K120" s="18">
        <v>34</v>
      </c>
      <c r="L120" s="18">
        <v>59</v>
      </c>
      <c r="M120" s="9">
        <v>12.001999999999999</v>
      </c>
      <c r="N120" s="9">
        <v>1.0030000000000001</v>
      </c>
      <c r="O120" s="9">
        <v>21.998000000000001</v>
      </c>
      <c r="P120" s="9">
        <v>57.997</v>
      </c>
      <c r="Q120" s="10">
        <v>0.35299999999999998</v>
      </c>
      <c r="R120" s="10">
        <v>0.98299999999999998</v>
      </c>
      <c r="S120" s="10">
        <v>0.92287581699346399</v>
      </c>
      <c r="T120" s="10">
        <v>0.72500781298831174</v>
      </c>
      <c r="U120" s="10">
        <v>20.764705882352921</v>
      </c>
      <c r="V120" s="10">
        <v>0.65818921668362163</v>
      </c>
      <c r="W120" s="10">
        <v>0.75267741935483867</v>
      </c>
      <c r="X120" s="10">
        <v>31.548231657423393</v>
      </c>
      <c r="Y120" s="18"/>
    </row>
    <row r="121" spans="1:25" s="14" customFormat="1" x14ac:dyDescent="0.3">
      <c r="A121" s="18" t="s">
        <v>1510</v>
      </c>
      <c r="B121" s="18" t="str">
        <f>VLOOKUP(A121,선택문헌특성!$B$3:$K$75,4,0)</f>
        <v>한국</v>
      </c>
      <c r="C121" s="18" t="str">
        <f>VLOOKUP(A121,선택문헌특성!$B$3:$K$75,5,0)</f>
        <v>급성 흉통으로 응급실 내원 환자</v>
      </c>
      <c r="D121" s="18" t="str">
        <f>VLOOKUP(A121,선택문헌특성!$B$3:$K$75,7,0)</f>
        <v>93
-I(MI): 34
-C(UA): 59</v>
      </c>
      <c r="E121" s="18" t="str">
        <f>VLOOKUP(A121,선택문헌특성!$B$3:$K$75,8,0)</f>
        <v>Troponin I</v>
      </c>
      <c r="F121" s="18"/>
      <c r="G121" s="18" t="s">
        <v>1519</v>
      </c>
      <c r="H121" s="18"/>
      <c r="I121" s="18" t="s">
        <v>1518</v>
      </c>
      <c r="J121" s="14">
        <v>93</v>
      </c>
      <c r="K121" s="18">
        <v>34</v>
      </c>
      <c r="L121" s="18">
        <v>59</v>
      </c>
      <c r="M121" s="9">
        <v>16.013999999999999</v>
      </c>
      <c r="N121" s="9">
        <v>1.0030000000000001</v>
      </c>
      <c r="O121" s="9">
        <v>17.986000000000001</v>
      </c>
      <c r="P121" s="9">
        <v>57.997</v>
      </c>
      <c r="Q121" s="10">
        <v>0.47099999999999997</v>
      </c>
      <c r="R121" s="10">
        <v>0.98299999999999998</v>
      </c>
      <c r="S121" s="10">
        <v>0.94105894105894106</v>
      </c>
      <c r="T121" s="10">
        <v>0.76328915678507026</v>
      </c>
      <c r="U121" s="10">
        <v>27.705882352941149</v>
      </c>
      <c r="V121" s="10">
        <v>0.53814852492370302</v>
      </c>
      <c r="W121" s="10">
        <v>0.79581720430107528</v>
      </c>
      <c r="X121" s="10">
        <v>51.483709551873673</v>
      </c>
      <c r="Y121" s="18"/>
    </row>
    <row r="122" spans="1:25" s="38" customFormat="1" x14ac:dyDescent="0.3">
      <c r="A122" s="18">
        <v>2094</v>
      </c>
      <c r="B122" s="18" t="s">
        <v>910</v>
      </c>
      <c r="C122" s="18">
        <v>2006</v>
      </c>
      <c r="D122" s="18" t="s">
        <v>775</v>
      </c>
      <c r="E122" s="18" t="s">
        <v>766</v>
      </c>
      <c r="F122" s="18" t="s">
        <v>1182</v>
      </c>
      <c r="G122" s="18" t="s">
        <v>1171</v>
      </c>
      <c r="H122" s="18" t="s">
        <v>1460</v>
      </c>
      <c r="I122" s="18" t="s">
        <v>1176</v>
      </c>
      <c r="J122" s="18">
        <v>229</v>
      </c>
      <c r="K122" s="18">
        <v>12</v>
      </c>
      <c r="L122" s="18">
        <v>217</v>
      </c>
      <c r="M122" s="9">
        <v>8.4</v>
      </c>
      <c r="N122" s="9">
        <v>5.6419999999999675</v>
      </c>
      <c r="O122" s="9">
        <v>3.5999999999999996</v>
      </c>
      <c r="P122" s="9">
        <v>211.35800000000003</v>
      </c>
      <c r="Q122" s="10">
        <v>0.70000000000000007</v>
      </c>
      <c r="R122" s="10">
        <v>0.9740000000000002</v>
      </c>
      <c r="S122" s="10">
        <v>0.59820538384845601</v>
      </c>
      <c r="T122" s="10">
        <v>0.98325254235711168</v>
      </c>
      <c r="U122" s="10">
        <v>26.923076923077133</v>
      </c>
      <c r="V122" s="10">
        <v>0.30800821355236124</v>
      </c>
      <c r="W122" s="10">
        <v>0.95964192139738003</v>
      </c>
      <c r="X122" s="10">
        <v>87.410256410256935</v>
      </c>
    </row>
    <row r="123" spans="1:25" s="38" customFormat="1" x14ac:dyDescent="0.3">
      <c r="A123" s="18">
        <v>2094</v>
      </c>
      <c r="B123" s="18" t="s">
        <v>910</v>
      </c>
      <c r="C123" s="18">
        <v>2006</v>
      </c>
      <c r="D123" s="18" t="s">
        <v>775</v>
      </c>
      <c r="E123" s="18" t="s">
        <v>766</v>
      </c>
      <c r="F123" s="18"/>
      <c r="G123" s="18" t="s">
        <v>1171</v>
      </c>
      <c r="H123" s="18" t="s">
        <v>1460</v>
      </c>
      <c r="I123" s="18" t="s">
        <v>1376</v>
      </c>
      <c r="J123" s="18">
        <v>229</v>
      </c>
      <c r="K123" s="18">
        <v>12</v>
      </c>
      <c r="L123" s="18">
        <v>217</v>
      </c>
      <c r="M123" s="9">
        <v>11.28</v>
      </c>
      <c r="N123" s="9">
        <v>39.06</v>
      </c>
      <c r="O123" s="9">
        <v>0.72000000000000064</v>
      </c>
      <c r="P123" s="9">
        <v>177.94</v>
      </c>
      <c r="Q123" s="10">
        <v>0.94</v>
      </c>
      <c r="R123" s="10">
        <v>0.82</v>
      </c>
      <c r="S123" s="10">
        <v>0.22407628128724669</v>
      </c>
      <c r="T123" s="10">
        <v>0.99596999888055526</v>
      </c>
      <c r="U123" s="10">
        <v>5.2222222222222205</v>
      </c>
      <c r="V123" s="10">
        <v>7.3170731707317138E-2</v>
      </c>
      <c r="W123" s="10">
        <v>0.8262882096069869</v>
      </c>
      <c r="X123" s="10">
        <v>71.37037037037031</v>
      </c>
    </row>
    <row r="124" spans="1:25" s="38" customFormat="1" x14ac:dyDescent="0.3">
      <c r="A124" s="18">
        <v>2094</v>
      </c>
      <c r="B124" s="18" t="s">
        <v>910</v>
      </c>
      <c r="C124" s="18">
        <v>2006</v>
      </c>
      <c r="D124" s="18" t="s">
        <v>775</v>
      </c>
      <c r="E124" s="18" t="s">
        <v>766</v>
      </c>
      <c r="F124" s="18"/>
      <c r="G124" s="18" t="s">
        <v>1193</v>
      </c>
      <c r="H124" s="18"/>
      <c r="I124" s="18" t="s">
        <v>1223</v>
      </c>
      <c r="J124" s="18">
        <v>229</v>
      </c>
      <c r="K124" s="18">
        <v>12</v>
      </c>
      <c r="L124" s="18">
        <v>217</v>
      </c>
      <c r="M124" s="9">
        <v>10.8</v>
      </c>
      <c r="N124" s="9">
        <v>0</v>
      </c>
      <c r="O124" s="9">
        <v>1.1999999999999993</v>
      </c>
      <c r="P124" s="9">
        <v>217</v>
      </c>
      <c r="Q124" s="10">
        <v>0.9</v>
      </c>
      <c r="R124" s="10">
        <v>1</v>
      </c>
      <c r="S124" s="10">
        <v>1</v>
      </c>
      <c r="T124" s="10">
        <v>0.99450045829514211</v>
      </c>
      <c r="U124" s="10" t="s">
        <v>43</v>
      </c>
      <c r="V124" s="10">
        <v>9.9999999999999978E-2</v>
      </c>
      <c r="W124" s="10">
        <v>0.99475982532751095</v>
      </c>
      <c r="X124" s="10" t="s">
        <v>43</v>
      </c>
    </row>
    <row r="125" spans="1:25" s="38" customFormat="1" x14ac:dyDescent="0.3">
      <c r="A125" s="18">
        <v>2094</v>
      </c>
      <c r="B125" s="18" t="s">
        <v>910</v>
      </c>
      <c r="C125" s="18">
        <v>2006</v>
      </c>
      <c r="D125" s="18" t="s">
        <v>775</v>
      </c>
      <c r="E125" s="18" t="s">
        <v>766</v>
      </c>
      <c r="F125" s="18"/>
      <c r="G125" s="18" t="s">
        <v>1193</v>
      </c>
      <c r="H125" s="18"/>
      <c r="I125" s="18" t="s">
        <v>1375</v>
      </c>
      <c r="J125" s="18">
        <v>229</v>
      </c>
      <c r="K125" s="18">
        <v>12</v>
      </c>
      <c r="L125" s="18">
        <v>217</v>
      </c>
      <c r="M125" s="9">
        <v>11.76</v>
      </c>
      <c r="N125" s="9">
        <v>3.6890000000000214</v>
      </c>
      <c r="O125" s="9">
        <v>0.24000000000000021</v>
      </c>
      <c r="P125" s="9">
        <v>213.31099999999998</v>
      </c>
      <c r="Q125" s="10">
        <v>0.98</v>
      </c>
      <c r="R125" s="10">
        <v>0.98299999999999987</v>
      </c>
      <c r="S125" s="10">
        <v>0.76121431807883899</v>
      </c>
      <c r="T125" s="10">
        <v>0.99887614668158886</v>
      </c>
      <c r="U125" s="10">
        <v>57.64705882352898</v>
      </c>
      <c r="V125" s="10">
        <v>2.0345879959308262E-2</v>
      </c>
      <c r="W125" s="10">
        <v>0.98284279475982517</v>
      </c>
      <c r="X125" s="10">
        <v>2833.3529411764516</v>
      </c>
    </row>
    <row r="126" spans="1:25" s="38" customFormat="1" x14ac:dyDescent="0.3">
      <c r="A126" s="18">
        <v>2091</v>
      </c>
      <c r="B126" s="18" t="s">
        <v>929</v>
      </c>
      <c r="C126" s="18">
        <v>2006</v>
      </c>
      <c r="D126" s="18" t="s">
        <v>782</v>
      </c>
      <c r="E126" s="18" t="s">
        <v>766</v>
      </c>
      <c r="F126" s="18" t="s">
        <v>1441</v>
      </c>
      <c r="G126" s="18" t="s">
        <v>1171</v>
      </c>
      <c r="H126" s="18" t="s">
        <v>1461</v>
      </c>
      <c r="I126" s="18" t="s">
        <v>1374</v>
      </c>
      <c r="J126" s="18">
        <v>82</v>
      </c>
      <c r="K126" s="18" t="s">
        <v>1373</v>
      </c>
      <c r="L126" s="18" t="s">
        <v>1216</v>
      </c>
      <c r="M126" s="9">
        <v>19.38</v>
      </c>
      <c r="N126" s="9">
        <v>2.5</v>
      </c>
      <c r="O126" s="9">
        <v>37.620000000000005</v>
      </c>
      <c r="P126" s="9">
        <v>22.5</v>
      </c>
      <c r="Q126" s="10">
        <v>0.33999999999999997</v>
      </c>
      <c r="R126" s="10">
        <v>0.9</v>
      </c>
      <c r="S126" s="10">
        <v>0.88574040219378425</v>
      </c>
      <c r="T126" s="10">
        <v>0.37425149700598798</v>
      </c>
      <c r="U126" s="10">
        <v>3.4000000000000004</v>
      </c>
      <c r="V126" s="10">
        <v>0.73333333333333339</v>
      </c>
      <c r="W126" s="10">
        <v>0.51073170731707307</v>
      </c>
      <c r="X126" s="10">
        <v>4.6363636363636349</v>
      </c>
    </row>
    <row r="127" spans="1:25" s="38" customFormat="1" x14ac:dyDescent="0.3">
      <c r="A127" s="18">
        <v>2091</v>
      </c>
      <c r="B127" s="18" t="s">
        <v>929</v>
      </c>
      <c r="C127" s="18">
        <v>2006</v>
      </c>
      <c r="D127" s="18" t="s">
        <v>782</v>
      </c>
      <c r="E127" s="18" t="s">
        <v>766</v>
      </c>
      <c r="F127" s="18"/>
      <c r="G127" s="18" t="s">
        <v>1193</v>
      </c>
      <c r="H127" s="18"/>
      <c r="I127" s="18" t="s">
        <v>1175</v>
      </c>
      <c r="J127" s="18">
        <v>82</v>
      </c>
      <c r="K127" s="18" t="s">
        <v>1373</v>
      </c>
      <c r="L127" s="18" t="s">
        <v>1216</v>
      </c>
      <c r="M127" s="9">
        <v>30.096</v>
      </c>
      <c r="N127" s="9">
        <v>7.5</v>
      </c>
      <c r="O127" s="9">
        <v>26.904</v>
      </c>
      <c r="P127" s="9">
        <v>17.5</v>
      </c>
      <c r="Q127" s="10">
        <v>0.52800000000000002</v>
      </c>
      <c r="R127" s="10">
        <v>0.7</v>
      </c>
      <c r="S127" s="10">
        <v>0.80051069262687513</v>
      </c>
      <c r="T127" s="10">
        <v>0.39410863886136388</v>
      </c>
      <c r="U127" s="10">
        <v>1.7599999999999998</v>
      </c>
      <c r="V127" s="10">
        <v>0.67428571428571427</v>
      </c>
      <c r="W127" s="10">
        <v>0.58043902439024397</v>
      </c>
      <c r="X127" s="10">
        <v>2.6101694915254234</v>
      </c>
    </row>
    <row r="128" spans="1:25" s="38" customFormat="1" x14ac:dyDescent="0.3">
      <c r="A128" s="18">
        <v>2334</v>
      </c>
      <c r="B128" s="18" t="s">
        <v>930</v>
      </c>
      <c r="C128" s="18">
        <v>2005</v>
      </c>
      <c r="D128" s="18" t="s">
        <v>775</v>
      </c>
      <c r="E128" s="18" t="s">
        <v>766</v>
      </c>
      <c r="F128" s="18"/>
      <c r="G128" s="18" t="s">
        <v>1171</v>
      </c>
      <c r="H128" s="18" t="s">
        <v>1460</v>
      </c>
      <c r="I128" s="18" t="s">
        <v>1472</v>
      </c>
      <c r="J128" s="18">
        <v>631</v>
      </c>
      <c r="K128" s="18" t="s">
        <v>1186</v>
      </c>
      <c r="L128" s="18" t="s">
        <v>1372</v>
      </c>
      <c r="M128" s="9">
        <v>32.975999999999999</v>
      </c>
      <c r="N128" s="9">
        <v>8.94399999999996</v>
      </c>
      <c r="O128" s="9">
        <v>39.024000000000001</v>
      </c>
      <c r="P128" s="9">
        <v>550.05600000000004</v>
      </c>
      <c r="Q128" s="10">
        <v>0.45799999999999996</v>
      </c>
      <c r="R128" s="10">
        <v>0.9840000000000001</v>
      </c>
      <c r="S128" s="10">
        <v>0.78664122137404657</v>
      </c>
      <c r="T128" s="10">
        <v>0.93375432878386633</v>
      </c>
      <c r="U128" s="10">
        <v>28.625000000000171</v>
      </c>
      <c r="V128" s="10">
        <v>0.55081300813008127</v>
      </c>
      <c r="W128" s="10">
        <v>0.9239809825673535</v>
      </c>
      <c r="X128" s="10">
        <v>51.968634686347102</v>
      </c>
    </row>
    <row r="129" spans="1:24" s="38" customFormat="1" x14ac:dyDescent="0.3">
      <c r="A129" s="18">
        <v>2334</v>
      </c>
      <c r="B129" s="18" t="s">
        <v>930</v>
      </c>
      <c r="C129" s="18">
        <v>2005</v>
      </c>
      <c r="D129" s="18" t="s">
        <v>775</v>
      </c>
      <c r="E129" s="18" t="s">
        <v>766</v>
      </c>
      <c r="F129" s="18"/>
      <c r="G129" s="18" t="s">
        <v>1519</v>
      </c>
      <c r="H129" s="18"/>
      <c r="I129" s="18" t="s">
        <v>1483</v>
      </c>
      <c r="J129" s="18">
        <v>631</v>
      </c>
      <c r="K129" s="18" t="s">
        <v>1186</v>
      </c>
      <c r="L129" s="18" t="s">
        <v>1372</v>
      </c>
      <c r="M129" s="9">
        <v>36.503999999999998</v>
      </c>
      <c r="N129" s="9">
        <v>6.7080000000000837</v>
      </c>
      <c r="O129" s="9">
        <v>35.496000000000002</v>
      </c>
      <c r="P129" s="9">
        <v>552.29199999999992</v>
      </c>
      <c r="Q129" s="10">
        <v>0.50700000000000001</v>
      </c>
      <c r="R129" s="10">
        <v>0.98799999999999988</v>
      </c>
      <c r="S129" s="10">
        <v>0.84476534296028716</v>
      </c>
      <c r="T129" s="10">
        <v>0.93961088011323812</v>
      </c>
      <c r="U129" s="10">
        <v>42.249999999999574</v>
      </c>
      <c r="V129" s="10">
        <v>0.49898785425101222</v>
      </c>
      <c r="W129" s="10">
        <v>0.93311568938193334</v>
      </c>
      <c r="X129" s="10">
        <v>84.671399594319411</v>
      </c>
    </row>
    <row r="130" spans="1:24" s="38" customFormat="1" x14ac:dyDescent="0.3">
      <c r="A130" s="18" t="s">
        <v>1371</v>
      </c>
      <c r="B130" s="18" t="s">
        <v>1504</v>
      </c>
      <c r="C130" s="18">
        <v>2005</v>
      </c>
      <c r="D130" s="18" t="s">
        <v>1370</v>
      </c>
      <c r="E130" s="18" t="s">
        <v>897</v>
      </c>
      <c r="F130" s="18"/>
      <c r="G130" s="18" t="s">
        <v>1171</v>
      </c>
      <c r="H130" s="18" t="s">
        <v>1460</v>
      </c>
      <c r="I130" s="18" t="s">
        <v>1176</v>
      </c>
      <c r="J130" s="18">
        <v>87</v>
      </c>
      <c r="K130" s="18">
        <v>27</v>
      </c>
      <c r="L130" s="18">
        <v>60</v>
      </c>
      <c r="M130" s="9">
        <v>6.9929999999999994</v>
      </c>
      <c r="N130" s="9">
        <v>10.020000000000003</v>
      </c>
      <c r="O130" s="9">
        <v>20.007000000000001</v>
      </c>
      <c r="P130" s="9">
        <v>49.98</v>
      </c>
      <c r="Q130" s="10">
        <v>0.25899999999999995</v>
      </c>
      <c r="R130" s="10">
        <v>0.83299999999999996</v>
      </c>
      <c r="S130" s="10">
        <v>0.41103861752777282</v>
      </c>
      <c r="T130" s="10">
        <v>0.71413262463028848</v>
      </c>
      <c r="U130" s="10">
        <v>1.5508982035928138</v>
      </c>
      <c r="V130" s="10">
        <v>0.88955582232893171</v>
      </c>
      <c r="W130" s="10">
        <v>0.65486206896551724</v>
      </c>
      <c r="X130" s="10">
        <v>1.7434523665220161</v>
      </c>
    </row>
    <row r="131" spans="1:24" s="38" customFormat="1" x14ac:dyDescent="0.3">
      <c r="A131" s="18" t="s">
        <v>1371</v>
      </c>
      <c r="B131" s="18" t="s">
        <v>1504</v>
      </c>
      <c r="C131" s="18">
        <v>2005</v>
      </c>
      <c r="D131" s="18" t="s">
        <v>1370</v>
      </c>
      <c r="E131" s="18" t="s">
        <v>897</v>
      </c>
      <c r="F131" s="18"/>
      <c r="G131" s="18" t="s">
        <v>1204</v>
      </c>
      <c r="H131" s="18"/>
      <c r="I131" s="18" t="s">
        <v>1223</v>
      </c>
      <c r="J131" s="18">
        <v>87</v>
      </c>
      <c r="K131" s="18">
        <v>27</v>
      </c>
      <c r="L131" s="18">
        <v>60</v>
      </c>
      <c r="M131" s="9">
        <v>15.012</v>
      </c>
      <c r="N131" s="9">
        <v>9</v>
      </c>
      <c r="O131" s="9">
        <v>11.988</v>
      </c>
      <c r="P131" s="9">
        <v>51</v>
      </c>
      <c r="Q131" s="10">
        <v>0.55600000000000005</v>
      </c>
      <c r="R131" s="10">
        <v>0.85</v>
      </c>
      <c r="S131" s="10">
        <v>0.62518740629685154</v>
      </c>
      <c r="T131" s="10">
        <v>0.80967803391122117</v>
      </c>
      <c r="U131" s="10">
        <v>3.7066666666666666</v>
      </c>
      <c r="V131" s="10">
        <v>0.52235294117647058</v>
      </c>
      <c r="W131" s="10">
        <v>0.75875862068965516</v>
      </c>
      <c r="X131" s="10">
        <v>7.0960960960960975</v>
      </c>
    </row>
    <row r="132" spans="1:24" s="38" customFormat="1" x14ac:dyDescent="0.3">
      <c r="A132" s="18">
        <v>2339</v>
      </c>
      <c r="B132" s="18" t="s">
        <v>23</v>
      </c>
      <c r="C132" s="18">
        <v>2004</v>
      </c>
      <c r="D132" s="18" t="s">
        <v>931</v>
      </c>
      <c r="E132" s="18" t="s">
        <v>766</v>
      </c>
      <c r="F132" s="18" t="s">
        <v>1369</v>
      </c>
      <c r="G132" s="18" t="s">
        <v>1171</v>
      </c>
      <c r="H132" s="18" t="s">
        <v>1460</v>
      </c>
      <c r="I132" s="18" t="s">
        <v>1477</v>
      </c>
      <c r="J132" s="18">
        <v>24</v>
      </c>
      <c r="K132" s="18">
        <v>14</v>
      </c>
      <c r="L132" s="18">
        <v>10</v>
      </c>
      <c r="M132" s="9">
        <v>3.0002</v>
      </c>
      <c r="N132" s="9">
        <v>2</v>
      </c>
      <c r="O132" s="9">
        <v>10.9998</v>
      </c>
      <c r="P132" s="9">
        <v>8</v>
      </c>
      <c r="Q132" s="10">
        <v>0.21429999999999999</v>
      </c>
      <c r="R132" s="10">
        <v>0.8</v>
      </c>
      <c r="S132" s="10">
        <v>0.6000159993600257</v>
      </c>
      <c r="T132" s="10">
        <v>0.42105706375856589</v>
      </c>
      <c r="U132" s="10">
        <v>1.0715000000000001</v>
      </c>
      <c r="V132" s="10">
        <v>0.98212500000000003</v>
      </c>
      <c r="W132" s="10">
        <v>0.45834166666666665</v>
      </c>
      <c r="X132" s="10">
        <v>1.0910016545755377</v>
      </c>
    </row>
    <row r="133" spans="1:24" s="38" customFormat="1" x14ac:dyDescent="0.3">
      <c r="A133" s="18">
        <v>2339</v>
      </c>
      <c r="B133" s="18" t="s">
        <v>23</v>
      </c>
      <c r="C133" s="18">
        <v>2004</v>
      </c>
      <c r="D133" s="18" t="s">
        <v>931</v>
      </c>
      <c r="E133" s="18" t="s">
        <v>766</v>
      </c>
      <c r="F133" s="18"/>
      <c r="G133" s="18" t="s">
        <v>1204</v>
      </c>
      <c r="H133" s="18"/>
      <c r="I133" s="18" t="s">
        <v>1477</v>
      </c>
      <c r="J133" s="18">
        <v>24</v>
      </c>
      <c r="K133" s="18">
        <v>14</v>
      </c>
      <c r="L133" s="18">
        <v>10</v>
      </c>
      <c r="M133" s="9">
        <v>3.9998</v>
      </c>
      <c r="N133" s="9">
        <v>0</v>
      </c>
      <c r="O133" s="9">
        <v>10.0002</v>
      </c>
      <c r="P133" s="9">
        <v>10</v>
      </c>
      <c r="Q133" s="10">
        <v>0.28570000000000001</v>
      </c>
      <c r="R133" s="10">
        <v>1</v>
      </c>
      <c r="S133" s="10">
        <v>1</v>
      </c>
      <c r="T133" s="10">
        <v>0.49999500004999953</v>
      </c>
      <c r="U133" s="10" t="s">
        <v>43</v>
      </c>
      <c r="V133" s="10">
        <v>0.71429999999999993</v>
      </c>
      <c r="W133" s="10">
        <v>0.58332499999999998</v>
      </c>
      <c r="X133" s="10" t="s">
        <v>43</v>
      </c>
    </row>
    <row r="134" spans="1:24" s="38" customFormat="1" x14ac:dyDescent="0.3">
      <c r="A134" s="18">
        <v>2339</v>
      </c>
      <c r="B134" s="18" t="s">
        <v>23</v>
      </c>
      <c r="C134" s="18">
        <v>2004</v>
      </c>
      <c r="D134" s="18" t="s">
        <v>931</v>
      </c>
      <c r="E134" s="18" t="s">
        <v>766</v>
      </c>
      <c r="F134" s="18" t="s">
        <v>1368</v>
      </c>
      <c r="G134" s="18" t="s">
        <v>1171</v>
      </c>
      <c r="H134" s="18" t="s">
        <v>1460</v>
      </c>
      <c r="I134" s="18" t="s">
        <v>1477</v>
      </c>
      <c r="J134" s="18">
        <v>69</v>
      </c>
      <c r="K134" s="18">
        <v>18</v>
      </c>
      <c r="L134" s="18">
        <v>51</v>
      </c>
      <c r="M134" s="9">
        <v>14.999400000000001</v>
      </c>
      <c r="N134" s="9">
        <v>9.0015000000000072</v>
      </c>
      <c r="O134" s="9">
        <v>3.0005999999999986</v>
      </c>
      <c r="P134" s="9">
        <v>41.998499999999993</v>
      </c>
      <c r="Q134" s="10">
        <v>0.83330000000000004</v>
      </c>
      <c r="R134" s="10">
        <v>0.8234999999999999</v>
      </c>
      <c r="S134" s="10">
        <v>0.62495156431633803</v>
      </c>
      <c r="T134" s="10">
        <v>0.9333186663733275</v>
      </c>
      <c r="U134" s="10">
        <v>4.7212464589235106</v>
      </c>
      <c r="V134" s="10">
        <v>0.20242865816636307</v>
      </c>
      <c r="W134" s="10">
        <v>0.82605652173913036</v>
      </c>
      <c r="X134" s="10">
        <v>23.323014150710925</v>
      </c>
    </row>
    <row r="135" spans="1:24" s="38" customFormat="1" x14ac:dyDescent="0.3">
      <c r="A135" s="18">
        <v>2339</v>
      </c>
      <c r="B135" s="18" t="s">
        <v>23</v>
      </c>
      <c r="C135" s="18">
        <v>2004</v>
      </c>
      <c r="D135" s="18" t="s">
        <v>931</v>
      </c>
      <c r="E135" s="18" t="s">
        <v>766</v>
      </c>
      <c r="F135" s="18"/>
      <c r="G135" s="18" t="s">
        <v>1204</v>
      </c>
      <c r="H135" s="18"/>
      <c r="I135" s="18" t="s">
        <v>1477</v>
      </c>
      <c r="J135" s="18">
        <v>69</v>
      </c>
      <c r="K135" s="18">
        <v>18</v>
      </c>
      <c r="L135" s="18">
        <v>51</v>
      </c>
      <c r="M135" s="9">
        <v>12.999600000000001</v>
      </c>
      <c r="N135" s="9">
        <v>1.9992000000000019</v>
      </c>
      <c r="O135" s="9">
        <v>5.0003999999999991</v>
      </c>
      <c r="P135" s="9">
        <v>49.000799999999998</v>
      </c>
      <c r="Q135" s="10">
        <v>0.72220000000000006</v>
      </c>
      <c r="R135" s="10">
        <v>0.96079999999999999</v>
      </c>
      <c r="S135" s="10">
        <v>0.86670933674693962</v>
      </c>
      <c r="T135" s="10">
        <v>0.9074020577320504</v>
      </c>
      <c r="U135" s="10">
        <v>18.423469387755098</v>
      </c>
      <c r="V135" s="10">
        <v>0.28913405495420474</v>
      </c>
      <c r="W135" s="10">
        <v>0.89855652173913048</v>
      </c>
      <c r="X135" s="10">
        <v>63.719472238139268</v>
      </c>
    </row>
    <row r="136" spans="1:24" s="38" customFormat="1" x14ac:dyDescent="0.3">
      <c r="A136" s="18">
        <v>2339</v>
      </c>
      <c r="B136" s="18" t="s">
        <v>23</v>
      </c>
      <c r="C136" s="18">
        <v>2004</v>
      </c>
      <c r="D136" s="18" t="s">
        <v>931</v>
      </c>
      <c r="E136" s="18" t="s">
        <v>766</v>
      </c>
      <c r="F136" s="18" t="s">
        <v>1306</v>
      </c>
      <c r="G136" s="18" t="s">
        <v>1171</v>
      </c>
      <c r="H136" s="18" t="s">
        <v>1460</v>
      </c>
      <c r="I136" s="18" t="s">
        <v>1477</v>
      </c>
      <c r="J136" s="18">
        <v>93</v>
      </c>
      <c r="K136" s="18">
        <v>32</v>
      </c>
      <c r="L136" s="18">
        <v>61</v>
      </c>
      <c r="M136" s="9">
        <v>18</v>
      </c>
      <c r="N136" s="9">
        <v>10.9983</v>
      </c>
      <c r="O136" s="9">
        <v>14</v>
      </c>
      <c r="P136" s="9">
        <v>50.0017</v>
      </c>
      <c r="Q136" s="10">
        <v>0.5625</v>
      </c>
      <c r="R136" s="10">
        <v>0.81969999999999998</v>
      </c>
      <c r="S136" s="10">
        <v>0.62072604256111563</v>
      </c>
      <c r="T136" s="10">
        <v>0.78125581039253644</v>
      </c>
      <c r="U136" s="10">
        <v>3.1198003327787021</v>
      </c>
      <c r="V136" s="10">
        <v>0.533731853116994</v>
      </c>
      <c r="W136" s="10">
        <v>0.73120107526881717</v>
      </c>
      <c r="X136" s="10">
        <v>5.8452579034941765</v>
      </c>
    </row>
    <row r="137" spans="1:24" s="38" customFormat="1" x14ac:dyDescent="0.3">
      <c r="A137" s="18">
        <v>2339</v>
      </c>
      <c r="B137" s="18" t="s">
        <v>23</v>
      </c>
      <c r="C137" s="18">
        <v>2004</v>
      </c>
      <c r="D137" s="18" t="s">
        <v>931</v>
      </c>
      <c r="E137" s="18" t="s">
        <v>766</v>
      </c>
      <c r="F137" s="18"/>
      <c r="G137" s="18" t="s">
        <v>1204</v>
      </c>
      <c r="H137" s="18"/>
      <c r="I137" s="18" t="s">
        <v>1477</v>
      </c>
      <c r="J137" s="18">
        <v>93</v>
      </c>
      <c r="K137" s="18">
        <v>32</v>
      </c>
      <c r="L137" s="18">
        <v>61</v>
      </c>
      <c r="M137" s="9">
        <v>17.0016</v>
      </c>
      <c r="N137" s="9">
        <v>2.0007999999999981</v>
      </c>
      <c r="O137" s="9">
        <v>14.9984</v>
      </c>
      <c r="P137" s="9">
        <v>58.999200000000002</v>
      </c>
      <c r="Q137" s="10">
        <v>0.53129999999999999</v>
      </c>
      <c r="R137" s="10">
        <v>0.96720000000000006</v>
      </c>
      <c r="S137" s="10">
        <v>0.89470803687955214</v>
      </c>
      <c r="T137" s="10">
        <v>0.79731234526525185</v>
      </c>
      <c r="U137" s="10">
        <v>16.198170731707346</v>
      </c>
      <c r="V137" s="10">
        <v>0.4845947063688999</v>
      </c>
      <c r="W137" s="10">
        <v>0.81721290322580642</v>
      </c>
      <c r="X137" s="10">
        <v>33.426223024764951</v>
      </c>
    </row>
    <row r="138" spans="1:24" s="1" customFormat="1" x14ac:dyDescent="0.3">
      <c r="A138" s="18">
        <v>2455</v>
      </c>
      <c r="B138" s="18" t="s">
        <v>933</v>
      </c>
      <c r="C138" s="18">
        <v>2004</v>
      </c>
      <c r="D138" s="18" t="s">
        <v>934</v>
      </c>
      <c r="E138" s="18" t="s">
        <v>766</v>
      </c>
      <c r="F138" s="18"/>
      <c r="G138" s="18" t="s">
        <v>1171</v>
      </c>
      <c r="H138" s="18" t="s">
        <v>1460</v>
      </c>
      <c r="I138" s="18" t="s">
        <v>1340</v>
      </c>
      <c r="J138" s="18">
        <v>133</v>
      </c>
      <c r="K138" s="18">
        <v>58</v>
      </c>
      <c r="L138" s="18">
        <v>75</v>
      </c>
      <c r="M138" s="9">
        <v>33.408000000000001</v>
      </c>
      <c r="N138" s="9">
        <v>5.4749999999999943</v>
      </c>
      <c r="O138" s="9">
        <v>24.591999999999999</v>
      </c>
      <c r="P138" s="9">
        <v>69.525000000000006</v>
      </c>
      <c r="Q138" s="10">
        <v>0.57600000000000007</v>
      </c>
      <c r="R138" s="10">
        <v>0.92700000000000005</v>
      </c>
      <c r="S138" s="10">
        <v>0.85919296350590246</v>
      </c>
      <c r="T138" s="10">
        <v>0.73870820361889988</v>
      </c>
      <c r="U138" s="10">
        <v>7.8904109589041154</v>
      </c>
      <c r="V138" s="10">
        <v>0.45738942826321455</v>
      </c>
      <c r="W138" s="10">
        <v>0.77393233082706769</v>
      </c>
      <c r="X138" s="10">
        <v>17.250969242698392</v>
      </c>
    </row>
    <row r="139" spans="1:24" s="1" customFormat="1" x14ac:dyDescent="0.3">
      <c r="A139" s="18">
        <v>2455</v>
      </c>
      <c r="B139" s="18" t="s">
        <v>933</v>
      </c>
      <c r="C139" s="18">
        <v>2004</v>
      </c>
      <c r="D139" s="18" t="s">
        <v>934</v>
      </c>
      <c r="E139" s="18" t="s">
        <v>766</v>
      </c>
      <c r="F139" s="18"/>
      <c r="G139" s="18" t="s">
        <v>1519</v>
      </c>
      <c r="H139" s="18"/>
      <c r="I139" s="18" t="s">
        <v>1248</v>
      </c>
      <c r="J139" s="18">
        <v>181</v>
      </c>
      <c r="K139" s="18" t="s">
        <v>1315</v>
      </c>
      <c r="L139" s="18" t="s">
        <v>1314</v>
      </c>
      <c r="M139" s="9">
        <v>4.661999999999999</v>
      </c>
      <c r="N139" s="9">
        <v>1.0020000000000095</v>
      </c>
      <c r="O139" s="9">
        <v>9.338000000000001</v>
      </c>
      <c r="P139" s="9">
        <v>165.99799999999999</v>
      </c>
      <c r="Q139" s="10">
        <v>0.33299999999999991</v>
      </c>
      <c r="R139" s="10">
        <v>0.99399999999999999</v>
      </c>
      <c r="S139" s="10">
        <v>0.82309322033898158</v>
      </c>
      <c r="T139" s="10">
        <v>0.94674225487064834</v>
      </c>
      <c r="U139" s="10">
        <v>55.499999999999936</v>
      </c>
      <c r="V139" s="10">
        <v>0.67102615694164991</v>
      </c>
      <c r="W139" s="10">
        <v>0.94287292817679558</v>
      </c>
      <c r="X139" s="10">
        <v>82.709145427285534</v>
      </c>
    </row>
    <row r="140" spans="1:24" s="1" customFormat="1" x14ac:dyDescent="0.3">
      <c r="A140" s="18">
        <v>2455</v>
      </c>
      <c r="B140" s="18" t="s">
        <v>933</v>
      </c>
      <c r="C140" s="18">
        <v>2004</v>
      </c>
      <c r="D140" s="18" t="s">
        <v>934</v>
      </c>
      <c r="E140" s="18" t="s">
        <v>766</v>
      </c>
      <c r="F140" s="18"/>
      <c r="G140" s="18" t="s">
        <v>1525</v>
      </c>
      <c r="H140" s="18"/>
      <c r="I140" s="18" t="s">
        <v>42</v>
      </c>
      <c r="J140" s="18">
        <v>181</v>
      </c>
      <c r="K140" s="18" t="s">
        <v>1315</v>
      </c>
      <c r="L140" s="18" t="s">
        <v>1314</v>
      </c>
      <c r="M140" s="9">
        <v>8.0640000000000001</v>
      </c>
      <c r="N140" s="9">
        <v>13.526999999999987</v>
      </c>
      <c r="O140" s="9">
        <v>5.9359999999999999</v>
      </c>
      <c r="P140" s="9">
        <v>153.47300000000001</v>
      </c>
      <c r="Q140" s="10">
        <v>0.57599999999999996</v>
      </c>
      <c r="R140" s="10">
        <v>0.91900000000000004</v>
      </c>
      <c r="S140" s="10">
        <v>0.37348895373072138</v>
      </c>
      <c r="T140" s="10">
        <v>0.96276245381377457</v>
      </c>
      <c r="U140" s="10">
        <v>7.1111111111111143</v>
      </c>
      <c r="V140" s="10">
        <v>0.46137105549510338</v>
      </c>
      <c r="W140" s="10">
        <v>0.89246961325966856</v>
      </c>
      <c r="X140" s="10">
        <v>15.41299790356396</v>
      </c>
    </row>
    <row r="141" spans="1:24" s="1" customFormat="1" x14ac:dyDescent="0.3">
      <c r="A141" s="18" t="s">
        <v>1338</v>
      </c>
      <c r="B141" s="18" t="s">
        <v>1503</v>
      </c>
      <c r="C141" s="18">
        <v>2004</v>
      </c>
      <c r="D141" s="18" t="s">
        <v>1337</v>
      </c>
      <c r="E141" s="18" t="s">
        <v>1336</v>
      </c>
      <c r="F141" s="18"/>
      <c r="G141" s="18" t="s">
        <v>1171</v>
      </c>
      <c r="H141" s="18" t="s">
        <v>1460</v>
      </c>
      <c r="I141" s="18" t="s">
        <v>1225</v>
      </c>
      <c r="J141" s="18">
        <v>49</v>
      </c>
      <c r="K141" s="18">
        <v>23</v>
      </c>
      <c r="L141" s="18">
        <v>26</v>
      </c>
      <c r="M141" s="9">
        <v>6.9</v>
      </c>
      <c r="N141" s="9">
        <v>4.9400000000000013</v>
      </c>
      <c r="O141" s="9">
        <v>16.100000000000001</v>
      </c>
      <c r="P141" s="9">
        <v>21.06</v>
      </c>
      <c r="Q141" s="10">
        <v>0.3</v>
      </c>
      <c r="R141" s="10">
        <v>0.80999999999999994</v>
      </c>
      <c r="S141" s="10">
        <v>0.58277027027027017</v>
      </c>
      <c r="T141" s="10">
        <v>0.56673842841765343</v>
      </c>
      <c r="U141" s="10">
        <v>1.578947368421052</v>
      </c>
      <c r="V141" s="10">
        <v>0.86419753086419748</v>
      </c>
      <c r="W141" s="10">
        <v>0.57061224489795925</v>
      </c>
      <c r="X141" s="10">
        <v>1.8270676691729315</v>
      </c>
    </row>
    <row r="142" spans="1:24" s="1" customFormat="1" x14ac:dyDescent="0.3">
      <c r="A142" s="18" t="s">
        <v>1338</v>
      </c>
      <c r="B142" s="18" t="s">
        <v>1503</v>
      </c>
      <c r="C142" s="18">
        <v>2004</v>
      </c>
      <c r="D142" s="18" t="s">
        <v>1337</v>
      </c>
      <c r="E142" s="18" t="s">
        <v>1336</v>
      </c>
      <c r="F142" s="18"/>
      <c r="G142" s="18" t="s">
        <v>1193</v>
      </c>
      <c r="H142" s="18"/>
      <c r="I142" s="18" t="s">
        <v>1175</v>
      </c>
      <c r="J142" s="18">
        <v>49</v>
      </c>
      <c r="K142" s="18">
        <v>23</v>
      </c>
      <c r="L142" s="18">
        <v>26</v>
      </c>
      <c r="M142" s="9">
        <v>6.9</v>
      </c>
      <c r="N142" s="9">
        <v>3.8999999999999986</v>
      </c>
      <c r="O142" s="9">
        <v>16.100000000000001</v>
      </c>
      <c r="P142" s="9">
        <v>22.1</v>
      </c>
      <c r="Q142" s="10">
        <v>0.3</v>
      </c>
      <c r="R142" s="10">
        <v>0.85000000000000009</v>
      </c>
      <c r="S142" s="10">
        <v>0.63888888888888895</v>
      </c>
      <c r="T142" s="10">
        <v>0.57853403141361259</v>
      </c>
      <c r="U142" s="10">
        <v>2.0000000000000013</v>
      </c>
      <c r="V142" s="10">
        <v>0.82352941176470573</v>
      </c>
      <c r="W142" s="10">
        <v>0.59183673469387754</v>
      </c>
      <c r="X142" s="10">
        <v>2.4285714285714293</v>
      </c>
    </row>
    <row r="143" spans="1:24" s="1" customFormat="1" x14ac:dyDescent="0.3">
      <c r="A143" s="18" t="s">
        <v>1338</v>
      </c>
      <c r="B143" s="18" t="s">
        <v>1503</v>
      </c>
      <c r="C143" s="18">
        <v>2004</v>
      </c>
      <c r="D143" s="18" t="s">
        <v>1337</v>
      </c>
      <c r="E143" s="18" t="s">
        <v>1336</v>
      </c>
      <c r="F143" s="18"/>
      <c r="G143" s="18" t="s">
        <v>1204</v>
      </c>
      <c r="H143" s="18"/>
      <c r="I143" s="18" t="s">
        <v>1169</v>
      </c>
      <c r="J143" s="18">
        <v>49</v>
      </c>
      <c r="K143" s="18">
        <v>23</v>
      </c>
      <c r="L143" s="18">
        <v>26</v>
      </c>
      <c r="M143" s="9">
        <v>9.89</v>
      </c>
      <c r="N143" s="9">
        <v>0</v>
      </c>
      <c r="O143" s="9">
        <v>13.11</v>
      </c>
      <c r="P143" s="9">
        <v>26</v>
      </c>
      <c r="Q143" s="10">
        <v>0.43000000000000005</v>
      </c>
      <c r="R143" s="10">
        <v>1</v>
      </c>
      <c r="S143" s="10">
        <v>1</v>
      </c>
      <c r="T143" s="10">
        <v>0.66479161339810788</v>
      </c>
      <c r="U143" s="10" t="s">
        <v>43</v>
      </c>
      <c r="V143" s="10">
        <v>0.56999999999999995</v>
      </c>
      <c r="W143" s="10">
        <v>0.73244897959183675</v>
      </c>
      <c r="X143" s="10" t="s">
        <v>43</v>
      </c>
    </row>
    <row r="144" spans="1:24" s="1" customFormat="1" x14ac:dyDescent="0.3">
      <c r="A144" s="18">
        <v>2667</v>
      </c>
      <c r="B144" s="18" t="s">
        <v>935</v>
      </c>
      <c r="C144" s="18">
        <v>2003</v>
      </c>
      <c r="D144" s="18" t="s">
        <v>936</v>
      </c>
      <c r="E144" s="18" t="s">
        <v>897</v>
      </c>
      <c r="F144" s="18" t="s">
        <v>1437</v>
      </c>
      <c r="G144" s="18" t="s">
        <v>1171</v>
      </c>
      <c r="H144" s="18" t="s">
        <v>1461</v>
      </c>
      <c r="I144" s="18" t="s">
        <v>1334</v>
      </c>
      <c r="J144" s="18">
        <v>133</v>
      </c>
      <c r="K144" s="18">
        <v>90</v>
      </c>
      <c r="L144" s="18">
        <v>43</v>
      </c>
      <c r="M144" s="9">
        <v>66.33</v>
      </c>
      <c r="N144" s="9">
        <v>7.8260000000000005</v>
      </c>
      <c r="O144" s="9">
        <v>23.67</v>
      </c>
      <c r="P144" s="9">
        <v>35.173999999999999</v>
      </c>
      <c r="Q144" s="10">
        <v>0.73699999999999999</v>
      </c>
      <c r="R144" s="10">
        <v>0.81799999999999995</v>
      </c>
      <c r="S144" s="10">
        <v>0.89446572091267051</v>
      </c>
      <c r="T144" s="10">
        <v>0.59774998300591398</v>
      </c>
      <c r="U144" s="10">
        <v>4.0494505494505484</v>
      </c>
      <c r="V144" s="10">
        <v>0.32151589242053791</v>
      </c>
      <c r="W144" s="10">
        <v>0.76318796992481197</v>
      </c>
      <c r="X144" s="10">
        <v>12.594869009317675</v>
      </c>
    </row>
    <row r="145" spans="1:24" s="1" customFormat="1" x14ac:dyDescent="0.3">
      <c r="A145" s="18">
        <v>2667</v>
      </c>
      <c r="B145" s="18" t="s">
        <v>935</v>
      </c>
      <c r="C145" s="18">
        <v>2003</v>
      </c>
      <c r="D145" s="18" t="s">
        <v>936</v>
      </c>
      <c r="E145" s="18" t="s">
        <v>897</v>
      </c>
      <c r="F145" s="18"/>
      <c r="G145" s="18" t="s">
        <v>998</v>
      </c>
      <c r="H145" s="18"/>
      <c r="I145" s="18" t="s">
        <v>1430</v>
      </c>
      <c r="J145" s="18">
        <v>133</v>
      </c>
      <c r="K145" s="18">
        <v>90</v>
      </c>
      <c r="L145" s="18">
        <v>43</v>
      </c>
      <c r="M145" s="9">
        <v>61.38</v>
      </c>
      <c r="N145" s="9">
        <v>10.75</v>
      </c>
      <c r="O145" s="9">
        <v>28.619999999999997</v>
      </c>
      <c r="P145" s="9">
        <v>32.25</v>
      </c>
      <c r="Q145" s="10">
        <v>0.68200000000000005</v>
      </c>
      <c r="R145" s="10">
        <v>0.75</v>
      </c>
      <c r="S145" s="10">
        <v>0.85096353805628733</v>
      </c>
      <c r="T145" s="10">
        <v>0.52981764415968458</v>
      </c>
      <c r="U145" s="10">
        <v>2.7280000000000002</v>
      </c>
      <c r="V145" s="10">
        <v>0.42399999999999993</v>
      </c>
      <c r="W145" s="10">
        <v>0.70398496240601505</v>
      </c>
      <c r="X145" s="10">
        <v>6.4339622641509449</v>
      </c>
    </row>
    <row r="146" spans="1:24" s="1" customFormat="1" x14ac:dyDescent="0.3">
      <c r="A146" s="18">
        <v>2667</v>
      </c>
      <c r="B146" s="18" t="s">
        <v>935</v>
      </c>
      <c r="C146" s="18">
        <v>2003</v>
      </c>
      <c r="D146" s="18" t="s">
        <v>936</v>
      </c>
      <c r="E146" s="18" t="s">
        <v>766</v>
      </c>
      <c r="F146" s="18" t="s">
        <v>1438</v>
      </c>
      <c r="G146" s="18" t="s">
        <v>1171</v>
      </c>
      <c r="H146" s="18" t="s">
        <v>1461</v>
      </c>
      <c r="I146" s="18" t="s">
        <v>1333</v>
      </c>
      <c r="J146" s="18">
        <v>133</v>
      </c>
      <c r="K146" s="18">
        <v>58</v>
      </c>
      <c r="L146" s="18">
        <v>75</v>
      </c>
      <c r="M146" s="9">
        <v>42.687999999999995</v>
      </c>
      <c r="N146" s="9">
        <v>16.649999999999999</v>
      </c>
      <c r="O146" s="9">
        <v>15.312000000000005</v>
      </c>
      <c r="P146" s="9">
        <v>58.35</v>
      </c>
      <c r="Q146" s="10">
        <v>0.73599999999999988</v>
      </c>
      <c r="R146" s="10">
        <v>0.77800000000000002</v>
      </c>
      <c r="S146" s="10">
        <v>0.71940409181300347</v>
      </c>
      <c r="T146" s="10">
        <v>0.79213162824794325</v>
      </c>
      <c r="U146" s="10">
        <v>3.3153153153153152</v>
      </c>
      <c r="V146" s="10">
        <v>0.3393316195372752</v>
      </c>
      <c r="W146" s="10">
        <v>0.75968421052631574</v>
      </c>
      <c r="X146" s="10">
        <v>9.7701337701337678</v>
      </c>
    </row>
    <row r="147" spans="1:24" s="1" customFormat="1" x14ac:dyDescent="0.3">
      <c r="A147" s="18">
        <v>2667</v>
      </c>
      <c r="B147" s="18" t="s">
        <v>935</v>
      </c>
      <c r="C147" s="18">
        <v>2003</v>
      </c>
      <c r="D147" s="18" t="s">
        <v>936</v>
      </c>
      <c r="E147" s="18" t="s">
        <v>766</v>
      </c>
      <c r="F147" s="18"/>
      <c r="G147" s="18" t="s">
        <v>998</v>
      </c>
      <c r="H147" s="18"/>
      <c r="I147" s="18" t="s">
        <v>1431</v>
      </c>
      <c r="J147" s="18">
        <v>133</v>
      </c>
      <c r="K147" s="18">
        <v>58</v>
      </c>
      <c r="L147" s="18">
        <v>75</v>
      </c>
      <c r="M147" s="9">
        <v>41.006</v>
      </c>
      <c r="N147" s="9">
        <v>14.024999999999999</v>
      </c>
      <c r="O147" s="9">
        <v>16.994</v>
      </c>
      <c r="P147" s="9">
        <v>60.975000000000001</v>
      </c>
      <c r="Q147" s="10">
        <v>0.70699999999999996</v>
      </c>
      <c r="R147" s="10">
        <v>0.81300000000000006</v>
      </c>
      <c r="S147" s="10">
        <v>0.74514364630844432</v>
      </c>
      <c r="T147" s="10">
        <v>0.78204158062819851</v>
      </c>
      <c r="U147" s="10">
        <v>3.7807486631016052</v>
      </c>
      <c r="V147" s="10">
        <v>0.36039360393603936</v>
      </c>
      <c r="W147" s="10">
        <v>0.76677443609022555</v>
      </c>
      <c r="X147" s="10">
        <v>10.490609771677832</v>
      </c>
    </row>
    <row r="148" spans="1:24" s="1" customFormat="1" x14ac:dyDescent="0.3">
      <c r="A148" s="18">
        <v>2722</v>
      </c>
      <c r="B148" s="18" t="s">
        <v>938</v>
      </c>
      <c r="C148" s="18">
        <v>2002</v>
      </c>
      <c r="D148" s="18" t="s">
        <v>768</v>
      </c>
      <c r="E148" s="18" t="s">
        <v>766</v>
      </c>
      <c r="F148" s="18" t="s">
        <v>1198</v>
      </c>
      <c r="G148" s="18" t="s">
        <v>1181</v>
      </c>
      <c r="H148" s="18" t="s">
        <v>1460</v>
      </c>
      <c r="I148" s="18" t="s">
        <v>1484</v>
      </c>
      <c r="J148" s="18">
        <v>36</v>
      </c>
      <c r="K148" s="18">
        <v>9</v>
      </c>
      <c r="L148" s="18">
        <v>27</v>
      </c>
      <c r="M148" s="9">
        <v>3.96</v>
      </c>
      <c r="N148" s="9">
        <v>1.0799999999999983</v>
      </c>
      <c r="O148" s="9">
        <v>5.04</v>
      </c>
      <c r="P148" s="9">
        <v>25.92</v>
      </c>
      <c r="Q148" s="10">
        <v>0.44</v>
      </c>
      <c r="R148" s="10">
        <v>0.96000000000000008</v>
      </c>
      <c r="S148" s="10">
        <v>0.78571428571428603</v>
      </c>
      <c r="T148" s="10">
        <v>0.83720930232558144</v>
      </c>
      <c r="U148" s="10">
        <v>11.000000000000021</v>
      </c>
      <c r="V148" s="10">
        <v>0.58333333333333337</v>
      </c>
      <c r="W148" s="10">
        <v>0.83000000000000007</v>
      </c>
      <c r="X148" s="10">
        <v>18.85714285714289</v>
      </c>
    </row>
    <row r="149" spans="1:24" s="1" customFormat="1" x14ac:dyDescent="0.3">
      <c r="A149" s="18">
        <v>2722</v>
      </c>
      <c r="B149" s="18" t="s">
        <v>938</v>
      </c>
      <c r="C149" s="18">
        <v>2002</v>
      </c>
      <c r="D149" s="18" t="s">
        <v>768</v>
      </c>
      <c r="E149" s="18" t="s">
        <v>766</v>
      </c>
      <c r="F149" s="18"/>
      <c r="G149" s="18" t="s">
        <v>1519</v>
      </c>
      <c r="H149" s="18"/>
      <c r="I149" s="18" t="s">
        <v>1484</v>
      </c>
      <c r="J149" s="18">
        <v>37</v>
      </c>
      <c r="K149" s="18">
        <v>9</v>
      </c>
      <c r="L149" s="18">
        <v>28</v>
      </c>
      <c r="M149" s="9">
        <v>5.04</v>
      </c>
      <c r="N149" s="9">
        <v>1.9600000000000009</v>
      </c>
      <c r="O149" s="9">
        <v>3.96</v>
      </c>
      <c r="P149" s="9">
        <v>26.04</v>
      </c>
      <c r="Q149" s="10">
        <v>0.56000000000000005</v>
      </c>
      <c r="R149" s="10">
        <v>0.92999999999999994</v>
      </c>
      <c r="S149" s="10">
        <v>0.71999999999999986</v>
      </c>
      <c r="T149" s="10">
        <v>0.86799999999999999</v>
      </c>
      <c r="U149" s="10">
        <v>7.9999999999999938</v>
      </c>
      <c r="V149" s="10">
        <v>0.47311827956989244</v>
      </c>
      <c r="W149" s="10">
        <v>0.84</v>
      </c>
      <c r="X149" s="10">
        <v>16.909090909090903</v>
      </c>
    </row>
    <row r="150" spans="1:24" s="1" customFormat="1" x14ac:dyDescent="0.3">
      <c r="A150" s="18">
        <v>2722</v>
      </c>
      <c r="B150" s="18" t="s">
        <v>938</v>
      </c>
      <c r="C150" s="18">
        <v>2002</v>
      </c>
      <c r="D150" s="18" t="s">
        <v>768</v>
      </c>
      <c r="E150" s="18" t="s">
        <v>766</v>
      </c>
      <c r="F150" s="18" t="s">
        <v>1307</v>
      </c>
      <c r="G150" s="18" t="s">
        <v>1181</v>
      </c>
      <c r="H150" s="18" t="s">
        <v>1460</v>
      </c>
      <c r="I150" s="18" t="s">
        <v>1484</v>
      </c>
      <c r="J150" s="18">
        <v>37</v>
      </c>
      <c r="K150" s="18">
        <v>9</v>
      </c>
      <c r="L150" s="18">
        <v>28</v>
      </c>
      <c r="M150" s="9">
        <v>9</v>
      </c>
      <c r="N150" s="9">
        <v>3.3599999999999994</v>
      </c>
      <c r="O150" s="9">
        <v>0</v>
      </c>
      <c r="P150" s="9">
        <v>24.64</v>
      </c>
      <c r="Q150" s="10">
        <v>1</v>
      </c>
      <c r="R150" s="10">
        <v>0.88</v>
      </c>
      <c r="S150" s="10">
        <v>0.72815533980582525</v>
      </c>
      <c r="T150" s="10">
        <v>1</v>
      </c>
      <c r="U150" s="10">
        <v>8.3333333333333339</v>
      </c>
      <c r="V150" s="10">
        <v>0</v>
      </c>
      <c r="W150" s="10">
        <v>0.90918918918918923</v>
      </c>
      <c r="X150" s="10" t="s">
        <v>43</v>
      </c>
    </row>
    <row r="151" spans="1:24" s="1" customFormat="1" x14ac:dyDescent="0.3">
      <c r="A151" s="18">
        <v>2722</v>
      </c>
      <c r="B151" s="18" t="s">
        <v>938</v>
      </c>
      <c r="C151" s="18">
        <v>2002</v>
      </c>
      <c r="D151" s="18" t="s">
        <v>768</v>
      </c>
      <c r="E151" s="18" t="s">
        <v>766</v>
      </c>
      <c r="F151" s="18"/>
      <c r="G151" s="18" t="s">
        <v>1519</v>
      </c>
      <c r="H151" s="18"/>
      <c r="I151" s="18" t="s">
        <v>1484</v>
      </c>
      <c r="J151" s="18">
        <v>37</v>
      </c>
      <c r="K151" s="18">
        <v>9</v>
      </c>
      <c r="L151" s="18">
        <v>28</v>
      </c>
      <c r="M151" s="9">
        <v>9</v>
      </c>
      <c r="N151" s="9">
        <v>6.16</v>
      </c>
      <c r="O151" s="9">
        <v>0</v>
      </c>
      <c r="P151" s="9">
        <v>21.84</v>
      </c>
      <c r="Q151" s="10">
        <v>1</v>
      </c>
      <c r="R151" s="10">
        <v>0.78</v>
      </c>
      <c r="S151" s="10">
        <v>0.59366754617414252</v>
      </c>
      <c r="T151" s="10">
        <v>1</v>
      </c>
      <c r="U151" s="10">
        <v>4.5454545454545459</v>
      </c>
      <c r="V151" s="10">
        <v>0</v>
      </c>
      <c r="W151" s="10">
        <v>0.83351351351351355</v>
      </c>
      <c r="X151" s="10" t="s">
        <v>43</v>
      </c>
    </row>
    <row r="152" spans="1:24" s="1" customFormat="1" x14ac:dyDescent="0.3">
      <c r="A152" s="18">
        <v>2750</v>
      </c>
      <c r="B152" s="18" t="s">
        <v>939</v>
      </c>
      <c r="C152" s="18">
        <v>2002</v>
      </c>
      <c r="D152" s="18" t="s">
        <v>809</v>
      </c>
      <c r="E152" s="18" t="s">
        <v>830</v>
      </c>
      <c r="F152" s="18"/>
      <c r="G152" s="18" t="s">
        <v>1171</v>
      </c>
      <c r="H152" s="18" t="s">
        <v>1461</v>
      </c>
      <c r="I152" s="18" t="s">
        <v>1486</v>
      </c>
      <c r="J152" s="18">
        <v>267</v>
      </c>
      <c r="K152" s="18">
        <v>60</v>
      </c>
      <c r="L152" s="18">
        <v>207</v>
      </c>
      <c r="M152" s="9">
        <v>27.96</v>
      </c>
      <c r="N152" s="9">
        <v>36.018000000000029</v>
      </c>
      <c r="O152" s="9">
        <v>32.04</v>
      </c>
      <c r="P152" s="9">
        <v>170.98199999999997</v>
      </c>
      <c r="Q152" s="10">
        <v>0.46600000000000003</v>
      </c>
      <c r="R152" s="10">
        <v>0.82599999999999985</v>
      </c>
      <c r="S152" s="10">
        <v>0.43702522742192612</v>
      </c>
      <c r="T152" s="10">
        <v>0.84218459083252062</v>
      </c>
      <c r="U152" s="10">
        <v>2.6781609195402276</v>
      </c>
      <c r="V152" s="10">
        <v>0.64648910411622296</v>
      </c>
      <c r="W152" s="10">
        <v>0.74510112359550551</v>
      </c>
      <c r="X152" s="10">
        <v>4.1426234448318864</v>
      </c>
    </row>
    <row r="153" spans="1:24" s="1" customFormat="1" x14ac:dyDescent="0.3">
      <c r="A153" s="18">
        <v>2750</v>
      </c>
      <c r="B153" s="18" t="s">
        <v>939</v>
      </c>
      <c r="C153" s="18">
        <v>2002</v>
      </c>
      <c r="D153" s="18" t="s">
        <v>809</v>
      </c>
      <c r="E153" s="18" t="s">
        <v>830</v>
      </c>
      <c r="F153" s="18"/>
      <c r="G153" s="18" t="s">
        <v>1193</v>
      </c>
      <c r="H153" s="18"/>
      <c r="I153" s="18" t="s">
        <v>1485</v>
      </c>
      <c r="J153" s="18">
        <v>267</v>
      </c>
      <c r="K153" s="18">
        <v>60</v>
      </c>
      <c r="L153" s="18">
        <v>207</v>
      </c>
      <c r="M153" s="9">
        <v>52.02</v>
      </c>
      <c r="N153" s="9">
        <v>13.040999999999997</v>
      </c>
      <c r="O153" s="9">
        <v>7.9799999999999969</v>
      </c>
      <c r="P153" s="9">
        <v>193.959</v>
      </c>
      <c r="Q153" s="10">
        <v>0.8670000000000001</v>
      </c>
      <c r="R153" s="10">
        <v>0.93700000000000006</v>
      </c>
      <c r="S153" s="10">
        <v>0.79955733849771748</v>
      </c>
      <c r="T153" s="10">
        <v>0.96048311618855209</v>
      </c>
      <c r="U153" s="10">
        <v>13.761904761904775</v>
      </c>
      <c r="V153" s="10">
        <v>0.14194236926360715</v>
      </c>
      <c r="W153" s="10">
        <v>0.92126966292134838</v>
      </c>
      <c r="X153" s="10">
        <v>96.954171142141135</v>
      </c>
    </row>
    <row r="154" spans="1:24" s="1" customFormat="1" x14ac:dyDescent="0.3">
      <c r="A154" s="18" t="s">
        <v>1311</v>
      </c>
      <c r="B154" s="18" t="s">
        <v>1500</v>
      </c>
      <c r="C154" s="18">
        <v>2002</v>
      </c>
      <c r="D154" s="18" t="s">
        <v>1310</v>
      </c>
      <c r="E154" s="18" t="s">
        <v>766</v>
      </c>
      <c r="F154" s="18"/>
      <c r="G154" s="18" t="s">
        <v>1171</v>
      </c>
      <c r="H154" s="18" t="s">
        <v>1460</v>
      </c>
      <c r="I154" s="18" t="s">
        <v>1313</v>
      </c>
      <c r="J154" s="18">
        <v>58</v>
      </c>
      <c r="K154" s="18">
        <v>18</v>
      </c>
      <c r="L154" s="18">
        <v>40</v>
      </c>
      <c r="M154" s="9">
        <v>18</v>
      </c>
      <c r="N154" s="9">
        <v>10</v>
      </c>
      <c r="O154" s="9">
        <v>0</v>
      </c>
      <c r="P154" s="9">
        <v>30</v>
      </c>
      <c r="Q154" s="10">
        <v>1</v>
      </c>
      <c r="R154" s="10">
        <v>0.75</v>
      </c>
      <c r="S154" s="10">
        <v>0.6428571428571429</v>
      </c>
      <c r="T154" s="10">
        <v>1</v>
      </c>
      <c r="U154" s="10">
        <v>4</v>
      </c>
      <c r="V154" s="10">
        <v>0</v>
      </c>
      <c r="W154" s="10">
        <v>0.82758620689655171</v>
      </c>
      <c r="X154" s="10" t="s">
        <v>43</v>
      </c>
    </row>
    <row r="155" spans="1:24" s="1" customFormat="1" x14ac:dyDescent="0.3">
      <c r="A155" s="18" t="s">
        <v>1311</v>
      </c>
      <c r="B155" s="18" t="s">
        <v>1500</v>
      </c>
      <c r="C155" s="18">
        <v>2002</v>
      </c>
      <c r="D155" s="18" t="s">
        <v>1310</v>
      </c>
      <c r="E155" s="18" t="s">
        <v>766</v>
      </c>
      <c r="F155" s="18"/>
      <c r="G155" s="18" t="s">
        <v>1193</v>
      </c>
      <c r="H155" s="18"/>
      <c r="I155" s="18" t="s">
        <v>1312</v>
      </c>
      <c r="J155" s="18">
        <v>58</v>
      </c>
      <c r="K155" s="18">
        <v>18</v>
      </c>
      <c r="L155" s="18">
        <v>40</v>
      </c>
      <c r="M155" s="9">
        <v>18</v>
      </c>
      <c r="N155" s="9">
        <v>6</v>
      </c>
      <c r="O155" s="9">
        <v>0</v>
      </c>
      <c r="P155" s="9">
        <v>34</v>
      </c>
      <c r="Q155" s="10">
        <v>1</v>
      </c>
      <c r="R155" s="10">
        <v>0.85</v>
      </c>
      <c r="S155" s="10">
        <v>0.75</v>
      </c>
      <c r="T155" s="10">
        <v>1</v>
      </c>
      <c r="U155" s="10">
        <v>6.6666666666666661</v>
      </c>
      <c r="V155" s="10">
        <v>0</v>
      </c>
      <c r="W155" s="10">
        <v>0.89655172413793105</v>
      </c>
      <c r="X155" s="10" t="s">
        <v>43</v>
      </c>
    </row>
    <row r="156" spans="1:24" s="1" customFormat="1" x14ac:dyDescent="0.3">
      <c r="A156" s="18" t="s">
        <v>1311</v>
      </c>
      <c r="B156" s="18" t="s">
        <v>1500</v>
      </c>
      <c r="C156" s="18">
        <v>2002</v>
      </c>
      <c r="D156" s="18" t="s">
        <v>1310</v>
      </c>
      <c r="E156" s="18" t="s">
        <v>766</v>
      </c>
      <c r="F156" s="18"/>
      <c r="G156" s="18" t="s">
        <v>1204</v>
      </c>
      <c r="H156" s="18"/>
      <c r="I156" s="18" t="s">
        <v>1477</v>
      </c>
      <c r="J156" s="18">
        <v>58</v>
      </c>
      <c r="K156" s="18">
        <v>18</v>
      </c>
      <c r="L156" s="18">
        <v>40</v>
      </c>
      <c r="M156" s="9">
        <v>18</v>
      </c>
      <c r="N156" s="9">
        <v>0</v>
      </c>
      <c r="O156" s="9">
        <v>0</v>
      </c>
      <c r="P156" s="9">
        <v>40</v>
      </c>
      <c r="Q156" s="10">
        <v>1</v>
      </c>
      <c r="R156" s="10">
        <v>1</v>
      </c>
      <c r="S156" s="10">
        <v>1</v>
      </c>
      <c r="T156" s="10">
        <v>1</v>
      </c>
      <c r="U156" s="10" t="s">
        <v>43</v>
      </c>
      <c r="V156" s="10">
        <v>0</v>
      </c>
      <c r="W156" s="10">
        <v>1</v>
      </c>
      <c r="X156" s="10" t="s">
        <v>43</v>
      </c>
    </row>
    <row r="157" spans="1:24" s="1" customFormat="1" x14ac:dyDescent="0.3">
      <c r="A157" s="18" t="s">
        <v>1309</v>
      </c>
      <c r="B157" s="18" t="s">
        <v>1501</v>
      </c>
      <c r="C157" s="18">
        <v>2002</v>
      </c>
      <c r="D157" s="18" t="s">
        <v>1308</v>
      </c>
      <c r="E157" s="18" t="s">
        <v>766</v>
      </c>
      <c r="F157" s="18" t="s">
        <v>1182</v>
      </c>
      <c r="G157" s="18" t="s">
        <v>1171</v>
      </c>
      <c r="H157" s="18" t="s">
        <v>1460</v>
      </c>
      <c r="I157" s="18" t="s">
        <v>1279</v>
      </c>
      <c r="J157" s="18">
        <v>20</v>
      </c>
      <c r="K157" s="18">
        <v>11</v>
      </c>
      <c r="L157" s="18">
        <v>9</v>
      </c>
      <c r="M157" s="9">
        <v>6.9960000000000004</v>
      </c>
      <c r="N157" s="9">
        <v>0.99900000000000055</v>
      </c>
      <c r="O157" s="9">
        <v>4.0039999999999996</v>
      </c>
      <c r="P157" s="9">
        <v>8.0009999999999994</v>
      </c>
      <c r="Q157" s="10">
        <v>0.63600000000000001</v>
      </c>
      <c r="R157" s="10">
        <v>0.8889999999999999</v>
      </c>
      <c r="S157" s="10">
        <v>0.87504690431519694</v>
      </c>
      <c r="T157" s="10">
        <v>0.66647230320699713</v>
      </c>
      <c r="U157" s="10">
        <v>5.7297297297297245</v>
      </c>
      <c r="V157" s="10">
        <v>0.40944881889763785</v>
      </c>
      <c r="W157" s="10">
        <v>0.74985000000000002</v>
      </c>
      <c r="X157" s="10">
        <v>13.993762993762987</v>
      </c>
    </row>
    <row r="158" spans="1:24" s="1" customFormat="1" x14ac:dyDescent="0.3">
      <c r="A158" s="18" t="s">
        <v>1309</v>
      </c>
      <c r="B158" s="18" t="s">
        <v>1501</v>
      </c>
      <c r="C158" s="18">
        <v>2002</v>
      </c>
      <c r="D158" s="18" t="s">
        <v>1308</v>
      </c>
      <c r="E158" s="18" t="s">
        <v>766</v>
      </c>
      <c r="F158" s="18"/>
      <c r="G158" s="18" t="s">
        <v>1272</v>
      </c>
      <c r="H158" s="18"/>
      <c r="I158" s="18" t="s">
        <v>1165</v>
      </c>
      <c r="J158" s="18">
        <v>20</v>
      </c>
      <c r="K158" s="18">
        <v>11</v>
      </c>
      <c r="L158" s="18">
        <v>9</v>
      </c>
      <c r="M158" s="9">
        <v>5.9950000000000001</v>
      </c>
      <c r="N158" s="9">
        <v>0</v>
      </c>
      <c r="O158" s="9">
        <v>5.0049999999999999</v>
      </c>
      <c r="P158" s="9">
        <v>9</v>
      </c>
      <c r="Q158" s="10">
        <v>0.54500000000000004</v>
      </c>
      <c r="R158" s="10">
        <v>1</v>
      </c>
      <c r="S158" s="10">
        <v>1</v>
      </c>
      <c r="T158" s="10">
        <v>0.64262763298821857</v>
      </c>
      <c r="U158" s="10" t="s">
        <v>43</v>
      </c>
      <c r="V158" s="10">
        <v>0.45499999999999996</v>
      </c>
      <c r="W158" s="10">
        <v>0.74975000000000003</v>
      </c>
      <c r="X158" s="10" t="s">
        <v>43</v>
      </c>
    </row>
    <row r="159" spans="1:24" s="1" customFormat="1" x14ac:dyDescent="0.3">
      <c r="A159" s="18" t="s">
        <v>1309</v>
      </c>
      <c r="B159" s="18" t="s">
        <v>1501</v>
      </c>
      <c r="C159" s="18">
        <v>2002</v>
      </c>
      <c r="D159" s="18" t="s">
        <v>1308</v>
      </c>
      <c r="E159" s="18" t="s">
        <v>766</v>
      </c>
      <c r="F159" s="18" t="s">
        <v>1435</v>
      </c>
      <c r="G159" s="18" t="s">
        <v>1171</v>
      </c>
      <c r="H159" s="18" t="s">
        <v>1460</v>
      </c>
      <c r="I159" s="18" t="s">
        <v>1279</v>
      </c>
      <c r="J159" s="18">
        <v>10</v>
      </c>
      <c r="K159" s="18">
        <v>5</v>
      </c>
      <c r="L159" s="18">
        <v>5</v>
      </c>
      <c r="M159" s="9">
        <v>4</v>
      </c>
      <c r="N159" s="9">
        <v>0</v>
      </c>
      <c r="O159" s="9">
        <v>1</v>
      </c>
      <c r="P159" s="9">
        <v>5</v>
      </c>
      <c r="Q159" s="10">
        <v>0.8</v>
      </c>
      <c r="R159" s="10">
        <v>1</v>
      </c>
      <c r="S159" s="10">
        <v>1</v>
      </c>
      <c r="T159" s="10">
        <v>0.83333333333333337</v>
      </c>
      <c r="U159" s="10" t="s">
        <v>43</v>
      </c>
      <c r="V159" s="10">
        <v>0.19999999999999996</v>
      </c>
      <c r="W159" s="10">
        <v>0.9</v>
      </c>
      <c r="X159" s="10" t="s">
        <v>43</v>
      </c>
    </row>
    <row r="160" spans="1:24" s="1" customFormat="1" x14ac:dyDescent="0.3">
      <c r="A160" s="18" t="s">
        <v>1309</v>
      </c>
      <c r="B160" s="18" t="s">
        <v>1501</v>
      </c>
      <c r="C160" s="18">
        <v>2002</v>
      </c>
      <c r="D160" s="18" t="s">
        <v>1308</v>
      </c>
      <c r="E160" s="18" t="s">
        <v>766</v>
      </c>
      <c r="F160" s="18"/>
      <c r="G160" s="18" t="s">
        <v>1272</v>
      </c>
      <c r="H160" s="18"/>
      <c r="I160" s="18" t="s">
        <v>1165</v>
      </c>
      <c r="J160" s="18">
        <v>10</v>
      </c>
      <c r="K160" s="18">
        <v>5</v>
      </c>
      <c r="L160" s="18">
        <v>5</v>
      </c>
      <c r="M160" s="9">
        <v>5</v>
      </c>
      <c r="N160" s="9">
        <v>0</v>
      </c>
      <c r="O160" s="9">
        <v>0</v>
      </c>
      <c r="P160" s="9">
        <v>5</v>
      </c>
      <c r="Q160" s="10">
        <v>1</v>
      </c>
      <c r="R160" s="10">
        <v>1</v>
      </c>
      <c r="S160" s="10">
        <v>1</v>
      </c>
      <c r="T160" s="10">
        <v>1</v>
      </c>
      <c r="U160" s="10" t="s">
        <v>43</v>
      </c>
      <c r="V160" s="10">
        <v>0</v>
      </c>
      <c r="W160" s="10">
        <v>1</v>
      </c>
      <c r="X160" s="10" t="s">
        <v>43</v>
      </c>
    </row>
    <row r="161" spans="1:24" s="1" customFormat="1" x14ac:dyDescent="0.3">
      <c r="A161" s="18">
        <v>3010</v>
      </c>
      <c r="B161" s="18" t="s">
        <v>1305</v>
      </c>
      <c r="C161" s="18">
        <v>2001</v>
      </c>
      <c r="D161" s="18" t="s">
        <v>768</v>
      </c>
      <c r="E161" s="18" t="s">
        <v>766</v>
      </c>
      <c r="F161" s="18" t="s">
        <v>1182</v>
      </c>
      <c r="G161" s="18" t="s">
        <v>1181</v>
      </c>
      <c r="H161" s="18" t="s">
        <v>1460</v>
      </c>
      <c r="I161" s="18" t="s">
        <v>1456</v>
      </c>
      <c r="J161" s="18">
        <v>227</v>
      </c>
      <c r="K161" s="18">
        <v>50</v>
      </c>
      <c r="L161" s="18">
        <v>177</v>
      </c>
      <c r="M161" s="9">
        <v>26</v>
      </c>
      <c r="N161" s="9">
        <v>21.240000000000009</v>
      </c>
      <c r="O161" s="9">
        <v>24</v>
      </c>
      <c r="P161" s="9">
        <v>155.76</v>
      </c>
      <c r="Q161" s="10">
        <v>0.52</v>
      </c>
      <c r="R161" s="10">
        <v>0.87999999999999989</v>
      </c>
      <c r="S161" s="10">
        <v>0.5503810330228619</v>
      </c>
      <c r="T161" s="10">
        <v>0.86648865153538046</v>
      </c>
      <c r="U161" s="10">
        <v>4.3333333333333295</v>
      </c>
      <c r="V161" s="10">
        <v>0.54545454545454553</v>
      </c>
      <c r="W161" s="10">
        <v>0.80070484581497792</v>
      </c>
      <c r="X161" s="10">
        <v>7.9444444444444402</v>
      </c>
    </row>
    <row r="162" spans="1:24" s="1" customFormat="1" x14ac:dyDescent="0.3">
      <c r="A162" s="18">
        <v>3010</v>
      </c>
      <c r="B162" s="18" t="s">
        <v>1305</v>
      </c>
      <c r="C162" s="18">
        <v>2001</v>
      </c>
      <c r="D162" s="18" t="s">
        <v>768</v>
      </c>
      <c r="E162" s="18" t="s">
        <v>766</v>
      </c>
      <c r="F162" s="18"/>
      <c r="G162" s="18" t="s">
        <v>1173</v>
      </c>
      <c r="H162" s="18"/>
      <c r="I162" s="18" t="s">
        <v>1426</v>
      </c>
      <c r="J162" s="18">
        <v>227</v>
      </c>
      <c r="K162" s="18">
        <v>50</v>
      </c>
      <c r="L162" s="18">
        <v>177</v>
      </c>
      <c r="M162" s="9">
        <v>20</v>
      </c>
      <c r="N162" s="9">
        <v>17.699999999999989</v>
      </c>
      <c r="O162" s="9">
        <v>30</v>
      </c>
      <c r="P162" s="9">
        <v>159.30000000000001</v>
      </c>
      <c r="Q162" s="10">
        <v>0.4</v>
      </c>
      <c r="R162" s="10">
        <v>0.9</v>
      </c>
      <c r="S162" s="10">
        <v>0.53050397877984101</v>
      </c>
      <c r="T162" s="10">
        <v>0.84152139461172748</v>
      </c>
      <c r="U162" s="10">
        <v>4.0000000000000009</v>
      </c>
      <c r="V162" s="10">
        <v>0.66666666666666663</v>
      </c>
      <c r="W162" s="10">
        <v>0.78986784140969168</v>
      </c>
      <c r="X162" s="10">
        <v>6.0000000000000036</v>
      </c>
    </row>
    <row r="163" spans="1:24" s="1" customFormat="1" x14ac:dyDescent="0.3">
      <c r="A163" s="18">
        <v>3010</v>
      </c>
      <c r="B163" s="18" t="s">
        <v>1305</v>
      </c>
      <c r="C163" s="18">
        <v>2001</v>
      </c>
      <c r="D163" s="18" t="s">
        <v>768</v>
      </c>
      <c r="E163" s="18" t="s">
        <v>766</v>
      </c>
      <c r="F163" s="18" t="s">
        <v>1306</v>
      </c>
      <c r="G163" s="18" t="s">
        <v>1181</v>
      </c>
      <c r="H163" s="18" t="s">
        <v>1460</v>
      </c>
      <c r="I163" s="18" t="s">
        <v>1457</v>
      </c>
      <c r="J163" s="18">
        <v>164</v>
      </c>
      <c r="K163" s="18">
        <v>39</v>
      </c>
      <c r="L163" s="18">
        <v>125</v>
      </c>
      <c r="M163" s="9">
        <v>17.16</v>
      </c>
      <c r="N163" s="9">
        <v>18.75</v>
      </c>
      <c r="O163" s="9">
        <v>21.84</v>
      </c>
      <c r="P163" s="9">
        <v>106.25</v>
      </c>
      <c r="Q163" s="10">
        <v>0.44</v>
      </c>
      <c r="R163" s="10">
        <v>0.85</v>
      </c>
      <c r="S163" s="10">
        <v>0.47786131996658315</v>
      </c>
      <c r="T163" s="10">
        <v>0.8294948864079944</v>
      </c>
      <c r="U163" s="10">
        <v>2.9333333333333331</v>
      </c>
      <c r="V163" s="10">
        <v>0.65882352941176481</v>
      </c>
      <c r="W163" s="10">
        <v>0.75249999999999995</v>
      </c>
      <c r="X163" s="10">
        <v>4.4523809523809526</v>
      </c>
    </row>
    <row r="164" spans="1:24" s="1" customFormat="1" x14ac:dyDescent="0.3">
      <c r="A164" s="18">
        <v>3010</v>
      </c>
      <c r="B164" s="18" t="s">
        <v>1305</v>
      </c>
      <c r="C164" s="18">
        <v>2001</v>
      </c>
      <c r="D164" s="18" t="s">
        <v>768</v>
      </c>
      <c r="E164" s="18" t="s">
        <v>766</v>
      </c>
      <c r="F164" s="18"/>
      <c r="G164" s="18" t="s">
        <v>1173</v>
      </c>
      <c r="H164" s="18"/>
      <c r="I164" s="18" t="s">
        <v>1426</v>
      </c>
      <c r="J164" s="18">
        <v>164</v>
      </c>
      <c r="K164" s="18">
        <v>39</v>
      </c>
      <c r="L164" s="18">
        <v>125</v>
      </c>
      <c r="M164" s="9">
        <v>10.14</v>
      </c>
      <c r="N164" s="9">
        <v>11.25</v>
      </c>
      <c r="O164" s="9">
        <v>28.86</v>
      </c>
      <c r="P164" s="9">
        <v>113.75</v>
      </c>
      <c r="Q164" s="10">
        <v>0.26</v>
      </c>
      <c r="R164" s="10">
        <v>0.91</v>
      </c>
      <c r="S164" s="10">
        <v>0.47405329593267881</v>
      </c>
      <c r="T164" s="10">
        <v>0.79762989972652687</v>
      </c>
      <c r="U164" s="10">
        <v>2.8888888888888902</v>
      </c>
      <c r="V164" s="10">
        <v>0.81318681318681318</v>
      </c>
      <c r="W164" s="10">
        <v>0.75542682926829263</v>
      </c>
      <c r="X164" s="10">
        <v>3.5525525525525521</v>
      </c>
    </row>
    <row r="165" spans="1:24" s="1" customFormat="1" x14ac:dyDescent="0.3">
      <c r="A165" s="18">
        <v>2932</v>
      </c>
      <c r="B165" s="18" t="s">
        <v>1302</v>
      </c>
      <c r="C165" s="18">
        <v>2001</v>
      </c>
      <c r="D165" s="18" t="s">
        <v>782</v>
      </c>
      <c r="E165" s="18" t="s">
        <v>766</v>
      </c>
      <c r="F165" s="18" t="s">
        <v>1198</v>
      </c>
      <c r="G165" s="18" t="s">
        <v>1171</v>
      </c>
      <c r="H165" s="18" t="s">
        <v>1460</v>
      </c>
      <c r="I165" s="18" t="s">
        <v>1478</v>
      </c>
      <c r="J165" s="18">
        <v>817</v>
      </c>
      <c r="K165" s="18">
        <v>65</v>
      </c>
      <c r="L165" s="18">
        <v>752</v>
      </c>
      <c r="M165" s="9">
        <v>49.01</v>
      </c>
      <c r="N165" s="9">
        <v>115.05600000000004</v>
      </c>
      <c r="O165" s="9">
        <v>15.990000000000002</v>
      </c>
      <c r="P165" s="9">
        <v>636.94399999999996</v>
      </c>
      <c r="Q165" s="10">
        <v>0.754</v>
      </c>
      <c r="R165" s="10">
        <v>0.84699999999999998</v>
      </c>
      <c r="S165" s="10">
        <v>0.29872124632769731</v>
      </c>
      <c r="T165" s="10">
        <v>0.9755105416473947</v>
      </c>
      <c r="U165" s="10">
        <v>4.9281045751633981</v>
      </c>
      <c r="V165" s="10">
        <v>0.29043683589138136</v>
      </c>
      <c r="W165" s="10">
        <v>0.83960097919216636</v>
      </c>
      <c r="X165" s="10">
        <v>16.967904777086975</v>
      </c>
    </row>
    <row r="166" spans="1:24" s="38" customFormat="1" x14ac:dyDescent="0.3">
      <c r="A166" s="18">
        <v>2932</v>
      </c>
      <c r="B166" s="18" t="s">
        <v>1302</v>
      </c>
      <c r="C166" s="18">
        <v>2001</v>
      </c>
      <c r="D166" s="18" t="s">
        <v>782</v>
      </c>
      <c r="E166" s="18" t="s">
        <v>766</v>
      </c>
      <c r="F166" s="18"/>
      <c r="G166" s="18" t="s">
        <v>1204</v>
      </c>
      <c r="H166" s="18"/>
      <c r="I166" s="18" t="s">
        <v>1459</v>
      </c>
      <c r="J166" s="18">
        <v>817</v>
      </c>
      <c r="K166" s="18">
        <v>65</v>
      </c>
      <c r="L166" s="18">
        <v>752</v>
      </c>
      <c r="M166" s="9">
        <v>41.99</v>
      </c>
      <c r="N166" s="9">
        <v>93.248000000000047</v>
      </c>
      <c r="O166" s="9">
        <v>23.009999999999998</v>
      </c>
      <c r="P166" s="9">
        <v>658.75199999999995</v>
      </c>
      <c r="Q166" s="10">
        <v>0.64600000000000002</v>
      </c>
      <c r="R166" s="10">
        <v>0.87599999999999989</v>
      </c>
      <c r="S166" s="10">
        <v>0.31048965527440503</v>
      </c>
      <c r="T166" s="10">
        <v>0.96624921893564031</v>
      </c>
      <c r="U166" s="10">
        <v>5.2096774193548345</v>
      </c>
      <c r="V166" s="10">
        <v>0.4041095890410959</v>
      </c>
      <c r="W166" s="10">
        <v>0.85770134638922879</v>
      </c>
      <c r="X166" s="10">
        <v>12.891744122471289</v>
      </c>
    </row>
    <row r="167" spans="1:24" s="38" customFormat="1" x14ac:dyDescent="0.3">
      <c r="A167" s="18">
        <v>2932</v>
      </c>
      <c r="B167" s="18" t="s">
        <v>1302</v>
      </c>
      <c r="C167" s="18">
        <v>2001</v>
      </c>
      <c r="D167" s="18" t="s">
        <v>782</v>
      </c>
      <c r="E167" s="18" t="s">
        <v>766</v>
      </c>
      <c r="F167" s="18" t="s">
        <v>1304</v>
      </c>
      <c r="G167" s="18" t="s">
        <v>1171</v>
      </c>
      <c r="H167" s="18" t="s">
        <v>1460</v>
      </c>
      <c r="I167" s="18" t="s">
        <v>1478</v>
      </c>
      <c r="J167" s="18">
        <v>817</v>
      </c>
      <c r="K167" s="18">
        <v>65</v>
      </c>
      <c r="L167" s="18">
        <v>752</v>
      </c>
      <c r="M167" s="9">
        <v>54.015000000000001</v>
      </c>
      <c r="N167" s="9">
        <v>127.84000000000003</v>
      </c>
      <c r="O167" s="9">
        <v>10.984999999999999</v>
      </c>
      <c r="P167" s="9">
        <v>624.16</v>
      </c>
      <c r="Q167" s="10">
        <v>0.83099999999999996</v>
      </c>
      <c r="R167" s="10">
        <v>0.83</v>
      </c>
      <c r="S167" s="10">
        <v>0.29702235297352281</v>
      </c>
      <c r="T167" s="10">
        <v>0.98270473671366376</v>
      </c>
      <c r="U167" s="10">
        <v>4.8882352941176457</v>
      </c>
      <c r="V167" s="10">
        <v>0.20361445783132537</v>
      </c>
      <c r="W167" s="10">
        <v>0.83007955936352507</v>
      </c>
      <c r="X167" s="10">
        <v>24.007309432648793</v>
      </c>
    </row>
    <row r="168" spans="1:24" s="38" customFormat="1" x14ac:dyDescent="0.3">
      <c r="A168" s="18">
        <v>2932</v>
      </c>
      <c r="B168" s="18" t="s">
        <v>1302</v>
      </c>
      <c r="C168" s="18">
        <v>2001</v>
      </c>
      <c r="D168" s="18" t="s">
        <v>782</v>
      </c>
      <c r="E168" s="18" t="s">
        <v>766</v>
      </c>
      <c r="F168" s="18"/>
      <c r="G168" s="18" t="s">
        <v>1204</v>
      </c>
      <c r="H168" s="18"/>
      <c r="I168" s="18" t="s">
        <v>1459</v>
      </c>
      <c r="J168" s="18">
        <v>817</v>
      </c>
      <c r="K168" s="18">
        <v>65</v>
      </c>
      <c r="L168" s="18">
        <v>752</v>
      </c>
      <c r="M168" s="9">
        <v>49.984999999999999</v>
      </c>
      <c r="N168" s="9">
        <v>157.91999999999996</v>
      </c>
      <c r="O168" s="9">
        <v>15.015000000000001</v>
      </c>
      <c r="P168" s="9">
        <v>594.08000000000004</v>
      </c>
      <c r="Q168" s="10">
        <v>0.76900000000000002</v>
      </c>
      <c r="R168" s="10">
        <v>0.79</v>
      </c>
      <c r="S168" s="10">
        <v>0.2404223082657945</v>
      </c>
      <c r="T168" s="10">
        <v>0.97534867303130057</v>
      </c>
      <c r="U168" s="10">
        <v>3.6619047619047627</v>
      </c>
      <c r="V168" s="10">
        <v>0.29240506329113919</v>
      </c>
      <c r="W168" s="10">
        <v>0.78832925336597315</v>
      </c>
      <c r="X168" s="10">
        <v>12.523397237682955</v>
      </c>
    </row>
    <row r="169" spans="1:24" s="38" customFormat="1" x14ac:dyDescent="0.3">
      <c r="A169" s="18">
        <v>2932</v>
      </c>
      <c r="B169" s="18" t="s">
        <v>1302</v>
      </c>
      <c r="C169" s="18">
        <v>2001</v>
      </c>
      <c r="D169" s="18" t="s">
        <v>782</v>
      </c>
      <c r="E169" s="18" t="s">
        <v>766</v>
      </c>
      <c r="F169" s="18" t="s">
        <v>1303</v>
      </c>
      <c r="G169" s="18" t="s">
        <v>1171</v>
      </c>
      <c r="H169" s="18" t="s">
        <v>1460</v>
      </c>
      <c r="I169" s="18" t="s">
        <v>1478</v>
      </c>
      <c r="J169" s="18">
        <v>817</v>
      </c>
      <c r="K169" s="18">
        <v>65</v>
      </c>
      <c r="L169" s="18">
        <v>752</v>
      </c>
      <c r="M169" s="9">
        <v>57.98</v>
      </c>
      <c r="N169" s="9">
        <v>138.36800000000005</v>
      </c>
      <c r="O169" s="9">
        <v>7.0200000000000031</v>
      </c>
      <c r="P169" s="9">
        <v>613.63199999999995</v>
      </c>
      <c r="Q169" s="10">
        <v>0.8919999999999999</v>
      </c>
      <c r="R169" s="10">
        <v>0.81599999999999995</v>
      </c>
      <c r="S169" s="10">
        <v>0.29529203251370006</v>
      </c>
      <c r="T169" s="10">
        <v>0.98868931381837166</v>
      </c>
      <c r="U169" s="10">
        <v>4.8478260869565197</v>
      </c>
      <c r="V169" s="10">
        <v>0.1323529411764707</v>
      </c>
      <c r="W169" s="10">
        <v>0.82204651162790698</v>
      </c>
      <c r="X169" s="10">
        <v>36.62801932367146</v>
      </c>
    </row>
    <row r="170" spans="1:24" s="38" customFormat="1" x14ac:dyDescent="0.3">
      <c r="A170" s="18">
        <v>2932</v>
      </c>
      <c r="B170" s="18" t="s">
        <v>1302</v>
      </c>
      <c r="C170" s="18">
        <v>2001</v>
      </c>
      <c r="D170" s="18" t="s">
        <v>782</v>
      </c>
      <c r="E170" s="18" t="s">
        <v>766</v>
      </c>
      <c r="F170" s="18"/>
      <c r="G170" s="18" t="s">
        <v>1204</v>
      </c>
      <c r="H170" s="18"/>
      <c r="I170" s="18" t="s">
        <v>1459</v>
      </c>
      <c r="J170" s="18">
        <v>817</v>
      </c>
      <c r="K170" s="18">
        <v>65</v>
      </c>
      <c r="L170" s="18">
        <v>752</v>
      </c>
      <c r="M170" s="9">
        <v>57.005000000000003</v>
      </c>
      <c r="N170" s="9">
        <v>227.10400000000004</v>
      </c>
      <c r="O170" s="9">
        <v>7.9949999999999974</v>
      </c>
      <c r="P170" s="9">
        <v>524.89599999999996</v>
      </c>
      <c r="Q170" s="10">
        <v>0.877</v>
      </c>
      <c r="R170" s="10">
        <v>0.69799999999999995</v>
      </c>
      <c r="S170" s="10">
        <v>0.2006448229376753</v>
      </c>
      <c r="T170" s="10">
        <v>0.98499693183033676</v>
      </c>
      <c r="U170" s="10">
        <v>2.9039735099337745</v>
      </c>
      <c r="V170" s="10">
        <v>0.17621776504297995</v>
      </c>
      <c r="W170" s="10">
        <v>0.71224112607099133</v>
      </c>
      <c r="X170" s="10">
        <v>16.479459430355895</v>
      </c>
    </row>
    <row r="171" spans="1:24" s="38" customFormat="1" x14ac:dyDescent="0.3">
      <c r="A171" s="18">
        <v>2936</v>
      </c>
      <c r="B171" s="18" t="s">
        <v>1301</v>
      </c>
      <c r="C171" s="18">
        <v>2001</v>
      </c>
      <c r="D171" s="18" t="s">
        <v>782</v>
      </c>
      <c r="E171" s="18" t="s">
        <v>766</v>
      </c>
      <c r="F171" s="18"/>
      <c r="G171" s="18" t="s">
        <v>1171</v>
      </c>
      <c r="H171" s="18" t="s">
        <v>1460</v>
      </c>
      <c r="I171" s="18" t="s">
        <v>1487</v>
      </c>
      <c r="J171" s="18">
        <v>1285</v>
      </c>
      <c r="K171" s="18">
        <v>66</v>
      </c>
      <c r="L171" s="18">
        <v>1219</v>
      </c>
      <c r="M171" s="9">
        <v>48.84</v>
      </c>
      <c r="N171" s="9">
        <v>48.759999999999991</v>
      </c>
      <c r="O171" s="9">
        <v>17.159999999999997</v>
      </c>
      <c r="P171" s="9">
        <v>1170.24</v>
      </c>
      <c r="Q171" s="10">
        <v>0.7400000000000001</v>
      </c>
      <c r="R171" s="10">
        <v>0.96</v>
      </c>
      <c r="S171" s="10">
        <v>0.50040983606557388</v>
      </c>
      <c r="T171" s="10">
        <v>0.98554825669530055</v>
      </c>
      <c r="U171" s="10">
        <v>18.499999999999986</v>
      </c>
      <c r="V171" s="10">
        <v>0.27083333333333326</v>
      </c>
      <c r="W171" s="10">
        <v>0.94870038910505827</v>
      </c>
      <c r="X171" s="10">
        <v>68.307692307692349</v>
      </c>
    </row>
    <row r="172" spans="1:24" s="38" customFormat="1" x14ac:dyDescent="0.3">
      <c r="A172" s="18">
        <v>2936</v>
      </c>
      <c r="B172" s="18" t="s">
        <v>1301</v>
      </c>
      <c r="C172" s="18">
        <v>2001</v>
      </c>
      <c r="D172" s="18" t="s">
        <v>782</v>
      </c>
      <c r="E172" s="18" t="s">
        <v>766</v>
      </c>
      <c r="F172" s="18"/>
      <c r="G172" s="18" t="s">
        <v>1204</v>
      </c>
      <c r="H172" s="18"/>
      <c r="I172" s="18" t="s">
        <v>1455</v>
      </c>
      <c r="J172" s="18">
        <v>1285</v>
      </c>
      <c r="K172" s="18">
        <v>66</v>
      </c>
      <c r="L172" s="18">
        <v>1219</v>
      </c>
      <c r="M172" s="9">
        <v>56.76</v>
      </c>
      <c r="N172" s="9">
        <v>12.190000000000055</v>
      </c>
      <c r="O172" s="9">
        <v>9.240000000000002</v>
      </c>
      <c r="P172" s="9">
        <v>1206.81</v>
      </c>
      <c r="Q172" s="10">
        <v>0.86</v>
      </c>
      <c r="R172" s="10">
        <v>0.99</v>
      </c>
      <c r="S172" s="10">
        <v>0.8232052211747638</v>
      </c>
      <c r="T172" s="10">
        <v>0.99240162822252376</v>
      </c>
      <c r="U172" s="10">
        <v>85.999999999999929</v>
      </c>
      <c r="V172" s="10">
        <v>0.14141414141414144</v>
      </c>
      <c r="W172" s="10">
        <v>0.98332295719844354</v>
      </c>
      <c r="X172" s="10">
        <v>608.14285714285427</v>
      </c>
    </row>
    <row r="173" spans="1:24" s="38" customFormat="1" x14ac:dyDescent="0.3">
      <c r="A173" s="18">
        <v>3142</v>
      </c>
      <c r="B173" s="18" t="s">
        <v>1299</v>
      </c>
      <c r="C173" s="18">
        <v>2000</v>
      </c>
      <c r="D173" s="18" t="s">
        <v>1166</v>
      </c>
      <c r="E173" s="18" t="s">
        <v>766</v>
      </c>
      <c r="F173" s="18"/>
      <c r="G173" s="18" t="s">
        <v>1171</v>
      </c>
      <c r="H173" s="18" t="s">
        <v>1461</v>
      </c>
      <c r="I173" s="18" t="s">
        <v>1300</v>
      </c>
      <c r="J173" s="18">
        <v>396</v>
      </c>
      <c r="K173" s="18">
        <v>38</v>
      </c>
      <c r="L173" s="18">
        <v>358</v>
      </c>
      <c r="M173" s="9">
        <v>9.0060000000000002</v>
      </c>
      <c r="N173" s="9">
        <v>6.0860000000000127</v>
      </c>
      <c r="O173" s="9">
        <v>28.994</v>
      </c>
      <c r="P173" s="9">
        <v>351.91399999999999</v>
      </c>
      <c r="Q173" s="10">
        <v>0.23700000000000002</v>
      </c>
      <c r="R173" s="10">
        <v>0.98299999999999998</v>
      </c>
      <c r="S173" s="10">
        <v>0.59673999469917782</v>
      </c>
      <c r="T173" s="10">
        <v>0.92388188223928081</v>
      </c>
      <c r="U173" s="10">
        <v>13.941176470588223</v>
      </c>
      <c r="V173" s="10">
        <v>0.77619532044760942</v>
      </c>
      <c r="W173" s="10">
        <v>0.91141414141414134</v>
      </c>
      <c r="X173" s="10">
        <v>17.960912805489134</v>
      </c>
    </row>
    <row r="174" spans="1:24" s="38" customFormat="1" x14ac:dyDescent="0.3">
      <c r="A174" s="18">
        <v>3142</v>
      </c>
      <c r="B174" s="18" t="s">
        <v>1299</v>
      </c>
      <c r="C174" s="18">
        <v>2000</v>
      </c>
      <c r="D174" s="18" t="s">
        <v>1166</v>
      </c>
      <c r="E174" s="18" t="s">
        <v>766</v>
      </c>
      <c r="F174" s="18"/>
      <c r="G174" s="18" t="s">
        <v>1193</v>
      </c>
      <c r="H174" s="18"/>
      <c r="I174" s="18" t="s">
        <v>1458</v>
      </c>
      <c r="J174" s="18">
        <v>396</v>
      </c>
      <c r="K174" s="18">
        <v>38</v>
      </c>
      <c r="L174" s="18">
        <v>358</v>
      </c>
      <c r="M174" s="9">
        <v>9.0060000000000002</v>
      </c>
      <c r="N174" s="9">
        <v>18.97399999999999</v>
      </c>
      <c r="O174" s="9">
        <v>28.994</v>
      </c>
      <c r="P174" s="9">
        <v>339.02600000000001</v>
      </c>
      <c r="Q174" s="10">
        <v>0.23700000000000002</v>
      </c>
      <c r="R174" s="10">
        <v>0.94700000000000006</v>
      </c>
      <c r="S174" s="10">
        <v>0.32187276626161554</v>
      </c>
      <c r="T174" s="10">
        <v>0.92121623824792143</v>
      </c>
      <c r="U174" s="10">
        <v>4.4716981132075526</v>
      </c>
      <c r="V174" s="10">
        <v>0.80570221752903903</v>
      </c>
      <c r="W174" s="10">
        <v>0.87886868686868702</v>
      </c>
      <c r="X174" s="10">
        <v>5.5500630579391217</v>
      </c>
    </row>
    <row r="175" spans="1:24" s="38" customFormat="1" x14ac:dyDescent="0.3">
      <c r="A175" s="18">
        <v>3153</v>
      </c>
      <c r="B175" s="18" t="s">
        <v>1298</v>
      </c>
      <c r="C175" s="18">
        <v>2000</v>
      </c>
      <c r="D175" s="18" t="s">
        <v>1179</v>
      </c>
      <c r="E175" s="18" t="s">
        <v>766</v>
      </c>
      <c r="F175" s="18"/>
      <c r="G175" s="18" t="s">
        <v>1171</v>
      </c>
      <c r="H175" s="18" t="s">
        <v>1460</v>
      </c>
      <c r="I175" s="18" t="s">
        <v>1489</v>
      </c>
      <c r="J175" s="18">
        <v>56</v>
      </c>
      <c r="K175" s="18">
        <v>23</v>
      </c>
      <c r="L175" s="18">
        <v>33</v>
      </c>
      <c r="M175" s="9">
        <v>15.41</v>
      </c>
      <c r="N175" s="9">
        <v>2.3099999999999987</v>
      </c>
      <c r="O175" s="9">
        <v>7.59</v>
      </c>
      <c r="P175" s="9">
        <v>30.69</v>
      </c>
      <c r="Q175" s="10">
        <v>0.67</v>
      </c>
      <c r="R175" s="10">
        <v>0.93</v>
      </c>
      <c r="S175" s="10">
        <v>0.86963882618510169</v>
      </c>
      <c r="T175" s="10">
        <v>0.80172413793103448</v>
      </c>
      <c r="U175" s="10">
        <v>9.5714285714285783</v>
      </c>
      <c r="V175" s="10">
        <v>0.35483870967741932</v>
      </c>
      <c r="W175" s="10">
        <v>0.82321428571428579</v>
      </c>
      <c r="X175" s="10">
        <v>26.974025974025988</v>
      </c>
    </row>
    <row r="176" spans="1:24" s="38" customFormat="1" x14ac:dyDescent="0.3">
      <c r="A176" s="18">
        <v>3153</v>
      </c>
      <c r="B176" s="18" t="s">
        <v>1298</v>
      </c>
      <c r="C176" s="18">
        <v>2000</v>
      </c>
      <c r="D176" s="18" t="s">
        <v>1179</v>
      </c>
      <c r="E176" s="18" t="s">
        <v>766</v>
      </c>
      <c r="F176" s="18"/>
      <c r="G176" s="18" t="s">
        <v>1519</v>
      </c>
      <c r="H176" s="18"/>
      <c r="I176" s="18" t="s">
        <v>1458</v>
      </c>
      <c r="J176" s="18">
        <v>56</v>
      </c>
      <c r="K176" s="18">
        <v>23</v>
      </c>
      <c r="L176" s="18">
        <v>33</v>
      </c>
      <c r="M176" s="9">
        <v>13.57</v>
      </c>
      <c r="N176" s="9">
        <v>7.9200000000000017</v>
      </c>
      <c r="O176" s="9">
        <v>9.43</v>
      </c>
      <c r="P176" s="9">
        <v>25.08</v>
      </c>
      <c r="Q176" s="10">
        <v>0.59</v>
      </c>
      <c r="R176" s="10">
        <v>0.7599999999999999</v>
      </c>
      <c r="S176" s="10">
        <v>0.63145649139134474</v>
      </c>
      <c r="T176" s="10">
        <v>0.72674587076209796</v>
      </c>
      <c r="U176" s="10">
        <v>2.4583333333333321</v>
      </c>
      <c r="V176" s="10">
        <v>0.53947368421052644</v>
      </c>
      <c r="W176" s="10">
        <v>0.69017857142857142</v>
      </c>
      <c r="X176" s="10">
        <v>4.5569105691056908</v>
      </c>
    </row>
    <row r="177" spans="1:24" s="38" customFormat="1" x14ac:dyDescent="0.3">
      <c r="A177" s="18">
        <v>3058</v>
      </c>
      <c r="B177" s="18" t="s">
        <v>1295</v>
      </c>
      <c r="C177" s="18">
        <v>2000</v>
      </c>
      <c r="D177" s="18" t="s">
        <v>782</v>
      </c>
      <c r="E177" s="18" t="s">
        <v>766</v>
      </c>
      <c r="F177" s="18"/>
      <c r="G177" s="18" t="s">
        <v>1181</v>
      </c>
      <c r="H177" s="18" t="s">
        <v>1460</v>
      </c>
      <c r="I177" s="18" t="s">
        <v>1297</v>
      </c>
      <c r="J177" s="18">
        <v>130</v>
      </c>
      <c r="K177" s="18">
        <v>16</v>
      </c>
      <c r="L177" s="18">
        <v>114</v>
      </c>
      <c r="M177" s="9">
        <v>9.92</v>
      </c>
      <c r="N177" s="9">
        <v>4.5600000000000023</v>
      </c>
      <c r="O177" s="9">
        <v>6.08</v>
      </c>
      <c r="P177" s="9">
        <v>109.44</v>
      </c>
      <c r="Q177" s="10">
        <v>0.62</v>
      </c>
      <c r="R177" s="10">
        <v>0.96</v>
      </c>
      <c r="S177" s="10">
        <v>0.68508287292817671</v>
      </c>
      <c r="T177" s="10">
        <v>0.94736842105263164</v>
      </c>
      <c r="U177" s="10">
        <v>15.499999999999986</v>
      </c>
      <c r="V177" s="10">
        <v>0.39583333333333337</v>
      </c>
      <c r="W177" s="10">
        <v>0.9181538461538461</v>
      </c>
      <c r="X177" s="10">
        <v>39.157894736842088</v>
      </c>
    </row>
    <row r="178" spans="1:24" s="38" customFormat="1" x14ac:dyDescent="0.3">
      <c r="A178" s="18">
        <v>3058</v>
      </c>
      <c r="B178" s="18" t="s">
        <v>1295</v>
      </c>
      <c r="C178" s="18">
        <v>2000</v>
      </c>
      <c r="D178" s="18" t="s">
        <v>782</v>
      </c>
      <c r="E178" s="18" t="s">
        <v>766</v>
      </c>
      <c r="F178" s="18"/>
      <c r="G178" s="18" t="s">
        <v>1181</v>
      </c>
      <c r="H178" s="18" t="s">
        <v>1460</v>
      </c>
      <c r="I178" s="18" t="s">
        <v>1220</v>
      </c>
      <c r="J178" s="18">
        <v>130</v>
      </c>
      <c r="K178" s="18">
        <v>16</v>
      </c>
      <c r="L178" s="18">
        <v>114</v>
      </c>
      <c r="M178" s="9">
        <v>7.68</v>
      </c>
      <c r="N178" s="9">
        <v>1.1400000000000006</v>
      </c>
      <c r="O178" s="9">
        <v>8.32</v>
      </c>
      <c r="P178" s="9">
        <v>112.86</v>
      </c>
      <c r="Q178" s="10">
        <v>0.48</v>
      </c>
      <c r="R178" s="10">
        <v>0.99</v>
      </c>
      <c r="S178" s="10">
        <v>0.87074829931972786</v>
      </c>
      <c r="T178" s="10">
        <v>0.93134180557847823</v>
      </c>
      <c r="U178" s="10">
        <v>47.999999999999957</v>
      </c>
      <c r="V178" s="10">
        <v>0.5252525252525253</v>
      </c>
      <c r="W178" s="10">
        <v>0.92723076923076919</v>
      </c>
      <c r="X178" s="10">
        <v>91.38461538461533</v>
      </c>
    </row>
    <row r="179" spans="1:24" s="38" customFormat="1" x14ac:dyDescent="0.3">
      <c r="A179" s="18">
        <v>3058</v>
      </c>
      <c r="B179" s="18" t="s">
        <v>1295</v>
      </c>
      <c r="C179" s="18">
        <v>2000</v>
      </c>
      <c r="D179" s="18" t="s">
        <v>782</v>
      </c>
      <c r="E179" s="18" t="s">
        <v>766</v>
      </c>
      <c r="F179" s="18"/>
      <c r="G179" s="18" t="s">
        <v>1181</v>
      </c>
      <c r="H179" s="18" t="s">
        <v>1460</v>
      </c>
      <c r="I179" s="18" t="s">
        <v>1862</v>
      </c>
      <c r="J179" s="18">
        <v>130</v>
      </c>
      <c r="K179" s="18">
        <v>16</v>
      </c>
      <c r="L179" s="18">
        <v>114</v>
      </c>
      <c r="M179" s="9">
        <v>6.08</v>
      </c>
      <c r="N179" s="9">
        <v>1.1400000000000006</v>
      </c>
      <c r="O179" s="9">
        <v>9.92</v>
      </c>
      <c r="P179" s="9">
        <v>112.86</v>
      </c>
      <c r="Q179" s="10">
        <v>0.38</v>
      </c>
      <c r="R179" s="10">
        <v>0.99</v>
      </c>
      <c r="S179" s="10">
        <v>0.84210526315789469</v>
      </c>
      <c r="T179" s="10">
        <v>0.91920508226095454</v>
      </c>
      <c r="U179" s="10">
        <v>37.999999999999964</v>
      </c>
      <c r="V179" s="10">
        <v>0.6262626262626263</v>
      </c>
      <c r="W179" s="10">
        <v>0.91492307692307695</v>
      </c>
      <c r="X179" s="10">
        <v>60.677419354838683</v>
      </c>
    </row>
    <row r="180" spans="1:24" s="38" customFormat="1" x14ac:dyDescent="0.3">
      <c r="A180" s="18">
        <v>3058</v>
      </c>
      <c r="B180" s="18" t="s">
        <v>1295</v>
      </c>
      <c r="C180" s="18">
        <v>2000</v>
      </c>
      <c r="D180" s="18" t="s">
        <v>782</v>
      </c>
      <c r="E180" s="18" t="s">
        <v>766</v>
      </c>
      <c r="F180" s="18"/>
      <c r="G180" s="18" t="s">
        <v>1272</v>
      </c>
      <c r="H180" s="18"/>
      <c r="I180" s="18" t="s">
        <v>1169</v>
      </c>
      <c r="J180" s="18">
        <v>130</v>
      </c>
      <c r="K180" s="18">
        <v>16</v>
      </c>
      <c r="L180" s="18">
        <v>114</v>
      </c>
      <c r="M180" s="9">
        <v>8.32</v>
      </c>
      <c r="N180" s="9">
        <v>5.7000000000000028</v>
      </c>
      <c r="O180" s="9">
        <v>7.68</v>
      </c>
      <c r="P180" s="9">
        <v>108.3</v>
      </c>
      <c r="Q180" s="10">
        <v>0.52</v>
      </c>
      <c r="R180" s="10">
        <v>0.95</v>
      </c>
      <c r="S180" s="10">
        <v>0.59343794579172604</v>
      </c>
      <c r="T180" s="10">
        <v>0.93378168649767213</v>
      </c>
      <c r="U180" s="10">
        <v>10.399999999999991</v>
      </c>
      <c r="V180" s="10">
        <v>0.50526315789473686</v>
      </c>
      <c r="W180" s="10">
        <v>0.89707692307692311</v>
      </c>
      <c r="X180" s="10">
        <v>20.583333333333325</v>
      </c>
    </row>
    <row r="181" spans="1:24" s="38" customFormat="1" x14ac:dyDescent="0.3">
      <c r="A181" s="18">
        <v>3058</v>
      </c>
      <c r="B181" s="18" t="s">
        <v>1295</v>
      </c>
      <c r="C181" s="18">
        <v>2000</v>
      </c>
      <c r="D181" s="18" t="s">
        <v>782</v>
      </c>
      <c r="E181" s="18" t="s">
        <v>766</v>
      </c>
      <c r="F181" s="18"/>
      <c r="G181" s="18" t="s">
        <v>1272</v>
      </c>
      <c r="H181" s="18"/>
      <c r="I181" s="18" t="s">
        <v>1296</v>
      </c>
      <c r="J181" s="18">
        <v>130</v>
      </c>
      <c r="K181" s="18">
        <v>16</v>
      </c>
      <c r="L181" s="18">
        <v>114</v>
      </c>
      <c r="M181" s="9">
        <v>6.08</v>
      </c>
      <c r="N181" s="9">
        <v>2.2800000000000011</v>
      </c>
      <c r="O181" s="9">
        <v>9.92</v>
      </c>
      <c r="P181" s="9">
        <v>111.72</v>
      </c>
      <c r="Q181" s="10">
        <v>0.38</v>
      </c>
      <c r="R181" s="10">
        <v>0.98</v>
      </c>
      <c r="S181" s="10">
        <v>0.72727272727272718</v>
      </c>
      <c r="T181" s="10">
        <v>0.91844787898717528</v>
      </c>
      <c r="U181" s="10">
        <v>18.999999999999982</v>
      </c>
      <c r="V181" s="10">
        <v>0.63265306122448983</v>
      </c>
      <c r="W181" s="10">
        <v>0.90615384615384609</v>
      </c>
      <c r="X181" s="10">
        <v>30.032258064516117</v>
      </c>
    </row>
    <row r="182" spans="1:24" s="38" customFormat="1" x14ac:dyDescent="0.3">
      <c r="A182" s="18">
        <v>3058</v>
      </c>
      <c r="B182" s="18" t="s">
        <v>1295</v>
      </c>
      <c r="C182" s="18">
        <v>2000</v>
      </c>
      <c r="D182" s="18" t="s">
        <v>782</v>
      </c>
      <c r="E182" s="18" t="s">
        <v>766</v>
      </c>
      <c r="F182" s="18"/>
      <c r="G182" s="18" t="s">
        <v>1272</v>
      </c>
      <c r="H182" s="18"/>
      <c r="I182" s="18" t="s">
        <v>1294</v>
      </c>
      <c r="J182" s="18">
        <v>130</v>
      </c>
      <c r="K182" s="18">
        <v>16</v>
      </c>
      <c r="L182" s="18">
        <v>114</v>
      </c>
      <c r="M182" s="9">
        <v>5.28</v>
      </c>
      <c r="N182" s="9">
        <v>1.1400000000000006</v>
      </c>
      <c r="O182" s="9">
        <v>10.719999999999999</v>
      </c>
      <c r="P182" s="9">
        <v>112.86</v>
      </c>
      <c r="Q182" s="10">
        <v>0.33</v>
      </c>
      <c r="R182" s="10">
        <v>0.99</v>
      </c>
      <c r="S182" s="10">
        <v>0.82242990654205606</v>
      </c>
      <c r="T182" s="10">
        <v>0.91325457193720672</v>
      </c>
      <c r="U182" s="10">
        <v>32.999999999999972</v>
      </c>
      <c r="V182" s="10">
        <v>0.67676767676767668</v>
      </c>
      <c r="W182" s="10">
        <v>0.90876923076923077</v>
      </c>
      <c r="X182" s="10">
        <v>48.761194029850728</v>
      </c>
    </row>
    <row r="183" spans="1:24" s="38" customFormat="1" x14ac:dyDescent="0.3">
      <c r="A183" s="18">
        <v>3096</v>
      </c>
      <c r="B183" s="18" t="s">
        <v>1293</v>
      </c>
      <c r="C183" s="18">
        <v>2000</v>
      </c>
      <c r="D183" s="18" t="s">
        <v>782</v>
      </c>
      <c r="E183" s="18" t="s">
        <v>766</v>
      </c>
      <c r="F183" s="18"/>
      <c r="G183" s="18" t="s">
        <v>1526</v>
      </c>
      <c r="H183" s="18" t="s">
        <v>1460</v>
      </c>
      <c r="I183" s="18" t="s">
        <v>1472</v>
      </c>
      <c r="J183" s="18">
        <v>51</v>
      </c>
      <c r="K183" s="18">
        <v>29</v>
      </c>
      <c r="L183" s="18">
        <v>22</v>
      </c>
      <c r="M183" s="9">
        <v>24.07</v>
      </c>
      <c r="N183" s="9">
        <v>1.9800000000000004</v>
      </c>
      <c r="O183" s="9">
        <v>4.93</v>
      </c>
      <c r="P183" s="9">
        <v>20.02</v>
      </c>
      <c r="Q183" s="10">
        <v>0.83</v>
      </c>
      <c r="R183" s="10">
        <v>0.91</v>
      </c>
      <c r="S183" s="10">
        <v>0.92399232245681384</v>
      </c>
      <c r="T183" s="10">
        <v>0.80240480961923843</v>
      </c>
      <c r="U183" s="10">
        <v>9.222222222222225</v>
      </c>
      <c r="V183" s="10">
        <v>0.18681318681318684</v>
      </c>
      <c r="W183" s="10">
        <v>0.86450980392156873</v>
      </c>
      <c r="X183" s="10">
        <v>49.366013071895416</v>
      </c>
    </row>
    <row r="184" spans="1:24" s="38" customFormat="1" x14ac:dyDescent="0.3">
      <c r="A184" s="18">
        <v>3096</v>
      </c>
      <c r="B184" s="18" t="s">
        <v>1293</v>
      </c>
      <c r="C184" s="18">
        <v>2000</v>
      </c>
      <c r="D184" s="18" t="s">
        <v>782</v>
      </c>
      <c r="E184" s="18" t="s">
        <v>766</v>
      </c>
      <c r="F184" s="18"/>
      <c r="G184" s="18" t="s">
        <v>1527</v>
      </c>
      <c r="H184" s="18" t="s">
        <v>1460</v>
      </c>
      <c r="I184" s="18" t="s">
        <v>1472</v>
      </c>
      <c r="J184" s="18">
        <v>51</v>
      </c>
      <c r="K184" s="18">
        <v>29</v>
      </c>
      <c r="L184" s="18">
        <v>22</v>
      </c>
      <c r="M184" s="9">
        <v>26.97</v>
      </c>
      <c r="N184" s="9">
        <v>1.1000000000000014</v>
      </c>
      <c r="O184" s="9">
        <v>2.0300000000000011</v>
      </c>
      <c r="P184" s="9">
        <v>20.9</v>
      </c>
      <c r="Q184" s="10">
        <v>0.92999999999999994</v>
      </c>
      <c r="R184" s="10">
        <v>0.95</v>
      </c>
      <c r="S184" s="10">
        <v>0.96081225507659418</v>
      </c>
      <c r="T184" s="10">
        <v>0.91146969036197112</v>
      </c>
      <c r="U184" s="10">
        <v>18.599999999999984</v>
      </c>
      <c r="V184" s="10">
        <v>7.3684210526315852E-2</v>
      </c>
      <c r="W184" s="10">
        <v>0.93862745098039213</v>
      </c>
      <c r="X184" s="10">
        <v>252.4285714285709</v>
      </c>
    </row>
    <row r="185" spans="1:24" s="38" customFormat="1" x14ac:dyDescent="0.3">
      <c r="A185" s="18">
        <v>3096</v>
      </c>
      <c r="B185" s="18" t="s">
        <v>1293</v>
      </c>
      <c r="C185" s="18">
        <v>2000</v>
      </c>
      <c r="D185" s="18" t="s">
        <v>1506</v>
      </c>
      <c r="E185" s="18" t="s">
        <v>766</v>
      </c>
      <c r="F185" s="18"/>
      <c r="G185" s="18" t="s">
        <v>1519</v>
      </c>
      <c r="H185" s="18"/>
      <c r="I185" s="18" t="s">
        <v>1494</v>
      </c>
      <c r="J185" s="18">
        <v>51</v>
      </c>
      <c r="K185" s="18">
        <v>29</v>
      </c>
      <c r="L185" s="18">
        <v>22</v>
      </c>
      <c r="M185" s="9">
        <v>22.04</v>
      </c>
      <c r="N185" s="9">
        <v>0</v>
      </c>
      <c r="O185" s="9">
        <v>6.9600000000000009</v>
      </c>
      <c r="P185" s="9">
        <v>22</v>
      </c>
      <c r="Q185" s="10">
        <v>0.76</v>
      </c>
      <c r="R185" s="10">
        <v>1</v>
      </c>
      <c r="S185" s="10">
        <v>1</v>
      </c>
      <c r="T185" s="10">
        <v>0.75966850828729282</v>
      </c>
      <c r="U185" s="10" t="s">
        <v>43</v>
      </c>
      <c r="V185" s="10">
        <v>0.24</v>
      </c>
      <c r="W185" s="10">
        <v>0.86352941176470588</v>
      </c>
      <c r="X185" s="10" t="s">
        <v>43</v>
      </c>
    </row>
    <row r="186" spans="1:24" s="38" customFormat="1" x14ac:dyDescent="0.3">
      <c r="A186" s="18">
        <v>3096</v>
      </c>
      <c r="B186" s="18" t="s">
        <v>1293</v>
      </c>
      <c r="C186" s="18">
        <v>2000</v>
      </c>
      <c r="D186" s="18" t="s">
        <v>782</v>
      </c>
      <c r="E186" s="18" t="s">
        <v>766</v>
      </c>
      <c r="F186" s="18"/>
      <c r="G186" s="18" t="s">
        <v>1173</v>
      </c>
      <c r="H186" s="18"/>
      <c r="I186" s="18" t="s">
        <v>1495</v>
      </c>
      <c r="J186" s="18">
        <v>51</v>
      </c>
      <c r="K186" s="18">
        <v>29</v>
      </c>
      <c r="L186" s="18">
        <v>22</v>
      </c>
      <c r="M186" s="9">
        <v>19.14</v>
      </c>
      <c r="N186" s="9">
        <v>1.1000000000000014</v>
      </c>
      <c r="O186" s="9">
        <v>9.86</v>
      </c>
      <c r="P186" s="9">
        <v>20.9</v>
      </c>
      <c r="Q186" s="10">
        <v>0.66</v>
      </c>
      <c r="R186" s="10">
        <v>0.95</v>
      </c>
      <c r="S186" s="10">
        <v>0.94565217391304346</v>
      </c>
      <c r="T186" s="10">
        <v>0.6794538361508452</v>
      </c>
      <c r="U186" s="10">
        <v>13.199999999999989</v>
      </c>
      <c r="V186" s="10">
        <v>0.35789473684210527</v>
      </c>
      <c r="W186" s="10">
        <v>0.78509803921568622</v>
      </c>
      <c r="X186" s="10">
        <v>36.882352941176428</v>
      </c>
    </row>
    <row r="187" spans="1:24" s="38" customFormat="1" x14ac:dyDescent="0.3">
      <c r="A187" s="18">
        <v>3080</v>
      </c>
      <c r="B187" s="18" t="s">
        <v>1292</v>
      </c>
      <c r="C187" s="18">
        <v>2000</v>
      </c>
      <c r="D187" s="18" t="s">
        <v>782</v>
      </c>
      <c r="E187" s="18" t="s">
        <v>766</v>
      </c>
      <c r="F187" s="18" t="s">
        <v>1198</v>
      </c>
      <c r="G187" s="18" t="s">
        <v>1171</v>
      </c>
      <c r="H187" s="18" t="s">
        <v>1460</v>
      </c>
      <c r="I187" s="18" t="s">
        <v>1176</v>
      </c>
      <c r="J187" s="18">
        <v>738</v>
      </c>
      <c r="K187" s="18">
        <v>156</v>
      </c>
      <c r="L187" s="18">
        <v>582</v>
      </c>
      <c r="M187" s="9">
        <v>121.68</v>
      </c>
      <c r="N187" s="9">
        <v>52.379999999999995</v>
      </c>
      <c r="O187" s="9">
        <v>34.319999999999993</v>
      </c>
      <c r="P187" s="9">
        <v>529.62</v>
      </c>
      <c r="Q187" s="10">
        <v>0.78</v>
      </c>
      <c r="R187" s="10">
        <v>0.91</v>
      </c>
      <c r="S187" s="10">
        <v>0.6990692864529473</v>
      </c>
      <c r="T187" s="10">
        <v>0.93914246196403861</v>
      </c>
      <c r="U187" s="10">
        <v>8.6666666666666696</v>
      </c>
      <c r="V187" s="10">
        <v>0.24175824175824173</v>
      </c>
      <c r="W187" s="10">
        <v>0.88252032520325197</v>
      </c>
      <c r="X187" s="10">
        <v>35.848484848484865</v>
      </c>
    </row>
    <row r="188" spans="1:24" s="38" customFormat="1" x14ac:dyDescent="0.3">
      <c r="A188" s="18">
        <v>3080</v>
      </c>
      <c r="B188" s="18" t="s">
        <v>1292</v>
      </c>
      <c r="C188" s="18">
        <v>2000</v>
      </c>
      <c r="D188" s="18" t="s">
        <v>782</v>
      </c>
      <c r="E188" s="18" t="s">
        <v>766</v>
      </c>
      <c r="F188" s="18"/>
      <c r="G188" s="18" t="s">
        <v>1173</v>
      </c>
      <c r="H188" s="18"/>
      <c r="I188" s="18" t="s">
        <v>1222</v>
      </c>
      <c r="J188" s="18">
        <v>738</v>
      </c>
      <c r="K188" s="18">
        <v>156</v>
      </c>
      <c r="L188" s="18">
        <v>582</v>
      </c>
      <c r="M188" s="9">
        <v>92.04</v>
      </c>
      <c r="N188" s="9">
        <v>40.740000000000009</v>
      </c>
      <c r="O188" s="9">
        <v>63.959999999999994</v>
      </c>
      <c r="P188" s="9">
        <v>541.26</v>
      </c>
      <c r="Q188" s="10">
        <v>0.59000000000000008</v>
      </c>
      <c r="R188" s="10">
        <v>0.92999999999999994</v>
      </c>
      <c r="S188" s="10">
        <v>0.69317668323542692</v>
      </c>
      <c r="T188" s="10">
        <v>0.89431942103697826</v>
      </c>
      <c r="U188" s="10">
        <v>8.4285714285714217</v>
      </c>
      <c r="V188" s="10">
        <v>0.44086021505376338</v>
      </c>
      <c r="W188" s="10">
        <v>0.85813008130081292</v>
      </c>
      <c r="X188" s="10">
        <v>19.118466898954704</v>
      </c>
    </row>
    <row r="189" spans="1:24" s="38" customFormat="1" x14ac:dyDescent="0.3">
      <c r="A189" s="18">
        <v>3080</v>
      </c>
      <c r="B189" s="18" t="s">
        <v>1292</v>
      </c>
      <c r="C189" s="18">
        <v>2000</v>
      </c>
      <c r="D189" s="18" t="s">
        <v>782</v>
      </c>
      <c r="E189" s="18" t="s">
        <v>766</v>
      </c>
      <c r="F189" s="18"/>
      <c r="G189" s="18" t="s">
        <v>1173</v>
      </c>
      <c r="H189" s="18"/>
      <c r="I189" s="18" t="s">
        <v>1175</v>
      </c>
      <c r="J189" s="18">
        <v>738</v>
      </c>
      <c r="K189" s="18">
        <v>156</v>
      </c>
      <c r="L189" s="18">
        <v>582</v>
      </c>
      <c r="M189" s="9">
        <v>71.760000000000005</v>
      </c>
      <c r="N189" s="9">
        <v>29.100000000000023</v>
      </c>
      <c r="O189" s="9">
        <v>84.24</v>
      </c>
      <c r="P189" s="9">
        <v>552.9</v>
      </c>
      <c r="Q189" s="10">
        <v>0.46</v>
      </c>
      <c r="R189" s="10">
        <v>0.95</v>
      </c>
      <c r="S189" s="10">
        <v>0.71148126115407484</v>
      </c>
      <c r="T189" s="10">
        <v>0.86778416046708728</v>
      </c>
      <c r="U189" s="10">
        <v>9.1999999999999922</v>
      </c>
      <c r="V189" s="10">
        <v>0.56842105263157905</v>
      </c>
      <c r="W189" s="10">
        <v>0.84642276422764229</v>
      </c>
      <c r="X189" s="10">
        <v>16.185185185185173</v>
      </c>
    </row>
    <row r="190" spans="1:24" s="38" customFormat="1" x14ac:dyDescent="0.3">
      <c r="A190" s="18">
        <v>3080</v>
      </c>
      <c r="B190" s="18" t="s">
        <v>1292</v>
      </c>
      <c r="C190" s="18">
        <v>2000</v>
      </c>
      <c r="D190" s="18" t="s">
        <v>782</v>
      </c>
      <c r="E190" s="18" t="s">
        <v>766</v>
      </c>
      <c r="F190" s="18"/>
      <c r="G190" s="18" t="s">
        <v>1528</v>
      </c>
      <c r="H190" s="18"/>
      <c r="I190" s="18" t="s">
        <v>1477</v>
      </c>
      <c r="J190" s="18">
        <v>738</v>
      </c>
      <c r="K190" s="18">
        <v>156</v>
      </c>
      <c r="L190" s="18">
        <v>582</v>
      </c>
      <c r="M190" s="9">
        <v>123.24</v>
      </c>
      <c r="N190" s="9">
        <v>75.660000000000025</v>
      </c>
      <c r="O190" s="9">
        <v>32.760000000000005</v>
      </c>
      <c r="P190" s="9">
        <v>506.34</v>
      </c>
      <c r="Q190" s="10">
        <v>0.78999999999999992</v>
      </c>
      <c r="R190" s="10">
        <v>0.87</v>
      </c>
      <c r="S190" s="10">
        <v>0.61960784313725481</v>
      </c>
      <c r="T190" s="10">
        <v>0.93923205342237048</v>
      </c>
      <c r="U190" s="10">
        <v>6.0769230769230758</v>
      </c>
      <c r="V190" s="10">
        <v>0.24137931034482768</v>
      </c>
      <c r="W190" s="10">
        <v>0.85308943089430889</v>
      </c>
      <c r="X190" s="10">
        <v>25.175824175824161</v>
      </c>
    </row>
    <row r="191" spans="1:24" s="38" customFormat="1" x14ac:dyDescent="0.3">
      <c r="A191" s="18">
        <v>3080</v>
      </c>
      <c r="B191" s="18" t="s">
        <v>1292</v>
      </c>
      <c r="C191" s="18">
        <v>2000</v>
      </c>
      <c r="D191" s="18" t="s">
        <v>782</v>
      </c>
      <c r="E191" s="18" t="s">
        <v>766</v>
      </c>
      <c r="F191" s="18" t="s">
        <v>1235</v>
      </c>
      <c r="G191" s="18" t="s">
        <v>1171</v>
      </c>
      <c r="H191" s="18" t="s">
        <v>1460</v>
      </c>
      <c r="I191" s="18" t="s">
        <v>1176</v>
      </c>
      <c r="J191" s="18">
        <v>738</v>
      </c>
      <c r="K191" s="18">
        <v>156</v>
      </c>
      <c r="L191" s="18">
        <v>582</v>
      </c>
      <c r="M191" s="9">
        <v>154.44</v>
      </c>
      <c r="N191" s="9">
        <v>87.300000000000011</v>
      </c>
      <c r="O191" s="9">
        <v>1.5600000000000023</v>
      </c>
      <c r="P191" s="9">
        <v>494.7</v>
      </c>
      <c r="Q191" s="10">
        <v>0.99</v>
      </c>
      <c r="R191" s="10">
        <v>0.85</v>
      </c>
      <c r="S191" s="10">
        <v>0.63886820551005208</v>
      </c>
      <c r="T191" s="10">
        <v>0.99685648651916337</v>
      </c>
      <c r="U191" s="10">
        <v>6.5999999999999988</v>
      </c>
      <c r="V191" s="10">
        <v>1.1764705882352951E-2</v>
      </c>
      <c r="W191" s="10">
        <v>0.87959349593495928</v>
      </c>
      <c r="X191" s="10">
        <v>560.99999999999909</v>
      </c>
    </row>
    <row r="192" spans="1:24" s="38" customFormat="1" x14ac:dyDescent="0.3">
      <c r="A192" s="18">
        <v>3080</v>
      </c>
      <c r="B192" s="18" t="s">
        <v>1292</v>
      </c>
      <c r="C192" s="18">
        <v>2000</v>
      </c>
      <c r="D192" s="18" t="s">
        <v>782</v>
      </c>
      <c r="E192" s="18" t="s">
        <v>766</v>
      </c>
      <c r="F192" s="18"/>
      <c r="G192" s="18" t="s">
        <v>1173</v>
      </c>
      <c r="H192" s="18"/>
      <c r="I192" s="18" t="s">
        <v>1222</v>
      </c>
      <c r="J192" s="18">
        <v>738</v>
      </c>
      <c r="K192" s="18">
        <v>156</v>
      </c>
      <c r="L192" s="18">
        <v>582</v>
      </c>
      <c r="M192" s="9">
        <v>145.08000000000001</v>
      </c>
      <c r="N192" s="9">
        <v>69.840000000000032</v>
      </c>
      <c r="O192" s="9">
        <v>10.919999999999987</v>
      </c>
      <c r="P192" s="9">
        <v>512.16</v>
      </c>
      <c r="Q192" s="10">
        <v>0.93</v>
      </c>
      <c r="R192" s="10">
        <v>0.87999999999999989</v>
      </c>
      <c r="S192" s="10">
        <v>0.67504187604690113</v>
      </c>
      <c r="T192" s="10">
        <v>0.97912365221381059</v>
      </c>
      <c r="U192" s="10">
        <v>7.7499999999999938</v>
      </c>
      <c r="V192" s="10">
        <v>7.9545454545454503E-2</v>
      </c>
      <c r="W192" s="10">
        <v>0.89056910569105696</v>
      </c>
      <c r="X192" s="10">
        <v>97.428571428571487</v>
      </c>
    </row>
    <row r="193" spans="1:24" s="38" customFormat="1" x14ac:dyDescent="0.3">
      <c r="A193" s="18">
        <v>3080</v>
      </c>
      <c r="B193" s="18" t="s">
        <v>1292</v>
      </c>
      <c r="C193" s="18">
        <v>2000</v>
      </c>
      <c r="D193" s="18" t="s">
        <v>782</v>
      </c>
      <c r="E193" s="18" t="s">
        <v>766</v>
      </c>
      <c r="F193" s="18"/>
      <c r="G193" s="18" t="s">
        <v>1173</v>
      </c>
      <c r="H193" s="18"/>
      <c r="I193" s="18" t="s">
        <v>1175</v>
      </c>
      <c r="J193" s="18">
        <v>738</v>
      </c>
      <c r="K193" s="18">
        <v>156</v>
      </c>
      <c r="L193" s="18">
        <v>582</v>
      </c>
      <c r="M193" s="9">
        <v>137.28</v>
      </c>
      <c r="N193" s="9">
        <v>46.559999999999945</v>
      </c>
      <c r="O193" s="9">
        <v>18.72</v>
      </c>
      <c r="P193" s="9">
        <v>535.44000000000005</v>
      </c>
      <c r="Q193" s="10">
        <v>0.88</v>
      </c>
      <c r="R193" s="10">
        <v>0.92</v>
      </c>
      <c r="S193" s="10">
        <v>0.74673629242819861</v>
      </c>
      <c r="T193" s="10">
        <v>0.96621914248592455</v>
      </c>
      <c r="U193" s="10">
        <v>11.000000000000005</v>
      </c>
      <c r="V193" s="10">
        <v>0.13043478260869565</v>
      </c>
      <c r="W193" s="10">
        <v>0.91154471544715454</v>
      </c>
      <c r="X193" s="10">
        <v>84.333333333333442</v>
      </c>
    </row>
    <row r="194" spans="1:24" s="38" customFormat="1" x14ac:dyDescent="0.3">
      <c r="A194" s="18">
        <v>3080</v>
      </c>
      <c r="B194" s="18" t="s">
        <v>1292</v>
      </c>
      <c r="C194" s="18">
        <v>2000</v>
      </c>
      <c r="D194" s="18" t="s">
        <v>782</v>
      </c>
      <c r="E194" s="18" t="s">
        <v>766</v>
      </c>
      <c r="F194" s="18"/>
      <c r="G194" s="18" t="s">
        <v>1528</v>
      </c>
      <c r="H194" s="18"/>
      <c r="I194" s="18" t="s">
        <v>1477</v>
      </c>
      <c r="J194" s="18">
        <v>738</v>
      </c>
      <c r="K194" s="18">
        <v>156</v>
      </c>
      <c r="L194" s="18">
        <v>582</v>
      </c>
      <c r="M194" s="9">
        <v>154.44</v>
      </c>
      <c r="N194" s="9">
        <v>116.39999999999998</v>
      </c>
      <c r="O194" s="9">
        <v>1.5600000000000023</v>
      </c>
      <c r="P194" s="9">
        <v>465.6</v>
      </c>
      <c r="Q194" s="10">
        <v>0.99</v>
      </c>
      <c r="R194" s="10">
        <v>0.8</v>
      </c>
      <c r="S194" s="10">
        <v>0.57022596366858669</v>
      </c>
      <c r="T194" s="10">
        <v>0.99666067300282557</v>
      </c>
      <c r="U194" s="10">
        <v>4.9500000000000011</v>
      </c>
      <c r="V194" s="10">
        <v>1.2500000000000011E-2</v>
      </c>
      <c r="W194" s="10">
        <v>0.84016260162601619</v>
      </c>
      <c r="X194" s="10">
        <v>395.99999999999949</v>
      </c>
    </row>
    <row r="195" spans="1:24" s="38" customFormat="1" x14ac:dyDescent="0.3">
      <c r="A195" s="18">
        <v>3059</v>
      </c>
      <c r="B195" s="18" t="s">
        <v>1288</v>
      </c>
      <c r="C195" s="18">
        <v>2000</v>
      </c>
      <c r="D195" s="18" t="s">
        <v>1270</v>
      </c>
      <c r="E195" s="18" t="s">
        <v>766</v>
      </c>
      <c r="F195" s="18" t="s">
        <v>1291</v>
      </c>
      <c r="G195" s="18" t="s">
        <v>1269</v>
      </c>
      <c r="H195" s="18" t="s">
        <v>1460</v>
      </c>
      <c r="I195" s="18" t="s">
        <v>1472</v>
      </c>
      <c r="J195" s="18">
        <v>66</v>
      </c>
      <c r="K195" s="18">
        <v>41</v>
      </c>
      <c r="L195" s="18">
        <v>25</v>
      </c>
      <c r="M195" s="9">
        <v>19.68</v>
      </c>
      <c r="N195" s="9">
        <v>2.25</v>
      </c>
      <c r="O195" s="9">
        <v>21.32</v>
      </c>
      <c r="P195" s="9">
        <v>22.75</v>
      </c>
      <c r="Q195" s="10">
        <v>0.48</v>
      </c>
      <c r="R195" s="10">
        <v>0.91</v>
      </c>
      <c r="S195" s="10">
        <v>0.89740082079343364</v>
      </c>
      <c r="T195" s="10">
        <v>0.51622418879056042</v>
      </c>
      <c r="U195" s="10">
        <v>5.3333333333333348</v>
      </c>
      <c r="V195" s="10">
        <v>0.5714285714285714</v>
      </c>
      <c r="W195" s="10">
        <v>0.64287878787878783</v>
      </c>
      <c r="X195" s="10">
        <v>9.3333333333333321</v>
      </c>
    </row>
    <row r="196" spans="1:24" s="38" customFormat="1" x14ac:dyDescent="0.3">
      <c r="A196" s="18">
        <v>3059</v>
      </c>
      <c r="B196" s="18" t="s">
        <v>1288</v>
      </c>
      <c r="C196" s="18">
        <v>2000</v>
      </c>
      <c r="D196" s="18" t="s">
        <v>1270</v>
      </c>
      <c r="E196" s="18" t="s">
        <v>766</v>
      </c>
      <c r="F196" s="18"/>
      <c r="G196" s="18" t="s">
        <v>1204</v>
      </c>
      <c r="H196" s="18"/>
      <c r="I196" s="18" t="s">
        <v>1488</v>
      </c>
      <c r="J196" s="18">
        <v>66</v>
      </c>
      <c r="K196" s="18">
        <v>41</v>
      </c>
      <c r="L196" s="18">
        <v>25</v>
      </c>
      <c r="M196" s="9">
        <v>1.64</v>
      </c>
      <c r="N196" s="9">
        <v>0</v>
      </c>
      <c r="O196" s="9">
        <v>39.36</v>
      </c>
      <c r="P196" s="9">
        <v>25</v>
      </c>
      <c r="Q196" s="10">
        <v>0.04</v>
      </c>
      <c r="R196" s="10">
        <v>1</v>
      </c>
      <c r="S196" s="10">
        <v>1</v>
      </c>
      <c r="T196" s="10">
        <v>0.3884400248601616</v>
      </c>
      <c r="U196" s="10" t="s">
        <v>43</v>
      </c>
      <c r="V196" s="10">
        <v>0.96</v>
      </c>
      <c r="W196" s="10">
        <v>0.40363636363636363</v>
      </c>
      <c r="X196" s="10" t="s">
        <v>43</v>
      </c>
    </row>
    <row r="197" spans="1:24" s="38" customFormat="1" x14ac:dyDescent="0.3">
      <c r="A197" s="18">
        <v>3059</v>
      </c>
      <c r="B197" s="18" t="s">
        <v>1288</v>
      </c>
      <c r="C197" s="18">
        <v>2000</v>
      </c>
      <c r="D197" s="18" t="s">
        <v>1270</v>
      </c>
      <c r="E197" s="18" t="s">
        <v>766</v>
      </c>
      <c r="F197" s="18" t="s">
        <v>1290</v>
      </c>
      <c r="G197" s="18" t="s">
        <v>1269</v>
      </c>
      <c r="H197" s="18" t="s">
        <v>1460</v>
      </c>
      <c r="I197" s="18" t="s">
        <v>1472</v>
      </c>
      <c r="J197" s="18">
        <v>66</v>
      </c>
      <c r="K197" s="18">
        <v>41</v>
      </c>
      <c r="L197" s="18">
        <v>25</v>
      </c>
      <c r="M197" s="9">
        <v>36.08</v>
      </c>
      <c r="N197" s="9">
        <v>6.25</v>
      </c>
      <c r="O197" s="9">
        <v>4.9200000000000017</v>
      </c>
      <c r="P197" s="9">
        <v>18.75</v>
      </c>
      <c r="Q197" s="10">
        <v>0.88</v>
      </c>
      <c r="R197" s="10">
        <v>0.75</v>
      </c>
      <c r="S197" s="10">
        <v>0.85235057878573117</v>
      </c>
      <c r="T197" s="10">
        <v>0.79214195183776925</v>
      </c>
      <c r="U197" s="10">
        <v>3.52</v>
      </c>
      <c r="V197" s="10">
        <v>0.16</v>
      </c>
      <c r="W197" s="10">
        <v>0.83075757575757569</v>
      </c>
      <c r="X197" s="10">
        <v>21.999999999999993</v>
      </c>
    </row>
    <row r="198" spans="1:24" s="38" customFormat="1" x14ac:dyDescent="0.3">
      <c r="A198" s="18">
        <v>3059</v>
      </c>
      <c r="B198" s="18" t="s">
        <v>1288</v>
      </c>
      <c r="C198" s="18">
        <v>2000</v>
      </c>
      <c r="D198" s="18" t="s">
        <v>1270</v>
      </c>
      <c r="E198" s="18" t="s">
        <v>766</v>
      </c>
      <c r="F198" s="18"/>
      <c r="G198" s="18" t="s">
        <v>1204</v>
      </c>
      <c r="H198" s="18"/>
      <c r="I198" s="18" t="s">
        <v>1488</v>
      </c>
      <c r="J198" s="18">
        <v>66</v>
      </c>
      <c r="K198" s="18">
        <v>41</v>
      </c>
      <c r="L198" s="18">
        <v>25</v>
      </c>
      <c r="M198" s="9">
        <v>20.5</v>
      </c>
      <c r="N198" s="9">
        <v>0</v>
      </c>
      <c r="O198" s="9">
        <v>20.5</v>
      </c>
      <c r="P198" s="9">
        <v>25</v>
      </c>
      <c r="Q198" s="10">
        <v>0.5</v>
      </c>
      <c r="R198" s="10">
        <v>1</v>
      </c>
      <c r="S198" s="10">
        <v>1</v>
      </c>
      <c r="T198" s="10">
        <v>0.5494505494505495</v>
      </c>
      <c r="U198" s="10" t="s">
        <v>43</v>
      </c>
      <c r="V198" s="10">
        <v>0.5</v>
      </c>
      <c r="W198" s="10">
        <v>0.68939393939393945</v>
      </c>
      <c r="X198" s="10" t="s">
        <v>43</v>
      </c>
    </row>
    <row r="199" spans="1:24" s="38" customFormat="1" x14ac:dyDescent="0.3">
      <c r="A199" s="18">
        <v>3059</v>
      </c>
      <c r="B199" s="18" t="s">
        <v>1288</v>
      </c>
      <c r="C199" s="18">
        <v>2000</v>
      </c>
      <c r="D199" s="18" t="s">
        <v>1270</v>
      </c>
      <c r="E199" s="18" t="s">
        <v>766</v>
      </c>
      <c r="F199" s="18" t="s">
        <v>1289</v>
      </c>
      <c r="G199" s="18" t="s">
        <v>1269</v>
      </c>
      <c r="H199" s="18" t="s">
        <v>1460</v>
      </c>
      <c r="I199" s="18" t="s">
        <v>1472</v>
      </c>
      <c r="J199" s="18">
        <v>66</v>
      </c>
      <c r="K199" s="18">
        <v>41</v>
      </c>
      <c r="L199" s="18">
        <v>25</v>
      </c>
      <c r="M199" s="9">
        <v>38.54</v>
      </c>
      <c r="N199" s="9">
        <v>4.5</v>
      </c>
      <c r="O199" s="9">
        <v>2.4600000000000009</v>
      </c>
      <c r="P199" s="9">
        <v>20.5</v>
      </c>
      <c r="Q199" s="10">
        <v>0.94</v>
      </c>
      <c r="R199" s="10">
        <v>0.82</v>
      </c>
      <c r="S199" s="10">
        <v>0.8954460966542751</v>
      </c>
      <c r="T199" s="10">
        <v>0.89285714285714279</v>
      </c>
      <c r="U199" s="10">
        <v>5.2222222222222205</v>
      </c>
      <c r="V199" s="10">
        <v>7.3170731707317138E-2</v>
      </c>
      <c r="W199" s="10">
        <v>0.89454545454545453</v>
      </c>
      <c r="X199" s="10">
        <v>71.370370370370338</v>
      </c>
    </row>
    <row r="200" spans="1:24" s="38" customFormat="1" x14ac:dyDescent="0.3">
      <c r="A200" s="18">
        <v>3059</v>
      </c>
      <c r="B200" s="18" t="s">
        <v>1288</v>
      </c>
      <c r="C200" s="18">
        <v>2000</v>
      </c>
      <c r="D200" s="18" t="s">
        <v>1270</v>
      </c>
      <c r="E200" s="18" t="s">
        <v>766</v>
      </c>
      <c r="F200" s="18"/>
      <c r="G200" s="18" t="s">
        <v>1204</v>
      </c>
      <c r="H200" s="18"/>
      <c r="I200" s="18" t="s">
        <v>1488</v>
      </c>
      <c r="J200" s="18">
        <v>66</v>
      </c>
      <c r="K200" s="18">
        <v>41</v>
      </c>
      <c r="L200" s="18">
        <v>25</v>
      </c>
      <c r="M200" s="9">
        <v>30.34</v>
      </c>
      <c r="N200" s="9">
        <v>0</v>
      </c>
      <c r="O200" s="9">
        <v>10.66</v>
      </c>
      <c r="P200" s="9">
        <v>25</v>
      </c>
      <c r="Q200" s="10">
        <v>0.74</v>
      </c>
      <c r="R200" s="10">
        <v>1</v>
      </c>
      <c r="S200" s="10">
        <v>1</v>
      </c>
      <c r="T200" s="10">
        <v>0.70106561974200787</v>
      </c>
      <c r="U200" s="10" t="s">
        <v>43</v>
      </c>
      <c r="V200" s="10">
        <v>0.26</v>
      </c>
      <c r="W200" s="10">
        <v>0.8384848484848485</v>
      </c>
      <c r="X200" s="10" t="s">
        <v>43</v>
      </c>
    </row>
    <row r="201" spans="1:24" s="38" customFormat="1" x14ac:dyDescent="0.3">
      <c r="A201" s="18">
        <v>3076</v>
      </c>
      <c r="B201" s="18" t="s">
        <v>1287</v>
      </c>
      <c r="C201" s="18">
        <v>2000</v>
      </c>
      <c r="D201" s="18" t="s">
        <v>1284</v>
      </c>
      <c r="E201" s="18" t="s">
        <v>766</v>
      </c>
      <c r="F201" s="18" t="s">
        <v>1198</v>
      </c>
      <c r="G201" s="18" t="s">
        <v>1529</v>
      </c>
      <c r="H201" s="18" t="s">
        <v>1460</v>
      </c>
      <c r="I201" s="18" t="s">
        <v>1496</v>
      </c>
      <c r="J201" s="18">
        <v>31</v>
      </c>
      <c r="K201" s="18">
        <v>29</v>
      </c>
      <c r="L201" s="18">
        <v>2</v>
      </c>
      <c r="M201" s="9">
        <v>11.078000000000001</v>
      </c>
      <c r="N201" s="9">
        <v>5.1999999999999824E-2</v>
      </c>
      <c r="O201" s="9">
        <v>17.921999999999997</v>
      </c>
      <c r="P201" s="9">
        <v>1.9480000000000002</v>
      </c>
      <c r="Q201" s="10">
        <v>0.38200000000000006</v>
      </c>
      <c r="R201" s="10">
        <v>0.97400000000000009</v>
      </c>
      <c r="S201" s="10">
        <v>0.9953279424977538</v>
      </c>
      <c r="T201" s="10">
        <v>9.8037242073477623E-2</v>
      </c>
      <c r="U201" s="10">
        <v>14.692307692307745</v>
      </c>
      <c r="V201" s="10">
        <v>0.63449691991786428</v>
      </c>
      <c r="W201" s="10">
        <v>0.42019354838709683</v>
      </c>
      <c r="X201" s="10">
        <v>23.155837689818359</v>
      </c>
    </row>
    <row r="202" spans="1:24" s="38" customFormat="1" x14ac:dyDescent="0.3">
      <c r="A202" s="18">
        <v>3076</v>
      </c>
      <c r="B202" s="18" t="s">
        <v>1287</v>
      </c>
      <c r="C202" s="18">
        <v>2000</v>
      </c>
      <c r="D202" s="18" t="s">
        <v>1284</v>
      </c>
      <c r="E202" s="18" t="s">
        <v>766</v>
      </c>
      <c r="F202" s="18"/>
      <c r="G202" s="18" t="s">
        <v>998</v>
      </c>
      <c r="H202" s="18"/>
      <c r="I202" s="18" t="s">
        <v>1458</v>
      </c>
      <c r="J202" s="18">
        <v>24</v>
      </c>
      <c r="K202" s="18">
        <v>24</v>
      </c>
      <c r="L202" s="18">
        <v>0</v>
      </c>
      <c r="M202" s="9">
        <v>7.5840000000000005</v>
      </c>
      <c r="N202" s="9">
        <v>0</v>
      </c>
      <c r="O202" s="9">
        <v>16.416</v>
      </c>
      <c r="P202" s="9">
        <v>0</v>
      </c>
      <c r="Q202" s="10">
        <v>0.316</v>
      </c>
      <c r="R202" s="10" t="s">
        <v>43</v>
      </c>
      <c r="S202" s="10">
        <v>1</v>
      </c>
      <c r="T202" s="10">
        <v>0</v>
      </c>
      <c r="U202" s="10" t="s">
        <v>43</v>
      </c>
      <c r="V202" s="10" t="s">
        <v>43</v>
      </c>
      <c r="W202" s="10">
        <v>0.316</v>
      </c>
      <c r="X202" s="10" t="s">
        <v>43</v>
      </c>
    </row>
    <row r="203" spans="1:24" s="38" customFormat="1" x14ac:dyDescent="0.3">
      <c r="A203" s="18">
        <v>3176</v>
      </c>
      <c r="B203" s="18" t="s">
        <v>1285</v>
      </c>
      <c r="C203" s="18">
        <v>2000</v>
      </c>
      <c r="D203" s="18" t="s">
        <v>1284</v>
      </c>
      <c r="E203" s="18" t="s">
        <v>766</v>
      </c>
      <c r="F203" s="18"/>
      <c r="G203" s="18" t="s">
        <v>1171</v>
      </c>
      <c r="H203" s="18" t="s">
        <v>1460</v>
      </c>
      <c r="I203" s="18" t="s">
        <v>1286</v>
      </c>
      <c r="J203" s="18">
        <v>301</v>
      </c>
      <c r="K203" s="18">
        <v>132</v>
      </c>
      <c r="L203" s="18">
        <v>169</v>
      </c>
      <c r="M203" s="9">
        <v>79.2</v>
      </c>
      <c r="N203" s="9">
        <v>13.52000000000001</v>
      </c>
      <c r="O203" s="9">
        <v>52.8</v>
      </c>
      <c r="P203" s="9">
        <v>155.47999999999999</v>
      </c>
      <c r="Q203" s="10">
        <v>0.6</v>
      </c>
      <c r="R203" s="10">
        <v>0.91999999999999993</v>
      </c>
      <c r="S203" s="10">
        <v>0.85418464193270049</v>
      </c>
      <c r="T203" s="10">
        <v>0.74649510274630315</v>
      </c>
      <c r="U203" s="10">
        <v>7.4999999999999929</v>
      </c>
      <c r="V203" s="10">
        <v>0.43478260869565222</v>
      </c>
      <c r="W203" s="10">
        <v>0.77966777408637877</v>
      </c>
      <c r="X203" s="10">
        <v>17.249999999999989</v>
      </c>
    </row>
    <row r="204" spans="1:24" s="38" customFormat="1" x14ac:dyDescent="0.3">
      <c r="A204" s="18">
        <v>3176</v>
      </c>
      <c r="B204" s="18" t="s">
        <v>1285</v>
      </c>
      <c r="C204" s="18">
        <v>2000</v>
      </c>
      <c r="D204" s="18" t="s">
        <v>1284</v>
      </c>
      <c r="E204" s="18" t="s">
        <v>766</v>
      </c>
      <c r="F204" s="18"/>
      <c r="G204" s="18" t="s">
        <v>1272</v>
      </c>
      <c r="H204" s="18"/>
      <c r="I204" s="18" t="s">
        <v>1175</v>
      </c>
      <c r="J204" s="18">
        <v>301</v>
      </c>
      <c r="K204" s="18">
        <v>132</v>
      </c>
      <c r="L204" s="18">
        <v>169</v>
      </c>
      <c r="M204" s="9">
        <v>69.959999999999994</v>
      </c>
      <c r="N204" s="9">
        <v>15.210000000000008</v>
      </c>
      <c r="O204" s="9">
        <v>62.040000000000006</v>
      </c>
      <c r="P204" s="9">
        <v>153.79</v>
      </c>
      <c r="Q204" s="10">
        <v>0.52999999999999992</v>
      </c>
      <c r="R204" s="10">
        <v>0.90999999999999992</v>
      </c>
      <c r="S204" s="10">
        <v>0.82141599154631906</v>
      </c>
      <c r="T204" s="10">
        <v>0.71255154519760922</v>
      </c>
      <c r="U204" s="10">
        <v>5.8888888888888831</v>
      </c>
      <c r="V204" s="10">
        <v>0.51648351648351665</v>
      </c>
      <c r="W204" s="10">
        <v>0.74335548172757471</v>
      </c>
      <c r="X204" s="10">
        <v>11.401891252955073</v>
      </c>
    </row>
    <row r="205" spans="1:24" s="38" customFormat="1" x14ac:dyDescent="0.3">
      <c r="A205" s="18" t="s">
        <v>1283</v>
      </c>
      <c r="B205" s="18" t="s">
        <v>1502</v>
      </c>
      <c r="C205" s="18">
        <v>2000</v>
      </c>
      <c r="D205" s="18" t="s">
        <v>1282</v>
      </c>
      <c r="E205" s="18" t="s">
        <v>766</v>
      </c>
      <c r="F205" s="18" t="s">
        <v>1198</v>
      </c>
      <c r="G205" s="18" t="s">
        <v>1171</v>
      </c>
      <c r="H205" s="18" t="s">
        <v>1460</v>
      </c>
      <c r="I205" s="18" t="s">
        <v>1176</v>
      </c>
      <c r="J205" s="18">
        <v>21</v>
      </c>
      <c r="K205" s="18">
        <v>6</v>
      </c>
      <c r="L205" s="18">
        <v>15</v>
      </c>
      <c r="M205" s="9">
        <v>4.9979999999999993</v>
      </c>
      <c r="N205" s="9">
        <v>4.9949999999999992</v>
      </c>
      <c r="O205" s="9">
        <v>1.0020000000000007</v>
      </c>
      <c r="P205" s="9">
        <v>10.005000000000001</v>
      </c>
      <c r="Q205" s="10">
        <v>0.83299999999999985</v>
      </c>
      <c r="R205" s="10">
        <v>0.66700000000000004</v>
      </c>
      <c r="S205" s="10">
        <v>0.50015010507355151</v>
      </c>
      <c r="T205" s="10">
        <v>0.90896702098664484</v>
      </c>
      <c r="U205" s="10">
        <v>2.5015015015015014</v>
      </c>
      <c r="V205" s="10">
        <v>0.25037481259370337</v>
      </c>
      <c r="W205" s="10">
        <v>0.71442857142857141</v>
      </c>
      <c r="X205" s="10">
        <v>9.9910269550988051</v>
      </c>
    </row>
    <row r="206" spans="1:24" s="38" customFormat="1" x14ac:dyDescent="0.3">
      <c r="A206" s="18" t="s">
        <v>1283</v>
      </c>
      <c r="B206" s="18" t="s">
        <v>1502</v>
      </c>
      <c r="C206" s="18">
        <v>2000</v>
      </c>
      <c r="D206" s="18" t="s">
        <v>1282</v>
      </c>
      <c r="E206" s="18" t="s">
        <v>766</v>
      </c>
      <c r="F206" s="18"/>
      <c r="G206" s="18" t="s">
        <v>1193</v>
      </c>
      <c r="H206" s="18"/>
      <c r="I206" s="18" t="s">
        <v>1172</v>
      </c>
      <c r="J206" s="18">
        <v>21</v>
      </c>
      <c r="K206" s="18">
        <v>6</v>
      </c>
      <c r="L206" s="18">
        <v>15</v>
      </c>
      <c r="M206" s="9">
        <v>4.0020000000000007</v>
      </c>
      <c r="N206" s="9">
        <v>7.0049999999999999</v>
      </c>
      <c r="O206" s="9">
        <v>1.9979999999999993</v>
      </c>
      <c r="P206" s="9">
        <v>7.9950000000000001</v>
      </c>
      <c r="Q206" s="10">
        <v>0.66700000000000015</v>
      </c>
      <c r="R206" s="10">
        <v>0.53300000000000003</v>
      </c>
      <c r="S206" s="10">
        <v>0.36358680839465796</v>
      </c>
      <c r="T206" s="10">
        <v>0.80006004202942071</v>
      </c>
      <c r="U206" s="10">
        <v>1.428265524625268</v>
      </c>
      <c r="V206" s="10">
        <v>0.62476547842401464</v>
      </c>
      <c r="W206" s="10">
        <v>0.57128571428571429</v>
      </c>
      <c r="X206" s="10">
        <v>2.2860826565323364</v>
      </c>
    </row>
    <row r="207" spans="1:24" s="38" customFormat="1" x14ac:dyDescent="0.3">
      <c r="A207" s="18" t="s">
        <v>1283</v>
      </c>
      <c r="B207" s="18" t="s">
        <v>1502</v>
      </c>
      <c r="C207" s="18">
        <v>2000</v>
      </c>
      <c r="D207" s="18" t="s">
        <v>1282</v>
      </c>
      <c r="E207" s="18" t="s">
        <v>766</v>
      </c>
      <c r="F207" s="18"/>
      <c r="G207" s="18" t="s">
        <v>1204</v>
      </c>
      <c r="H207" s="18"/>
      <c r="I207" s="18" t="s">
        <v>1169</v>
      </c>
      <c r="J207" s="18">
        <v>21</v>
      </c>
      <c r="K207" s="18">
        <v>6</v>
      </c>
      <c r="L207" s="18">
        <v>15</v>
      </c>
      <c r="M207" s="9">
        <v>6</v>
      </c>
      <c r="N207" s="9">
        <v>1.0050000000000008</v>
      </c>
      <c r="O207" s="9">
        <v>0</v>
      </c>
      <c r="P207" s="9">
        <v>13.994999999999999</v>
      </c>
      <c r="Q207" s="10">
        <v>1</v>
      </c>
      <c r="R207" s="10">
        <v>0.93299999999999994</v>
      </c>
      <c r="S207" s="10">
        <v>0.85653104925053525</v>
      </c>
      <c r="T207" s="10">
        <v>1</v>
      </c>
      <c r="U207" s="10">
        <v>14.925373134328344</v>
      </c>
      <c r="V207" s="10">
        <v>0</v>
      </c>
      <c r="W207" s="10">
        <v>0.95214285714285707</v>
      </c>
      <c r="X207" s="10" t="s">
        <v>43</v>
      </c>
    </row>
    <row r="208" spans="1:24" s="38" customFormat="1" x14ac:dyDescent="0.3">
      <c r="A208" s="18">
        <v>3346</v>
      </c>
      <c r="B208" s="18" t="s">
        <v>1205</v>
      </c>
      <c r="C208" s="18">
        <v>1999</v>
      </c>
      <c r="D208" s="18" t="s">
        <v>1166</v>
      </c>
      <c r="E208" s="18" t="s">
        <v>766</v>
      </c>
      <c r="F208" s="18" t="s">
        <v>1281</v>
      </c>
      <c r="G208" s="18" t="s">
        <v>1171</v>
      </c>
      <c r="H208" s="18" t="s">
        <v>1460</v>
      </c>
      <c r="I208" s="18" t="s">
        <v>1279</v>
      </c>
      <c r="J208" s="18">
        <v>192</v>
      </c>
      <c r="K208" s="18">
        <v>59</v>
      </c>
      <c r="L208" s="18">
        <v>133</v>
      </c>
      <c r="M208" s="9">
        <v>45.725000000000001</v>
      </c>
      <c r="N208" s="9">
        <v>11.969999999999999</v>
      </c>
      <c r="O208" s="9">
        <v>13.274999999999999</v>
      </c>
      <c r="P208" s="9">
        <v>121.03</v>
      </c>
      <c r="Q208" s="10">
        <v>0.77500000000000002</v>
      </c>
      <c r="R208" s="10">
        <v>0.91</v>
      </c>
      <c r="S208" s="10">
        <v>0.79252968194817575</v>
      </c>
      <c r="T208" s="10">
        <v>0.90115781244183013</v>
      </c>
      <c r="U208" s="10">
        <v>8.6111111111111143</v>
      </c>
      <c r="V208" s="10">
        <v>0.24725274725274721</v>
      </c>
      <c r="W208" s="10">
        <v>0.86851562500000001</v>
      </c>
      <c r="X208" s="10">
        <v>34.827160493827172</v>
      </c>
    </row>
    <row r="209" spans="1:24" s="38" customFormat="1" x14ac:dyDescent="0.3">
      <c r="A209" s="18">
        <v>3346</v>
      </c>
      <c r="B209" s="18" t="s">
        <v>1205</v>
      </c>
      <c r="C209" s="18">
        <v>1999</v>
      </c>
      <c r="D209" s="18" t="s">
        <v>1166</v>
      </c>
      <c r="E209" s="18" t="s">
        <v>766</v>
      </c>
      <c r="F209" s="18"/>
      <c r="G209" s="18" t="s">
        <v>1204</v>
      </c>
      <c r="H209" s="18"/>
      <c r="I209" s="18" t="s">
        <v>1248</v>
      </c>
      <c r="J209" s="18">
        <v>192</v>
      </c>
      <c r="K209" s="18">
        <v>59</v>
      </c>
      <c r="L209" s="18">
        <v>133</v>
      </c>
      <c r="M209" s="9">
        <v>38.35</v>
      </c>
      <c r="N209" s="9">
        <v>0</v>
      </c>
      <c r="O209" s="9">
        <v>20.65</v>
      </c>
      <c r="P209" s="9">
        <v>133</v>
      </c>
      <c r="Q209" s="10">
        <v>0.65</v>
      </c>
      <c r="R209" s="10">
        <v>1</v>
      </c>
      <c r="S209" s="10">
        <v>1</v>
      </c>
      <c r="T209" s="10">
        <v>0.86560364464692485</v>
      </c>
      <c r="U209" s="10" t="s">
        <v>43</v>
      </c>
      <c r="V209" s="10">
        <v>0.35</v>
      </c>
      <c r="W209" s="10">
        <v>0.89244791666666667</v>
      </c>
      <c r="X209" s="10" t="s">
        <v>43</v>
      </c>
    </row>
    <row r="210" spans="1:24" s="38" customFormat="1" x14ac:dyDescent="0.3">
      <c r="A210" s="18">
        <v>3346</v>
      </c>
      <c r="B210" s="18" t="s">
        <v>1205</v>
      </c>
      <c r="C210" s="18">
        <v>1999</v>
      </c>
      <c r="D210" s="18" t="s">
        <v>1166</v>
      </c>
      <c r="E210" s="18" t="s">
        <v>766</v>
      </c>
      <c r="F210" s="18" t="s">
        <v>1280</v>
      </c>
      <c r="G210" s="18" t="s">
        <v>1171</v>
      </c>
      <c r="H210" s="18" t="s">
        <v>1460</v>
      </c>
      <c r="I210" s="18" t="s">
        <v>1279</v>
      </c>
      <c r="J210" s="18">
        <v>192</v>
      </c>
      <c r="K210" s="18">
        <v>59</v>
      </c>
      <c r="L210" s="18">
        <v>133</v>
      </c>
      <c r="M210" s="9">
        <v>46.078999999999994</v>
      </c>
      <c r="N210" s="9">
        <v>18.087999999999994</v>
      </c>
      <c r="O210" s="9">
        <v>12.921000000000006</v>
      </c>
      <c r="P210" s="9">
        <v>114.91200000000001</v>
      </c>
      <c r="Q210" s="10">
        <v>0.78099999999999992</v>
      </c>
      <c r="R210" s="10">
        <v>0.8640000000000001</v>
      </c>
      <c r="S210" s="10">
        <v>0.7181105552698428</v>
      </c>
      <c r="T210" s="10">
        <v>0.89892281335805302</v>
      </c>
      <c r="U210" s="10">
        <v>5.7426470588235334</v>
      </c>
      <c r="V210" s="10">
        <v>0.25347222222222227</v>
      </c>
      <c r="W210" s="10">
        <v>0.83849479166666663</v>
      </c>
      <c r="X210" s="10">
        <v>22.655922643029811</v>
      </c>
    </row>
    <row r="211" spans="1:24" s="38" customFormat="1" x14ac:dyDescent="0.3">
      <c r="A211" s="18">
        <v>3346</v>
      </c>
      <c r="B211" s="18" t="s">
        <v>1205</v>
      </c>
      <c r="C211" s="18">
        <v>1999</v>
      </c>
      <c r="D211" s="18" t="s">
        <v>1166</v>
      </c>
      <c r="E211" s="18" t="s">
        <v>766</v>
      </c>
      <c r="F211" s="18"/>
      <c r="G211" s="18" t="s">
        <v>1204</v>
      </c>
      <c r="H211" s="18"/>
      <c r="I211" s="18" t="s">
        <v>1248</v>
      </c>
      <c r="J211" s="18">
        <v>192</v>
      </c>
      <c r="K211" s="18">
        <v>59</v>
      </c>
      <c r="L211" s="18">
        <v>133</v>
      </c>
      <c r="M211" s="9">
        <v>42.421000000000006</v>
      </c>
      <c r="N211" s="9">
        <v>3.9900000000000091</v>
      </c>
      <c r="O211" s="9">
        <v>16.578999999999994</v>
      </c>
      <c r="P211" s="9">
        <v>129.01</v>
      </c>
      <c r="Q211" s="10">
        <v>0.71900000000000008</v>
      </c>
      <c r="R211" s="10">
        <v>0.97</v>
      </c>
      <c r="S211" s="10">
        <v>0.91402900174527568</v>
      </c>
      <c r="T211" s="10">
        <v>0.8861246385372521</v>
      </c>
      <c r="U211" s="10">
        <v>23.966666666666647</v>
      </c>
      <c r="V211" s="10">
        <v>0.28969072164948445</v>
      </c>
      <c r="W211" s="10">
        <v>0.89286979166666658</v>
      </c>
      <c r="X211" s="10">
        <v>82.731909845788692</v>
      </c>
    </row>
    <row r="212" spans="1:24" s="38" customFormat="1" x14ac:dyDescent="0.3">
      <c r="A212" s="18">
        <v>3346</v>
      </c>
      <c r="B212" s="18" t="s">
        <v>1205</v>
      </c>
      <c r="C212" s="18">
        <v>1999</v>
      </c>
      <c r="D212" s="18" t="s">
        <v>1166</v>
      </c>
      <c r="E212" s="18" t="s">
        <v>766</v>
      </c>
      <c r="F212" s="18" t="s">
        <v>1234</v>
      </c>
      <c r="G212" s="18" t="s">
        <v>1171</v>
      </c>
      <c r="H212" s="18" t="s">
        <v>1460</v>
      </c>
      <c r="I212" s="18" t="s">
        <v>1279</v>
      </c>
      <c r="J212" s="18">
        <v>192</v>
      </c>
      <c r="K212" s="18">
        <v>59</v>
      </c>
      <c r="L212" s="18">
        <v>133</v>
      </c>
      <c r="M212" s="9">
        <v>46.905000000000001</v>
      </c>
      <c r="N212" s="9">
        <v>23.673999999999992</v>
      </c>
      <c r="O212" s="9">
        <v>12.094999999999999</v>
      </c>
      <c r="P212" s="9">
        <v>109.32600000000001</v>
      </c>
      <c r="Q212" s="10">
        <v>0.79500000000000004</v>
      </c>
      <c r="R212" s="10">
        <v>0.82200000000000006</v>
      </c>
      <c r="S212" s="10">
        <v>0.66457444849034419</v>
      </c>
      <c r="T212" s="10">
        <v>0.90038790654005485</v>
      </c>
      <c r="U212" s="10">
        <v>4.4662921348314626</v>
      </c>
      <c r="V212" s="10">
        <v>0.24939172749391722</v>
      </c>
      <c r="W212" s="10">
        <v>0.81370312499999997</v>
      </c>
      <c r="X212" s="10">
        <v>17.908742121129087</v>
      </c>
    </row>
    <row r="213" spans="1:24" s="38" customFormat="1" x14ac:dyDescent="0.3">
      <c r="A213" s="18">
        <v>3346</v>
      </c>
      <c r="B213" s="18" t="s">
        <v>1205</v>
      </c>
      <c r="C213" s="18">
        <v>1999</v>
      </c>
      <c r="D213" s="18" t="s">
        <v>1166</v>
      </c>
      <c r="E213" s="18" t="s">
        <v>766</v>
      </c>
      <c r="F213" s="18"/>
      <c r="G213" s="18" t="s">
        <v>1204</v>
      </c>
      <c r="H213" s="18"/>
      <c r="I213" s="18" t="s">
        <v>1248</v>
      </c>
      <c r="J213" s="18">
        <v>192</v>
      </c>
      <c r="K213" s="18">
        <v>59</v>
      </c>
      <c r="L213" s="18">
        <v>133</v>
      </c>
      <c r="M213" s="9">
        <v>54.988</v>
      </c>
      <c r="N213" s="9">
        <v>7.4479999999999933</v>
      </c>
      <c r="O213" s="9">
        <v>4.0120000000000005</v>
      </c>
      <c r="P213" s="9">
        <v>125.55200000000001</v>
      </c>
      <c r="Q213" s="10">
        <v>0.93199999999999994</v>
      </c>
      <c r="R213" s="10">
        <v>0.94400000000000006</v>
      </c>
      <c r="S213" s="10">
        <v>0.88070984688320852</v>
      </c>
      <c r="T213" s="10">
        <v>0.96903460837887057</v>
      </c>
      <c r="U213" s="10">
        <v>16.64285714285716</v>
      </c>
      <c r="V213" s="10">
        <v>7.2033898305084804E-2</v>
      </c>
      <c r="W213" s="10">
        <v>0.94031250000000011</v>
      </c>
      <c r="X213" s="10">
        <v>231.04201680672287</v>
      </c>
    </row>
    <row r="214" spans="1:24" s="38" customFormat="1" x14ac:dyDescent="0.3">
      <c r="A214" s="18">
        <v>3349</v>
      </c>
      <c r="B214" s="18" t="s">
        <v>1278</v>
      </c>
      <c r="C214" s="18">
        <v>1999</v>
      </c>
      <c r="D214" s="18" t="s">
        <v>782</v>
      </c>
      <c r="E214" s="18" t="s">
        <v>766</v>
      </c>
      <c r="F214" s="18"/>
      <c r="G214" s="18" t="s">
        <v>1171</v>
      </c>
      <c r="H214" s="18" t="s">
        <v>1460</v>
      </c>
      <c r="I214" s="18" t="s">
        <v>1240</v>
      </c>
      <c r="J214" s="18">
        <v>327</v>
      </c>
      <c r="K214" s="18">
        <v>62</v>
      </c>
      <c r="L214" s="18">
        <v>265</v>
      </c>
      <c r="M214" s="9">
        <v>54.684000000000005</v>
      </c>
      <c r="N214" s="9">
        <v>18.02000000000001</v>
      </c>
      <c r="O214" s="9">
        <v>7.3159999999999954</v>
      </c>
      <c r="P214" s="9">
        <v>246.98</v>
      </c>
      <c r="Q214" s="10">
        <v>0.88200000000000012</v>
      </c>
      <c r="R214" s="10">
        <v>0.93199999999999994</v>
      </c>
      <c r="S214" s="10">
        <v>0.75214568661971826</v>
      </c>
      <c r="T214" s="10">
        <v>0.97123037719822569</v>
      </c>
      <c r="U214" s="10">
        <v>12.970588235294107</v>
      </c>
      <c r="V214" s="10">
        <v>0.12660944206008573</v>
      </c>
      <c r="W214" s="10">
        <v>0.92251987767584098</v>
      </c>
      <c r="X214" s="10">
        <v>102.44566301096711</v>
      </c>
    </row>
    <row r="215" spans="1:24" s="38" customFormat="1" x14ac:dyDescent="0.3">
      <c r="A215" s="18">
        <v>3349</v>
      </c>
      <c r="B215" s="18" t="s">
        <v>1278</v>
      </c>
      <c r="C215" s="18">
        <v>1999</v>
      </c>
      <c r="D215" s="18" t="s">
        <v>782</v>
      </c>
      <c r="E215" s="18" t="s">
        <v>766</v>
      </c>
      <c r="F215" s="18"/>
      <c r="G215" s="18" t="s">
        <v>1204</v>
      </c>
      <c r="H215" s="18"/>
      <c r="I215" s="18" t="s">
        <v>1277</v>
      </c>
      <c r="J215" s="18">
        <v>327</v>
      </c>
      <c r="K215" s="18">
        <v>62</v>
      </c>
      <c r="L215" s="18">
        <v>265</v>
      </c>
      <c r="M215" s="9">
        <v>62</v>
      </c>
      <c r="N215" s="9">
        <v>9.8050000000000068</v>
      </c>
      <c r="O215" s="9">
        <v>0</v>
      </c>
      <c r="P215" s="9">
        <v>255.19499999999999</v>
      </c>
      <c r="Q215" s="10">
        <v>1</v>
      </c>
      <c r="R215" s="10">
        <v>0.96299999999999997</v>
      </c>
      <c r="S215" s="10">
        <v>0.8634496204999651</v>
      </c>
      <c r="T215" s="10">
        <v>1</v>
      </c>
      <c r="U215" s="10">
        <v>27.027027027027003</v>
      </c>
      <c r="V215" s="10">
        <v>0</v>
      </c>
      <c r="W215" s="10">
        <v>0.97001529051987767</v>
      </c>
      <c r="X215" s="10" t="s">
        <v>43</v>
      </c>
    </row>
    <row r="216" spans="1:24" s="38" customFormat="1" x14ac:dyDescent="0.3">
      <c r="A216" s="18">
        <v>3223</v>
      </c>
      <c r="B216" s="18" t="s">
        <v>1274</v>
      </c>
      <c r="C216" s="18">
        <v>1999</v>
      </c>
      <c r="D216" s="18" t="s">
        <v>1273</v>
      </c>
      <c r="E216" s="18" t="s">
        <v>766</v>
      </c>
      <c r="F216" s="18"/>
      <c r="G216" s="18" t="s">
        <v>1529</v>
      </c>
      <c r="H216" s="18" t="s">
        <v>1460</v>
      </c>
      <c r="I216" s="18" t="s">
        <v>1276</v>
      </c>
      <c r="J216" s="18">
        <v>59</v>
      </c>
      <c r="K216" s="18">
        <v>44</v>
      </c>
      <c r="L216" s="18">
        <v>15</v>
      </c>
      <c r="M216" s="9">
        <v>43.12</v>
      </c>
      <c r="N216" s="9">
        <v>12.75</v>
      </c>
      <c r="O216" s="9">
        <v>0.88000000000000256</v>
      </c>
      <c r="P216" s="9">
        <v>2.25</v>
      </c>
      <c r="Q216" s="10">
        <v>0.98</v>
      </c>
      <c r="R216" s="10">
        <v>0.15</v>
      </c>
      <c r="S216" s="10">
        <v>0.77179165920887771</v>
      </c>
      <c r="T216" s="10">
        <v>0.71884984025559051</v>
      </c>
      <c r="U216" s="10">
        <v>1.1529411764705881</v>
      </c>
      <c r="V216" s="10">
        <v>0.13333333333333347</v>
      </c>
      <c r="W216" s="10">
        <v>0.76898305084745755</v>
      </c>
      <c r="X216" s="10">
        <v>8.6470588235293864</v>
      </c>
    </row>
    <row r="217" spans="1:24" s="38" customFormat="1" x14ac:dyDescent="0.3">
      <c r="A217" s="18">
        <v>3223</v>
      </c>
      <c r="B217" s="18" t="s">
        <v>1274</v>
      </c>
      <c r="C217" s="18">
        <v>1999</v>
      </c>
      <c r="D217" s="18" t="s">
        <v>1273</v>
      </c>
      <c r="E217" s="18" t="s">
        <v>766</v>
      </c>
      <c r="F217" s="18"/>
      <c r="G217" s="18" t="s">
        <v>1529</v>
      </c>
      <c r="H217" s="18" t="s">
        <v>1460</v>
      </c>
      <c r="I217" s="18" t="s">
        <v>1176</v>
      </c>
      <c r="J217" s="18">
        <v>59</v>
      </c>
      <c r="K217" s="18">
        <v>44</v>
      </c>
      <c r="L217" s="18">
        <v>15</v>
      </c>
      <c r="M217" s="9">
        <v>40.92</v>
      </c>
      <c r="N217" s="9">
        <v>11.55</v>
      </c>
      <c r="O217" s="9">
        <v>3.0799999999999983</v>
      </c>
      <c r="P217" s="9">
        <v>3.45</v>
      </c>
      <c r="Q217" s="10">
        <v>0.93</v>
      </c>
      <c r="R217" s="10">
        <v>0.23</v>
      </c>
      <c r="S217" s="10">
        <v>0.77987421383647804</v>
      </c>
      <c r="T217" s="10">
        <v>0.52833078101071995</v>
      </c>
      <c r="U217" s="10">
        <v>1.2077922077922079</v>
      </c>
      <c r="V217" s="10">
        <v>0.30434782608695632</v>
      </c>
      <c r="W217" s="10">
        <v>0.75203389830508482</v>
      </c>
      <c r="X217" s="10">
        <v>3.9684601113172562</v>
      </c>
    </row>
    <row r="218" spans="1:24" s="38" customFormat="1" x14ac:dyDescent="0.3">
      <c r="A218" s="18">
        <v>3223</v>
      </c>
      <c r="B218" s="18" t="s">
        <v>1274</v>
      </c>
      <c r="C218" s="18">
        <v>1999</v>
      </c>
      <c r="D218" s="18" t="s">
        <v>1273</v>
      </c>
      <c r="E218" s="18" t="s">
        <v>766</v>
      </c>
      <c r="F218" s="18"/>
      <c r="G218" s="18" t="s">
        <v>1529</v>
      </c>
      <c r="H218" s="18" t="s">
        <v>1460</v>
      </c>
      <c r="I218" s="18" t="s">
        <v>1197</v>
      </c>
      <c r="J218" s="18">
        <v>59</v>
      </c>
      <c r="K218" s="18">
        <v>44</v>
      </c>
      <c r="L218" s="18">
        <v>15</v>
      </c>
      <c r="M218" s="9">
        <v>40.92</v>
      </c>
      <c r="N218" s="9">
        <v>9.15</v>
      </c>
      <c r="O218" s="9">
        <v>3.0799999999999983</v>
      </c>
      <c r="P218" s="9">
        <v>5.85</v>
      </c>
      <c r="Q218" s="10">
        <v>0.93</v>
      </c>
      <c r="R218" s="10">
        <v>0.38999999999999996</v>
      </c>
      <c r="S218" s="10">
        <v>0.81725584182144995</v>
      </c>
      <c r="T218" s="10">
        <v>0.65509518477043682</v>
      </c>
      <c r="U218" s="10">
        <v>1.5245901639344261</v>
      </c>
      <c r="V218" s="10">
        <v>0.17948717948717938</v>
      </c>
      <c r="W218" s="10">
        <v>0.79271186440677976</v>
      </c>
      <c r="X218" s="10">
        <v>8.4941451990632366</v>
      </c>
    </row>
    <row r="219" spans="1:24" s="38" customFormat="1" x14ac:dyDescent="0.3">
      <c r="A219" s="18">
        <v>3223</v>
      </c>
      <c r="B219" s="18" t="s">
        <v>1274</v>
      </c>
      <c r="C219" s="18">
        <v>1999</v>
      </c>
      <c r="D219" s="18" t="s">
        <v>1273</v>
      </c>
      <c r="E219" s="18" t="s">
        <v>766</v>
      </c>
      <c r="F219" s="18"/>
      <c r="G219" s="18" t="s">
        <v>998</v>
      </c>
      <c r="H219" s="18"/>
      <c r="I219" s="18" t="s">
        <v>1175</v>
      </c>
      <c r="J219" s="18">
        <v>59</v>
      </c>
      <c r="K219" s="18">
        <v>44</v>
      </c>
      <c r="L219" s="18">
        <v>15</v>
      </c>
      <c r="M219" s="9">
        <v>40.92</v>
      </c>
      <c r="N219" s="9">
        <v>1.1999999999999993</v>
      </c>
      <c r="O219" s="9">
        <v>3.0799999999999983</v>
      </c>
      <c r="P219" s="9">
        <v>13.8</v>
      </c>
      <c r="Q219" s="10">
        <v>0.93</v>
      </c>
      <c r="R219" s="10">
        <v>0.92</v>
      </c>
      <c r="S219" s="10">
        <v>0.97150997150997143</v>
      </c>
      <c r="T219" s="10">
        <v>0.81753554502369674</v>
      </c>
      <c r="U219" s="10">
        <v>11.625000000000007</v>
      </c>
      <c r="V219" s="10">
        <v>7.608695652173908E-2</v>
      </c>
      <c r="W219" s="10">
        <v>0.9274576271186441</v>
      </c>
      <c r="X219" s="10">
        <v>152.78571428571448</v>
      </c>
    </row>
    <row r="220" spans="1:24" s="38" customFormat="1" x14ac:dyDescent="0.3">
      <c r="A220" s="18">
        <v>3223</v>
      </c>
      <c r="B220" s="18" t="s">
        <v>1274</v>
      </c>
      <c r="C220" s="18">
        <v>1999</v>
      </c>
      <c r="D220" s="18" t="s">
        <v>1273</v>
      </c>
      <c r="E220" s="18" t="s">
        <v>766</v>
      </c>
      <c r="F220" s="18"/>
      <c r="G220" s="18" t="s">
        <v>1272</v>
      </c>
      <c r="H220" s="18"/>
      <c r="I220" s="18" t="s">
        <v>1265</v>
      </c>
      <c r="J220" s="18">
        <v>59</v>
      </c>
      <c r="K220" s="18">
        <v>44</v>
      </c>
      <c r="L220" s="18">
        <v>15</v>
      </c>
      <c r="M220" s="9">
        <v>38.72</v>
      </c>
      <c r="N220" s="9">
        <v>0</v>
      </c>
      <c r="O220" s="9">
        <v>5.2800000000000011</v>
      </c>
      <c r="P220" s="9">
        <v>15</v>
      </c>
      <c r="Q220" s="10">
        <v>0.88</v>
      </c>
      <c r="R220" s="10">
        <v>1</v>
      </c>
      <c r="S220" s="10">
        <v>1</v>
      </c>
      <c r="T220" s="10">
        <v>0.73964497041420119</v>
      </c>
      <c r="U220" s="10" t="s">
        <v>43</v>
      </c>
      <c r="V220" s="10">
        <v>0.12</v>
      </c>
      <c r="W220" s="10">
        <v>0.91050847457627115</v>
      </c>
      <c r="X220" s="10" t="s">
        <v>43</v>
      </c>
    </row>
    <row r="221" spans="1:24" s="38" customFormat="1" x14ac:dyDescent="0.3">
      <c r="A221" s="18">
        <v>3337</v>
      </c>
      <c r="B221" s="18" t="s">
        <v>1271</v>
      </c>
      <c r="C221" s="18">
        <v>1999</v>
      </c>
      <c r="D221" s="18" t="s">
        <v>1270</v>
      </c>
      <c r="E221" s="18" t="s">
        <v>766</v>
      </c>
      <c r="F221" s="18"/>
      <c r="G221" s="18" t="s">
        <v>1171</v>
      </c>
      <c r="H221" s="18" t="s">
        <v>1460</v>
      </c>
      <c r="I221" s="18" t="s">
        <v>1176</v>
      </c>
      <c r="J221" s="18">
        <v>96</v>
      </c>
      <c r="K221" s="18">
        <v>26</v>
      </c>
      <c r="L221" s="18">
        <v>70</v>
      </c>
      <c r="M221" s="9">
        <v>11.96</v>
      </c>
      <c r="N221" s="9">
        <v>15.399999999999999</v>
      </c>
      <c r="O221" s="9">
        <v>14.04</v>
      </c>
      <c r="P221" s="9">
        <v>54.6</v>
      </c>
      <c r="Q221" s="10">
        <v>0.46</v>
      </c>
      <c r="R221" s="10">
        <v>0.78</v>
      </c>
      <c r="S221" s="10">
        <v>0.43713450292397665</v>
      </c>
      <c r="T221" s="10">
        <v>0.79545454545454541</v>
      </c>
      <c r="U221" s="10">
        <v>2.0909090909090913</v>
      </c>
      <c r="V221" s="10">
        <v>0.69230769230769229</v>
      </c>
      <c r="W221" s="10">
        <v>0.69333333333333336</v>
      </c>
      <c r="X221" s="10">
        <v>3.0202020202020208</v>
      </c>
    </row>
    <row r="222" spans="1:24" s="38" customFormat="1" x14ac:dyDescent="0.3">
      <c r="A222" s="18">
        <v>3337</v>
      </c>
      <c r="B222" s="18" t="s">
        <v>1271</v>
      </c>
      <c r="C222" s="18">
        <v>1999</v>
      </c>
      <c r="D222" s="18" t="s">
        <v>1270</v>
      </c>
      <c r="E222" s="18" t="s">
        <v>766</v>
      </c>
      <c r="F222" s="18"/>
      <c r="G222" s="18" t="s">
        <v>1519</v>
      </c>
      <c r="H222" s="18"/>
      <c r="I222" s="18" t="s">
        <v>1248</v>
      </c>
      <c r="J222" s="18">
        <v>96</v>
      </c>
      <c r="K222" s="18">
        <v>26</v>
      </c>
      <c r="L222" s="18">
        <v>70</v>
      </c>
      <c r="M222" s="9">
        <v>14.04</v>
      </c>
      <c r="N222" s="9">
        <v>7</v>
      </c>
      <c r="O222" s="9">
        <v>11.96</v>
      </c>
      <c r="P222" s="9">
        <v>63</v>
      </c>
      <c r="Q222" s="10">
        <v>0.53999999999999992</v>
      </c>
      <c r="R222" s="10">
        <v>0.9</v>
      </c>
      <c r="S222" s="10">
        <v>0.66730038022813687</v>
      </c>
      <c r="T222" s="10">
        <v>0.84044823906083233</v>
      </c>
      <c r="U222" s="10">
        <v>5.4</v>
      </c>
      <c r="V222" s="10">
        <v>0.51111111111111118</v>
      </c>
      <c r="W222" s="10">
        <v>0.80249999999999988</v>
      </c>
      <c r="X222" s="10">
        <v>10.565217391304348</v>
      </c>
    </row>
    <row r="223" spans="1:24" s="38" customFormat="1" x14ac:dyDescent="0.3">
      <c r="A223" s="18">
        <v>3432</v>
      </c>
      <c r="B223" s="18" t="s">
        <v>1264</v>
      </c>
      <c r="C223" s="18">
        <v>1998</v>
      </c>
      <c r="D223" s="18" t="s">
        <v>1263</v>
      </c>
      <c r="E223" s="18" t="s">
        <v>766</v>
      </c>
      <c r="F223" s="18"/>
      <c r="G223" s="18" t="s">
        <v>1171</v>
      </c>
      <c r="H223" s="18" t="s">
        <v>1460</v>
      </c>
      <c r="I223" s="18" t="s">
        <v>1197</v>
      </c>
      <c r="J223" s="18">
        <v>110</v>
      </c>
      <c r="K223" s="18">
        <v>41</v>
      </c>
      <c r="L223" s="18">
        <v>69</v>
      </c>
      <c r="M223" s="9">
        <v>38.007000000000005</v>
      </c>
      <c r="N223" s="9">
        <v>6.9689999999999941</v>
      </c>
      <c r="O223" s="9">
        <v>2.992999999999995</v>
      </c>
      <c r="P223" s="9">
        <v>62.031000000000006</v>
      </c>
      <c r="Q223" s="10">
        <v>0.92700000000000016</v>
      </c>
      <c r="R223" s="10">
        <v>0.89900000000000013</v>
      </c>
      <c r="S223" s="10">
        <v>0.84505069370330854</v>
      </c>
      <c r="T223" s="10">
        <v>0.9539708415354331</v>
      </c>
      <c r="U223" s="10">
        <v>9.1782178217821926</v>
      </c>
      <c r="V223" s="10">
        <v>8.120133481646255E-2</v>
      </c>
      <c r="W223" s="10">
        <v>0.90943636363636371</v>
      </c>
      <c r="X223" s="10">
        <v>113.03038112030411</v>
      </c>
    </row>
    <row r="224" spans="1:24" s="38" customFormat="1" x14ac:dyDescent="0.3">
      <c r="A224" s="18">
        <v>3432</v>
      </c>
      <c r="B224" s="18" t="s">
        <v>1264</v>
      </c>
      <c r="C224" s="18">
        <v>1998</v>
      </c>
      <c r="D224" s="18" t="s">
        <v>1263</v>
      </c>
      <c r="E224" s="18" t="s">
        <v>766</v>
      </c>
      <c r="F224" s="18"/>
      <c r="G224" s="18" t="s">
        <v>1530</v>
      </c>
      <c r="H224" s="18"/>
      <c r="I224" s="18" t="s">
        <v>1265</v>
      </c>
      <c r="J224" s="18">
        <v>110</v>
      </c>
      <c r="K224" s="18">
        <v>41</v>
      </c>
      <c r="L224" s="18">
        <v>69</v>
      </c>
      <c r="M224" s="9">
        <v>36.981999999999999</v>
      </c>
      <c r="N224" s="9">
        <v>2.9669999999999987</v>
      </c>
      <c r="O224" s="9">
        <v>4.0180000000000007</v>
      </c>
      <c r="P224" s="9">
        <v>66.033000000000001</v>
      </c>
      <c r="Q224" s="10">
        <v>0.90200000000000002</v>
      </c>
      <c r="R224" s="10">
        <v>0.95700000000000007</v>
      </c>
      <c r="S224" s="10">
        <v>0.92573030614032892</v>
      </c>
      <c r="T224" s="10">
        <v>0.94264178955332545</v>
      </c>
      <c r="U224" s="10">
        <v>20.976744186046549</v>
      </c>
      <c r="V224" s="10">
        <v>0.10240334378265409</v>
      </c>
      <c r="W224" s="10">
        <v>0.9365</v>
      </c>
      <c r="X224" s="10">
        <v>204.84432842904607</v>
      </c>
    </row>
    <row r="225" spans="1:24" s="38" customFormat="1" x14ac:dyDescent="0.3">
      <c r="A225" s="18">
        <v>3432</v>
      </c>
      <c r="B225" s="18" t="s">
        <v>1264</v>
      </c>
      <c r="C225" s="18">
        <v>1998</v>
      </c>
      <c r="D225" s="18" t="s">
        <v>1263</v>
      </c>
      <c r="E225" s="18" t="s">
        <v>766</v>
      </c>
      <c r="F225" s="18"/>
      <c r="G225" s="18" t="s">
        <v>1531</v>
      </c>
      <c r="H225" s="18"/>
      <c r="I225" s="18" t="s">
        <v>1535</v>
      </c>
      <c r="J225" s="18">
        <v>110</v>
      </c>
      <c r="K225" s="18">
        <v>41</v>
      </c>
      <c r="L225" s="18">
        <v>69</v>
      </c>
      <c r="M225" s="9">
        <v>41</v>
      </c>
      <c r="N225" s="9">
        <v>8.0039999999999978</v>
      </c>
      <c r="O225" s="9">
        <v>0</v>
      </c>
      <c r="P225" s="9">
        <v>60.996000000000002</v>
      </c>
      <c r="Q225" s="10">
        <v>1</v>
      </c>
      <c r="R225" s="10">
        <v>0.88400000000000001</v>
      </c>
      <c r="S225" s="10">
        <v>0.83666639458003433</v>
      </c>
      <c r="T225" s="10">
        <v>1</v>
      </c>
      <c r="U225" s="10">
        <v>8.6206896551724146</v>
      </c>
      <c r="V225" s="10">
        <v>0</v>
      </c>
      <c r="W225" s="10">
        <v>0.92723636363636375</v>
      </c>
      <c r="X225" s="10" t="s">
        <v>43</v>
      </c>
    </row>
    <row r="226" spans="1:24" s="38" customFormat="1" x14ac:dyDescent="0.3">
      <c r="A226" s="18">
        <v>3426</v>
      </c>
      <c r="B226" s="18" t="s">
        <v>1247</v>
      </c>
      <c r="C226" s="18">
        <v>1998</v>
      </c>
      <c r="D226" s="18" t="s">
        <v>1246</v>
      </c>
      <c r="E226" s="18" t="s">
        <v>766</v>
      </c>
      <c r="F226" s="18"/>
      <c r="G226" s="18" t="s">
        <v>1171</v>
      </c>
      <c r="H226" s="18" t="s">
        <v>1460</v>
      </c>
      <c r="I226" s="18" t="s">
        <v>1240</v>
      </c>
      <c r="J226" s="18">
        <v>1047</v>
      </c>
      <c r="K226" s="18">
        <v>142</v>
      </c>
      <c r="L226" s="18">
        <v>905</v>
      </c>
      <c r="M226" s="9">
        <v>136.32</v>
      </c>
      <c r="N226" s="9">
        <v>27.149999999999977</v>
      </c>
      <c r="O226" s="9">
        <v>5.6800000000000068</v>
      </c>
      <c r="P226" s="9">
        <v>877.85</v>
      </c>
      <c r="Q226" s="10">
        <v>0.96</v>
      </c>
      <c r="R226" s="10">
        <v>0.97</v>
      </c>
      <c r="S226" s="10">
        <v>0.83391447972104982</v>
      </c>
      <c r="T226" s="10">
        <v>0.99357124262899965</v>
      </c>
      <c r="U226" s="10">
        <v>31.999999999999972</v>
      </c>
      <c r="V226" s="10">
        <v>4.1237113402061897E-2</v>
      </c>
      <c r="W226" s="10">
        <v>0.96864374403056364</v>
      </c>
      <c r="X226" s="10">
        <v>775.99999999999977</v>
      </c>
    </row>
    <row r="227" spans="1:24" s="38" customFormat="1" x14ac:dyDescent="0.3">
      <c r="A227" s="18">
        <v>3426</v>
      </c>
      <c r="B227" s="18" t="s">
        <v>1247</v>
      </c>
      <c r="C227" s="18">
        <v>1998</v>
      </c>
      <c r="D227" s="18" t="s">
        <v>1246</v>
      </c>
      <c r="E227" s="18" t="s">
        <v>766</v>
      </c>
      <c r="F227" s="18"/>
      <c r="G227" s="18" t="s">
        <v>1204</v>
      </c>
      <c r="H227" s="18"/>
      <c r="I227" s="18" t="s">
        <v>1248</v>
      </c>
      <c r="J227" s="18">
        <v>1047</v>
      </c>
      <c r="K227" s="18">
        <v>142</v>
      </c>
      <c r="L227" s="18">
        <v>905</v>
      </c>
      <c r="M227" s="9">
        <v>119.28</v>
      </c>
      <c r="N227" s="9">
        <v>117.64999999999998</v>
      </c>
      <c r="O227" s="9">
        <v>22.72</v>
      </c>
      <c r="P227" s="9">
        <v>787.35</v>
      </c>
      <c r="Q227" s="10">
        <v>0.84</v>
      </c>
      <c r="R227" s="10">
        <v>0.87</v>
      </c>
      <c r="S227" s="10">
        <v>0.50343983455028918</v>
      </c>
      <c r="T227" s="10">
        <v>0.97195304109521397</v>
      </c>
      <c r="U227" s="10">
        <v>6.4615384615384608</v>
      </c>
      <c r="V227" s="10">
        <v>0.18390804597701152</v>
      </c>
      <c r="W227" s="10">
        <v>0.86593123209169054</v>
      </c>
      <c r="X227" s="10">
        <v>35.134615384615394</v>
      </c>
    </row>
    <row r="228" spans="1:24" s="38" customFormat="1" x14ac:dyDescent="0.3">
      <c r="A228" s="18">
        <v>3426</v>
      </c>
      <c r="B228" s="18" t="s">
        <v>1247</v>
      </c>
      <c r="C228" s="18">
        <v>1998</v>
      </c>
      <c r="D228" s="18" t="s">
        <v>1246</v>
      </c>
      <c r="E228" s="18" t="s">
        <v>766</v>
      </c>
      <c r="F228" s="18"/>
      <c r="G228" s="18" t="s">
        <v>1204</v>
      </c>
      <c r="H228" s="18"/>
      <c r="I228" s="18" t="s">
        <v>1233</v>
      </c>
      <c r="J228" s="18">
        <v>1047</v>
      </c>
      <c r="K228" s="18">
        <v>142</v>
      </c>
      <c r="L228" s="18">
        <v>905</v>
      </c>
      <c r="M228" s="9">
        <v>106.5</v>
      </c>
      <c r="N228" s="9">
        <v>27.149999999999977</v>
      </c>
      <c r="O228" s="9">
        <v>35.5</v>
      </c>
      <c r="P228" s="9">
        <v>877.85</v>
      </c>
      <c r="Q228" s="10">
        <v>0.75</v>
      </c>
      <c r="R228" s="10">
        <v>0.97</v>
      </c>
      <c r="S228" s="10">
        <v>0.79685746352413034</v>
      </c>
      <c r="T228" s="10">
        <v>0.96113209612963268</v>
      </c>
      <c r="U228" s="10">
        <v>24.999999999999979</v>
      </c>
      <c r="V228" s="10">
        <v>0.25773195876288663</v>
      </c>
      <c r="W228" s="10">
        <v>0.94016236867239733</v>
      </c>
      <c r="X228" s="10">
        <v>97.000000000000099</v>
      </c>
    </row>
    <row r="229" spans="1:24" s="38" customFormat="1" x14ac:dyDescent="0.3">
      <c r="A229" s="18">
        <v>3581</v>
      </c>
      <c r="B229" s="18" t="s">
        <v>1243</v>
      </c>
      <c r="C229" s="18">
        <v>1997</v>
      </c>
      <c r="D229" s="18" t="s">
        <v>1242</v>
      </c>
      <c r="E229" s="18" t="s">
        <v>766</v>
      </c>
      <c r="F229" s="18" t="s">
        <v>1245</v>
      </c>
      <c r="G229" s="18" t="s">
        <v>1171</v>
      </c>
      <c r="H229" s="18" t="s">
        <v>1460</v>
      </c>
      <c r="I229" s="18" t="s">
        <v>1497</v>
      </c>
      <c r="J229" s="18">
        <v>171</v>
      </c>
      <c r="K229" s="18">
        <v>35</v>
      </c>
      <c r="L229" s="18">
        <v>136</v>
      </c>
      <c r="M229" s="9">
        <v>10.01</v>
      </c>
      <c r="N229" s="9">
        <v>3.26400000000001</v>
      </c>
      <c r="O229" s="9">
        <v>24.990000000000002</v>
      </c>
      <c r="P229" s="9">
        <v>132.73599999999999</v>
      </c>
      <c r="Q229" s="10">
        <v>0.28599999999999998</v>
      </c>
      <c r="R229" s="10">
        <v>0.97599999999999998</v>
      </c>
      <c r="S229" s="10">
        <v>0.75410577067952334</v>
      </c>
      <c r="T229" s="10">
        <v>0.84156068118128902</v>
      </c>
      <c r="U229" s="10">
        <v>11.916666666666655</v>
      </c>
      <c r="V229" s="10">
        <v>0.73155737704918034</v>
      </c>
      <c r="W229" s="10">
        <v>0.83477192982456128</v>
      </c>
      <c r="X229" s="10">
        <v>16.289449112978474</v>
      </c>
    </row>
    <row r="230" spans="1:24" s="38" customFormat="1" x14ac:dyDescent="0.3">
      <c r="A230" s="18">
        <v>3581</v>
      </c>
      <c r="B230" s="18" t="s">
        <v>1243</v>
      </c>
      <c r="C230" s="18">
        <v>1997</v>
      </c>
      <c r="D230" s="18" t="s">
        <v>1242</v>
      </c>
      <c r="E230" s="18" t="s">
        <v>766</v>
      </c>
      <c r="F230" s="18"/>
      <c r="G230" s="18" t="s">
        <v>1532</v>
      </c>
      <c r="H230" s="18"/>
      <c r="I230" s="18" t="s">
        <v>1488</v>
      </c>
      <c r="J230" s="18">
        <v>171</v>
      </c>
      <c r="K230" s="18">
        <v>35</v>
      </c>
      <c r="L230" s="18">
        <v>136</v>
      </c>
      <c r="M230" s="9">
        <v>7.5949999999999998</v>
      </c>
      <c r="N230" s="9">
        <v>1.0879999999999939</v>
      </c>
      <c r="O230" s="9">
        <v>27.405000000000001</v>
      </c>
      <c r="P230" s="9">
        <v>134.91200000000001</v>
      </c>
      <c r="Q230" s="10">
        <v>0.217</v>
      </c>
      <c r="R230" s="10">
        <v>0.99199999999999999</v>
      </c>
      <c r="S230" s="10">
        <v>0.87469768513186752</v>
      </c>
      <c r="T230" s="10">
        <v>0.83116371051707461</v>
      </c>
      <c r="U230" s="10">
        <v>27.124999999999975</v>
      </c>
      <c r="V230" s="10">
        <v>0.78931451612903225</v>
      </c>
      <c r="W230" s="10">
        <v>0.83337426900584799</v>
      </c>
      <c r="X230" s="10">
        <v>34.365261813537863</v>
      </c>
    </row>
    <row r="231" spans="1:24" s="38" customFormat="1" x14ac:dyDescent="0.3">
      <c r="A231" s="18">
        <v>3581</v>
      </c>
      <c r="B231" s="18" t="s">
        <v>1243</v>
      </c>
      <c r="C231" s="18">
        <v>1997</v>
      </c>
      <c r="D231" s="18" t="s">
        <v>1242</v>
      </c>
      <c r="E231" s="18" t="s">
        <v>766</v>
      </c>
      <c r="F231" s="18" t="s">
        <v>1244</v>
      </c>
      <c r="G231" s="18" t="s">
        <v>1171</v>
      </c>
      <c r="H231" s="18" t="s">
        <v>1460</v>
      </c>
      <c r="I231" s="18" t="s">
        <v>1497</v>
      </c>
      <c r="J231" s="18">
        <v>171</v>
      </c>
      <c r="K231" s="18">
        <v>35</v>
      </c>
      <c r="L231" s="18">
        <v>136</v>
      </c>
      <c r="M231" s="9">
        <v>15.015000000000001</v>
      </c>
      <c r="N231" s="9">
        <v>0</v>
      </c>
      <c r="O231" s="9">
        <v>19.984999999999999</v>
      </c>
      <c r="P231" s="9">
        <v>136</v>
      </c>
      <c r="Q231" s="10">
        <v>0.42899999999999999</v>
      </c>
      <c r="R231" s="10">
        <v>1</v>
      </c>
      <c r="S231" s="10">
        <v>1</v>
      </c>
      <c r="T231" s="10">
        <v>0.87187870628586073</v>
      </c>
      <c r="U231" s="10" t="s">
        <v>43</v>
      </c>
      <c r="V231" s="10">
        <v>0.57099999999999995</v>
      </c>
      <c r="W231" s="10">
        <v>0.88312865497076021</v>
      </c>
      <c r="X231" s="10" t="s">
        <v>43</v>
      </c>
    </row>
    <row r="232" spans="1:24" s="38" customFormat="1" x14ac:dyDescent="0.3">
      <c r="A232" s="18">
        <v>3581</v>
      </c>
      <c r="B232" s="18" t="s">
        <v>1243</v>
      </c>
      <c r="C232" s="18">
        <v>1997</v>
      </c>
      <c r="D232" s="18" t="s">
        <v>1242</v>
      </c>
      <c r="E232" s="18" t="s">
        <v>766</v>
      </c>
      <c r="F232" s="18"/>
      <c r="G232" s="18" t="s">
        <v>1532</v>
      </c>
      <c r="H232" s="18"/>
      <c r="I232" s="18" t="s">
        <v>1241</v>
      </c>
      <c r="J232" s="18">
        <v>171</v>
      </c>
      <c r="K232" s="18">
        <v>35</v>
      </c>
      <c r="L232" s="18">
        <v>136</v>
      </c>
      <c r="M232" s="9">
        <v>14.244999999999999</v>
      </c>
      <c r="N232" s="9">
        <v>0</v>
      </c>
      <c r="O232" s="9">
        <v>20.755000000000003</v>
      </c>
      <c r="P232" s="9">
        <v>136</v>
      </c>
      <c r="Q232" s="10">
        <v>0.40699999999999997</v>
      </c>
      <c r="R232" s="10">
        <v>1</v>
      </c>
      <c r="S232" s="10">
        <v>1</v>
      </c>
      <c r="T232" s="10">
        <v>0.86759592995438739</v>
      </c>
      <c r="U232" s="10" t="s">
        <v>43</v>
      </c>
      <c r="V232" s="10">
        <v>0.59299999999999997</v>
      </c>
      <c r="W232" s="10">
        <v>0.87862573099415209</v>
      </c>
      <c r="X232" s="10" t="s">
        <v>43</v>
      </c>
    </row>
    <row r="233" spans="1:24" s="38" customFormat="1" x14ac:dyDescent="0.3">
      <c r="A233" s="18">
        <v>3586</v>
      </c>
      <c r="B233" s="18" t="s">
        <v>1239</v>
      </c>
      <c r="C233" s="18">
        <v>1997</v>
      </c>
      <c r="D233" s="18" t="s">
        <v>782</v>
      </c>
      <c r="E233" s="18" t="s">
        <v>766</v>
      </c>
      <c r="F233" s="18"/>
      <c r="G233" s="18" t="s">
        <v>1171</v>
      </c>
      <c r="H233" s="18" t="s">
        <v>1460</v>
      </c>
      <c r="I233" s="18" t="s">
        <v>1240</v>
      </c>
      <c r="J233" s="18">
        <v>291</v>
      </c>
      <c r="K233" s="18">
        <v>64</v>
      </c>
      <c r="L233" s="18">
        <v>227</v>
      </c>
      <c r="M233" s="9">
        <v>61.696000000000005</v>
      </c>
      <c r="N233" s="9">
        <v>32.234000000000009</v>
      </c>
      <c r="O233" s="9">
        <v>2.3039999999999949</v>
      </c>
      <c r="P233" s="9">
        <v>194.76599999999999</v>
      </c>
      <c r="Q233" s="10">
        <v>0.96400000000000008</v>
      </c>
      <c r="R233" s="10">
        <v>0.85799999999999998</v>
      </c>
      <c r="S233" s="10">
        <v>0.65682955392313425</v>
      </c>
      <c r="T233" s="10">
        <v>0.98830872278885673</v>
      </c>
      <c r="U233" s="10">
        <v>6.788732394366197</v>
      </c>
      <c r="V233" s="10">
        <v>4.195804195804187E-2</v>
      </c>
      <c r="W233" s="10">
        <v>0.88131271477663231</v>
      </c>
      <c r="X233" s="10">
        <v>161.79812206572802</v>
      </c>
    </row>
    <row r="234" spans="1:24" s="38" customFormat="1" x14ac:dyDescent="0.3">
      <c r="A234" s="18">
        <v>3586</v>
      </c>
      <c r="B234" s="18" t="s">
        <v>1239</v>
      </c>
      <c r="C234" s="18">
        <v>1997</v>
      </c>
      <c r="D234" s="18" t="s">
        <v>782</v>
      </c>
      <c r="E234" s="18" t="s">
        <v>766</v>
      </c>
      <c r="F234" s="18"/>
      <c r="G234" s="18" t="s">
        <v>1204</v>
      </c>
      <c r="H234" s="18"/>
      <c r="I234" s="18" t="s">
        <v>1238</v>
      </c>
      <c r="J234" s="18">
        <v>291</v>
      </c>
      <c r="K234" s="18">
        <v>64</v>
      </c>
      <c r="L234" s="18">
        <v>227</v>
      </c>
      <c r="M234" s="9">
        <v>60.8</v>
      </c>
      <c r="N234" s="9">
        <v>5.9019999999999584</v>
      </c>
      <c r="O234" s="9">
        <v>3.2000000000000028</v>
      </c>
      <c r="P234" s="9">
        <v>221.09800000000004</v>
      </c>
      <c r="Q234" s="10">
        <v>0.95</v>
      </c>
      <c r="R234" s="10">
        <v>0.9740000000000002</v>
      </c>
      <c r="S234" s="10">
        <v>0.91151689604509667</v>
      </c>
      <c r="T234" s="10">
        <v>0.98573326556634466</v>
      </c>
      <c r="U234" s="10">
        <v>36.538461538461817</v>
      </c>
      <c r="V234" s="10">
        <v>5.1334702258726932E-2</v>
      </c>
      <c r="W234" s="10">
        <v>0.96872164948453621</v>
      </c>
      <c r="X234" s="10">
        <v>711.76923076923526</v>
      </c>
    </row>
    <row r="235" spans="1:24" s="38" customFormat="1" x14ac:dyDescent="0.3">
      <c r="A235" s="18">
        <v>3580</v>
      </c>
      <c r="B235" s="18" t="s">
        <v>1232</v>
      </c>
      <c r="C235" s="18">
        <v>1997</v>
      </c>
      <c r="D235" s="18" t="s">
        <v>775</v>
      </c>
      <c r="E235" s="18" t="s">
        <v>766</v>
      </c>
      <c r="F235" s="18" t="s">
        <v>1198</v>
      </c>
      <c r="G235" s="18" t="s">
        <v>1171</v>
      </c>
      <c r="H235" s="18" t="s">
        <v>1460</v>
      </c>
      <c r="I235" s="18" t="s">
        <v>1176</v>
      </c>
      <c r="J235" s="18">
        <v>177</v>
      </c>
      <c r="K235" s="18">
        <v>27</v>
      </c>
      <c r="L235" s="18">
        <v>150</v>
      </c>
      <c r="M235" s="9">
        <v>6.9929999999999994</v>
      </c>
      <c r="N235" s="9">
        <v>5.0999999999999943</v>
      </c>
      <c r="O235" s="9">
        <v>20.007000000000001</v>
      </c>
      <c r="P235" s="9">
        <v>144.9</v>
      </c>
      <c r="Q235" s="10">
        <v>0.25899999999999995</v>
      </c>
      <c r="R235" s="10">
        <v>0.96600000000000008</v>
      </c>
      <c r="S235" s="10">
        <v>0.5782684197469613</v>
      </c>
      <c r="T235" s="10">
        <v>0.87867707253179061</v>
      </c>
      <c r="U235" s="10">
        <v>7.6176470588235459</v>
      </c>
      <c r="V235" s="10">
        <v>0.76708074534161497</v>
      </c>
      <c r="W235" s="10">
        <v>0.85815254237288141</v>
      </c>
      <c r="X235" s="10">
        <v>9.9306977851869593</v>
      </c>
    </row>
    <row r="236" spans="1:24" s="38" customFormat="1" x14ac:dyDescent="0.3">
      <c r="A236" s="18">
        <v>3580</v>
      </c>
      <c r="B236" s="18" t="s">
        <v>1232</v>
      </c>
      <c r="C236" s="18">
        <v>1997</v>
      </c>
      <c r="D236" s="18" t="s">
        <v>775</v>
      </c>
      <c r="E236" s="18" t="s">
        <v>766</v>
      </c>
      <c r="F236" s="18"/>
      <c r="G236" s="18" t="s">
        <v>1532</v>
      </c>
      <c r="H236" s="18"/>
      <c r="I236" s="18" t="s">
        <v>1206</v>
      </c>
      <c r="J236" s="18">
        <v>177</v>
      </c>
      <c r="K236" s="18">
        <v>27</v>
      </c>
      <c r="L236" s="18">
        <v>150</v>
      </c>
      <c r="M236" s="9">
        <v>0.99900000000000011</v>
      </c>
      <c r="N236" s="9">
        <v>3</v>
      </c>
      <c r="O236" s="9">
        <v>26.001000000000001</v>
      </c>
      <c r="P236" s="9">
        <v>147</v>
      </c>
      <c r="Q236" s="10">
        <v>3.7000000000000005E-2</v>
      </c>
      <c r="R236" s="10">
        <v>0.98</v>
      </c>
      <c r="S236" s="10">
        <v>0.24981245311327835</v>
      </c>
      <c r="T236" s="10">
        <v>0.84970607106317297</v>
      </c>
      <c r="U236" s="10">
        <v>1.8499999999999985</v>
      </c>
      <c r="V236" s="10">
        <v>0.98265306122448981</v>
      </c>
      <c r="W236" s="10">
        <v>0.83615254237288128</v>
      </c>
      <c r="X236" s="10">
        <v>1.8826583592938735</v>
      </c>
    </row>
    <row r="237" spans="1:24" s="38" customFormat="1" x14ac:dyDescent="0.3">
      <c r="A237" s="18">
        <v>3580</v>
      </c>
      <c r="B237" s="18" t="s">
        <v>1232</v>
      </c>
      <c r="C237" s="18">
        <v>1997</v>
      </c>
      <c r="D237" s="18" t="s">
        <v>775</v>
      </c>
      <c r="E237" s="18" t="s">
        <v>766</v>
      </c>
      <c r="F237" s="18"/>
      <c r="G237" s="18" t="s">
        <v>1532</v>
      </c>
      <c r="H237" s="18"/>
      <c r="I237" s="18" t="s">
        <v>1233</v>
      </c>
      <c r="J237" s="18">
        <v>177</v>
      </c>
      <c r="K237" s="18">
        <v>27</v>
      </c>
      <c r="L237" s="18">
        <v>150</v>
      </c>
      <c r="M237" s="9">
        <v>0</v>
      </c>
      <c r="N237" s="9">
        <v>0</v>
      </c>
      <c r="O237" s="9">
        <v>27</v>
      </c>
      <c r="P237" s="9">
        <v>150</v>
      </c>
      <c r="Q237" s="10">
        <v>0</v>
      </c>
      <c r="R237" s="10">
        <v>1</v>
      </c>
      <c r="S237" s="10" t="s">
        <v>43</v>
      </c>
      <c r="T237" s="10">
        <v>0.84745762711864403</v>
      </c>
      <c r="U237" s="10" t="s">
        <v>43</v>
      </c>
      <c r="V237" s="10">
        <v>1</v>
      </c>
      <c r="W237" s="10">
        <v>0.84745762711864403</v>
      </c>
      <c r="X237" s="10" t="s">
        <v>43</v>
      </c>
    </row>
    <row r="238" spans="1:24" s="38" customFormat="1" x14ac:dyDescent="0.3">
      <c r="A238" s="18">
        <v>3580</v>
      </c>
      <c r="B238" s="18" t="s">
        <v>1232</v>
      </c>
      <c r="C238" s="18">
        <v>1997</v>
      </c>
      <c r="D238" s="18" t="s">
        <v>775</v>
      </c>
      <c r="E238" s="18" t="s">
        <v>766</v>
      </c>
      <c r="F238" s="18"/>
      <c r="G238" s="18" t="s">
        <v>1533</v>
      </c>
      <c r="H238" s="18"/>
      <c r="I238" s="18" t="s">
        <v>1175</v>
      </c>
      <c r="J238" s="18">
        <v>177</v>
      </c>
      <c r="K238" s="18">
        <v>27</v>
      </c>
      <c r="L238" s="18">
        <v>150</v>
      </c>
      <c r="M238" s="9">
        <v>8.9909999999999997</v>
      </c>
      <c r="N238" s="9">
        <v>16.949999999999989</v>
      </c>
      <c r="O238" s="9">
        <v>18.009</v>
      </c>
      <c r="P238" s="9">
        <v>133.05000000000001</v>
      </c>
      <c r="Q238" s="10">
        <v>0.33299999999999996</v>
      </c>
      <c r="R238" s="10">
        <v>0.88700000000000012</v>
      </c>
      <c r="S238" s="10">
        <v>0.34659419451833018</v>
      </c>
      <c r="T238" s="10">
        <v>0.88078168132981149</v>
      </c>
      <c r="U238" s="10">
        <v>2.9469026548672597</v>
      </c>
      <c r="V238" s="10">
        <v>0.75197294250281843</v>
      </c>
      <c r="W238" s="10">
        <v>0.80249152542372881</v>
      </c>
      <c r="X238" s="10">
        <v>3.9188945350333713</v>
      </c>
    </row>
    <row r="239" spans="1:24" s="38" customFormat="1" x14ac:dyDescent="0.3">
      <c r="A239" s="18">
        <v>3580</v>
      </c>
      <c r="B239" s="18" t="s">
        <v>1232</v>
      </c>
      <c r="C239" s="18">
        <v>1997</v>
      </c>
      <c r="D239" s="18" t="s">
        <v>775</v>
      </c>
      <c r="E239" s="18" t="s">
        <v>766</v>
      </c>
      <c r="F239" s="18"/>
      <c r="G239" s="18" t="s">
        <v>1533</v>
      </c>
      <c r="H239" s="18"/>
      <c r="I239" s="18" t="s">
        <v>1172</v>
      </c>
      <c r="J239" s="18">
        <v>177</v>
      </c>
      <c r="K239" s="18">
        <v>27</v>
      </c>
      <c r="L239" s="18">
        <v>150</v>
      </c>
      <c r="M239" s="9">
        <v>3.9960000000000004</v>
      </c>
      <c r="N239" s="9">
        <v>4.9499999999999886</v>
      </c>
      <c r="O239" s="9">
        <v>23.003999999999998</v>
      </c>
      <c r="P239" s="9">
        <v>145.05000000000001</v>
      </c>
      <c r="Q239" s="10">
        <v>0.14800000000000002</v>
      </c>
      <c r="R239" s="10">
        <v>0.96700000000000008</v>
      </c>
      <c r="S239" s="10">
        <v>0.44668008048289798</v>
      </c>
      <c r="T239" s="10">
        <v>0.86311542718411949</v>
      </c>
      <c r="U239" s="10">
        <v>4.4848484848484969</v>
      </c>
      <c r="V239" s="10">
        <v>0.88107549120992756</v>
      </c>
      <c r="W239" s="10">
        <v>0.84206779661016962</v>
      </c>
      <c r="X239" s="10">
        <v>5.0901977521695958</v>
      </c>
    </row>
    <row r="240" spans="1:24" s="38" customFormat="1" x14ac:dyDescent="0.3">
      <c r="A240" s="18">
        <v>3580</v>
      </c>
      <c r="B240" s="18" t="s">
        <v>1232</v>
      </c>
      <c r="C240" s="18">
        <v>1997</v>
      </c>
      <c r="D240" s="18" t="s">
        <v>775</v>
      </c>
      <c r="E240" s="18" t="s">
        <v>766</v>
      </c>
      <c r="F240" s="18" t="s">
        <v>1237</v>
      </c>
      <c r="G240" s="18" t="s">
        <v>1171</v>
      </c>
      <c r="H240" s="18" t="s">
        <v>1460</v>
      </c>
      <c r="I240" s="18" t="s">
        <v>1176</v>
      </c>
      <c r="J240" s="18">
        <v>177</v>
      </c>
      <c r="K240" s="18">
        <v>27</v>
      </c>
      <c r="L240" s="18">
        <v>150</v>
      </c>
      <c r="M240" s="9">
        <v>11.988</v>
      </c>
      <c r="N240" s="9">
        <v>4.0500000000000114</v>
      </c>
      <c r="O240" s="9">
        <v>15.012</v>
      </c>
      <c r="P240" s="9">
        <v>145.94999999999999</v>
      </c>
      <c r="Q240" s="10">
        <v>0.44400000000000001</v>
      </c>
      <c r="R240" s="10">
        <v>0.97299999999999998</v>
      </c>
      <c r="S240" s="10">
        <v>0.74747474747474696</v>
      </c>
      <c r="T240" s="10">
        <v>0.90673575129533679</v>
      </c>
      <c r="U240" s="10">
        <v>16.444444444444429</v>
      </c>
      <c r="V240" s="10">
        <v>0.57142857142857151</v>
      </c>
      <c r="W240" s="10">
        <v>0.89230508474576264</v>
      </c>
      <c r="X240" s="10">
        <v>28.777777777777693</v>
      </c>
    </row>
    <row r="241" spans="1:24" s="38" customFormat="1" x14ac:dyDescent="0.3">
      <c r="A241" s="18">
        <v>3580</v>
      </c>
      <c r="B241" s="18" t="s">
        <v>1232</v>
      </c>
      <c r="C241" s="18">
        <v>1997</v>
      </c>
      <c r="D241" s="18" t="s">
        <v>775</v>
      </c>
      <c r="E241" s="18" t="s">
        <v>766</v>
      </c>
      <c r="F241" s="18"/>
      <c r="G241" s="18" t="s">
        <v>1532</v>
      </c>
      <c r="H241" s="18"/>
      <c r="I241" s="18" t="s">
        <v>1206</v>
      </c>
      <c r="J241" s="18">
        <v>177</v>
      </c>
      <c r="K241" s="18">
        <v>27</v>
      </c>
      <c r="L241" s="18">
        <v>150</v>
      </c>
      <c r="M241" s="9">
        <v>1.9980000000000002</v>
      </c>
      <c r="N241" s="9">
        <v>3</v>
      </c>
      <c r="O241" s="9">
        <v>25.001999999999999</v>
      </c>
      <c r="P241" s="9">
        <v>147</v>
      </c>
      <c r="Q241" s="10">
        <v>7.400000000000001E-2</v>
      </c>
      <c r="R241" s="10">
        <v>0.98</v>
      </c>
      <c r="S241" s="10">
        <v>0.39975990396158467</v>
      </c>
      <c r="T241" s="10">
        <v>0.85464122510203366</v>
      </c>
      <c r="U241" s="10">
        <v>3.6999999999999971</v>
      </c>
      <c r="V241" s="10">
        <v>0.94489795918367347</v>
      </c>
      <c r="W241" s="10">
        <v>0.84179661016949148</v>
      </c>
      <c r="X241" s="10">
        <v>3.9157667386609072</v>
      </c>
    </row>
    <row r="242" spans="1:24" s="38" customFormat="1" x14ac:dyDescent="0.3">
      <c r="A242" s="18">
        <v>3580</v>
      </c>
      <c r="B242" s="18" t="s">
        <v>1232</v>
      </c>
      <c r="C242" s="18">
        <v>1997</v>
      </c>
      <c r="D242" s="18" t="s">
        <v>775</v>
      </c>
      <c r="E242" s="18" t="s">
        <v>766</v>
      </c>
      <c r="F242" s="18"/>
      <c r="G242" s="18" t="s">
        <v>1532</v>
      </c>
      <c r="H242" s="18"/>
      <c r="I242" s="18" t="s">
        <v>1233</v>
      </c>
      <c r="J242" s="18">
        <v>177</v>
      </c>
      <c r="K242" s="18">
        <v>27</v>
      </c>
      <c r="L242" s="18">
        <v>150</v>
      </c>
      <c r="M242" s="9">
        <v>0</v>
      </c>
      <c r="N242" s="9">
        <v>0</v>
      </c>
      <c r="O242" s="9">
        <v>27</v>
      </c>
      <c r="P242" s="9">
        <v>150</v>
      </c>
      <c r="Q242" s="10">
        <v>0</v>
      </c>
      <c r="R242" s="10">
        <v>1</v>
      </c>
      <c r="S242" s="10" t="s">
        <v>43</v>
      </c>
      <c r="T242" s="10">
        <v>0.84745762711864403</v>
      </c>
      <c r="U242" s="10" t="s">
        <v>43</v>
      </c>
      <c r="V242" s="10">
        <v>1</v>
      </c>
      <c r="W242" s="10">
        <v>0.84745762711864403</v>
      </c>
      <c r="X242" s="10" t="s">
        <v>43</v>
      </c>
    </row>
    <row r="243" spans="1:24" s="38" customFormat="1" x14ac:dyDescent="0.3">
      <c r="A243" s="18">
        <v>3580</v>
      </c>
      <c r="B243" s="18" t="s">
        <v>1232</v>
      </c>
      <c r="C243" s="18">
        <v>1997</v>
      </c>
      <c r="D243" s="18" t="s">
        <v>775</v>
      </c>
      <c r="E243" s="18" t="s">
        <v>766</v>
      </c>
      <c r="F243" s="18"/>
      <c r="G243" s="18" t="s">
        <v>1533</v>
      </c>
      <c r="H243" s="18"/>
      <c r="I243" s="18" t="s">
        <v>1175</v>
      </c>
      <c r="J243" s="18">
        <v>177</v>
      </c>
      <c r="K243" s="18">
        <v>27</v>
      </c>
      <c r="L243" s="18">
        <v>150</v>
      </c>
      <c r="M243" s="9">
        <v>8.9909999999999997</v>
      </c>
      <c r="N243" s="9">
        <v>19.050000000000011</v>
      </c>
      <c r="O243" s="9">
        <v>18.009</v>
      </c>
      <c r="P243" s="9">
        <v>130.94999999999999</v>
      </c>
      <c r="Q243" s="10">
        <v>0.33299999999999996</v>
      </c>
      <c r="R243" s="10">
        <v>0.87299999999999989</v>
      </c>
      <c r="S243" s="10">
        <v>0.32063763774473081</v>
      </c>
      <c r="T243" s="10">
        <v>0.87910096066702914</v>
      </c>
      <c r="U243" s="10">
        <v>2.6220472440944858</v>
      </c>
      <c r="V243" s="10">
        <v>0.764032073310424</v>
      </c>
      <c r="W243" s="10">
        <v>0.79062711864406765</v>
      </c>
      <c r="X243" s="10">
        <v>3.4318549386723936</v>
      </c>
    </row>
    <row r="244" spans="1:24" s="38" customFormat="1" x14ac:dyDescent="0.3">
      <c r="A244" s="18">
        <v>3580</v>
      </c>
      <c r="B244" s="18" t="s">
        <v>1232</v>
      </c>
      <c r="C244" s="18">
        <v>1997</v>
      </c>
      <c r="D244" s="18" t="s">
        <v>775</v>
      </c>
      <c r="E244" s="18" t="s">
        <v>766</v>
      </c>
      <c r="F244" s="18"/>
      <c r="G244" s="18" t="s">
        <v>1533</v>
      </c>
      <c r="H244" s="18"/>
      <c r="I244" s="18" t="s">
        <v>1172</v>
      </c>
      <c r="J244" s="18">
        <v>177</v>
      </c>
      <c r="K244" s="18">
        <v>27</v>
      </c>
      <c r="L244" s="18">
        <v>150</v>
      </c>
      <c r="M244" s="9">
        <v>5.9939999999999998</v>
      </c>
      <c r="N244" s="9">
        <v>6</v>
      </c>
      <c r="O244" s="9">
        <v>21.006</v>
      </c>
      <c r="P244" s="9">
        <v>144</v>
      </c>
      <c r="Q244" s="10">
        <v>0.222</v>
      </c>
      <c r="R244" s="10">
        <v>0.96</v>
      </c>
      <c r="S244" s="10">
        <v>0.49974987493746875</v>
      </c>
      <c r="T244" s="10">
        <v>0.87269553834406022</v>
      </c>
      <c r="U244" s="10">
        <v>5.5499999999999954</v>
      </c>
      <c r="V244" s="10">
        <v>0.81041666666666667</v>
      </c>
      <c r="W244" s="10">
        <v>0.84742372881355932</v>
      </c>
      <c r="X244" s="10">
        <v>6.8483290488431869</v>
      </c>
    </row>
    <row r="245" spans="1:24" s="38" customFormat="1" x14ac:dyDescent="0.3">
      <c r="A245" s="18">
        <v>3580</v>
      </c>
      <c r="B245" s="18" t="s">
        <v>1232</v>
      </c>
      <c r="C245" s="18">
        <v>1997</v>
      </c>
      <c r="D245" s="18" t="s">
        <v>775</v>
      </c>
      <c r="E245" s="18" t="s">
        <v>766</v>
      </c>
      <c r="F245" s="18" t="s">
        <v>1236</v>
      </c>
      <c r="G245" s="18" t="s">
        <v>1171</v>
      </c>
      <c r="H245" s="18" t="s">
        <v>1460</v>
      </c>
      <c r="I245" s="18" t="s">
        <v>1176</v>
      </c>
      <c r="J245" s="18">
        <v>177</v>
      </c>
      <c r="K245" s="18">
        <v>27</v>
      </c>
      <c r="L245" s="18">
        <v>150</v>
      </c>
      <c r="M245" s="9">
        <v>14.013</v>
      </c>
      <c r="N245" s="9">
        <v>8.0999999999999943</v>
      </c>
      <c r="O245" s="9">
        <v>12.987</v>
      </c>
      <c r="P245" s="9">
        <v>141.9</v>
      </c>
      <c r="Q245" s="10">
        <v>0.51900000000000002</v>
      </c>
      <c r="R245" s="10">
        <v>0.94600000000000006</v>
      </c>
      <c r="S245" s="10">
        <v>0.63369963369963389</v>
      </c>
      <c r="T245" s="10">
        <v>0.91615177516512036</v>
      </c>
      <c r="U245" s="10">
        <v>9.6111111111111232</v>
      </c>
      <c r="V245" s="10">
        <v>0.5084566596194503</v>
      </c>
      <c r="W245" s="10">
        <v>0.88086440677966105</v>
      </c>
      <c r="X245" s="10">
        <v>18.902517902517914</v>
      </c>
    </row>
    <row r="246" spans="1:24" s="38" customFormat="1" x14ac:dyDescent="0.3">
      <c r="A246" s="18">
        <v>3580</v>
      </c>
      <c r="B246" s="18" t="s">
        <v>1232</v>
      </c>
      <c r="C246" s="18">
        <v>1997</v>
      </c>
      <c r="D246" s="18" t="s">
        <v>775</v>
      </c>
      <c r="E246" s="18" t="s">
        <v>766</v>
      </c>
      <c r="F246" s="18"/>
      <c r="G246" s="18" t="s">
        <v>1532</v>
      </c>
      <c r="H246" s="18"/>
      <c r="I246" s="18" t="s">
        <v>1206</v>
      </c>
      <c r="J246" s="18">
        <v>177</v>
      </c>
      <c r="K246" s="18">
        <v>27</v>
      </c>
      <c r="L246" s="18">
        <v>150</v>
      </c>
      <c r="M246" s="9">
        <v>5.9939999999999998</v>
      </c>
      <c r="N246" s="9">
        <v>4.0500000000000114</v>
      </c>
      <c r="O246" s="9">
        <v>21.006</v>
      </c>
      <c r="P246" s="9">
        <v>145.94999999999999</v>
      </c>
      <c r="Q246" s="10">
        <v>0.222</v>
      </c>
      <c r="R246" s="10">
        <v>0.97299999999999998</v>
      </c>
      <c r="S246" s="10">
        <v>0.59677419354838646</v>
      </c>
      <c r="T246" s="10">
        <v>0.87418241932006036</v>
      </c>
      <c r="U246" s="10">
        <v>8.2222222222222143</v>
      </c>
      <c r="V246" s="10">
        <v>0.79958890030832486</v>
      </c>
      <c r="W246" s="10">
        <v>0.85844067796610168</v>
      </c>
      <c r="X246" s="10">
        <v>10.283061982290745</v>
      </c>
    </row>
    <row r="247" spans="1:24" s="38" customFormat="1" x14ac:dyDescent="0.3">
      <c r="A247" s="18">
        <v>3580</v>
      </c>
      <c r="B247" s="18" t="s">
        <v>1232</v>
      </c>
      <c r="C247" s="18">
        <v>1997</v>
      </c>
      <c r="D247" s="18" t="s">
        <v>775</v>
      </c>
      <c r="E247" s="18" t="s">
        <v>766</v>
      </c>
      <c r="F247" s="18"/>
      <c r="G247" s="18" t="s">
        <v>1532</v>
      </c>
      <c r="H247" s="18"/>
      <c r="I247" s="18" t="s">
        <v>1233</v>
      </c>
      <c r="J247" s="18">
        <v>177</v>
      </c>
      <c r="K247" s="18">
        <v>27</v>
      </c>
      <c r="L247" s="18">
        <v>150</v>
      </c>
      <c r="M247" s="9">
        <v>0.99900000000000011</v>
      </c>
      <c r="N247" s="9">
        <v>0</v>
      </c>
      <c r="O247" s="9">
        <v>26.001000000000001</v>
      </c>
      <c r="P247" s="9">
        <v>150</v>
      </c>
      <c r="Q247" s="10">
        <v>3.7000000000000005E-2</v>
      </c>
      <c r="R247" s="10">
        <v>1</v>
      </c>
      <c r="S247" s="10">
        <v>1</v>
      </c>
      <c r="T247" s="10">
        <v>0.85226788484156335</v>
      </c>
      <c r="U247" s="10" t="s">
        <v>43</v>
      </c>
      <c r="V247" s="10">
        <v>0.96299999999999997</v>
      </c>
      <c r="W247" s="10">
        <v>0.85310169491525423</v>
      </c>
      <c r="X247" s="10" t="s">
        <v>43</v>
      </c>
    </row>
    <row r="248" spans="1:24" s="38" customFormat="1" x14ac:dyDescent="0.3">
      <c r="A248" s="18">
        <v>3580</v>
      </c>
      <c r="B248" s="18" t="s">
        <v>1232</v>
      </c>
      <c r="C248" s="18">
        <v>1997</v>
      </c>
      <c r="D248" s="18" t="s">
        <v>775</v>
      </c>
      <c r="E248" s="18" t="s">
        <v>766</v>
      </c>
      <c r="F248" s="18"/>
      <c r="G248" s="18" t="s">
        <v>1533</v>
      </c>
      <c r="H248" s="18"/>
      <c r="I248" s="18" t="s">
        <v>1175</v>
      </c>
      <c r="J248" s="18">
        <v>177</v>
      </c>
      <c r="K248" s="18">
        <v>27</v>
      </c>
      <c r="L248" s="18">
        <v>150</v>
      </c>
      <c r="M248" s="9">
        <v>16.010999999999999</v>
      </c>
      <c r="N248" s="9">
        <v>19.949999999999989</v>
      </c>
      <c r="O248" s="9">
        <v>10.989000000000001</v>
      </c>
      <c r="P248" s="9">
        <v>130.05000000000001</v>
      </c>
      <c r="Q248" s="10">
        <v>0.59299999999999997</v>
      </c>
      <c r="R248" s="10">
        <v>0.8670000000000001</v>
      </c>
      <c r="S248" s="10">
        <v>0.44523233502961557</v>
      </c>
      <c r="T248" s="10">
        <v>0.9220853806393976</v>
      </c>
      <c r="U248" s="10">
        <v>4.4586466165413565</v>
      </c>
      <c r="V248" s="10">
        <v>0.46943483275663206</v>
      </c>
      <c r="W248" s="10">
        <v>0.82520338983050856</v>
      </c>
      <c r="X248" s="10">
        <v>9.4979032347453458</v>
      </c>
    </row>
    <row r="249" spans="1:24" s="38" customFormat="1" x14ac:dyDescent="0.3">
      <c r="A249" s="18">
        <v>3580</v>
      </c>
      <c r="B249" s="18" t="s">
        <v>1232</v>
      </c>
      <c r="C249" s="18">
        <v>1997</v>
      </c>
      <c r="D249" s="18" t="s">
        <v>775</v>
      </c>
      <c r="E249" s="18" t="s">
        <v>766</v>
      </c>
      <c r="F249" s="18"/>
      <c r="G249" s="18" t="s">
        <v>1533</v>
      </c>
      <c r="H249" s="18"/>
      <c r="I249" s="18" t="s">
        <v>1172</v>
      </c>
      <c r="J249" s="18">
        <v>177</v>
      </c>
      <c r="K249" s="18">
        <v>27</v>
      </c>
      <c r="L249" s="18">
        <v>150</v>
      </c>
      <c r="M249" s="9">
        <v>8.9909999999999997</v>
      </c>
      <c r="N249" s="9">
        <v>7.0500000000000114</v>
      </c>
      <c r="O249" s="9">
        <v>18.009</v>
      </c>
      <c r="P249" s="9">
        <v>142.94999999999999</v>
      </c>
      <c r="Q249" s="10">
        <v>0.33299999999999996</v>
      </c>
      <c r="R249" s="10">
        <v>0.95299999999999996</v>
      </c>
      <c r="S249" s="10">
        <v>0.56050121563493505</v>
      </c>
      <c r="T249" s="10">
        <v>0.8881143645276125</v>
      </c>
      <c r="U249" s="10">
        <v>7.085106382978716</v>
      </c>
      <c r="V249" s="10">
        <v>0.69989506820566638</v>
      </c>
      <c r="W249" s="10">
        <v>0.85842372881355922</v>
      </c>
      <c r="X249" s="10">
        <v>10.12309802545534</v>
      </c>
    </row>
    <row r="250" spans="1:24" s="38" customFormat="1" x14ac:dyDescent="0.3">
      <c r="A250" s="18">
        <v>3580</v>
      </c>
      <c r="B250" s="18" t="s">
        <v>1232</v>
      </c>
      <c r="C250" s="18">
        <v>1997</v>
      </c>
      <c r="D250" s="18" t="s">
        <v>775</v>
      </c>
      <c r="E250" s="18" t="s">
        <v>766</v>
      </c>
      <c r="F250" s="18" t="s">
        <v>1235</v>
      </c>
      <c r="G250" s="18" t="s">
        <v>1171</v>
      </c>
      <c r="H250" s="18" t="s">
        <v>1460</v>
      </c>
      <c r="I250" s="18" t="s">
        <v>1176</v>
      </c>
      <c r="J250" s="18">
        <v>177</v>
      </c>
      <c r="K250" s="18">
        <v>27</v>
      </c>
      <c r="L250" s="18">
        <v>150</v>
      </c>
      <c r="M250" s="9">
        <v>27</v>
      </c>
      <c r="N250" s="9">
        <v>8.0999999999999943</v>
      </c>
      <c r="O250" s="9">
        <v>0</v>
      </c>
      <c r="P250" s="9">
        <v>141.9</v>
      </c>
      <c r="Q250" s="10">
        <v>1</v>
      </c>
      <c r="R250" s="10">
        <v>0.94600000000000006</v>
      </c>
      <c r="S250" s="10">
        <v>0.76923076923076938</v>
      </c>
      <c r="T250" s="10">
        <v>1</v>
      </c>
      <c r="U250" s="10">
        <v>18.51851851851854</v>
      </c>
      <c r="V250" s="10">
        <v>0</v>
      </c>
      <c r="W250" s="10">
        <v>0.95423728813559328</v>
      </c>
      <c r="X250" s="10" t="s">
        <v>43</v>
      </c>
    </row>
    <row r="251" spans="1:24" s="38" customFormat="1" x14ac:dyDescent="0.3">
      <c r="A251" s="18">
        <v>3580</v>
      </c>
      <c r="B251" s="18" t="s">
        <v>1232</v>
      </c>
      <c r="C251" s="18">
        <v>1997</v>
      </c>
      <c r="D251" s="18" t="s">
        <v>775</v>
      </c>
      <c r="E251" s="18" t="s">
        <v>766</v>
      </c>
      <c r="F251" s="18"/>
      <c r="G251" s="18" t="s">
        <v>1532</v>
      </c>
      <c r="H251" s="18"/>
      <c r="I251" s="18" t="s">
        <v>1206</v>
      </c>
      <c r="J251" s="18">
        <v>177</v>
      </c>
      <c r="K251" s="18">
        <v>27</v>
      </c>
      <c r="L251" s="18">
        <v>150</v>
      </c>
      <c r="M251" s="9">
        <v>22.004999999999999</v>
      </c>
      <c r="N251" s="9">
        <v>3</v>
      </c>
      <c r="O251" s="9">
        <v>4.995000000000001</v>
      </c>
      <c r="P251" s="9">
        <v>147</v>
      </c>
      <c r="Q251" s="10">
        <v>0.81499999999999995</v>
      </c>
      <c r="R251" s="10">
        <v>0.98</v>
      </c>
      <c r="S251" s="10">
        <v>0.88002399520095975</v>
      </c>
      <c r="T251" s="10">
        <v>0.96713707687752881</v>
      </c>
      <c r="U251" s="10">
        <v>40.749999999999964</v>
      </c>
      <c r="V251" s="10">
        <v>0.1887755102040817</v>
      </c>
      <c r="W251" s="10">
        <v>0.95483050847457629</v>
      </c>
      <c r="X251" s="10">
        <v>215.86486486486481</v>
      </c>
    </row>
    <row r="252" spans="1:24" s="38" customFormat="1" x14ac:dyDescent="0.3">
      <c r="A252" s="18">
        <v>3580</v>
      </c>
      <c r="B252" s="18" t="s">
        <v>1232</v>
      </c>
      <c r="C252" s="18">
        <v>1997</v>
      </c>
      <c r="D252" s="18" t="s">
        <v>775</v>
      </c>
      <c r="E252" s="18" t="s">
        <v>766</v>
      </c>
      <c r="F252" s="18"/>
      <c r="G252" s="18" t="s">
        <v>1532</v>
      </c>
      <c r="H252" s="18"/>
      <c r="I252" s="18" t="s">
        <v>1233</v>
      </c>
      <c r="J252" s="18">
        <v>177</v>
      </c>
      <c r="K252" s="18">
        <v>27</v>
      </c>
      <c r="L252" s="18">
        <v>150</v>
      </c>
      <c r="M252" s="9">
        <v>17.010000000000002</v>
      </c>
      <c r="N252" s="9">
        <v>1.0500000000000114</v>
      </c>
      <c r="O252" s="9">
        <v>9.9899999999999984</v>
      </c>
      <c r="P252" s="9">
        <v>148.94999999999999</v>
      </c>
      <c r="Q252" s="10">
        <v>0.63</v>
      </c>
      <c r="R252" s="10">
        <v>0.99299999999999988</v>
      </c>
      <c r="S252" s="10">
        <v>0.94186046511627852</v>
      </c>
      <c r="T252" s="10">
        <v>0.93714609286523209</v>
      </c>
      <c r="U252" s="10">
        <v>89.999999999998494</v>
      </c>
      <c r="V252" s="10">
        <v>0.37260825780463247</v>
      </c>
      <c r="W252" s="10">
        <v>0.93762711864406767</v>
      </c>
      <c r="X252" s="10">
        <v>241.54054054053799</v>
      </c>
    </row>
    <row r="253" spans="1:24" s="38" customFormat="1" x14ac:dyDescent="0.3">
      <c r="A253" s="18">
        <v>3580</v>
      </c>
      <c r="B253" s="18" t="s">
        <v>1232</v>
      </c>
      <c r="C253" s="18">
        <v>1997</v>
      </c>
      <c r="D253" s="18" t="s">
        <v>775</v>
      </c>
      <c r="E253" s="18" t="s">
        <v>766</v>
      </c>
      <c r="F253" s="18"/>
      <c r="G253" s="18" t="s">
        <v>1533</v>
      </c>
      <c r="H253" s="18"/>
      <c r="I253" s="18" t="s">
        <v>1175</v>
      </c>
      <c r="J253" s="18">
        <v>177</v>
      </c>
      <c r="K253" s="18">
        <v>27</v>
      </c>
      <c r="L253" s="18">
        <v>150</v>
      </c>
      <c r="M253" s="9">
        <v>24.003</v>
      </c>
      <c r="N253" s="9">
        <v>24</v>
      </c>
      <c r="O253" s="9">
        <v>2.9969999999999999</v>
      </c>
      <c r="P253" s="9">
        <v>126</v>
      </c>
      <c r="Q253" s="10">
        <v>0.88900000000000001</v>
      </c>
      <c r="R253" s="10">
        <v>0.84</v>
      </c>
      <c r="S253" s="10">
        <v>0.50003124804699706</v>
      </c>
      <c r="T253" s="10">
        <v>0.97676690155585</v>
      </c>
      <c r="U253" s="10">
        <v>5.5562499999999986</v>
      </c>
      <c r="V253" s="10">
        <v>0.13214285714285715</v>
      </c>
      <c r="W253" s="10">
        <v>0.84747457627118639</v>
      </c>
      <c r="X253" s="10">
        <v>42.047297297297298</v>
      </c>
    </row>
    <row r="254" spans="1:24" s="38" customFormat="1" x14ac:dyDescent="0.3">
      <c r="A254" s="18">
        <v>3580</v>
      </c>
      <c r="B254" s="18" t="s">
        <v>1232</v>
      </c>
      <c r="C254" s="18">
        <v>1997</v>
      </c>
      <c r="D254" s="18" t="s">
        <v>775</v>
      </c>
      <c r="E254" s="18" t="s">
        <v>766</v>
      </c>
      <c r="F254" s="18"/>
      <c r="G254" s="18" t="s">
        <v>1533</v>
      </c>
      <c r="H254" s="18"/>
      <c r="I254" s="18" t="s">
        <v>1172</v>
      </c>
      <c r="J254" s="18">
        <v>177</v>
      </c>
      <c r="K254" s="18">
        <v>27</v>
      </c>
      <c r="L254" s="18">
        <v>150</v>
      </c>
      <c r="M254" s="9">
        <v>21.006</v>
      </c>
      <c r="N254" s="9">
        <v>10.949999999999989</v>
      </c>
      <c r="O254" s="9">
        <v>5.9939999999999998</v>
      </c>
      <c r="P254" s="9">
        <v>139.05000000000001</v>
      </c>
      <c r="Q254" s="10">
        <v>0.77800000000000002</v>
      </c>
      <c r="R254" s="10">
        <v>0.92700000000000005</v>
      </c>
      <c r="S254" s="10">
        <v>0.65734134434847935</v>
      </c>
      <c r="T254" s="10">
        <v>0.95867460908414004</v>
      </c>
      <c r="U254" s="10">
        <v>10.65753424657535</v>
      </c>
      <c r="V254" s="10">
        <v>0.23948220064724915</v>
      </c>
      <c r="W254" s="10">
        <v>0.90427118644067805</v>
      </c>
      <c r="X254" s="10">
        <v>44.502406516105196</v>
      </c>
    </row>
    <row r="255" spans="1:24" s="38" customFormat="1" x14ac:dyDescent="0.3">
      <c r="A255" s="18">
        <v>3580</v>
      </c>
      <c r="B255" s="18" t="s">
        <v>1232</v>
      </c>
      <c r="C255" s="18">
        <v>1997</v>
      </c>
      <c r="D255" s="18" t="s">
        <v>775</v>
      </c>
      <c r="E255" s="18" t="s">
        <v>766</v>
      </c>
      <c r="F255" s="18" t="s">
        <v>1234</v>
      </c>
      <c r="G255" s="18" t="s">
        <v>1171</v>
      </c>
      <c r="H255" s="18" t="s">
        <v>1460</v>
      </c>
      <c r="I255" s="18" t="s">
        <v>1176</v>
      </c>
      <c r="J255" s="18">
        <v>177</v>
      </c>
      <c r="K255" s="18">
        <v>27</v>
      </c>
      <c r="L255" s="18">
        <v>150</v>
      </c>
      <c r="M255" s="9">
        <v>27</v>
      </c>
      <c r="N255" s="9">
        <v>4.0500000000000114</v>
      </c>
      <c r="O255" s="9">
        <v>0</v>
      </c>
      <c r="P255" s="9">
        <v>145.94999999999999</v>
      </c>
      <c r="Q255" s="10">
        <v>1</v>
      </c>
      <c r="R255" s="10">
        <v>0.97299999999999998</v>
      </c>
      <c r="S255" s="10">
        <v>0.86956521739130399</v>
      </c>
      <c r="T255" s="10">
        <v>1</v>
      </c>
      <c r="U255" s="10">
        <v>37.037037037037003</v>
      </c>
      <c r="V255" s="10">
        <v>0</v>
      </c>
      <c r="W255" s="10">
        <v>0.97711864406779658</v>
      </c>
      <c r="X255" s="10" t="s">
        <v>43</v>
      </c>
    </row>
    <row r="256" spans="1:24" s="38" customFormat="1" x14ac:dyDescent="0.3">
      <c r="A256" s="18">
        <v>3580</v>
      </c>
      <c r="B256" s="18" t="s">
        <v>1232</v>
      </c>
      <c r="C256" s="18">
        <v>1997</v>
      </c>
      <c r="D256" s="18" t="s">
        <v>775</v>
      </c>
      <c r="E256" s="18" t="s">
        <v>766</v>
      </c>
      <c r="F256" s="18"/>
      <c r="G256" s="18" t="s">
        <v>1532</v>
      </c>
      <c r="H256" s="18"/>
      <c r="I256" s="18" t="s">
        <v>1206</v>
      </c>
      <c r="J256" s="18">
        <v>177</v>
      </c>
      <c r="K256" s="18">
        <v>27</v>
      </c>
      <c r="L256" s="18">
        <v>150</v>
      </c>
      <c r="M256" s="9">
        <v>24.003</v>
      </c>
      <c r="N256" s="9">
        <v>3</v>
      </c>
      <c r="O256" s="9">
        <v>2.9969999999999999</v>
      </c>
      <c r="P256" s="9">
        <v>147</v>
      </c>
      <c r="Q256" s="10">
        <v>0.88900000000000001</v>
      </c>
      <c r="R256" s="10">
        <v>0.98</v>
      </c>
      <c r="S256" s="10">
        <v>0.88890123319631154</v>
      </c>
      <c r="T256" s="10">
        <v>0.98001960039200775</v>
      </c>
      <c r="U256" s="10">
        <v>44.44999999999996</v>
      </c>
      <c r="V256" s="10">
        <v>0.11326530612244896</v>
      </c>
      <c r="W256" s="10">
        <v>0.96611864406779657</v>
      </c>
      <c r="X256" s="10">
        <v>392.44144144144144</v>
      </c>
    </row>
    <row r="257" spans="1:24" s="38" customFormat="1" x14ac:dyDescent="0.3">
      <c r="A257" s="18">
        <v>3580</v>
      </c>
      <c r="B257" s="18" t="s">
        <v>1232</v>
      </c>
      <c r="C257" s="18">
        <v>1997</v>
      </c>
      <c r="D257" s="18" t="s">
        <v>775</v>
      </c>
      <c r="E257" s="18" t="s">
        <v>766</v>
      </c>
      <c r="F257" s="18"/>
      <c r="G257" s="18" t="s">
        <v>1532</v>
      </c>
      <c r="H257" s="18"/>
      <c r="I257" s="18" t="s">
        <v>1233</v>
      </c>
      <c r="J257" s="18">
        <v>177</v>
      </c>
      <c r="K257" s="18">
        <v>27</v>
      </c>
      <c r="L257" s="18">
        <v>150</v>
      </c>
      <c r="M257" s="9">
        <v>22.004999999999999</v>
      </c>
      <c r="N257" s="9">
        <v>1.9499999999999886</v>
      </c>
      <c r="O257" s="9">
        <v>4.995000000000001</v>
      </c>
      <c r="P257" s="9">
        <v>148.05000000000001</v>
      </c>
      <c r="Q257" s="10">
        <v>0.81499999999999995</v>
      </c>
      <c r="R257" s="10">
        <v>0.9870000000000001</v>
      </c>
      <c r="S257" s="10">
        <v>0.91859737006887954</v>
      </c>
      <c r="T257" s="10">
        <v>0.96736254042928549</v>
      </c>
      <c r="U257" s="10">
        <v>62.692307692308169</v>
      </c>
      <c r="V257" s="10">
        <v>0.18743667679837897</v>
      </c>
      <c r="W257" s="10">
        <v>0.96076271186440687</v>
      </c>
      <c r="X257" s="10">
        <v>334.47193347193542</v>
      </c>
    </row>
    <row r="258" spans="1:24" s="38" customFormat="1" x14ac:dyDescent="0.3">
      <c r="A258" s="18">
        <v>3580</v>
      </c>
      <c r="B258" s="18" t="s">
        <v>1232</v>
      </c>
      <c r="C258" s="18">
        <v>1997</v>
      </c>
      <c r="D258" s="18" t="s">
        <v>775</v>
      </c>
      <c r="E258" s="18" t="s">
        <v>766</v>
      </c>
      <c r="F258" s="18"/>
      <c r="G258" s="18" t="s">
        <v>1533</v>
      </c>
      <c r="H258" s="18"/>
      <c r="I258" s="18" t="s">
        <v>1175</v>
      </c>
      <c r="J258" s="18">
        <v>177</v>
      </c>
      <c r="K258" s="18">
        <v>27</v>
      </c>
      <c r="L258" s="18">
        <v>150</v>
      </c>
      <c r="M258" s="9">
        <v>26.000999999999998</v>
      </c>
      <c r="N258" s="9">
        <v>19.949999999999989</v>
      </c>
      <c r="O258" s="9">
        <v>0.99900000000000233</v>
      </c>
      <c r="P258" s="9">
        <v>130.05000000000001</v>
      </c>
      <c r="Q258" s="10">
        <v>0.96299999999999997</v>
      </c>
      <c r="R258" s="10">
        <v>0.8670000000000001</v>
      </c>
      <c r="S258" s="10">
        <v>0.56584187504080441</v>
      </c>
      <c r="T258" s="10">
        <v>0.99237689719112698</v>
      </c>
      <c r="U258" s="10">
        <v>7.2406015037594038</v>
      </c>
      <c r="V258" s="10">
        <v>4.2675893886966583E-2</v>
      </c>
      <c r="W258" s="10">
        <v>0.88164406779661031</v>
      </c>
      <c r="X258" s="10">
        <v>169.66490550701045</v>
      </c>
    </row>
    <row r="259" spans="1:24" s="38" customFormat="1" x14ac:dyDescent="0.3">
      <c r="A259" s="18">
        <v>3580</v>
      </c>
      <c r="B259" s="18" t="s">
        <v>1232</v>
      </c>
      <c r="C259" s="18">
        <v>1997</v>
      </c>
      <c r="D259" s="18" t="s">
        <v>775</v>
      </c>
      <c r="E259" s="18" t="s">
        <v>766</v>
      </c>
      <c r="F259" s="18"/>
      <c r="G259" s="18" t="s">
        <v>1533</v>
      </c>
      <c r="H259" s="18"/>
      <c r="I259" s="18" t="s">
        <v>1172</v>
      </c>
      <c r="J259" s="18">
        <v>177</v>
      </c>
      <c r="K259" s="18">
        <v>27</v>
      </c>
      <c r="L259" s="18">
        <v>150</v>
      </c>
      <c r="M259" s="9">
        <v>25.001999999999999</v>
      </c>
      <c r="N259" s="9">
        <v>10.949999999999989</v>
      </c>
      <c r="O259" s="9">
        <v>1.9980000000000011</v>
      </c>
      <c r="P259" s="9">
        <v>139.05000000000001</v>
      </c>
      <c r="Q259" s="10">
        <v>0.92599999999999993</v>
      </c>
      <c r="R259" s="10">
        <v>0.92700000000000005</v>
      </c>
      <c r="S259" s="10">
        <v>0.69542723631508707</v>
      </c>
      <c r="T259" s="10">
        <v>0.98583460949464019</v>
      </c>
      <c r="U259" s="10">
        <v>12.684931506849322</v>
      </c>
      <c r="V259" s="10">
        <v>7.98274002157498E-2</v>
      </c>
      <c r="W259" s="10">
        <v>0.92684745762711873</v>
      </c>
      <c r="X259" s="10">
        <v>158.90447982228812</v>
      </c>
    </row>
    <row r="260" spans="1:24" s="38" customFormat="1" x14ac:dyDescent="0.3">
      <c r="A260" s="18">
        <v>3646</v>
      </c>
      <c r="B260" s="18" t="s">
        <v>1230</v>
      </c>
      <c r="C260" s="18">
        <v>1996</v>
      </c>
      <c r="D260" s="18" t="s">
        <v>1229</v>
      </c>
      <c r="E260" s="18" t="s">
        <v>766</v>
      </c>
      <c r="F260" s="18"/>
      <c r="G260" s="18" t="s">
        <v>1181</v>
      </c>
      <c r="H260" s="18" t="s">
        <v>1460</v>
      </c>
      <c r="I260" s="18" t="s">
        <v>1231</v>
      </c>
      <c r="J260" s="18">
        <v>433</v>
      </c>
      <c r="K260" s="18">
        <v>48</v>
      </c>
      <c r="L260" s="18">
        <v>385</v>
      </c>
      <c r="M260" s="9">
        <v>38.880000000000003</v>
      </c>
      <c r="N260" s="9">
        <v>7.6999999999999886</v>
      </c>
      <c r="O260" s="9">
        <v>9.1199999999999974</v>
      </c>
      <c r="P260" s="9">
        <v>377.3</v>
      </c>
      <c r="Q260" s="10">
        <v>0.81</v>
      </c>
      <c r="R260" s="10">
        <v>0.98</v>
      </c>
      <c r="S260" s="10">
        <v>0.83469300128810675</v>
      </c>
      <c r="T260" s="10">
        <v>0.97639873712540759</v>
      </c>
      <c r="U260" s="10">
        <v>40.499999999999964</v>
      </c>
      <c r="V260" s="10">
        <v>0.1938775510204081</v>
      </c>
      <c r="W260" s="10">
        <v>0.96115473441108545</v>
      </c>
      <c r="X260" s="10">
        <v>208.89473684210566</v>
      </c>
    </row>
    <row r="261" spans="1:24" s="38" customFormat="1" x14ac:dyDescent="0.3">
      <c r="A261" s="18">
        <v>3646</v>
      </c>
      <c r="B261" s="18" t="s">
        <v>1230</v>
      </c>
      <c r="C261" s="18">
        <v>1996</v>
      </c>
      <c r="D261" s="18" t="s">
        <v>1229</v>
      </c>
      <c r="E261" s="18" t="s">
        <v>766</v>
      </c>
      <c r="F261" s="18"/>
      <c r="G261" s="18" t="s">
        <v>1193</v>
      </c>
      <c r="H261" s="18"/>
      <c r="I261" s="18" t="s">
        <v>1175</v>
      </c>
      <c r="J261" s="18">
        <v>433</v>
      </c>
      <c r="K261" s="18">
        <v>48</v>
      </c>
      <c r="L261" s="18">
        <v>385</v>
      </c>
      <c r="M261" s="9">
        <v>47.04</v>
      </c>
      <c r="N261" s="9">
        <v>103.94999999999999</v>
      </c>
      <c r="O261" s="9">
        <v>0.96000000000000085</v>
      </c>
      <c r="P261" s="9">
        <v>281.05</v>
      </c>
      <c r="Q261" s="10">
        <v>0.98</v>
      </c>
      <c r="R261" s="10">
        <v>0.73</v>
      </c>
      <c r="S261" s="10">
        <v>0.3115438108484006</v>
      </c>
      <c r="T261" s="10">
        <v>0.99659586539484424</v>
      </c>
      <c r="U261" s="10">
        <v>3.6296296296296293</v>
      </c>
      <c r="V261" s="10">
        <v>2.7397260273972629E-2</v>
      </c>
      <c r="W261" s="10">
        <v>0.75771362586605084</v>
      </c>
      <c r="X261" s="10">
        <v>132.48148148148138</v>
      </c>
    </row>
    <row r="262" spans="1:24" s="38" customFormat="1" x14ac:dyDescent="0.3">
      <c r="A262" s="18">
        <v>3620</v>
      </c>
      <c r="B262" s="18" t="s">
        <v>1227</v>
      </c>
      <c r="C262" s="18">
        <v>1996</v>
      </c>
      <c r="D262" s="18" t="s">
        <v>1226</v>
      </c>
      <c r="E262" s="18" t="s">
        <v>766</v>
      </c>
      <c r="F262" s="18"/>
      <c r="G262" s="18" t="s">
        <v>1181</v>
      </c>
      <c r="H262" s="18" t="s">
        <v>1460</v>
      </c>
      <c r="I262" s="18" t="s">
        <v>1228</v>
      </c>
      <c r="J262" s="18">
        <v>77</v>
      </c>
      <c r="K262" s="18">
        <v>27</v>
      </c>
      <c r="L262" s="18">
        <v>50</v>
      </c>
      <c r="M262" s="9">
        <v>23.76</v>
      </c>
      <c r="N262" s="9">
        <v>6</v>
      </c>
      <c r="O262" s="9">
        <v>3.2399999999999984</v>
      </c>
      <c r="P262" s="9">
        <v>44</v>
      </c>
      <c r="Q262" s="10">
        <v>0.88</v>
      </c>
      <c r="R262" s="10">
        <v>0.88</v>
      </c>
      <c r="S262" s="10">
        <v>0.79838709677419351</v>
      </c>
      <c r="T262" s="10">
        <v>0.93141405588484349</v>
      </c>
      <c r="U262" s="10">
        <v>7.3333333333333339</v>
      </c>
      <c r="V262" s="10">
        <v>0.13636363636363635</v>
      </c>
      <c r="W262" s="10">
        <v>0.88000000000000012</v>
      </c>
      <c r="X262" s="10">
        <v>53.777777777777807</v>
      </c>
    </row>
    <row r="263" spans="1:24" s="38" customFormat="1" x14ac:dyDescent="0.3">
      <c r="A263" s="18">
        <v>3620</v>
      </c>
      <c r="B263" s="18" t="s">
        <v>1227</v>
      </c>
      <c r="C263" s="18">
        <v>1996</v>
      </c>
      <c r="D263" s="18" t="s">
        <v>1226</v>
      </c>
      <c r="E263" s="18" t="s">
        <v>766</v>
      </c>
      <c r="F263" s="18"/>
      <c r="G263" s="18" t="s">
        <v>1173</v>
      </c>
      <c r="H263" s="18"/>
      <c r="I263" s="18" t="s">
        <v>1225</v>
      </c>
      <c r="J263" s="18">
        <v>77</v>
      </c>
      <c r="K263" s="18">
        <v>27</v>
      </c>
      <c r="L263" s="18">
        <v>50</v>
      </c>
      <c r="M263" s="9">
        <v>23.76</v>
      </c>
      <c r="N263" s="9">
        <v>2.5</v>
      </c>
      <c r="O263" s="9">
        <v>3.2399999999999984</v>
      </c>
      <c r="P263" s="9">
        <v>47.5</v>
      </c>
      <c r="Q263" s="10">
        <v>0.88</v>
      </c>
      <c r="R263" s="10">
        <v>0.95</v>
      </c>
      <c r="S263" s="10">
        <v>0.90479817212490476</v>
      </c>
      <c r="T263" s="10">
        <v>0.93614505321245578</v>
      </c>
      <c r="U263" s="10">
        <v>17.599999999999984</v>
      </c>
      <c r="V263" s="10">
        <v>0.12631578947368421</v>
      </c>
      <c r="W263" s="10">
        <v>0.92545454545454553</v>
      </c>
      <c r="X263" s="10">
        <v>139.33333333333343</v>
      </c>
    </row>
    <row r="264" spans="1:24" s="38" customFormat="1" x14ac:dyDescent="0.3">
      <c r="A264" s="18">
        <v>3611</v>
      </c>
      <c r="B264" s="18" t="s">
        <v>1219</v>
      </c>
      <c r="C264" s="18">
        <v>1996</v>
      </c>
      <c r="D264" s="18" t="s">
        <v>775</v>
      </c>
      <c r="E264" s="18" t="s">
        <v>766</v>
      </c>
      <c r="F264" s="18" t="s">
        <v>1198</v>
      </c>
      <c r="G264" s="18" t="s">
        <v>1181</v>
      </c>
      <c r="H264" s="18" t="s">
        <v>1460</v>
      </c>
      <c r="I264" s="18" t="s">
        <v>1224</v>
      </c>
      <c r="J264" s="18">
        <v>133</v>
      </c>
      <c r="K264" s="18">
        <v>45</v>
      </c>
      <c r="L264" s="18">
        <v>88</v>
      </c>
      <c r="M264" s="9">
        <v>25.2</v>
      </c>
      <c r="N264" s="9">
        <v>7.9200000000000017</v>
      </c>
      <c r="O264" s="9">
        <v>19.8</v>
      </c>
      <c r="P264" s="9">
        <v>80.08</v>
      </c>
      <c r="Q264" s="10">
        <v>0.55999999999999994</v>
      </c>
      <c r="R264" s="10">
        <v>0.91</v>
      </c>
      <c r="S264" s="10">
        <v>0.76086956521739113</v>
      </c>
      <c r="T264" s="10">
        <v>0.80176211453744495</v>
      </c>
      <c r="U264" s="10">
        <v>6.2222222222222241</v>
      </c>
      <c r="V264" s="10">
        <v>0.48351648351648358</v>
      </c>
      <c r="W264" s="10">
        <v>0.79157894736842105</v>
      </c>
      <c r="X264" s="10">
        <v>12.868686868686865</v>
      </c>
    </row>
    <row r="265" spans="1:24" s="38" customFormat="1" x14ac:dyDescent="0.3">
      <c r="A265" s="18">
        <v>3611</v>
      </c>
      <c r="B265" s="18" t="s">
        <v>1219</v>
      </c>
      <c r="C265" s="18">
        <v>1996</v>
      </c>
      <c r="D265" s="18" t="s">
        <v>775</v>
      </c>
      <c r="E265" s="18" t="s">
        <v>766</v>
      </c>
      <c r="F265" s="18"/>
      <c r="G265" s="18" t="s">
        <v>1181</v>
      </c>
      <c r="H265" s="18" t="s">
        <v>1460</v>
      </c>
      <c r="I265" s="18" t="s">
        <v>1176</v>
      </c>
      <c r="J265" s="18">
        <v>133</v>
      </c>
      <c r="K265" s="18">
        <v>45</v>
      </c>
      <c r="L265" s="18">
        <v>88</v>
      </c>
      <c r="M265" s="9">
        <v>19.8</v>
      </c>
      <c r="N265" s="9">
        <v>1.7600000000000051</v>
      </c>
      <c r="O265" s="9">
        <v>25.2</v>
      </c>
      <c r="P265" s="9">
        <v>86.24</v>
      </c>
      <c r="Q265" s="10">
        <v>0.44</v>
      </c>
      <c r="R265" s="10">
        <v>0.98</v>
      </c>
      <c r="S265" s="10">
        <v>0.91836734693877531</v>
      </c>
      <c r="T265" s="10">
        <v>0.77386934673366836</v>
      </c>
      <c r="U265" s="10">
        <v>21.999999999999982</v>
      </c>
      <c r="V265" s="10">
        <v>0.57142857142857151</v>
      </c>
      <c r="W265" s="10">
        <v>0.79729323308270672</v>
      </c>
      <c r="X265" s="10">
        <v>38.499999999999886</v>
      </c>
    </row>
    <row r="266" spans="1:24" s="38" customFormat="1" x14ac:dyDescent="0.3">
      <c r="A266" s="18">
        <v>3611</v>
      </c>
      <c r="B266" s="18" t="s">
        <v>1219</v>
      </c>
      <c r="C266" s="18">
        <v>1996</v>
      </c>
      <c r="D266" s="18" t="s">
        <v>775</v>
      </c>
      <c r="E266" s="18" t="s">
        <v>766</v>
      </c>
      <c r="F266" s="18"/>
      <c r="G266" s="18" t="s">
        <v>1193</v>
      </c>
      <c r="H266" s="18"/>
      <c r="I266" s="18" t="s">
        <v>1223</v>
      </c>
      <c r="J266" s="18">
        <v>133</v>
      </c>
      <c r="K266" s="18">
        <v>45</v>
      </c>
      <c r="L266" s="18">
        <v>88</v>
      </c>
      <c r="M266" s="9">
        <v>23.85</v>
      </c>
      <c r="N266" s="9">
        <v>11.439999999999998</v>
      </c>
      <c r="O266" s="9">
        <v>21.15</v>
      </c>
      <c r="P266" s="9">
        <v>76.56</v>
      </c>
      <c r="Q266" s="10">
        <v>0.53</v>
      </c>
      <c r="R266" s="10">
        <v>0.87</v>
      </c>
      <c r="S266" s="10">
        <v>0.67582884669878163</v>
      </c>
      <c r="T266" s="10">
        <v>0.78354313785692353</v>
      </c>
      <c r="U266" s="10">
        <v>4.0769230769230766</v>
      </c>
      <c r="V266" s="10">
        <v>0.54022988505747127</v>
      </c>
      <c r="W266" s="10">
        <v>0.75496240601503761</v>
      </c>
      <c r="X266" s="10">
        <v>7.5466448445171874</v>
      </c>
    </row>
    <row r="267" spans="1:24" s="38" customFormat="1" x14ac:dyDescent="0.3">
      <c r="A267" s="18">
        <v>3611</v>
      </c>
      <c r="B267" s="18" t="s">
        <v>1219</v>
      </c>
      <c r="C267" s="18">
        <v>1996</v>
      </c>
      <c r="D267" s="18" t="s">
        <v>775</v>
      </c>
      <c r="E267" s="18" t="s">
        <v>766</v>
      </c>
      <c r="F267" s="18"/>
      <c r="G267" s="18" t="s">
        <v>1193</v>
      </c>
      <c r="H267" s="18"/>
      <c r="I267" s="18" t="s">
        <v>1222</v>
      </c>
      <c r="J267" s="18">
        <v>133</v>
      </c>
      <c r="K267" s="18">
        <v>45</v>
      </c>
      <c r="L267" s="18">
        <v>88</v>
      </c>
      <c r="M267" s="9">
        <v>22.05</v>
      </c>
      <c r="N267" s="9">
        <v>7.0400000000000063</v>
      </c>
      <c r="O267" s="9">
        <v>22.95</v>
      </c>
      <c r="P267" s="9">
        <v>80.959999999999994</v>
      </c>
      <c r="Q267" s="10">
        <v>0.49</v>
      </c>
      <c r="R267" s="10">
        <v>0.91999999999999993</v>
      </c>
      <c r="S267" s="10">
        <v>0.75799243726366439</v>
      </c>
      <c r="T267" s="10">
        <v>0.77913579058800886</v>
      </c>
      <c r="U267" s="10">
        <v>6.1249999999999947</v>
      </c>
      <c r="V267" s="10">
        <v>0.55434782608695654</v>
      </c>
      <c r="W267" s="10">
        <v>0.77451127819548871</v>
      </c>
      <c r="X267" s="10">
        <v>11.049019607843128</v>
      </c>
    </row>
    <row r="268" spans="1:24" s="38" customFormat="1" x14ac:dyDescent="0.3">
      <c r="A268" s="18">
        <v>3611</v>
      </c>
      <c r="B268" s="18" t="s">
        <v>1219</v>
      </c>
      <c r="C268" s="18">
        <v>1996</v>
      </c>
      <c r="D268" s="18" t="s">
        <v>775</v>
      </c>
      <c r="E268" s="18" t="s">
        <v>766</v>
      </c>
      <c r="F268" s="18" t="s">
        <v>1221</v>
      </c>
      <c r="G268" s="18" t="s">
        <v>1181</v>
      </c>
      <c r="H268" s="18" t="s">
        <v>1460</v>
      </c>
      <c r="I268" s="18" t="s">
        <v>1220</v>
      </c>
      <c r="J268" s="18">
        <v>133</v>
      </c>
      <c r="K268" s="18">
        <v>45</v>
      </c>
      <c r="L268" s="18">
        <v>88</v>
      </c>
      <c r="M268" s="9">
        <v>43.2</v>
      </c>
      <c r="N268" s="9">
        <v>1.7600000000000051</v>
      </c>
      <c r="O268" s="9">
        <v>1.7999999999999972</v>
      </c>
      <c r="P268" s="9">
        <v>86.24</v>
      </c>
      <c r="Q268" s="10">
        <v>0.96000000000000008</v>
      </c>
      <c r="R268" s="10">
        <v>0.98</v>
      </c>
      <c r="S268" s="10">
        <v>0.9608540925266903</v>
      </c>
      <c r="T268" s="10">
        <v>0.97955474784189012</v>
      </c>
      <c r="U268" s="10">
        <v>47.999999999999964</v>
      </c>
      <c r="V268" s="10">
        <v>4.0816326530612165E-2</v>
      </c>
      <c r="W268" s="10">
        <v>0.97323308270676689</v>
      </c>
      <c r="X268" s="10">
        <v>1175.9999999999986</v>
      </c>
    </row>
    <row r="269" spans="1:24" s="38" customFormat="1" x14ac:dyDescent="0.3">
      <c r="A269" s="18">
        <v>3611</v>
      </c>
      <c r="B269" s="18" t="s">
        <v>1219</v>
      </c>
      <c r="C269" s="18">
        <v>1996</v>
      </c>
      <c r="D269" s="18" t="s">
        <v>775</v>
      </c>
      <c r="E269" s="18" t="s">
        <v>766</v>
      </c>
      <c r="F269" s="18"/>
      <c r="G269" s="18" t="s">
        <v>1193</v>
      </c>
      <c r="H269" s="18"/>
      <c r="I269" s="18" t="s">
        <v>1218</v>
      </c>
      <c r="J269" s="18">
        <v>133</v>
      </c>
      <c r="K269" s="18">
        <v>45</v>
      </c>
      <c r="L269" s="18">
        <v>88</v>
      </c>
      <c r="M269" s="9">
        <v>39.15</v>
      </c>
      <c r="N269" s="9">
        <v>5.2800000000000011</v>
      </c>
      <c r="O269" s="9">
        <v>5.8500000000000014</v>
      </c>
      <c r="P269" s="9">
        <v>82.72</v>
      </c>
      <c r="Q269" s="10">
        <v>0.87</v>
      </c>
      <c r="R269" s="10">
        <v>0.94</v>
      </c>
      <c r="S269" s="10">
        <v>0.88116137744767042</v>
      </c>
      <c r="T269" s="10">
        <v>0.93395054758947726</v>
      </c>
      <c r="U269" s="10">
        <v>14.499999999999988</v>
      </c>
      <c r="V269" s="10">
        <v>0.13829787234042554</v>
      </c>
      <c r="W269" s="10">
        <v>0.91631578947368419</v>
      </c>
      <c r="X269" s="10">
        <v>104.84615384615378</v>
      </c>
    </row>
    <row r="270" spans="1:24" s="38" customFormat="1" x14ac:dyDescent="0.3">
      <c r="A270" s="18">
        <v>3627</v>
      </c>
      <c r="B270" s="18" t="s">
        <v>1213</v>
      </c>
      <c r="C270" s="18">
        <v>1996</v>
      </c>
      <c r="D270" s="18" t="s">
        <v>768</v>
      </c>
      <c r="E270" s="18" t="s">
        <v>766</v>
      </c>
      <c r="F270" s="18" t="s">
        <v>1217</v>
      </c>
      <c r="G270" s="18" t="s">
        <v>1171</v>
      </c>
      <c r="H270" s="18" t="s">
        <v>1461</v>
      </c>
      <c r="I270" s="18" t="s">
        <v>1170</v>
      </c>
      <c r="J270" s="18">
        <v>73</v>
      </c>
      <c r="K270" s="18">
        <v>47</v>
      </c>
      <c r="L270" s="18">
        <v>26</v>
      </c>
      <c r="M270" s="9">
        <v>11.75</v>
      </c>
      <c r="N270" s="9">
        <v>3.120000000000001</v>
      </c>
      <c r="O270" s="9">
        <v>35.25</v>
      </c>
      <c r="P270" s="9">
        <v>22.88</v>
      </c>
      <c r="Q270" s="10">
        <v>0.25</v>
      </c>
      <c r="R270" s="10">
        <v>0.88</v>
      </c>
      <c r="S270" s="10">
        <v>0.79018157363819763</v>
      </c>
      <c r="T270" s="10">
        <v>0.39360055049028042</v>
      </c>
      <c r="U270" s="10">
        <v>2.0833333333333335</v>
      </c>
      <c r="V270" s="10">
        <v>0.85227272727272729</v>
      </c>
      <c r="W270" s="10">
        <v>0.47438356164383555</v>
      </c>
      <c r="X270" s="10">
        <v>2.4444444444444433</v>
      </c>
    </row>
    <row r="271" spans="1:24" s="38" customFormat="1" x14ac:dyDescent="0.3">
      <c r="A271" s="18">
        <v>3627</v>
      </c>
      <c r="B271" s="18" t="s">
        <v>1213</v>
      </c>
      <c r="C271" s="18">
        <v>1996</v>
      </c>
      <c r="D271" s="18" t="s">
        <v>768</v>
      </c>
      <c r="E271" s="18" t="s">
        <v>766</v>
      </c>
      <c r="F271" s="18"/>
      <c r="G271" s="18" t="s">
        <v>1193</v>
      </c>
      <c r="H271" s="18"/>
      <c r="I271" s="18" t="s">
        <v>1212</v>
      </c>
      <c r="J271" s="18">
        <v>73</v>
      </c>
      <c r="K271" s="18">
        <v>47</v>
      </c>
      <c r="L271" s="18">
        <v>26</v>
      </c>
      <c r="M271" s="9">
        <v>7.99</v>
      </c>
      <c r="N271" s="9">
        <v>2.0799999999999983</v>
      </c>
      <c r="O271" s="9">
        <v>39.01</v>
      </c>
      <c r="P271" s="9">
        <v>23.92</v>
      </c>
      <c r="Q271" s="10">
        <v>0.17</v>
      </c>
      <c r="R271" s="10">
        <v>0.92</v>
      </c>
      <c r="S271" s="10">
        <v>0.79344587884806372</v>
      </c>
      <c r="T271" s="10">
        <v>0.38010487843635787</v>
      </c>
      <c r="U271" s="10">
        <v>2.1250000000000013</v>
      </c>
      <c r="V271" s="10">
        <v>0.90217391304347816</v>
      </c>
      <c r="W271" s="10">
        <v>0.43712328767123293</v>
      </c>
      <c r="X271" s="10">
        <v>2.3554216867469906</v>
      </c>
    </row>
    <row r="272" spans="1:24" s="38" customFormat="1" x14ac:dyDescent="0.3">
      <c r="A272" s="18">
        <v>3627</v>
      </c>
      <c r="B272" s="18" t="s">
        <v>1213</v>
      </c>
      <c r="C272" s="18">
        <v>1996</v>
      </c>
      <c r="D272" s="18" t="s">
        <v>768</v>
      </c>
      <c r="E272" s="18" t="s">
        <v>766</v>
      </c>
      <c r="F272" s="18" t="s">
        <v>1215</v>
      </c>
      <c r="G272" s="18" t="s">
        <v>1171</v>
      </c>
      <c r="H272" s="18" t="s">
        <v>1461</v>
      </c>
      <c r="I272" s="18" t="s">
        <v>1170</v>
      </c>
      <c r="J272" s="18">
        <v>58</v>
      </c>
      <c r="K272" s="18">
        <v>46</v>
      </c>
      <c r="L272" s="18">
        <v>12</v>
      </c>
      <c r="M272" s="9">
        <v>35.880000000000003</v>
      </c>
      <c r="N272" s="9">
        <v>0</v>
      </c>
      <c r="O272" s="9">
        <v>10.119999999999997</v>
      </c>
      <c r="P272" s="9">
        <v>12</v>
      </c>
      <c r="Q272" s="10">
        <v>0.78</v>
      </c>
      <c r="R272" s="10">
        <v>1</v>
      </c>
      <c r="S272" s="10">
        <v>1</v>
      </c>
      <c r="T272" s="10">
        <v>0.54249547920434005</v>
      </c>
      <c r="U272" s="10" t="s">
        <v>43</v>
      </c>
      <c r="V272" s="10">
        <v>0.21999999999999997</v>
      </c>
      <c r="W272" s="10">
        <v>0.82551724137931037</v>
      </c>
      <c r="X272" s="10" t="s">
        <v>43</v>
      </c>
    </row>
    <row r="273" spans="1:24" s="38" customFormat="1" x14ac:dyDescent="0.3">
      <c r="A273" s="18">
        <v>3627</v>
      </c>
      <c r="B273" s="18" t="s">
        <v>1213</v>
      </c>
      <c r="C273" s="18">
        <v>1996</v>
      </c>
      <c r="D273" s="18" t="s">
        <v>768</v>
      </c>
      <c r="E273" s="18" t="s">
        <v>766</v>
      </c>
      <c r="F273" s="18"/>
      <c r="G273" s="18" t="s">
        <v>1193</v>
      </c>
      <c r="H273" s="18"/>
      <c r="I273" s="18" t="s">
        <v>1212</v>
      </c>
      <c r="J273" s="18">
        <v>58</v>
      </c>
      <c r="K273" s="18">
        <v>46</v>
      </c>
      <c r="L273" s="18">
        <v>12</v>
      </c>
      <c r="M273" s="9">
        <v>33.119999999999997</v>
      </c>
      <c r="N273" s="9">
        <v>2.0399999999999991</v>
      </c>
      <c r="O273" s="9">
        <v>12.880000000000003</v>
      </c>
      <c r="P273" s="9">
        <v>9.9600000000000009</v>
      </c>
      <c r="Q273" s="10">
        <v>0.72</v>
      </c>
      <c r="R273" s="10">
        <v>0.83000000000000007</v>
      </c>
      <c r="S273" s="10">
        <v>0.94197952218430037</v>
      </c>
      <c r="T273" s="10">
        <v>0.43607705779334499</v>
      </c>
      <c r="U273" s="10">
        <v>4.2352941176470607</v>
      </c>
      <c r="V273" s="10">
        <v>0.33734939759036142</v>
      </c>
      <c r="W273" s="10">
        <v>0.74275862068965515</v>
      </c>
      <c r="X273" s="10">
        <v>12.554621848739499</v>
      </c>
    </row>
    <row r="274" spans="1:24" s="38" customFormat="1" x14ac:dyDescent="0.3">
      <c r="A274" s="18">
        <v>3627</v>
      </c>
      <c r="B274" s="18" t="s">
        <v>1213</v>
      </c>
      <c r="C274" s="18">
        <v>1996</v>
      </c>
      <c r="D274" s="18" t="s">
        <v>768</v>
      </c>
      <c r="E274" s="18" t="s">
        <v>766</v>
      </c>
      <c r="F274" s="18" t="s">
        <v>1214</v>
      </c>
      <c r="G274" s="18" t="s">
        <v>1171</v>
      </c>
      <c r="H274" s="18" t="s">
        <v>1461</v>
      </c>
      <c r="I274" s="18" t="s">
        <v>1170</v>
      </c>
      <c r="J274" s="18">
        <v>60</v>
      </c>
      <c r="K274" s="18">
        <v>45</v>
      </c>
      <c r="L274" s="18">
        <v>15</v>
      </c>
      <c r="M274" s="9">
        <v>31.05</v>
      </c>
      <c r="N274" s="9">
        <v>0</v>
      </c>
      <c r="O274" s="9">
        <v>13.95</v>
      </c>
      <c r="P274" s="9">
        <v>15</v>
      </c>
      <c r="Q274" s="10">
        <v>0.69000000000000006</v>
      </c>
      <c r="R274" s="10">
        <v>1</v>
      </c>
      <c r="S274" s="10">
        <v>1</v>
      </c>
      <c r="T274" s="10">
        <v>0.5181347150259068</v>
      </c>
      <c r="U274" s="10" t="s">
        <v>43</v>
      </c>
      <c r="V274" s="10">
        <v>0.30999999999999994</v>
      </c>
      <c r="W274" s="10">
        <v>0.76749999999999996</v>
      </c>
      <c r="X274" s="10" t="s">
        <v>43</v>
      </c>
    </row>
    <row r="275" spans="1:24" s="38" customFormat="1" x14ac:dyDescent="0.3">
      <c r="A275" s="18">
        <v>3627</v>
      </c>
      <c r="B275" s="18" t="s">
        <v>1213</v>
      </c>
      <c r="C275" s="18">
        <v>1996</v>
      </c>
      <c r="D275" s="18" t="s">
        <v>768</v>
      </c>
      <c r="E275" s="18" t="s">
        <v>766</v>
      </c>
      <c r="F275" s="18"/>
      <c r="G275" s="18" t="s">
        <v>1193</v>
      </c>
      <c r="H275" s="18"/>
      <c r="I275" s="18" t="s">
        <v>1212</v>
      </c>
      <c r="J275" s="18">
        <v>60</v>
      </c>
      <c r="K275" s="18">
        <v>45</v>
      </c>
      <c r="L275" s="18">
        <v>15</v>
      </c>
      <c r="M275" s="9">
        <v>31.95</v>
      </c>
      <c r="N275" s="9">
        <v>1.0500000000000007</v>
      </c>
      <c r="O275" s="9">
        <v>13.05</v>
      </c>
      <c r="P275" s="9">
        <v>13.95</v>
      </c>
      <c r="Q275" s="10">
        <v>0.71</v>
      </c>
      <c r="R275" s="10">
        <v>0.92999999999999994</v>
      </c>
      <c r="S275" s="10">
        <v>0.96818181818181814</v>
      </c>
      <c r="T275" s="10">
        <v>0.51666666666666661</v>
      </c>
      <c r="U275" s="10">
        <v>10.142857142857133</v>
      </c>
      <c r="V275" s="10">
        <v>0.31182795698924737</v>
      </c>
      <c r="W275" s="10">
        <v>0.76500000000000001</v>
      </c>
      <c r="X275" s="10">
        <v>32.527093596059089</v>
      </c>
    </row>
    <row r="276" spans="1:24" s="38" customFormat="1" x14ac:dyDescent="0.3">
      <c r="A276" s="18">
        <v>3684</v>
      </c>
      <c r="B276" s="18" t="s">
        <v>1201</v>
      </c>
      <c r="C276" s="18">
        <v>1996</v>
      </c>
      <c r="D276" s="18" t="s">
        <v>1195</v>
      </c>
      <c r="E276" s="18" t="s">
        <v>766</v>
      </c>
      <c r="F276" s="18" t="s">
        <v>1198</v>
      </c>
      <c r="G276" s="18" t="s">
        <v>1181</v>
      </c>
      <c r="H276" s="18" t="s">
        <v>1460</v>
      </c>
      <c r="I276" s="18" t="s">
        <v>1176</v>
      </c>
      <c r="J276" s="18">
        <v>101</v>
      </c>
      <c r="K276" s="18">
        <v>39</v>
      </c>
      <c r="L276" s="18">
        <v>62</v>
      </c>
      <c r="M276" s="9">
        <v>23.01</v>
      </c>
      <c r="N276" s="9">
        <v>6.82</v>
      </c>
      <c r="O276" s="9">
        <v>15.989999999999998</v>
      </c>
      <c r="P276" s="9">
        <v>55.18</v>
      </c>
      <c r="Q276" s="10">
        <v>0.59000000000000008</v>
      </c>
      <c r="R276" s="10">
        <v>0.89</v>
      </c>
      <c r="S276" s="10">
        <v>0.771371102916527</v>
      </c>
      <c r="T276" s="10">
        <v>0.77532668259097937</v>
      </c>
      <c r="U276" s="10">
        <v>5.3636363636363651</v>
      </c>
      <c r="V276" s="10">
        <v>0.46067415730337069</v>
      </c>
      <c r="W276" s="10">
        <v>0.77415841584158418</v>
      </c>
      <c r="X276" s="10">
        <v>11.643015521064303</v>
      </c>
    </row>
    <row r="277" spans="1:24" s="38" customFormat="1" x14ac:dyDescent="0.3">
      <c r="A277" s="18">
        <v>3684</v>
      </c>
      <c r="B277" s="18" t="s">
        <v>1201</v>
      </c>
      <c r="C277" s="18">
        <v>1996</v>
      </c>
      <c r="D277" s="18" t="s">
        <v>1195</v>
      </c>
      <c r="E277" s="18" t="s">
        <v>766</v>
      </c>
      <c r="F277" s="18"/>
      <c r="G277" s="18" t="s">
        <v>1204</v>
      </c>
      <c r="H277" s="18"/>
      <c r="I277" s="18" t="s">
        <v>1175</v>
      </c>
      <c r="J277" s="18">
        <v>101</v>
      </c>
      <c r="K277" s="18">
        <v>39</v>
      </c>
      <c r="L277" s="18">
        <v>62</v>
      </c>
      <c r="M277" s="9">
        <v>8.9700000000000006</v>
      </c>
      <c r="N277" s="9">
        <v>3.7199999999999989</v>
      </c>
      <c r="O277" s="9">
        <v>30.03</v>
      </c>
      <c r="P277" s="9">
        <v>58.28</v>
      </c>
      <c r="Q277" s="10">
        <v>0.23</v>
      </c>
      <c r="R277" s="10">
        <v>0.94000000000000006</v>
      </c>
      <c r="S277" s="10">
        <v>0.70685579196217507</v>
      </c>
      <c r="T277" s="10">
        <v>0.65994791076888237</v>
      </c>
      <c r="U277" s="10">
        <v>3.833333333333337</v>
      </c>
      <c r="V277" s="10">
        <v>0.81914893617021278</v>
      </c>
      <c r="W277" s="10">
        <v>0.66584158415841588</v>
      </c>
      <c r="X277" s="10">
        <v>4.679653679653681</v>
      </c>
    </row>
    <row r="278" spans="1:24" s="38" customFormat="1" x14ac:dyDescent="0.3">
      <c r="A278" s="18">
        <v>3684</v>
      </c>
      <c r="B278" s="18" t="s">
        <v>1201</v>
      </c>
      <c r="C278" s="18">
        <v>1996</v>
      </c>
      <c r="D278" s="18" t="s">
        <v>1195</v>
      </c>
      <c r="E278" s="18" t="s">
        <v>766</v>
      </c>
      <c r="F278" s="18"/>
      <c r="G278" s="18" t="s">
        <v>1193</v>
      </c>
      <c r="H278" s="18"/>
      <c r="I278" s="18" t="s">
        <v>1172</v>
      </c>
      <c r="J278" s="18">
        <v>101</v>
      </c>
      <c r="K278" s="18">
        <v>39</v>
      </c>
      <c r="L278" s="18">
        <v>62</v>
      </c>
      <c r="M278" s="9">
        <v>10.92</v>
      </c>
      <c r="N278" s="9">
        <v>4.9600000000000009</v>
      </c>
      <c r="O278" s="9">
        <v>28.08</v>
      </c>
      <c r="P278" s="9">
        <v>57.04</v>
      </c>
      <c r="Q278" s="10">
        <v>0.27999999999999997</v>
      </c>
      <c r="R278" s="10">
        <v>0.92</v>
      </c>
      <c r="S278" s="10">
        <v>0.68765743073047858</v>
      </c>
      <c r="T278" s="10">
        <v>0.67011278195488722</v>
      </c>
      <c r="U278" s="10">
        <v>3.5000000000000013</v>
      </c>
      <c r="V278" s="10">
        <v>0.78260869565217384</v>
      </c>
      <c r="W278" s="10">
        <v>0.6728712871287128</v>
      </c>
      <c r="X278" s="10">
        <v>4.4722222222222223</v>
      </c>
    </row>
    <row r="279" spans="1:24" s="38" customFormat="1" x14ac:dyDescent="0.3">
      <c r="A279" s="18">
        <v>3633</v>
      </c>
      <c r="B279" s="18" t="s">
        <v>1208</v>
      </c>
      <c r="C279" s="18">
        <v>1996</v>
      </c>
      <c r="D279" s="18" t="s">
        <v>1207</v>
      </c>
      <c r="E279" s="18" t="s">
        <v>766</v>
      </c>
      <c r="F279" s="18" t="s">
        <v>1210</v>
      </c>
      <c r="G279" s="18" t="s">
        <v>1171</v>
      </c>
      <c r="H279" s="18" t="s">
        <v>1461</v>
      </c>
      <c r="I279" s="18" t="s">
        <v>1209</v>
      </c>
      <c r="J279" s="18">
        <v>39</v>
      </c>
      <c r="K279" s="18">
        <v>24</v>
      </c>
      <c r="L279" s="18">
        <v>15</v>
      </c>
      <c r="M279" s="9">
        <v>23.04</v>
      </c>
      <c r="N279" s="9">
        <v>4.0500000000000007</v>
      </c>
      <c r="O279" s="9">
        <v>0.96000000000000085</v>
      </c>
      <c r="P279" s="9">
        <v>10.95</v>
      </c>
      <c r="Q279" s="10">
        <v>0.96</v>
      </c>
      <c r="R279" s="10">
        <v>0.73</v>
      </c>
      <c r="S279" s="10">
        <v>0.85049833887043191</v>
      </c>
      <c r="T279" s="10">
        <v>0.91939546599496214</v>
      </c>
      <c r="U279" s="10">
        <v>3.5555555555555554</v>
      </c>
      <c r="V279" s="10">
        <v>5.4794520547945258E-2</v>
      </c>
      <c r="W279" s="10">
        <v>0.87153846153846137</v>
      </c>
      <c r="X279" s="10">
        <v>64.888888888888815</v>
      </c>
    </row>
    <row r="280" spans="1:24" s="38" customFormat="1" x14ac:dyDescent="0.3">
      <c r="A280" s="18">
        <v>3633</v>
      </c>
      <c r="B280" s="18" t="s">
        <v>1208</v>
      </c>
      <c r="C280" s="18">
        <v>1996</v>
      </c>
      <c r="D280" s="18" t="s">
        <v>1207</v>
      </c>
      <c r="E280" s="18" t="s">
        <v>766</v>
      </c>
      <c r="F280" s="18"/>
      <c r="G280" s="18" t="s">
        <v>1534</v>
      </c>
      <c r="H280" s="18"/>
      <c r="I280" s="18" t="s">
        <v>1206</v>
      </c>
      <c r="J280" s="18">
        <v>39</v>
      </c>
      <c r="K280" s="18">
        <v>24</v>
      </c>
      <c r="L280" s="18">
        <v>15</v>
      </c>
      <c r="M280" s="9">
        <v>23.04</v>
      </c>
      <c r="N280" s="9">
        <v>3</v>
      </c>
      <c r="O280" s="9">
        <v>0.96000000000000085</v>
      </c>
      <c r="P280" s="9">
        <v>12</v>
      </c>
      <c r="Q280" s="10">
        <v>0.96</v>
      </c>
      <c r="R280" s="10">
        <v>0.8</v>
      </c>
      <c r="S280" s="10">
        <v>0.88479262672811054</v>
      </c>
      <c r="T280" s="10">
        <v>0.92592592592592582</v>
      </c>
      <c r="U280" s="10">
        <v>4.8000000000000007</v>
      </c>
      <c r="V280" s="10">
        <v>5.0000000000000044E-2</v>
      </c>
      <c r="W280" s="10">
        <v>0.89846153846153842</v>
      </c>
      <c r="X280" s="10">
        <v>95.999999999999915</v>
      </c>
    </row>
    <row r="281" spans="1:24" s="38" customFormat="1" x14ac:dyDescent="0.3">
      <c r="A281" s="18">
        <v>3759</v>
      </c>
      <c r="B281" s="18" t="s">
        <v>1205</v>
      </c>
      <c r="C281" s="18">
        <v>1995</v>
      </c>
      <c r="D281" s="18" t="s">
        <v>768</v>
      </c>
      <c r="E281" s="18" t="s">
        <v>766</v>
      </c>
      <c r="F281" s="18" t="s">
        <v>1198</v>
      </c>
      <c r="G281" s="18" t="s">
        <v>1171</v>
      </c>
      <c r="H281" s="18" t="s">
        <v>1460</v>
      </c>
      <c r="I281" s="18" t="s">
        <v>1498</v>
      </c>
      <c r="J281" s="18">
        <v>98</v>
      </c>
      <c r="K281" s="18">
        <v>6</v>
      </c>
      <c r="L281" s="18">
        <v>92</v>
      </c>
      <c r="M281" s="9">
        <v>6</v>
      </c>
      <c r="N281" s="9">
        <v>13.248000000000005</v>
      </c>
      <c r="O281" s="9">
        <v>0</v>
      </c>
      <c r="P281" s="9">
        <v>78.751999999999995</v>
      </c>
      <c r="Q281" s="10">
        <v>1</v>
      </c>
      <c r="R281" s="10">
        <v>0.85599999999999998</v>
      </c>
      <c r="S281" s="10">
        <v>0.31172069825436399</v>
      </c>
      <c r="T281" s="10">
        <v>1</v>
      </c>
      <c r="U281" s="10">
        <v>6.9444444444444438</v>
      </c>
      <c r="V281" s="10">
        <v>0</v>
      </c>
      <c r="W281" s="10">
        <v>0.86481632653061224</v>
      </c>
      <c r="X281" s="10" t="s">
        <v>43</v>
      </c>
    </row>
    <row r="282" spans="1:24" s="38" customFormat="1" x14ac:dyDescent="0.3">
      <c r="A282" s="18">
        <v>3759</v>
      </c>
      <c r="B282" s="18" t="s">
        <v>1205</v>
      </c>
      <c r="C282" s="18">
        <v>1995</v>
      </c>
      <c r="D282" s="18" t="s">
        <v>768</v>
      </c>
      <c r="E282" s="18" t="s">
        <v>766</v>
      </c>
      <c r="F282" s="18"/>
      <c r="G282" s="18" t="s">
        <v>1204</v>
      </c>
      <c r="H282" s="18"/>
      <c r="I282" s="18" t="s">
        <v>1499</v>
      </c>
      <c r="J282" s="18">
        <v>98</v>
      </c>
      <c r="K282" s="18">
        <v>6</v>
      </c>
      <c r="L282" s="18">
        <v>92</v>
      </c>
      <c r="M282" s="9">
        <v>6</v>
      </c>
      <c r="N282" s="9">
        <v>7.451999999999984</v>
      </c>
      <c r="O282" s="9">
        <v>0</v>
      </c>
      <c r="P282" s="9">
        <v>84.548000000000016</v>
      </c>
      <c r="Q282" s="10">
        <v>1</v>
      </c>
      <c r="R282" s="10">
        <v>0.91900000000000015</v>
      </c>
      <c r="S282" s="10">
        <v>0.4460303300624448</v>
      </c>
      <c r="T282" s="10">
        <v>1</v>
      </c>
      <c r="U282" s="10">
        <v>12.345679012345702</v>
      </c>
      <c r="V282" s="10">
        <v>0</v>
      </c>
      <c r="W282" s="10">
        <v>0.92395918367346952</v>
      </c>
      <c r="X282" s="10" t="s">
        <v>43</v>
      </c>
    </row>
    <row r="283" spans="1:24" s="38" customFormat="1" x14ac:dyDescent="0.3">
      <c r="A283" s="18">
        <v>3802</v>
      </c>
      <c r="B283" s="18" t="s">
        <v>1201</v>
      </c>
      <c r="C283" s="18">
        <v>1995</v>
      </c>
      <c r="D283" s="18" t="s">
        <v>1195</v>
      </c>
      <c r="E283" s="18" t="s">
        <v>766</v>
      </c>
      <c r="F283" s="18" t="s">
        <v>1198</v>
      </c>
      <c r="G283" s="18" t="s">
        <v>1181</v>
      </c>
      <c r="H283" s="18" t="s">
        <v>1460</v>
      </c>
      <c r="I283" s="18" t="s">
        <v>1203</v>
      </c>
      <c r="J283" s="18">
        <v>114</v>
      </c>
      <c r="K283" s="18">
        <v>45</v>
      </c>
      <c r="L283" s="18">
        <v>69</v>
      </c>
      <c r="M283" s="9">
        <v>29.25</v>
      </c>
      <c r="N283" s="9">
        <v>6.8999999999999986</v>
      </c>
      <c r="O283" s="9">
        <v>15.75</v>
      </c>
      <c r="P283" s="9">
        <v>62.1</v>
      </c>
      <c r="Q283" s="10">
        <v>0.65</v>
      </c>
      <c r="R283" s="10">
        <v>0.9</v>
      </c>
      <c r="S283" s="10">
        <v>0.8091286307053942</v>
      </c>
      <c r="T283" s="10">
        <v>0.79768786127167635</v>
      </c>
      <c r="U283" s="10">
        <v>6.5000000000000018</v>
      </c>
      <c r="V283" s="10">
        <v>0.38888888888888884</v>
      </c>
      <c r="W283" s="10">
        <v>0.8013157894736842</v>
      </c>
      <c r="X283" s="10">
        <v>16.714285714285715</v>
      </c>
    </row>
    <row r="284" spans="1:24" s="38" customFormat="1" x14ac:dyDescent="0.3">
      <c r="A284" s="18">
        <v>3802</v>
      </c>
      <c r="B284" s="18" t="s">
        <v>1201</v>
      </c>
      <c r="C284" s="18">
        <v>1995</v>
      </c>
      <c r="D284" s="18" t="s">
        <v>1195</v>
      </c>
      <c r="E284" s="18" t="s">
        <v>766</v>
      </c>
      <c r="F284" s="18"/>
      <c r="G284" s="18" t="s">
        <v>1193</v>
      </c>
      <c r="H284" s="18"/>
      <c r="I284" s="18" t="s">
        <v>1200</v>
      </c>
      <c r="J284" s="18">
        <v>114</v>
      </c>
      <c r="K284" s="18">
        <v>45</v>
      </c>
      <c r="L284" s="18">
        <v>69</v>
      </c>
      <c r="M284" s="9">
        <v>20.7</v>
      </c>
      <c r="N284" s="9">
        <v>10.350000000000001</v>
      </c>
      <c r="O284" s="9">
        <v>24.3</v>
      </c>
      <c r="P284" s="9">
        <v>58.65</v>
      </c>
      <c r="Q284" s="10">
        <v>0.45999999999999996</v>
      </c>
      <c r="R284" s="10">
        <v>0.85</v>
      </c>
      <c r="S284" s="10">
        <v>0.66666666666666663</v>
      </c>
      <c r="T284" s="10">
        <v>0.70705244122965638</v>
      </c>
      <c r="U284" s="10">
        <v>3.066666666666666</v>
      </c>
      <c r="V284" s="10">
        <v>0.6352941176470589</v>
      </c>
      <c r="W284" s="10">
        <v>0.69605263157894737</v>
      </c>
      <c r="X284" s="10">
        <v>4.8271604938271588</v>
      </c>
    </row>
    <row r="285" spans="1:24" s="38" customFormat="1" x14ac:dyDescent="0.3">
      <c r="A285" s="18">
        <v>3776</v>
      </c>
      <c r="B285" s="18" t="s">
        <v>1196</v>
      </c>
      <c r="C285" s="18">
        <v>1995</v>
      </c>
      <c r="D285" s="18" t="s">
        <v>1195</v>
      </c>
      <c r="E285" s="18" t="s">
        <v>1194</v>
      </c>
      <c r="F285" s="18" t="s">
        <v>1198</v>
      </c>
      <c r="G285" s="18" t="s">
        <v>1181</v>
      </c>
      <c r="H285" s="18" t="s">
        <v>1460</v>
      </c>
      <c r="I285" s="18" t="s">
        <v>1197</v>
      </c>
      <c r="J285" s="18">
        <v>107</v>
      </c>
      <c r="K285" s="18">
        <v>45</v>
      </c>
      <c r="L285" s="18">
        <v>62</v>
      </c>
      <c r="M285" s="9">
        <v>21.6</v>
      </c>
      <c r="N285" s="9">
        <v>2.4799999999999969</v>
      </c>
      <c r="O285" s="9">
        <v>23.4</v>
      </c>
      <c r="P285" s="9">
        <v>59.52</v>
      </c>
      <c r="Q285" s="10">
        <v>0.48000000000000004</v>
      </c>
      <c r="R285" s="10">
        <v>0.96000000000000008</v>
      </c>
      <c r="S285" s="10">
        <v>0.89700996677740874</v>
      </c>
      <c r="T285" s="10">
        <v>0.71780028943560059</v>
      </c>
      <c r="U285" s="10">
        <v>12.000000000000023</v>
      </c>
      <c r="V285" s="10">
        <v>0.54166666666666663</v>
      </c>
      <c r="W285" s="10">
        <v>0.75813084112149542</v>
      </c>
      <c r="X285" s="10">
        <v>22.153846153846182</v>
      </c>
    </row>
    <row r="286" spans="1:24" s="38" customFormat="1" x14ac:dyDescent="0.3">
      <c r="A286" s="18">
        <v>3776</v>
      </c>
      <c r="B286" s="18" t="s">
        <v>1196</v>
      </c>
      <c r="C286" s="18">
        <v>1995</v>
      </c>
      <c r="D286" s="18" t="s">
        <v>1195</v>
      </c>
      <c r="E286" s="18" t="s">
        <v>1194</v>
      </c>
      <c r="F286" s="18"/>
      <c r="G286" s="18" t="s">
        <v>1193</v>
      </c>
      <c r="H286" s="18"/>
      <c r="I286" s="18" t="s">
        <v>1169</v>
      </c>
      <c r="J286" s="18">
        <v>107</v>
      </c>
      <c r="K286" s="18">
        <v>45</v>
      </c>
      <c r="L286" s="18">
        <v>62</v>
      </c>
      <c r="M286" s="9">
        <v>16.2</v>
      </c>
      <c r="N286" s="9">
        <v>5.5799999999999983</v>
      </c>
      <c r="O286" s="9">
        <v>28.8</v>
      </c>
      <c r="P286" s="9">
        <v>56.42</v>
      </c>
      <c r="Q286" s="10">
        <v>0.36</v>
      </c>
      <c r="R286" s="10">
        <v>0.91</v>
      </c>
      <c r="S286" s="10">
        <v>0.74380165289256206</v>
      </c>
      <c r="T286" s="10">
        <v>0.6620511616991317</v>
      </c>
      <c r="U286" s="10">
        <v>4.0000000000000009</v>
      </c>
      <c r="V286" s="10">
        <v>0.70329670329670324</v>
      </c>
      <c r="W286" s="10">
        <v>0.67869158878504676</v>
      </c>
      <c r="X286" s="10">
        <v>5.6875000000000018</v>
      </c>
    </row>
    <row r="287" spans="1:24" s="38" customFormat="1" x14ac:dyDescent="0.3">
      <c r="A287" s="18">
        <v>3991</v>
      </c>
      <c r="B287" s="18" t="s">
        <v>1180</v>
      </c>
      <c r="C287" s="18">
        <v>1993</v>
      </c>
      <c r="D287" s="18" t="s">
        <v>1179</v>
      </c>
      <c r="E287" s="18" t="s">
        <v>766</v>
      </c>
      <c r="F287" s="18" t="s">
        <v>1192</v>
      </c>
      <c r="G287" s="18" t="s">
        <v>1181</v>
      </c>
      <c r="H287" s="18" t="s">
        <v>1460</v>
      </c>
      <c r="I287" s="18" t="s">
        <v>1176</v>
      </c>
      <c r="J287" s="18">
        <v>57</v>
      </c>
      <c r="K287" s="18">
        <v>33</v>
      </c>
      <c r="L287" s="18">
        <v>24</v>
      </c>
      <c r="M287" s="9">
        <v>16.170000000000002</v>
      </c>
      <c r="N287" s="9">
        <v>0</v>
      </c>
      <c r="O287" s="9">
        <v>16.829999999999998</v>
      </c>
      <c r="P287" s="9">
        <v>24</v>
      </c>
      <c r="Q287" s="10">
        <v>0.49000000000000005</v>
      </c>
      <c r="R287" s="10">
        <v>1</v>
      </c>
      <c r="S287" s="10">
        <v>1</v>
      </c>
      <c r="T287" s="10">
        <v>0.58780308596620134</v>
      </c>
      <c r="U287" s="10" t="s">
        <v>43</v>
      </c>
      <c r="V287" s="10">
        <v>0.51</v>
      </c>
      <c r="W287" s="10">
        <v>0.70473684210526322</v>
      </c>
      <c r="X287" s="10" t="s">
        <v>43</v>
      </c>
    </row>
    <row r="288" spans="1:24" s="38" customFormat="1" x14ac:dyDescent="0.3">
      <c r="A288" s="18">
        <v>3991</v>
      </c>
      <c r="B288" s="18" t="s">
        <v>1180</v>
      </c>
      <c r="C288" s="18">
        <v>1993</v>
      </c>
      <c r="D288" s="18" t="s">
        <v>1179</v>
      </c>
      <c r="E288" s="18" t="s">
        <v>766</v>
      </c>
      <c r="F288" s="18"/>
      <c r="G288" s="18" t="s">
        <v>1173</v>
      </c>
      <c r="H288" s="18"/>
      <c r="I288" s="18" t="s">
        <v>1175</v>
      </c>
      <c r="J288" s="18">
        <v>57</v>
      </c>
      <c r="K288" s="18">
        <v>33</v>
      </c>
      <c r="L288" s="18">
        <v>24</v>
      </c>
      <c r="M288" s="9">
        <v>18.149999999999999</v>
      </c>
      <c r="N288" s="9">
        <v>5.0399999999999991</v>
      </c>
      <c r="O288" s="9">
        <v>14.850000000000001</v>
      </c>
      <c r="P288" s="9">
        <v>18.96</v>
      </c>
      <c r="Q288" s="10">
        <v>0.54999999999999993</v>
      </c>
      <c r="R288" s="10">
        <v>0.79</v>
      </c>
      <c r="S288" s="10">
        <v>0.78266494178525226</v>
      </c>
      <c r="T288" s="10">
        <v>0.56078083407275947</v>
      </c>
      <c r="U288" s="10">
        <v>2.6190476190476191</v>
      </c>
      <c r="V288" s="10">
        <v>0.569620253164557</v>
      </c>
      <c r="W288" s="10">
        <v>0.65105263157894733</v>
      </c>
      <c r="X288" s="10">
        <v>4.5978835978835981</v>
      </c>
    </row>
    <row r="289" spans="1:24" s="38" customFormat="1" x14ac:dyDescent="0.3">
      <c r="A289" s="18">
        <v>3991</v>
      </c>
      <c r="B289" s="18" t="s">
        <v>1180</v>
      </c>
      <c r="C289" s="18">
        <v>1993</v>
      </c>
      <c r="D289" s="18" t="s">
        <v>1179</v>
      </c>
      <c r="E289" s="18" t="s">
        <v>766</v>
      </c>
      <c r="F289" s="18" t="s">
        <v>1190</v>
      </c>
      <c r="G289" s="18" t="s">
        <v>1181</v>
      </c>
      <c r="H289" s="18" t="s">
        <v>1460</v>
      </c>
      <c r="I289" s="18" t="s">
        <v>1176</v>
      </c>
      <c r="J289" s="18">
        <v>86</v>
      </c>
      <c r="K289" s="18">
        <v>43</v>
      </c>
      <c r="L289" s="18">
        <v>43</v>
      </c>
      <c r="M289" s="9">
        <v>18.059999999999999</v>
      </c>
      <c r="N289" s="9">
        <v>3.8699999999999974</v>
      </c>
      <c r="O289" s="9">
        <v>24.94</v>
      </c>
      <c r="P289" s="9">
        <v>39.130000000000003</v>
      </c>
      <c r="Q289" s="10">
        <v>0.42</v>
      </c>
      <c r="R289" s="10">
        <v>0.91</v>
      </c>
      <c r="S289" s="10">
        <v>0.82352941176470595</v>
      </c>
      <c r="T289" s="10">
        <v>0.61073825503355705</v>
      </c>
      <c r="U289" s="10">
        <v>4.6666666666666679</v>
      </c>
      <c r="V289" s="10">
        <v>0.63736263736263743</v>
      </c>
      <c r="W289" s="10">
        <v>0.66499999999999992</v>
      </c>
      <c r="X289" s="10">
        <v>7.3218390804597755</v>
      </c>
    </row>
    <row r="290" spans="1:24" s="38" customFormat="1" x14ac:dyDescent="0.3">
      <c r="A290" s="18">
        <v>3991</v>
      </c>
      <c r="B290" s="18" t="s">
        <v>1180</v>
      </c>
      <c r="C290" s="18">
        <v>1993</v>
      </c>
      <c r="D290" s="18" t="s">
        <v>1179</v>
      </c>
      <c r="E290" s="18" t="s">
        <v>766</v>
      </c>
      <c r="F290" s="18"/>
      <c r="G290" s="18" t="s">
        <v>1173</v>
      </c>
      <c r="H290" s="18"/>
      <c r="I290" s="18" t="s">
        <v>1175</v>
      </c>
      <c r="J290" s="18">
        <v>86</v>
      </c>
      <c r="K290" s="18">
        <v>43</v>
      </c>
      <c r="L290" s="18">
        <v>43</v>
      </c>
      <c r="M290" s="9">
        <v>20.64</v>
      </c>
      <c r="N290" s="9">
        <v>12.899999999999999</v>
      </c>
      <c r="O290" s="9">
        <v>22.36</v>
      </c>
      <c r="P290" s="9">
        <v>30.1</v>
      </c>
      <c r="Q290" s="10">
        <v>0.48000000000000004</v>
      </c>
      <c r="R290" s="10">
        <v>0.70000000000000007</v>
      </c>
      <c r="S290" s="10">
        <v>0.61538461538461542</v>
      </c>
      <c r="T290" s="10">
        <v>0.57377049180327866</v>
      </c>
      <c r="U290" s="10">
        <v>1.6000000000000005</v>
      </c>
      <c r="V290" s="10">
        <v>0.74285714285714277</v>
      </c>
      <c r="W290" s="10">
        <v>0.59</v>
      </c>
      <c r="X290" s="10">
        <v>2.1538461538461542</v>
      </c>
    </row>
    <row r="291" spans="1:24" s="38" customFormat="1" x14ac:dyDescent="0.3">
      <c r="A291" s="18">
        <v>3991</v>
      </c>
      <c r="B291" s="18" t="s">
        <v>1180</v>
      </c>
      <c r="C291" s="18">
        <v>1993</v>
      </c>
      <c r="D291" s="18" t="s">
        <v>1179</v>
      </c>
      <c r="E291" s="18" t="s">
        <v>766</v>
      </c>
      <c r="F291" s="18" t="s">
        <v>1188</v>
      </c>
      <c r="G291" s="18" t="s">
        <v>1181</v>
      </c>
      <c r="H291" s="18" t="s">
        <v>1460</v>
      </c>
      <c r="I291" s="18" t="s">
        <v>1176</v>
      </c>
      <c r="J291" s="18">
        <v>49</v>
      </c>
      <c r="K291" s="18">
        <v>31</v>
      </c>
      <c r="L291" s="18">
        <v>18</v>
      </c>
      <c r="M291" s="9">
        <v>17.98</v>
      </c>
      <c r="N291" s="9">
        <v>5.0399999999999991</v>
      </c>
      <c r="O291" s="9">
        <v>13.02</v>
      </c>
      <c r="P291" s="9">
        <v>12.96</v>
      </c>
      <c r="Q291" s="10">
        <v>0.57999999999999996</v>
      </c>
      <c r="R291" s="10">
        <v>0.72000000000000008</v>
      </c>
      <c r="S291" s="10">
        <v>0.78105994787141619</v>
      </c>
      <c r="T291" s="10">
        <v>0.49884526558891457</v>
      </c>
      <c r="U291" s="10">
        <v>2.0714285714285721</v>
      </c>
      <c r="V291" s="10">
        <v>0.58333333333333337</v>
      </c>
      <c r="W291" s="10">
        <v>0.63142857142857145</v>
      </c>
      <c r="X291" s="10">
        <v>3.5510204081632661</v>
      </c>
    </row>
    <row r="292" spans="1:24" s="38" customFormat="1" x14ac:dyDescent="0.3">
      <c r="A292" s="18">
        <v>3991</v>
      </c>
      <c r="B292" s="18" t="s">
        <v>1180</v>
      </c>
      <c r="C292" s="18">
        <v>1993</v>
      </c>
      <c r="D292" s="18" t="s">
        <v>1179</v>
      </c>
      <c r="E292" s="18" t="s">
        <v>766</v>
      </c>
      <c r="F292" s="18"/>
      <c r="G292" s="18" t="s">
        <v>1173</v>
      </c>
      <c r="H292" s="18"/>
      <c r="I292" s="18" t="s">
        <v>1175</v>
      </c>
      <c r="J292" s="18">
        <v>49</v>
      </c>
      <c r="K292" s="18">
        <v>31</v>
      </c>
      <c r="L292" s="18">
        <v>18</v>
      </c>
      <c r="M292" s="9">
        <v>17.98</v>
      </c>
      <c r="N292" s="9">
        <v>1.9800000000000004</v>
      </c>
      <c r="O292" s="9">
        <v>13.02</v>
      </c>
      <c r="P292" s="9">
        <v>16.02</v>
      </c>
      <c r="Q292" s="10">
        <v>0.57999999999999996</v>
      </c>
      <c r="R292" s="10">
        <v>0.89</v>
      </c>
      <c r="S292" s="10">
        <v>0.90080160320641278</v>
      </c>
      <c r="T292" s="10">
        <v>0.55165289256198347</v>
      </c>
      <c r="U292" s="10">
        <v>5.2727272727272734</v>
      </c>
      <c r="V292" s="10">
        <v>0.4719101123595506</v>
      </c>
      <c r="W292" s="10">
        <v>0.69387755102040816</v>
      </c>
      <c r="X292" s="10">
        <v>11.173160173160172</v>
      </c>
    </row>
    <row r="293" spans="1:24" s="38" customFormat="1" x14ac:dyDescent="0.3">
      <c r="A293" s="18">
        <v>3991</v>
      </c>
      <c r="B293" s="18" t="s">
        <v>1180</v>
      </c>
      <c r="C293" s="18">
        <v>1993</v>
      </c>
      <c r="D293" s="18" t="s">
        <v>1179</v>
      </c>
      <c r="E293" s="18" t="s">
        <v>766</v>
      </c>
      <c r="F293" s="18" t="s">
        <v>1187</v>
      </c>
      <c r="G293" s="18" t="s">
        <v>1181</v>
      </c>
      <c r="H293" s="18" t="s">
        <v>1460</v>
      </c>
      <c r="I293" s="18" t="s">
        <v>1176</v>
      </c>
      <c r="J293" s="18">
        <v>37</v>
      </c>
      <c r="K293" s="18">
        <v>18</v>
      </c>
      <c r="L293" s="18">
        <v>19</v>
      </c>
      <c r="M293" s="9">
        <v>12.96</v>
      </c>
      <c r="N293" s="9">
        <v>2.09</v>
      </c>
      <c r="O293" s="9">
        <v>5.0399999999999991</v>
      </c>
      <c r="P293" s="9">
        <v>16.91</v>
      </c>
      <c r="Q293" s="10">
        <v>0.72000000000000008</v>
      </c>
      <c r="R293" s="10">
        <v>0.89</v>
      </c>
      <c r="S293" s="10">
        <v>0.86112956810631236</v>
      </c>
      <c r="T293" s="10">
        <v>0.77038724373576317</v>
      </c>
      <c r="U293" s="10">
        <v>6.5454545454545467</v>
      </c>
      <c r="V293" s="10">
        <v>0.31460674157303359</v>
      </c>
      <c r="W293" s="10">
        <v>0.80729729729729738</v>
      </c>
      <c r="X293" s="10">
        <v>20.805194805194809</v>
      </c>
    </row>
    <row r="294" spans="1:24" s="38" customFormat="1" x14ac:dyDescent="0.3">
      <c r="A294" s="18">
        <v>3991</v>
      </c>
      <c r="B294" s="18" t="s">
        <v>1180</v>
      </c>
      <c r="C294" s="18">
        <v>1993</v>
      </c>
      <c r="D294" s="18" t="s">
        <v>1179</v>
      </c>
      <c r="E294" s="18" t="s">
        <v>766</v>
      </c>
      <c r="F294" s="18"/>
      <c r="G294" s="18" t="s">
        <v>1173</v>
      </c>
      <c r="H294" s="18"/>
      <c r="I294" s="18" t="s">
        <v>1175</v>
      </c>
      <c r="J294" s="18">
        <v>37</v>
      </c>
      <c r="K294" s="18">
        <v>18</v>
      </c>
      <c r="L294" s="18">
        <v>19</v>
      </c>
      <c r="M294" s="9">
        <v>14.04</v>
      </c>
      <c r="N294" s="9">
        <v>3.0399999999999991</v>
      </c>
      <c r="O294" s="9">
        <v>3.9600000000000009</v>
      </c>
      <c r="P294" s="9">
        <v>15.96</v>
      </c>
      <c r="Q294" s="10">
        <v>0.77999999999999992</v>
      </c>
      <c r="R294" s="10">
        <v>0.84000000000000008</v>
      </c>
      <c r="S294" s="10">
        <v>0.82201405152224827</v>
      </c>
      <c r="T294" s="10">
        <v>0.8012048192771084</v>
      </c>
      <c r="U294" s="10">
        <v>4.8750000000000018</v>
      </c>
      <c r="V294" s="10">
        <v>0.26190476190476197</v>
      </c>
      <c r="W294" s="10">
        <v>0.81081081081081086</v>
      </c>
      <c r="X294" s="10">
        <v>18.613636363636363</v>
      </c>
    </row>
    <row r="295" spans="1:24" s="38" customFormat="1" x14ac:dyDescent="0.3">
      <c r="A295" s="18">
        <v>3991</v>
      </c>
      <c r="B295" s="18" t="s">
        <v>1180</v>
      </c>
      <c r="C295" s="18">
        <v>1993</v>
      </c>
      <c r="D295" s="18" t="s">
        <v>1179</v>
      </c>
      <c r="E295" s="18" t="s">
        <v>766</v>
      </c>
      <c r="F295" s="18" t="s">
        <v>1185</v>
      </c>
      <c r="G295" s="18" t="s">
        <v>1181</v>
      </c>
      <c r="H295" s="18" t="s">
        <v>1460</v>
      </c>
      <c r="I295" s="18" t="s">
        <v>1176</v>
      </c>
      <c r="J295" s="18">
        <v>42</v>
      </c>
      <c r="K295" s="18">
        <v>21</v>
      </c>
      <c r="L295" s="18">
        <v>21</v>
      </c>
      <c r="M295" s="9">
        <v>19.95</v>
      </c>
      <c r="N295" s="9">
        <v>5.0399999999999991</v>
      </c>
      <c r="O295" s="9">
        <v>1.0500000000000007</v>
      </c>
      <c r="P295" s="9">
        <v>15.96</v>
      </c>
      <c r="Q295" s="10">
        <v>0.95</v>
      </c>
      <c r="R295" s="10">
        <v>0.76</v>
      </c>
      <c r="S295" s="10">
        <v>0.79831932773109249</v>
      </c>
      <c r="T295" s="10">
        <v>0.93827160493827155</v>
      </c>
      <c r="U295" s="10">
        <v>3.9583333333333335</v>
      </c>
      <c r="V295" s="10">
        <v>6.5789473684210578E-2</v>
      </c>
      <c r="W295" s="10">
        <v>0.85499999999999987</v>
      </c>
      <c r="X295" s="10">
        <v>60.166666666666636</v>
      </c>
    </row>
    <row r="296" spans="1:24" s="38" customFormat="1" x14ac:dyDescent="0.3">
      <c r="A296" s="18">
        <v>3991</v>
      </c>
      <c r="B296" s="18" t="s">
        <v>1180</v>
      </c>
      <c r="C296" s="18">
        <v>1993</v>
      </c>
      <c r="D296" s="18" t="s">
        <v>1179</v>
      </c>
      <c r="E296" s="18" t="s">
        <v>766</v>
      </c>
      <c r="F296" s="18"/>
      <c r="G296" s="18" t="s">
        <v>1173</v>
      </c>
      <c r="H296" s="18"/>
      <c r="I296" s="18" t="s">
        <v>1426</v>
      </c>
      <c r="J296" s="18">
        <v>42</v>
      </c>
      <c r="K296" s="18">
        <v>21</v>
      </c>
      <c r="L296" s="18">
        <v>21</v>
      </c>
      <c r="M296" s="9">
        <v>19.95</v>
      </c>
      <c r="N296" s="9">
        <v>7.98</v>
      </c>
      <c r="O296" s="9">
        <v>1.0500000000000007</v>
      </c>
      <c r="P296" s="9">
        <v>13.02</v>
      </c>
      <c r="Q296" s="10">
        <v>0.95</v>
      </c>
      <c r="R296" s="10">
        <v>0.62</v>
      </c>
      <c r="S296" s="10">
        <v>0.7142857142857143</v>
      </c>
      <c r="T296" s="10">
        <v>0.9253731343283581</v>
      </c>
      <c r="U296" s="10">
        <v>2.5</v>
      </c>
      <c r="V296" s="10">
        <v>8.0645161290322648E-2</v>
      </c>
      <c r="W296" s="10">
        <v>0.78499999999999992</v>
      </c>
      <c r="X296" s="10">
        <v>30.999999999999972</v>
      </c>
    </row>
    <row r="297" spans="1:24" s="38" customFormat="1" x14ac:dyDescent="0.3">
      <c r="A297" s="18">
        <v>3991</v>
      </c>
      <c r="B297" s="18" t="s">
        <v>1180</v>
      </c>
      <c r="C297" s="18">
        <v>1993</v>
      </c>
      <c r="D297" s="18" t="s">
        <v>1179</v>
      </c>
      <c r="E297" s="18" t="s">
        <v>766</v>
      </c>
      <c r="F297" s="18" t="s">
        <v>1183</v>
      </c>
      <c r="G297" s="18" t="s">
        <v>1181</v>
      </c>
      <c r="H297" s="18" t="s">
        <v>1460</v>
      </c>
      <c r="I297" s="18" t="s">
        <v>1176</v>
      </c>
      <c r="J297" s="18">
        <v>19</v>
      </c>
      <c r="K297" s="18">
        <v>7</v>
      </c>
      <c r="L297" s="18">
        <v>12</v>
      </c>
      <c r="M297" s="9">
        <v>7</v>
      </c>
      <c r="N297" s="9">
        <v>3</v>
      </c>
      <c r="O297" s="9">
        <v>0</v>
      </c>
      <c r="P297" s="9">
        <v>9</v>
      </c>
      <c r="Q297" s="10">
        <v>1</v>
      </c>
      <c r="R297" s="10">
        <v>0.75</v>
      </c>
      <c r="S297" s="10">
        <v>0.7</v>
      </c>
      <c r="T297" s="10">
        <v>1</v>
      </c>
      <c r="U297" s="10">
        <v>4</v>
      </c>
      <c r="V297" s="10">
        <v>0</v>
      </c>
      <c r="W297" s="10">
        <v>0.84210526315789469</v>
      </c>
      <c r="X297" s="10" t="s">
        <v>43</v>
      </c>
    </row>
    <row r="298" spans="1:24" s="38" customFormat="1" x14ac:dyDescent="0.3">
      <c r="A298" s="18">
        <v>3991</v>
      </c>
      <c r="B298" s="18" t="s">
        <v>1180</v>
      </c>
      <c r="C298" s="18">
        <v>1993</v>
      </c>
      <c r="D298" s="18" t="s">
        <v>1179</v>
      </c>
      <c r="E298" s="18" t="s">
        <v>766</v>
      </c>
      <c r="F298" s="18"/>
      <c r="G298" s="18" t="s">
        <v>1173</v>
      </c>
      <c r="H298" s="18"/>
      <c r="I298" s="18" t="s">
        <v>1175</v>
      </c>
      <c r="J298" s="18">
        <v>19</v>
      </c>
      <c r="K298" s="18">
        <v>7</v>
      </c>
      <c r="L298" s="18">
        <v>12</v>
      </c>
      <c r="M298" s="9">
        <v>7</v>
      </c>
      <c r="N298" s="9">
        <v>5.04</v>
      </c>
      <c r="O298" s="9">
        <v>0</v>
      </c>
      <c r="P298" s="9">
        <v>6.96</v>
      </c>
      <c r="Q298" s="10">
        <v>1</v>
      </c>
      <c r="R298" s="10">
        <v>0.57999999999999996</v>
      </c>
      <c r="S298" s="10">
        <v>0.58139534883720934</v>
      </c>
      <c r="T298" s="10">
        <v>1</v>
      </c>
      <c r="U298" s="10">
        <v>2.3809523809523809</v>
      </c>
      <c r="V298" s="10">
        <v>0</v>
      </c>
      <c r="W298" s="10">
        <v>0.73473684210526324</v>
      </c>
      <c r="X298" s="10" t="s">
        <v>43</v>
      </c>
    </row>
    <row r="299" spans="1:24" s="38" customFormat="1" x14ac:dyDescent="0.3">
      <c r="A299" s="18">
        <v>3991</v>
      </c>
      <c r="B299" s="18" t="s">
        <v>1180</v>
      </c>
      <c r="C299" s="18">
        <v>1993</v>
      </c>
      <c r="D299" s="18" t="s">
        <v>1179</v>
      </c>
      <c r="E299" s="18" t="s">
        <v>766</v>
      </c>
      <c r="F299" s="18" t="s">
        <v>1182</v>
      </c>
      <c r="G299" s="18" t="s">
        <v>1181</v>
      </c>
      <c r="H299" s="18" t="s">
        <v>1460</v>
      </c>
      <c r="I299" s="18" t="s">
        <v>1176</v>
      </c>
      <c r="J299" s="18">
        <v>290</v>
      </c>
      <c r="K299" s="18">
        <v>153</v>
      </c>
      <c r="L299" s="18">
        <v>137</v>
      </c>
      <c r="M299" s="9">
        <v>91.8</v>
      </c>
      <c r="N299" s="9">
        <v>19.180000000000007</v>
      </c>
      <c r="O299" s="9">
        <v>61.2</v>
      </c>
      <c r="P299" s="9">
        <v>117.82</v>
      </c>
      <c r="Q299" s="10">
        <v>0.6</v>
      </c>
      <c r="R299" s="10">
        <v>0.86</v>
      </c>
      <c r="S299" s="10">
        <v>0.82717606775995667</v>
      </c>
      <c r="T299" s="10">
        <v>0.65813875544631883</v>
      </c>
      <c r="U299" s="10">
        <v>4.2857142857142856</v>
      </c>
      <c r="V299" s="10">
        <v>0.46511627906976749</v>
      </c>
      <c r="W299" s="10">
        <v>0.72282758620689658</v>
      </c>
      <c r="X299" s="10">
        <v>9.21428571428571</v>
      </c>
    </row>
    <row r="300" spans="1:24" s="38" customFormat="1" x14ac:dyDescent="0.3">
      <c r="A300" s="18">
        <v>3991</v>
      </c>
      <c r="B300" s="18" t="s">
        <v>1180</v>
      </c>
      <c r="C300" s="18">
        <v>1993</v>
      </c>
      <c r="D300" s="18" t="s">
        <v>1179</v>
      </c>
      <c r="E300" s="18" t="s">
        <v>766</v>
      </c>
      <c r="F300" s="18"/>
      <c r="G300" s="18" t="s">
        <v>1173</v>
      </c>
      <c r="H300" s="18"/>
      <c r="I300" s="18" t="s">
        <v>1175</v>
      </c>
      <c r="J300" s="18">
        <v>290</v>
      </c>
      <c r="K300" s="18">
        <v>153</v>
      </c>
      <c r="L300" s="18">
        <v>137</v>
      </c>
      <c r="M300" s="9">
        <v>97.92</v>
      </c>
      <c r="N300" s="9">
        <v>35.620000000000005</v>
      </c>
      <c r="O300" s="9">
        <v>55.08</v>
      </c>
      <c r="P300" s="9">
        <v>101.38</v>
      </c>
      <c r="Q300" s="10">
        <v>0.64</v>
      </c>
      <c r="R300" s="10">
        <v>0.74</v>
      </c>
      <c r="S300" s="10">
        <v>0.73326344166541846</v>
      </c>
      <c r="T300" s="10">
        <v>0.64796114022753426</v>
      </c>
      <c r="U300" s="10">
        <v>2.4615384615384617</v>
      </c>
      <c r="V300" s="10">
        <v>0.48648648648648646</v>
      </c>
      <c r="W300" s="10">
        <v>0.6872413793103449</v>
      </c>
      <c r="X300" s="10">
        <v>5.0598290598290596</v>
      </c>
    </row>
    <row r="301" spans="1:24" s="38" customFormat="1" x14ac:dyDescent="0.3">
      <c r="A301" s="18">
        <v>3969</v>
      </c>
      <c r="B301" s="18" t="s">
        <v>1174</v>
      </c>
      <c r="C301" s="18">
        <v>1993</v>
      </c>
      <c r="D301" s="18" t="s">
        <v>782</v>
      </c>
      <c r="E301" s="18" t="s">
        <v>766</v>
      </c>
      <c r="F301" s="18"/>
      <c r="G301" s="18" t="s">
        <v>1171</v>
      </c>
      <c r="H301" s="18" t="s">
        <v>1460</v>
      </c>
      <c r="I301" s="18" t="s">
        <v>1177</v>
      </c>
      <c r="J301" s="18">
        <v>207</v>
      </c>
      <c r="K301" s="18">
        <v>106</v>
      </c>
      <c r="L301" s="18">
        <v>101</v>
      </c>
      <c r="M301" s="9">
        <v>101.76</v>
      </c>
      <c r="N301" s="9">
        <v>22.22</v>
      </c>
      <c r="O301" s="9">
        <v>4.2399999999999949</v>
      </c>
      <c r="P301" s="9">
        <v>78.78</v>
      </c>
      <c r="Q301" s="10">
        <v>0.96000000000000008</v>
      </c>
      <c r="R301" s="10">
        <v>0.78</v>
      </c>
      <c r="S301" s="10">
        <v>0.82077754476528475</v>
      </c>
      <c r="T301" s="10">
        <v>0.94892796916405686</v>
      </c>
      <c r="U301" s="10">
        <v>4.3636363636363642</v>
      </c>
      <c r="V301" s="10">
        <v>5.1282051282051183E-2</v>
      </c>
      <c r="W301" s="10">
        <v>0.87217391304347835</v>
      </c>
      <c r="X301" s="10">
        <v>85.090909090909207</v>
      </c>
    </row>
    <row r="302" spans="1:24" s="38" customFormat="1" x14ac:dyDescent="0.3">
      <c r="A302" s="18">
        <v>3969</v>
      </c>
      <c r="B302" s="18" t="s">
        <v>1174</v>
      </c>
      <c r="C302" s="18">
        <v>1993</v>
      </c>
      <c r="D302" s="18" t="s">
        <v>782</v>
      </c>
      <c r="E302" s="18" t="s">
        <v>766</v>
      </c>
      <c r="F302" s="18"/>
      <c r="G302" s="18" t="s">
        <v>1171</v>
      </c>
      <c r="H302" s="18" t="s">
        <v>1460</v>
      </c>
      <c r="I302" s="18" t="s">
        <v>1176</v>
      </c>
      <c r="J302" s="18">
        <v>207</v>
      </c>
      <c r="K302" s="18">
        <v>106</v>
      </c>
      <c r="L302" s="18">
        <v>101</v>
      </c>
      <c r="M302" s="9">
        <v>96.46</v>
      </c>
      <c r="N302" s="9">
        <v>2.019999999999996</v>
      </c>
      <c r="O302" s="9">
        <v>9.5400000000000063</v>
      </c>
      <c r="P302" s="9">
        <v>98.98</v>
      </c>
      <c r="Q302" s="10">
        <v>0.90999999999999992</v>
      </c>
      <c r="R302" s="10">
        <v>0.98000000000000009</v>
      </c>
      <c r="S302" s="10">
        <v>0.97948822095857035</v>
      </c>
      <c r="T302" s="10">
        <v>0.91208993733873933</v>
      </c>
      <c r="U302" s="10">
        <v>45.500000000000206</v>
      </c>
      <c r="V302" s="10">
        <v>9.1836734693877625E-2</v>
      </c>
      <c r="W302" s="10">
        <v>0.94415458937198071</v>
      </c>
      <c r="X302" s="10">
        <v>495.44444444444508</v>
      </c>
    </row>
    <row r="303" spans="1:24" s="38" customFormat="1" x14ac:dyDescent="0.3">
      <c r="A303" s="18">
        <v>3969</v>
      </c>
      <c r="B303" s="18" t="s">
        <v>1174</v>
      </c>
      <c r="C303" s="18">
        <v>1993</v>
      </c>
      <c r="D303" s="18" t="s">
        <v>782</v>
      </c>
      <c r="E303" s="18" t="s">
        <v>766</v>
      </c>
      <c r="F303" s="18"/>
      <c r="G303" s="18" t="s">
        <v>1173</v>
      </c>
      <c r="H303" s="18"/>
      <c r="I303" s="18" t="s">
        <v>1175</v>
      </c>
      <c r="J303" s="18">
        <v>207</v>
      </c>
      <c r="K303" s="18">
        <v>106</v>
      </c>
      <c r="L303" s="18">
        <v>101</v>
      </c>
      <c r="M303" s="9">
        <v>104.94</v>
      </c>
      <c r="N303" s="9">
        <v>11.11</v>
      </c>
      <c r="O303" s="9">
        <v>1.0600000000000023</v>
      </c>
      <c r="P303" s="9">
        <v>89.89</v>
      </c>
      <c r="Q303" s="10">
        <v>0.99</v>
      </c>
      <c r="R303" s="10">
        <v>0.89</v>
      </c>
      <c r="S303" s="10">
        <v>0.90426540284360191</v>
      </c>
      <c r="T303" s="10">
        <v>0.98834524463991202</v>
      </c>
      <c r="U303" s="10">
        <v>9.0000000000000018</v>
      </c>
      <c r="V303" s="10">
        <v>1.1235955056179785E-2</v>
      </c>
      <c r="W303" s="10">
        <v>0.94120772946859899</v>
      </c>
      <c r="X303" s="10">
        <v>800.99999999999829</v>
      </c>
    </row>
    <row r="304" spans="1:24" s="38" customFormat="1" x14ac:dyDescent="0.3">
      <c r="A304" s="18">
        <v>3969</v>
      </c>
      <c r="B304" s="18" t="s">
        <v>1174</v>
      </c>
      <c r="C304" s="18">
        <v>1993</v>
      </c>
      <c r="D304" s="18" t="s">
        <v>782</v>
      </c>
      <c r="E304" s="18" t="s">
        <v>766</v>
      </c>
      <c r="F304" s="18"/>
      <c r="G304" s="18" t="s">
        <v>1173</v>
      </c>
      <c r="H304" s="18"/>
      <c r="I304" s="18" t="s">
        <v>1172</v>
      </c>
      <c r="J304" s="18">
        <v>207</v>
      </c>
      <c r="K304" s="18">
        <v>106</v>
      </c>
      <c r="L304" s="18">
        <v>101</v>
      </c>
      <c r="M304" s="9">
        <v>102.82</v>
      </c>
      <c r="N304" s="9">
        <v>1.0100000000000051</v>
      </c>
      <c r="O304" s="9">
        <v>3.1800000000000068</v>
      </c>
      <c r="P304" s="9">
        <v>99.99</v>
      </c>
      <c r="Q304" s="10">
        <v>0.97</v>
      </c>
      <c r="R304" s="10">
        <v>0.99</v>
      </c>
      <c r="S304" s="10">
        <v>0.99027256091688332</v>
      </c>
      <c r="T304" s="10">
        <v>0.96917708636231459</v>
      </c>
      <c r="U304" s="10">
        <v>96.999999999999915</v>
      </c>
      <c r="V304" s="10">
        <v>3.0303030303030332E-2</v>
      </c>
      <c r="W304" s="10">
        <v>0.97975845410628015</v>
      </c>
      <c r="X304" s="10">
        <v>3200.9999999999764</v>
      </c>
    </row>
    <row r="305" spans="1:24" s="38" customFormat="1" x14ac:dyDescent="0.3">
      <c r="A305" s="18">
        <v>4103</v>
      </c>
      <c r="B305" s="18" t="s">
        <v>1167</v>
      </c>
      <c r="C305" s="18">
        <v>1991</v>
      </c>
      <c r="D305" s="18" t="s">
        <v>1166</v>
      </c>
      <c r="E305" s="18" t="s">
        <v>766</v>
      </c>
      <c r="F305" s="18"/>
      <c r="G305" s="18" t="s">
        <v>1171</v>
      </c>
      <c r="H305" s="18" t="s">
        <v>1461</v>
      </c>
      <c r="I305" s="18" t="s">
        <v>1170</v>
      </c>
      <c r="J305" s="18">
        <v>387</v>
      </c>
      <c r="K305" s="18">
        <v>177</v>
      </c>
      <c r="L305" s="18">
        <v>210</v>
      </c>
      <c r="M305" s="9">
        <v>173.46</v>
      </c>
      <c r="N305" s="9">
        <v>16.800000000000011</v>
      </c>
      <c r="O305" s="9">
        <v>3.539999999999992</v>
      </c>
      <c r="P305" s="9">
        <v>193.2</v>
      </c>
      <c r="Q305" s="10">
        <v>0.98000000000000009</v>
      </c>
      <c r="R305" s="10">
        <v>0.91999999999999993</v>
      </c>
      <c r="S305" s="10">
        <v>0.91169977924944812</v>
      </c>
      <c r="T305" s="10">
        <v>0.98200670936261059</v>
      </c>
      <c r="U305" s="10">
        <v>12.249999999999991</v>
      </c>
      <c r="V305" s="10">
        <v>2.1739130434782507E-2</v>
      </c>
      <c r="W305" s="10">
        <v>0.94744186046511625</v>
      </c>
      <c r="X305" s="10">
        <v>563.50000000000091</v>
      </c>
    </row>
    <row r="306" spans="1:24" s="38" customFormat="1" x14ac:dyDescent="0.3">
      <c r="A306" s="18">
        <v>4103</v>
      </c>
      <c r="B306" s="18" t="s">
        <v>1167</v>
      </c>
      <c r="C306" s="18">
        <v>1991</v>
      </c>
      <c r="D306" s="18" t="s">
        <v>1166</v>
      </c>
      <c r="E306" s="18" t="s">
        <v>766</v>
      </c>
      <c r="F306" s="18"/>
      <c r="G306" s="18" t="s">
        <v>998</v>
      </c>
      <c r="H306" s="18"/>
      <c r="I306" s="18" t="s">
        <v>1169</v>
      </c>
      <c r="J306" s="18">
        <v>387</v>
      </c>
      <c r="K306" s="18">
        <v>177</v>
      </c>
      <c r="L306" s="18">
        <v>210</v>
      </c>
      <c r="M306" s="9">
        <v>177</v>
      </c>
      <c r="N306" s="9">
        <v>46.199999999999989</v>
      </c>
      <c r="O306" s="9">
        <v>0</v>
      </c>
      <c r="P306" s="9">
        <v>163.80000000000001</v>
      </c>
      <c r="Q306" s="10">
        <v>1</v>
      </c>
      <c r="R306" s="10">
        <v>0.78</v>
      </c>
      <c r="S306" s="10">
        <v>0.79301075268817212</v>
      </c>
      <c r="T306" s="10">
        <v>1</v>
      </c>
      <c r="U306" s="10">
        <v>4.5454545454545459</v>
      </c>
      <c r="V306" s="10">
        <v>0</v>
      </c>
      <c r="W306" s="10">
        <v>0.88062015503875968</v>
      </c>
      <c r="X306" s="10" t="s">
        <v>43</v>
      </c>
    </row>
    <row r="307" spans="1:24" s="38" customFormat="1" x14ac:dyDescent="0.3">
      <c r="A307" s="18">
        <v>4103</v>
      </c>
      <c r="B307" s="18" t="s">
        <v>1167</v>
      </c>
      <c r="C307" s="18">
        <v>1991</v>
      </c>
      <c r="D307" s="18" t="s">
        <v>1166</v>
      </c>
      <c r="E307" s="18" t="s">
        <v>766</v>
      </c>
      <c r="F307" s="18"/>
      <c r="G307" s="18" t="s">
        <v>998</v>
      </c>
      <c r="H307" s="18"/>
      <c r="I307" s="18" t="s">
        <v>1165</v>
      </c>
      <c r="J307" s="18">
        <v>387</v>
      </c>
      <c r="K307" s="18">
        <v>177</v>
      </c>
      <c r="L307" s="18">
        <v>210</v>
      </c>
      <c r="M307" s="9">
        <v>175.23</v>
      </c>
      <c r="N307" s="9">
        <v>14.699999999999989</v>
      </c>
      <c r="O307" s="9">
        <v>1.7700000000000102</v>
      </c>
      <c r="P307" s="9">
        <v>195.3</v>
      </c>
      <c r="Q307" s="10">
        <v>0.99</v>
      </c>
      <c r="R307" s="10">
        <v>0.93</v>
      </c>
      <c r="S307" s="10">
        <v>0.92260306428684258</v>
      </c>
      <c r="T307" s="10">
        <v>0.9910184198508144</v>
      </c>
      <c r="U307" s="10">
        <v>14.142857142857153</v>
      </c>
      <c r="V307" s="10">
        <v>1.075268817204302E-2</v>
      </c>
      <c r="W307" s="10">
        <v>0.95744186046511626</v>
      </c>
      <c r="X307" s="10">
        <v>1315.2857142857079</v>
      </c>
    </row>
  </sheetData>
  <sheetProtection algorithmName="SHA-512" hashValue="Q+9WFUuDpXI5kWAe76RL351qUW6mEaVbXxmh39S7q7q7IdgoTb/xVQbSG22qRYfLDMQMAnhKItW0aNfTDXhUXw==" saltValue="k0ZvBZ2jiOtp+REUsY2cSw==" spinCount="100000" sheet="1" objects="1" scenarios="1" selectLockedCells="1" selectUnlockedCells="1"/>
  <autoFilter ref="A2:X307"/>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85" zoomScaleNormal="85" workbookViewId="0">
      <pane xSplit="1" ySplit="2" topLeftCell="B24" activePane="bottomRight" state="frozen"/>
      <selection pane="topRight" activeCell="C1" sqref="C1"/>
      <selection pane="bottomLeft" activeCell="A3" sqref="A3"/>
      <selection pane="bottomRight" activeCell="G29" sqref="G29"/>
    </sheetView>
  </sheetViews>
  <sheetFormatPr defaultRowHeight="13.5" x14ac:dyDescent="0.3"/>
  <cols>
    <col min="1" max="1" width="7.5" style="37" customWidth="1"/>
    <col min="2" max="2" width="8.75" style="37" bestFit="1" customWidth="1"/>
    <col min="3" max="3" width="6.5" style="37" customWidth="1"/>
    <col min="4" max="4" width="18.375" style="37" customWidth="1"/>
    <col min="5" max="5" width="48.75" style="37" bestFit="1" customWidth="1"/>
    <col min="6" max="6" width="24.625" style="37" bestFit="1" customWidth="1"/>
    <col min="7" max="7" width="14.125" style="37" customWidth="1"/>
    <col min="8" max="8" width="11.75" style="37" customWidth="1"/>
    <col min="9" max="11" width="7.125" style="2" customWidth="1"/>
    <col min="12" max="15" width="5.25" style="2" customWidth="1"/>
    <col min="16" max="23" width="5.25" style="8" customWidth="1"/>
    <col min="24" max="16384" width="9" style="37"/>
  </cols>
  <sheetData>
    <row r="1" spans="1:23" x14ac:dyDescent="0.3">
      <c r="A1" s="25" t="s">
        <v>1</v>
      </c>
      <c r="B1" s="25" t="s">
        <v>0</v>
      </c>
      <c r="C1" s="25" t="s">
        <v>20</v>
      </c>
      <c r="D1" s="25" t="s">
        <v>2</v>
      </c>
      <c r="E1" s="25" t="s">
        <v>17</v>
      </c>
      <c r="F1" s="25" t="s">
        <v>221</v>
      </c>
      <c r="G1" s="25" t="s">
        <v>22</v>
      </c>
      <c r="H1" s="25" t="s">
        <v>18</v>
      </c>
      <c r="I1" s="25" t="s">
        <v>39</v>
      </c>
      <c r="J1" s="25" t="s">
        <v>956</v>
      </c>
      <c r="K1" s="25" t="s">
        <v>957</v>
      </c>
      <c r="L1" s="3" t="s">
        <v>6</v>
      </c>
      <c r="M1" s="3" t="s">
        <v>3</v>
      </c>
      <c r="N1" s="3" t="s">
        <v>4</v>
      </c>
      <c r="O1" s="3" t="s">
        <v>5</v>
      </c>
      <c r="P1" s="6" t="s">
        <v>7</v>
      </c>
      <c r="Q1" s="6" t="s">
        <v>8</v>
      </c>
      <c r="R1" s="6" t="s">
        <v>9</v>
      </c>
      <c r="S1" s="6" t="s">
        <v>10</v>
      </c>
      <c r="T1" s="6" t="s">
        <v>11</v>
      </c>
      <c r="U1" s="6" t="s">
        <v>12</v>
      </c>
      <c r="V1" s="6" t="s">
        <v>13</v>
      </c>
      <c r="W1" s="6" t="s">
        <v>37</v>
      </c>
    </row>
    <row r="2" spans="1:23" x14ac:dyDescent="0.3">
      <c r="A2" s="40"/>
      <c r="B2" s="40"/>
      <c r="C2" s="40"/>
      <c r="D2" s="40"/>
      <c r="E2" s="40"/>
      <c r="F2" s="40"/>
      <c r="G2" s="40"/>
      <c r="H2" s="40"/>
      <c r="I2" s="5" t="s">
        <v>15</v>
      </c>
      <c r="J2" s="5" t="s">
        <v>15</v>
      </c>
      <c r="K2" s="5" t="s">
        <v>15</v>
      </c>
      <c r="L2" s="4" t="s">
        <v>15</v>
      </c>
      <c r="M2" s="4" t="s">
        <v>15</v>
      </c>
      <c r="N2" s="4" t="s">
        <v>15</v>
      </c>
      <c r="O2" s="4" t="s">
        <v>15</v>
      </c>
      <c r="P2" s="7"/>
      <c r="Q2" s="7"/>
      <c r="R2" s="7"/>
      <c r="S2" s="7"/>
      <c r="T2" s="7"/>
      <c r="U2" s="7"/>
      <c r="V2" s="7"/>
      <c r="W2" s="7"/>
    </row>
    <row r="3" spans="1:23" s="38" customFormat="1" x14ac:dyDescent="0.3">
      <c r="A3" s="18">
        <v>1390</v>
      </c>
      <c r="B3" s="18" t="s">
        <v>918</v>
      </c>
      <c r="C3" s="18">
        <v>2011</v>
      </c>
      <c r="D3" s="18" t="s">
        <v>831</v>
      </c>
      <c r="E3" s="18" t="s">
        <v>919</v>
      </c>
      <c r="F3" s="18" t="s">
        <v>1389</v>
      </c>
      <c r="G3" s="18" t="s">
        <v>1171</v>
      </c>
      <c r="H3" s="18" t="s">
        <v>1491</v>
      </c>
      <c r="I3" s="18">
        <v>40</v>
      </c>
      <c r="J3" s="18" t="s">
        <v>1384</v>
      </c>
      <c r="K3" s="18" t="s">
        <v>1383</v>
      </c>
      <c r="L3" s="9">
        <v>6</v>
      </c>
      <c r="M3" s="9">
        <v>0.96000000000000085</v>
      </c>
      <c r="N3" s="9">
        <v>2</v>
      </c>
      <c r="O3" s="9">
        <v>31.04</v>
      </c>
      <c r="P3" s="10">
        <v>0.75</v>
      </c>
      <c r="Q3" s="10">
        <v>0.97</v>
      </c>
      <c r="R3" s="10">
        <v>0.86206896551724133</v>
      </c>
      <c r="S3" s="10">
        <v>0.93946731234866832</v>
      </c>
      <c r="T3" s="10">
        <v>24.999999999999979</v>
      </c>
      <c r="U3" s="10">
        <v>0.25773195876288663</v>
      </c>
      <c r="V3" s="10">
        <v>0.92599999999999993</v>
      </c>
      <c r="W3" s="10">
        <v>96.999999999999915</v>
      </c>
    </row>
    <row r="4" spans="1:23" s="38" customFormat="1" x14ac:dyDescent="0.3">
      <c r="A4" s="18">
        <v>1390</v>
      </c>
      <c r="B4" s="18" t="s">
        <v>918</v>
      </c>
      <c r="C4" s="18">
        <v>2011</v>
      </c>
      <c r="D4" s="18" t="s">
        <v>831</v>
      </c>
      <c r="E4" s="18" t="s">
        <v>919</v>
      </c>
      <c r="F4" s="18"/>
      <c r="G4" s="18" t="s">
        <v>1272</v>
      </c>
      <c r="H4" s="18" t="s">
        <v>1490</v>
      </c>
      <c r="I4" s="18">
        <v>40</v>
      </c>
      <c r="J4" s="18" t="s">
        <v>1384</v>
      </c>
      <c r="K4" s="18" t="s">
        <v>1383</v>
      </c>
      <c r="L4" s="9">
        <v>6</v>
      </c>
      <c r="M4" s="9">
        <v>0</v>
      </c>
      <c r="N4" s="9">
        <v>2</v>
      </c>
      <c r="O4" s="9">
        <v>32</v>
      </c>
      <c r="P4" s="10">
        <v>0.75</v>
      </c>
      <c r="Q4" s="10">
        <v>1</v>
      </c>
      <c r="R4" s="10">
        <v>1</v>
      </c>
      <c r="S4" s="10">
        <v>0.94117647058823528</v>
      </c>
      <c r="T4" s="10" t="s">
        <v>43</v>
      </c>
      <c r="U4" s="10">
        <v>0.25</v>
      </c>
      <c r="V4" s="10">
        <v>0.95</v>
      </c>
      <c r="W4" s="10" t="s">
        <v>43</v>
      </c>
    </row>
    <row r="5" spans="1:23" s="38" customFormat="1" x14ac:dyDescent="0.3">
      <c r="A5" s="18">
        <v>1390</v>
      </c>
      <c r="B5" s="18" t="s">
        <v>918</v>
      </c>
      <c r="C5" s="18">
        <v>2011</v>
      </c>
      <c r="D5" s="18" t="s">
        <v>831</v>
      </c>
      <c r="E5" s="18" t="s">
        <v>919</v>
      </c>
      <c r="F5" s="18" t="s">
        <v>1388</v>
      </c>
      <c r="G5" s="18" t="s">
        <v>1171</v>
      </c>
      <c r="H5" s="18" t="s">
        <v>1492</v>
      </c>
      <c r="I5" s="18">
        <v>40</v>
      </c>
      <c r="J5" s="18" t="s">
        <v>1384</v>
      </c>
      <c r="K5" s="18" t="s">
        <v>1383</v>
      </c>
      <c r="L5" s="9">
        <v>6</v>
      </c>
      <c r="M5" s="9">
        <v>4.16</v>
      </c>
      <c r="N5" s="9">
        <v>2</v>
      </c>
      <c r="O5" s="9">
        <v>27.84</v>
      </c>
      <c r="P5" s="10">
        <v>0.75</v>
      </c>
      <c r="Q5" s="10">
        <v>0.87</v>
      </c>
      <c r="R5" s="10">
        <v>0.59055118110236215</v>
      </c>
      <c r="S5" s="10">
        <v>0.93297587131367288</v>
      </c>
      <c r="T5" s="10">
        <v>5.7692307692307692</v>
      </c>
      <c r="U5" s="10">
        <v>0.28735632183908044</v>
      </c>
      <c r="V5" s="10">
        <v>0.84600000000000009</v>
      </c>
      <c r="W5" s="10">
        <v>20.076923076923077</v>
      </c>
    </row>
    <row r="6" spans="1:23" s="38" customFormat="1" x14ac:dyDescent="0.3">
      <c r="A6" s="18">
        <v>1390</v>
      </c>
      <c r="B6" s="18" t="s">
        <v>918</v>
      </c>
      <c r="C6" s="18">
        <v>2011</v>
      </c>
      <c r="D6" s="18" t="s">
        <v>831</v>
      </c>
      <c r="E6" s="18" t="s">
        <v>919</v>
      </c>
      <c r="F6" s="18"/>
      <c r="G6" s="18" t="s">
        <v>1272</v>
      </c>
      <c r="H6" s="18" t="s">
        <v>1387</v>
      </c>
      <c r="I6" s="18">
        <v>40</v>
      </c>
      <c r="J6" s="18" t="s">
        <v>1384</v>
      </c>
      <c r="K6" s="18" t="s">
        <v>1383</v>
      </c>
      <c r="L6" s="9">
        <v>7.04</v>
      </c>
      <c r="M6" s="9">
        <v>0.96000000000000085</v>
      </c>
      <c r="N6" s="9">
        <v>0.96</v>
      </c>
      <c r="O6" s="9">
        <v>31.04</v>
      </c>
      <c r="P6" s="10">
        <v>0.88</v>
      </c>
      <c r="Q6" s="10">
        <v>0.97</v>
      </c>
      <c r="R6" s="10">
        <v>0.88</v>
      </c>
      <c r="S6" s="10">
        <v>0.97</v>
      </c>
      <c r="T6" s="10">
        <v>29.333333333333307</v>
      </c>
      <c r="U6" s="10">
        <v>0.12371134020618557</v>
      </c>
      <c r="V6" s="10">
        <v>0.95199999999999996</v>
      </c>
      <c r="W6" s="10">
        <v>237.11111111111092</v>
      </c>
    </row>
    <row r="7" spans="1:23" s="38" customFormat="1" x14ac:dyDescent="0.3">
      <c r="A7" s="18">
        <v>1390</v>
      </c>
      <c r="B7" s="18" t="s">
        <v>918</v>
      </c>
      <c r="C7" s="18">
        <v>2011</v>
      </c>
      <c r="D7" s="18" t="s">
        <v>831</v>
      </c>
      <c r="E7" s="18" t="s">
        <v>919</v>
      </c>
      <c r="F7" s="18" t="s">
        <v>1386</v>
      </c>
      <c r="G7" s="18" t="s">
        <v>1171</v>
      </c>
      <c r="H7" s="18" t="s">
        <v>1493</v>
      </c>
      <c r="I7" s="18">
        <v>40</v>
      </c>
      <c r="J7" s="18" t="s">
        <v>1384</v>
      </c>
      <c r="K7" s="18" t="s">
        <v>1383</v>
      </c>
      <c r="L7" s="9">
        <v>5.04</v>
      </c>
      <c r="M7" s="9">
        <v>0.96000000000000085</v>
      </c>
      <c r="N7" s="9">
        <v>2.96</v>
      </c>
      <c r="O7" s="9">
        <v>31.04</v>
      </c>
      <c r="P7" s="10">
        <v>0.63</v>
      </c>
      <c r="Q7" s="10">
        <v>0.97</v>
      </c>
      <c r="R7" s="10">
        <v>0.83999999999999986</v>
      </c>
      <c r="S7" s="10">
        <v>0.91294117647058826</v>
      </c>
      <c r="T7" s="10">
        <v>20.999999999999982</v>
      </c>
      <c r="U7" s="10">
        <v>0.3814432989690722</v>
      </c>
      <c r="V7" s="10">
        <v>0.90199999999999991</v>
      </c>
      <c r="W7" s="10">
        <v>55.054054054054006</v>
      </c>
    </row>
    <row r="8" spans="1:23" s="38" customFormat="1" x14ac:dyDescent="0.3">
      <c r="A8" s="18">
        <v>1390</v>
      </c>
      <c r="B8" s="18" t="s">
        <v>918</v>
      </c>
      <c r="C8" s="18">
        <v>2011</v>
      </c>
      <c r="D8" s="18" t="s">
        <v>831</v>
      </c>
      <c r="E8" s="18" t="s">
        <v>919</v>
      </c>
      <c r="F8" s="18"/>
      <c r="G8" s="18" t="s">
        <v>1272</v>
      </c>
      <c r="H8" s="18" t="s">
        <v>1385</v>
      </c>
      <c r="I8" s="18">
        <v>40</v>
      </c>
      <c r="J8" s="18" t="s">
        <v>1384</v>
      </c>
      <c r="K8" s="18" t="s">
        <v>1383</v>
      </c>
      <c r="L8" s="9">
        <v>7.04</v>
      </c>
      <c r="M8" s="9">
        <v>2.879999999999999</v>
      </c>
      <c r="N8" s="9">
        <v>0.96</v>
      </c>
      <c r="O8" s="9">
        <v>29.12</v>
      </c>
      <c r="P8" s="10">
        <v>0.88</v>
      </c>
      <c r="Q8" s="10">
        <v>0.91</v>
      </c>
      <c r="R8" s="10">
        <v>0.70967741935483886</v>
      </c>
      <c r="S8" s="10">
        <v>0.96808510638297873</v>
      </c>
      <c r="T8" s="10">
        <v>9.7777777777777803</v>
      </c>
      <c r="U8" s="10">
        <v>0.13186813186813187</v>
      </c>
      <c r="V8" s="10">
        <v>0.90400000000000014</v>
      </c>
      <c r="W8" s="10">
        <v>74.148148148148181</v>
      </c>
    </row>
    <row r="9" spans="1:23" s="38" customFormat="1" x14ac:dyDescent="0.3">
      <c r="A9" s="18">
        <v>2416</v>
      </c>
      <c r="B9" s="18" t="s">
        <v>932</v>
      </c>
      <c r="C9" s="18">
        <v>2004</v>
      </c>
      <c r="D9" s="18" t="s">
        <v>831</v>
      </c>
      <c r="E9" s="18" t="s">
        <v>1360</v>
      </c>
      <c r="F9" s="18" t="s">
        <v>1358</v>
      </c>
      <c r="G9" s="18" t="s">
        <v>1181</v>
      </c>
      <c r="H9" s="18" t="s">
        <v>1367</v>
      </c>
      <c r="I9" s="18">
        <v>18</v>
      </c>
      <c r="J9" s="18">
        <v>6</v>
      </c>
      <c r="K9" s="18">
        <v>12</v>
      </c>
      <c r="L9" s="9">
        <v>6</v>
      </c>
      <c r="M9" s="9">
        <v>0.96000000000000085</v>
      </c>
      <c r="N9" s="9">
        <v>0</v>
      </c>
      <c r="O9" s="9">
        <v>11.04</v>
      </c>
      <c r="P9" s="10">
        <v>1</v>
      </c>
      <c r="Q9" s="10">
        <v>0.91999999999999993</v>
      </c>
      <c r="R9" s="10">
        <v>0.86206896551724133</v>
      </c>
      <c r="S9" s="10">
        <v>1</v>
      </c>
      <c r="T9" s="10">
        <v>12.499999999999989</v>
      </c>
      <c r="U9" s="10">
        <v>0</v>
      </c>
      <c r="V9" s="10">
        <v>0.94666666666666666</v>
      </c>
      <c r="W9" s="10" t="s">
        <v>43</v>
      </c>
    </row>
    <row r="10" spans="1:23" s="38" customFormat="1" x14ac:dyDescent="0.3">
      <c r="A10" s="18">
        <v>2416</v>
      </c>
      <c r="B10" s="18" t="s">
        <v>932</v>
      </c>
      <c r="C10" s="18">
        <v>2004</v>
      </c>
      <c r="D10" s="18" t="s">
        <v>831</v>
      </c>
      <c r="E10" s="18" t="s">
        <v>1360</v>
      </c>
      <c r="F10" s="18"/>
      <c r="G10" s="18" t="s">
        <v>1446</v>
      </c>
      <c r="H10" s="18" t="s">
        <v>1366</v>
      </c>
      <c r="I10" s="18">
        <v>18</v>
      </c>
      <c r="J10" s="18">
        <v>6</v>
      </c>
      <c r="K10" s="18">
        <v>12</v>
      </c>
      <c r="L10" s="9">
        <v>4.9800000000000004</v>
      </c>
      <c r="M10" s="9">
        <v>0</v>
      </c>
      <c r="N10" s="9">
        <v>1.0199999999999996</v>
      </c>
      <c r="O10" s="9">
        <v>12</v>
      </c>
      <c r="P10" s="10">
        <v>0.83000000000000007</v>
      </c>
      <c r="Q10" s="10">
        <v>1</v>
      </c>
      <c r="R10" s="10">
        <v>1</v>
      </c>
      <c r="S10" s="10">
        <v>0.92165898617511521</v>
      </c>
      <c r="T10" s="10" t="s">
        <v>43</v>
      </c>
      <c r="U10" s="10">
        <v>0.16999999999999993</v>
      </c>
      <c r="V10" s="10">
        <v>0.94333333333333336</v>
      </c>
      <c r="W10" s="10" t="s">
        <v>43</v>
      </c>
    </row>
    <row r="11" spans="1:23" s="38" customFormat="1" x14ac:dyDescent="0.3">
      <c r="A11" s="18">
        <v>2416</v>
      </c>
      <c r="B11" s="18" t="s">
        <v>932</v>
      </c>
      <c r="C11" s="18">
        <v>2004</v>
      </c>
      <c r="D11" s="18" t="s">
        <v>831</v>
      </c>
      <c r="E11" s="18" t="s">
        <v>1360</v>
      </c>
      <c r="F11" s="18" t="s">
        <v>1355</v>
      </c>
      <c r="G11" s="18" t="s">
        <v>1181</v>
      </c>
      <c r="H11" s="18" t="s">
        <v>1365</v>
      </c>
      <c r="I11" s="18">
        <v>18</v>
      </c>
      <c r="J11" s="18">
        <v>6</v>
      </c>
      <c r="K11" s="18">
        <v>12</v>
      </c>
      <c r="L11" s="9">
        <v>4.9800000000000004</v>
      </c>
      <c r="M11" s="9">
        <v>0.96000000000000085</v>
      </c>
      <c r="N11" s="9">
        <v>1.0199999999999996</v>
      </c>
      <c r="O11" s="9">
        <v>11.04</v>
      </c>
      <c r="P11" s="10">
        <v>0.83000000000000007</v>
      </c>
      <c r="Q11" s="10">
        <v>0.91999999999999993</v>
      </c>
      <c r="R11" s="10">
        <v>0.83838383838383823</v>
      </c>
      <c r="S11" s="10">
        <v>0.91542288557213936</v>
      </c>
      <c r="T11" s="10">
        <v>10.374999999999991</v>
      </c>
      <c r="U11" s="10">
        <v>0.18478260869565211</v>
      </c>
      <c r="V11" s="10">
        <v>0.89</v>
      </c>
      <c r="W11" s="10">
        <v>56.147058823529377</v>
      </c>
    </row>
    <row r="12" spans="1:23" s="38" customFormat="1" x14ac:dyDescent="0.3">
      <c r="A12" s="18">
        <v>2416</v>
      </c>
      <c r="B12" s="18" t="s">
        <v>932</v>
      </c>
      <c r="C12" s="18">
        <v>2004</v>
      </c>
      <c r="D12" s="18" t="s">
        <v>831</v>
      </c>
      <c r="E12" s="18" t="s">
        <v>1360</v>
      </c>
      <c r="F12" s="18"/>
      <c r="G12" s="18" t="s">
        <v>1446</v>
      </c>
      <c r="H12" s="18" t="s">
        <v>1165</v>
      </c>
      <c r="I12" s="18">
        <v>18</v>
      </c>
      <c r="J12" s="18">
        <v>6</v>
      </c>
      <c r="K12" s="18">
        <v>12</v>
      </c>
      <c r="L12" s="9">
        <v>6</v>
      </c>
      <c r="M12" s="9">
        <v>0</v>
      </c>
      <c r="N12" s="9">
        <v>0</v>
      </c>
      <c r="O12" s="9">
        <v>12</v>
      </c>
      <c r="P12" s="10">
        <v>1</v>
      </c>
      <c r="Q12" s="10">
        <v>1</v>
      </c>
      <c r="R12" s="10">
        <v>1</v>
      </c>
      <c r="S12" s="10">
        <v>1</v>
      </c>
      <c r="T12" s="10" t="s">
        <v>43</v>
      </c>
      <c r="U12" s="10">
        <v>0</v>
      </c>
      <c r="V12" s="10">
        <v>1</v>
      </c>
      <c r="W12" s="10" t="s">
        <v>43</v>
      </c>
    </row>
    <row r="13" spans="1:23" s="38" customFormat="1" x14ac:dyDescent="0.3">
      <c r="A13" s="18">
        <v>2416</v>
      </c>
      <c r="B13" s="18" t="s">
        <v>932</v>
      </c>
      <c r="C13" s="18">
        <v>2004</v>
      </c>
      <c r="D13" s="18" t="s">
        <v>831</v>
      </c>
      <c r="E13" s="18" t="s">
        <v>1360</v>
      </c>
      <c r="F13" s="18" t="s">
        <v>1352</v>
      </c>
      <c r="G13" s="18" t="s">
        <v>1181</v>
      </c>
      <c r="H13" s="18" t="s">
        <v>1364</v>
      </c>
      <c r="I13" s="18">
        <v>18</v>
      </c>
      <c r="J13" s="18">
        <v>6</v>
      </c>
      <c r="K13" s="18">
        <v>12</v>
      </c>
      <c r="L13" s="9">
        <v>6</v>
      </c>
      <c r="M13" s="9">
        <v>0</v>
      </c>
      <c r="N13" s="9">
        <v>0</v>
      </c>
      <c r="O13" s="9">
        <v>12</v>
      </c>
      <c r="P13" s="10">
        <v>1</v>
      </c>
      <c r="Q13" s="10">
        <v>1</v>
      </c>
      <c r="R13" s="10">
        <v>1</v>
      </c>
      <c r="S13" s="10">
        <v>1</v>
      </c>
      <c r="T13" s="10" t="s">
        <v>43</v>
      </c>
      <c r="U13" s="10">
        <v>0</v>
      </c>
      <c r="V13" s="10">
        <v>1</v>
      </c>
      <c r="W13" s="10" t="s">
        <v>43</v>
      </c>
    </row>
    <row r="14" spans="1:23" s="38" customFormat="1" x14ac:dyDescent="0.3">
      <c r="A14" s="18">
        <v>2416</v>
      </c>
      <c r="B14" s="18" t="s">
        <v>932</v>
      </c>
      <c r="C14" s="18">
        <v>2004</v>
      </c>
      <c r="D14" s="18" t="s">
        <v>831</v>
      </c>
      <c r="E14" s="18" t="s">
        <v>1360</v>
      </c>
      <c r="F14" s="18"/>
      <c r="G14" s="18" t="s">
        <v>1446</v>
      </c>
      <c r="H14" s="18" t="s">
        <v>1165</v>
      </c>
      <c r="I14" s="18">
        <v>18</v>
      </c>
      <c r="J14" s="18">
        <v>6</v>
      </c>
      <c r="K14" s="18">
        <v>12</v>
      </c>
      <c r="L14" s="9">
        <v>6</v>
      </c>
      <c r="M14" s="9">
        <v>0.96000000000000085</v>
      </c>
      <c r="N14" s="9">
        <v>0</v>
      </c>
      <c r="O14" s="9">
        <v>11.04</v>
      </c>
      <c r="P14" s="10">
        <v>1</v>
      </c>
      <c r="Q14" s="10">
        <v>0.91999999999999993</v>
      </c>
      <c r="R14" s="10">
        <v>0.86206896551724133</v>
      </c>
      <c r="S14" s="10">
        <v>1</v>
      </c>
      <c r="T14" s="10">
        <v>12.499999999999989</v>
      </c>
      <c r="U14" s="10">
        <v>0</v>
      </c>
      <c r="V14" s="10">
        <v>0.94666666666666666</v>
      </c>
      <c r="W14" s="10" t="s">
        <v>43</v>
      </c>
    </row>
    <row r="15" spans="1:23" s="38" customFormat="1" x14ac:dyDescent="0.3">
      <c r="A15" s="18">
        <v>2416</v>
      </c>
      <c r="B15" s="18" t="s">
        <v>932</v>
      </c>
      <c r="C15" s="18">
        <v>2004</v>
      </c>
      <c r="D15" s="18" t="s">
        <v>831</v>
      </c>
      <c r="E15" s="18" t="s">
        <v>1360</v>
      </c>
      <c r="F15" s="18" t="s">
        <v>1349</v>
      </c>
      <c r="G15" s="18" t="s">
        <v>1181</v>
      </c>
      <c r="H15" s="18" t="s">
        <v>1363</v>
      </c>
      <c r="I15" s="18">
        <v>18</v>
      </c>
      <c r="J15" s="18">
        <v>6</v>
      </c>
      <c r="K15" s="18">
        <v>12</v>
      </c>
      <c r="L15" s="9">
        <v>6</v>
      </c>
      <c r="M15" s="9">
        <v>0</v>
      </c>
      <c r="N15" s="9">
        <v>0</v>
      </c>
      <c r="O15" s="9">
        <v>12</v>
      </c>
      <c r="P15" s="10">
        <v>1</v>
      </c>
      <c r="Q15" s="10">
        <v>1</v>
      </c>
      <c r="R15" s="10">
        <v>1</v>
      </c>
      <c r="S15" s="10">
        <v>1</v>
      </c>
      <c r="T15" s="10" t="s">
        <v>43</v>
      </c>
      <c r="U15" s="10">
        <v>0</v>
      </c>
      <c r="V15" s="10">
        <v>1</v>
      </c>
      <c r="W15" s="10" t="s">
        <v>43</v>
      </c>
    </row>
    <row r="16" spans="1:23" s="38" customFormat="1" x14ac:dyDescent="0.3">
      <c r="A16" s="18">
        <v>2416</v>
      </c>
      <c r="B16" s="18" t="s">
        <v>932</v>
      </c>
      <c r="C16" s="18">
        <v>2004</v>
      </c>
      <c r="D16" s="18" t="s">
        <v>831</v>
      </c>
      <c r="E16" s="18" t="s">
        <v>1360</v>
      </c>
      <c r="F16" s="18"/>
      <c r="G16" s="18" t="s">
        <v>1446</v>
      </c>
      <c r="H16" s="18" t="s">
        <v>1362</v>
      </c>
      <c r="I16" s="18">
        <v>18</v>
      </c>
      <c r="J16" s="18">
        <v>6</v>
      </c>
      <c r="K16" s="18">
        <v>12</v>
      </c>
      <c r="L16" s="9">
        <v>6</v>
      </c>
      <c r="M16" s="9">
        <v>0</v>
      </c>
      <c r="N16" s="9">
        <v>0</v>
      </c>
      <c r="O16" s="9">
        <v>12</v>
      </c>
      <c r="P16" s="10">
        <v>1</v>
      </c>
      <c r="Q16" s="10">
        <v>1</v>
      </c>
      <c r="R16" s="10">
        <v>1</v>
      </c>
      <c r="S16" s="10">
        <v>1</v>
      </c>
      <c r="T16" s="10" t="s">
        <v>43</v>
      </c>
      <c r="U16" s="10">
        <v>0</v>
      </c>
      <c r="V16" s="10">
        <v>1</v>
      </c>
      <c r="W16" s="10" t="s">
        <v>43</v>
      </c>
    </row>
    <row r="17" spans="1:23" s="38" customFormat="1" x14ac:dyDescent="0.3">
      <c r="A17" s="18">
        <v>2416</v>
      </c>
      <c r="B17" s="18" t="s">
        <v>932</v>
      </c>
      <c r="C17" s="18">
        <v>2004</v>
      </c>
      <c r="D17" s="18" t="s">
        <v>831</v>
      </c>
      <c r="E17" s="18" t="s">
        <v>1360</v>
      </c>
      <c r="F17" s="18" t="s">
        <v>1346</v>
      </c>
      <c r="G17" s="18" t="s">
        <v>1181</v>
      </c>
      <c r="H17" s="18" t="s">
        <v>1361</v>
      </c>
      <c r="I17" s="18">
        <v>18</v>
      </c>
      <c r="J17" s="18">
        <v>6</v>
      </c>
      <c r="K17" s="18">
        <v>12</v>
      </c>
      <c r="L17" s="9">
        <v>6</v>
      </c>
      <c r="M17" s="9">
        <v>0</v>
      </c>
      <c r="N17" s="9">
        <v>0</v>
      </c>
      <c r="O17" s="9">
        <v>12</v>
      </c>
      <c r="P17" s="10">
        <v>1</v>
      </c>
      <c r="Q17" s="10">
        <v>1</v>
      </c>
      <c r="R17" s="10">
        <v>1</v>
      </c>
      <c r="S17" s="10">
        <v>1</v>
      </c>
      <c r="T17" s="10" t="s">
        <v>43</v>
      </c>
      <c r="U17" s="10">
        <v>0</v>
      </c>
      <c r="V17" s="10">
        <v>1</v>
      </c>
      <c r="W17" s="10" t="s">
        <v>43</v>
      </c>
    </row>
    <row r="18" spans="1:23" s="38" customFormat="1" x14ac:dyDescent="0.3">
      <c r="A18" s="18">
        <v>2416</v>
      </c>
      <c r="B18" s="18" t="s">
        <v>932</v>
      </c>
      <c r="C18" s="18">
        <v>2004</v>
      </c>
      <c r="D18" s="18" t="s">
        <v>831</v>
      </c>
      <c r="E18" s="18" t="s">
        <v>1360</v>
      </c>
      <c r="F18" s="18"/>
      <c r="G18" s="18" t="s">
        <v>1446</v>
      </c>
      <c r="H18" s="18" t="s">
        <v>1200</v>
      </c>
      <c r="I18" s="18">
        <v>18</v>
      </c>
      <c r="J18" s="18">
        <v>6</v>
      </c>
      <c r="K18" s="18">
        <v>12</v>
      </c>
      <c r="L18" s="9">
        <v>6</v>
      </c>
      <c r="M18" s="9">
        <v>0</v>
      </c>
      <c r="N18" s="9">
        <v>0</v>
      </c>
      <c r="O18" s="9">
        <v>12</v>
      </c>
      <c r="P18" s="10">
        <v>1</v>
      </c>
      <c r="Q18" s="10">
        <v>1</v>
      </c>
      <c r="R18" s="10">
        <v>1</v>
      </c>
      <c r="S18" s="10">
        <v>1</v>
      </c>
      <c r="T18" s="10" t="s">
        <v>43</v>
      </c>
      <c r="U18" s="10">
        <v>0</v>
      </c>
      <c r="V18" s="10">
        <v>1</v>
      </c>
      <c r="W18" s="10" t="s">
        <v>43</v>
      </c>
    </row>
    <row r="19" spans="1:23" s="38" customFormat="1" x14ac:dyDescent="0.3">
      <c r="A19" s="18">
        <v>2416</v>
      </c>
      <c r="B19" s="18" t="s">
        <v>932</v>
      </c>
      <c r="C19" s="18">
        <v>2004</v>
      </c>
      <c r="D19" s="18" t="s">
        <v>831</v>
      </c>
      <c r="E19" s="18" t="s">
        <v>1360</v>
      </c>
      <c r="F19" s="18" t="s">
        <v>1343</v>
      </c>
      <c r="G19" s="18" t="s">
        <v>1181</v>
      </c>
      <c r="H19" s="18" t="s">
        <v>1176</v>
      </c>
      <c r="I19" s="18">
        <v>18</v>
      </c>
      <c r="J19" s="18">
        <v>6</v>
      </c>
      <c r="K19" s="18">
        <v>12</v>
      </c>
      <c r="L19" s="9">
        <v>3</v>
      </c>
      <c r="M19" s="9">
        <v>0</v>
      </c>
      <c r="N19" s="9">
        <v>3</v>
      </c>
      <c r="O19" s="9">
        <v>12</v>
      </c>
      <c r="P19" s="10">
        <v>0.5</v>
      </c>
      <c r="Q19" s="10">
        <v>1</v>
      </c>
      <c r="R19" s="10">
        <v>1</v>
      </c>
      <c r="S19" s="10">
        <v>0.8</v>
      </c>
      <c r="T19" s="10" t="s">
        <v>43</v>
      </c>
      <c r="U19" s="10">
        <v>0.5</v>
      </c>
      <c r="V19" s="10">
        <v>0.83333333333333337</v>
      </c>
      <c r="W19" s="10" t="s">
        <v>43</v>
      </c>
    </row>
    <row r="20" spans="1:23" s="38" customFormat="1" x14ac:dyDescent="0.3">
      <c r="A20" s="18">
        <v>2416</v>
      </c>
      <c r="B20" s="18" t="s">
        <v>932</v>
      </c>
      <c r="C20" s="18">
        <v>2004</v>
      </c>
      <c r="D20" s="18" t="s">
        <v>831</v>
      </c>
      <c r="E20" s="18" t="s">
        <v>1360</v>
      </c>
      <c r="F20" s="18"/>
      <c r="G20" s="18" t="s">
        <v>1446</v>
      </c>
      <c r="H20" s="18" t="s">
        <v>1359</v>
      </c>
      <c r="I20" s="18">
        <v>18</v>
      </c>
      <c r="J20" s="18">
        <v>6</v>
      </c>
      <c r="K20" s="18">
        <v>12</v>
      </c>
      <c r="L20" s="9">
        <v>6</v>
      </c>
      <c r="M20" s="9">
        <v>0</v>
      </c>
      <c r="N20" s="9">
        <v>0</v>
      </c>
      <c r="O20" s="9">
        <v>12</v>
      </c>
      <c r="P20" s="10">
        <v>1</v>
      </c>
      <c r="Q20" s="10">
        <v>1</v>
      </c>
      <c r="R20" s="10">
        <v>1</v>
      </c>
      <c r="S20" s="10">
        <v>1</v>
      </c>
      <c r="T20" s="10" t="s">
        <v>43</v>
      </c>
      <c r="U20" s="10">
        <v>0</v>
      </c>
      <c r="V20" s="10">
        <v>1</v>
      </c>
      <c r="W20" s="10" t="s">
        <v>43</v>
      </c>
    </row>
    <row r="21" spans="1:23" s="38" customFormat="1" x14ac:dyDescent="0.3">
      <c r="A21" s="18">
        <v>2416</v>
      </c>
      <c r="B21" s="18" t="s">
        <v>932</v>
      </c>
      <c r="C21" s="18">
        <v>2004</v>
      </c>
      <c r="D21" s="18" t="s">
        <v>831</v>
      </c>
      <c r="E21" s="18" t="s">
        <v>1342</v>
      </c>
      <c r="F21" s="18" t="s">
        <v>1358</v>
      </c>
      <c r="G21" s="18" t="s">
        <v>1181</v>
      </c>
      <c r="H21" s="18" t="s">
        <v>1357</v>
      </c>
      <c r="I21" s="18">
        <v>30</v>
      </c>
      <c r="J21" s="18">
        <v>6</v>
      </c>
      <c r="K21" s="18">
        <v>24</v>
      </c>
      <c r="L21" s="9">
        <v>1.98</v>
      </c>
      <c r="M21" s="9">
        <v>0</v>
      </c>
      <c r="N21" s="9">
        <v>4.0199999999999996</v>
      </c>
      <c r="O21" s="9">
        <v>24</v>
      </c>
      <c r="P21" s="10">
        <v>0.33</v>
      </c>
      <c r="Q21" s="10">
        <v>1</v>
      </c>
      <c r="R21" s="10">
        <v>1</v>
      </c>
      <c r="S21" s="10">
        <v>0.85653104925053536</v>
      </c>
      <c r="T21" s="10" t="s">
        <v>43</v>
      </c>
      <c r="U21" s="10">
        <v>0.66999999999999993</v>
      </c>
      <c r="V21" s="10">
        <v>0.86599999999999999</v>
      </c>
      <c r="W21" s="10" t="s">
        <v>43</v>
      </c>
    </row>
    <row r="22" spans="1:23" s="38" customFormat="1" x14ac:dyDescent="0.3">
      <c r="A22" s="18">
        <v>2416</v>
      </c>
      <c r="B22" s="18" t="s">
        <v>932</v>
      </c>
      <c r="C22" s="18">
        <v>2004</v>
      </c>
      <c r="D22" s="18" t="s">
        <v>831</v>
      </c>
      <c r="E22" s="18" t="s">
        <v>1342</v>
      </c>
      <c r="F22" s="18"/>
      <c r="G22" s="18" t="s">
        <v>1446</v>
      </c>
      <c r="H22" s="18" t="s">
        <v>1356</v>
      </c>
      <c r="I22" s="18">
        <v>30</v>
      </c>
      <c r="J22" s="18">
        <v>6</v>
      </c>
      <c r="K22" s="18">
        <v>24</v>
      </c>
      <c r="L22" s="9">
        <v>1.02</v>
      </c>
      <c r="M22" s="9">
        <v>0</v>
      </c>
      <c r="N22" s="9">
        <v>4.9800000000000004</v>
      </c>
      <c r="O22" s="9">
        <v>24</v>
      </c>
      <c r="P22" s="10">
        <v>0.17</v>
      </c>
      <c r="Q22" s="10">
        <v>1</v>
      </c>
      <c r="R22" s="10">
        <v>1</v>
      </c>
      <c r="S22" s="10">
        <v>0.82815734989648027</v>
      </c>
      <c r="T22" s="10" t="s">
        <v>43</v>
      </c>
      <c r="U22" s="10">
        <v>0.83</v>
      </c>
      <c r="V22" s="10">
        <v>0.83399999999999996</v>
      </c>
      <c r="W22" s="10" t="s">
        <v>43</v>
      </c>
    </row>
    <row r="23" spans="1:23" s="38" customFormat="1" x14ac:dyDescent="0.3">
      <c r="A23" s="18">
        <v>2416</v>
      </c>
      <c r="B23" s="18" t="s">
        <v>932</v>
      </c>
      <c r="C23" s="18">
        <v>2004</v>
      </c>
      <c r="D23" s="18" t="s">
        <v>831</v>
      </c>
      <c r="E23" s="18" t="s">
        <v>1342</v>
      </c>
      <c r="F23" s="18" t="s">
        <v>1355</v>
      </c>
      <c r="G23" s="18" t="s">
        <v>1181</v>
      </c>
      <c r="H23" s="18" t="s">
        <v>1354</v>
      </c>
      <c r="I23" s="18">
        <v>30</v>
      </c>
      <c r="J23" s="18">
        <v>6</v>
      </c>
      <c r="K23" s="18">
        <v>24</v>
      </c>
      <c r="L23" s="9">
        <v>4.0199999999999996</v>
      </c>
      <c r="M23" s="9">
        <v>0</v>
      </c>
      <c r="N23" s="9">
        <v>1.9800000000000004</v>
      </c>
      <c r="O23" s="9">
        <v>24</v>
      </c>
      <c r="P23" s="10">
        <v>0.66999999999999993</v>
      </c>
      <c r="Q23" s="10">
        <v>1</v>
      </c>
      <c r="R23" s="10">
        <v>1</v>
      </c>
      <c r="S23" s="10">
        <v>0.92378752886836024</v>
      </c>
      <c r="T23" s="10" t="s">
        <v>43</v>
      </c>
      <c r="U23" s="10">
        <v>0.33000000000000007</v>
      </c>
      <c r="V23" s="10">
        <v>0.93399999999999994</v>
      </c>
      <c r="W23" s="10" t="s">
        <v>43</v>
      </c>
    </row>
    <row r="24" spans="1:23" s="38" customFormat="1" x14ac:dyDescent="0.3">
      <c r="A24" s="18">
        <v>2416</v>
      </c>
      <c r="B24" s="18" t="s">
        <v>932</v>
      </c>
      <c r="C24" s="18">
        <v>2004</v>
      </c>
      <c r="D24" s="18" t="s">
        <v>831</v>
      </c>
      <c r="E24" s="18" t="s">
        <v>1342</v>
      </c>
      <c r="F24" s="18"/>
      <c r="G24" s="18" t="s">
        <v>1446</v>
      </c>
      <c r="H24" s="18" t="s">
        <v>1353</v>
      </c>
      <c r="I24" s="18">
        <v>30</v>
      </c>
      <c r="J24" s="18">
        <v>6</v>
      </c>
      <c r="K24" s="18">
        <v>24</v>
      </c>
      <c r="L24" s="9">
        <v>3</v>
      </c>
      <c r="M24" s="9">
        <v>0.96000000000000085</v>
      </c>
      <c r="N24" s="9">
        <v>3</v>
      </c>
      <c r="O24" s="9">
        <v>23.04</v>
      </c>
      <c r="P24" s="10">
        <v>0.5</v>
      </c>
      <c r="Q24" s="10">
        <v>0.96</v>
      </c>
      <c r="R24" s="10">
        <v>0.75757575757575746</v>
      </c>
      <c r="S24" s="10">
        <v>0.88479262672811054</v>
      </c>
      <c r="T24" s="10">
        <v>12.499999999999989</v>
      </c>
      <c r="U24" s="10">
        <v>0.52083333333333337</v>
      </c>
      <c r="V24" s="10">
        <v>0.86799999999999999</v>
      </c>
      <c r="W24" s="10">
        <v>23.999999999999979</v>
      </c>
    </row>
    <row r="25" spans="1:23" s="38" customFormat="1" x14ac:dyDescent="0.3">
      <c r="A25" s="18">
        <v>2416</v>
      </c>
      <c r="B25" s="18" t="s">
        <v>932</v>
      </c>
      <c r="C25" s="18">
        <v>2004</v>
      </c>
      <c r="D25" s="18" t="s">
        <v>831</v>
      </c>
      <c r="E25" s="18" t="s">
        <v>1342</v>
      </c>
      <c r="F25" s="18" t="s">
        <v>1352</v>
      </c>
      <c r="G25" s="18" t="s">
        <v>1181</v>
      </c>
      <c r="H25" s="18" t="s">
        <v>1351</v>
      </c>
      <c r="I25" s="18">
        <v>30</v>
      </c>
      <c r="J25" s="18">
        <v>6</v>
      </c>
      <c r="K25" s="18">
        <v>24</v>
      </c>
      <c r="L25" s="9">
        <v>6</v>
      </c>
      <c r="M25" s="9">
        <v>0</v>
      </c>
      <c r="N25" s="9">
        <v>0</v>
      </c>
      <c r="O25" s="9">
        <v>24</v>
      </c>
      <c r="P25" s="10">
        <v>1</v>
      </c>
      <c r="Q25" s="10">
        <v>1</v>
      </c>
      <c r="R25" s="10">
        <v>1</v>
      </c>
      <c r="S25" s="10">
        <v>1</v>
      </c>
      <c r="T25" s="10" t="s">
        <v>43</v>
      </c>
      <c r="U25" s="10">
        <v>0</v>
      </c>
      <c r="V25" s="10">
        <v>1</v>
      </c>
      <c r="W25" s="10" t="s">
        <v>43</v>
      </c>
    </row>
    <row r="26" spans="1:23" s="38" customFormat="1" x14ac:dyDescent="0.3">
      <c r="A26" s="18">
        <v>2416</v>
      </c>
      <c r="B26" s="18" t="s">
        <v>932</v>
      </c>
      <c r="C26" s="18">
        <v>2004</v>
      </c>
      <c r="D26" s="18" t="s">
        <v>831</v>
      </c>
      <c r="E26" s="18" t="s">
        <v>1342</v>
      </c>
      <c r="F26" s="18"/>
      <c r="G26" s="18" t="s">
        <v>1446</v>
      </c>
      <c r="H26" s="18" t="s">
        <v>1350</v>
      </c>
      <c r="I26" s="18">
        <v>30</v>
      </c>
      <c r="J26" s="18">
        <v>6</v>
      </c>
      <c r="K26" s="18">
        <v>24</v>
      </c>
      <c r="L26" s="9">
        <v>4.9800000000000004</v>
      </c>
      <c r="M26" s="9">
        <v>0.96000000000000085</v>
      </c>
      <c r="N26" s="9">
        <v>1.0199999999999996</v>
      </c>
      <c r="O26" s="9">
        <v>23.04</v>
      </c>
      <c r="P26" s="10">
        <v>0.83000000000000007</v>
      </c>
      <c r="Q26" s="10">
        <v>0.96</v>
      </c>
      <c r="R26" s="10">
        <v>0.83838383838383823</v>
      </c>
      <c r="S26" s="10">
        <v>0.95760598503740646</v>
      </c>
      <c r="T26" s="10">
        <v>20.749999999999982</v>
      </c>
      <c r="U26" s="10">
        <v>0.17708333333333326</v>
      </c>
      <c r="V26" s="10">
        <v>0.93399999999999994</v>
      </c>
      <c r="W26" s="10">
        <v>117.17647058823525</v>
      </c>
    </row>
    <row r="27" spans="1:23" s="38" customFormat="1" x14ac:dyDescent="0.3">
      <c r="A27" s="18">
        <v>2416</v>
      </c>
      <c r="B27" s="18" t="s">
        <v>932</v>
      </c>
      <c r="C27" s="18">
        <v>2004</v>
      </c>
      <c r="D27" s="18" t="s">
        <v>831</v>
      </c>
      <c r="E27" s="18" t="s">
        <v>1342</v>
      </c>
      <c r="F27" s="18" t="s">
        <v>1349</v>
      </c>
      <c r="G27" s="18" t="s">
        <v>1181</v>
      </c>
      <c r="H27" s="18" t="s">
        <v>1348</v>
      </c>
      <c r="I27" s="18">
        <v>30</v>
      </c>
      <c r="J27" s="18">
        <v>6</v>
      </c>
      <c r="K27" s="18">
        <v>24</v>
      </c>
      <c r="L27" s="9">
        <v>4.9800000000000004</v>
      </c>
      <c r="M27" s="9">
        <v>0</v>
      </c>
      <c r="N27" s="9">
        <v>1.0199999999999996</v>
      </c>
      <c r="O27" s="9">
        <v>24</v>
      </c>
      <c r="P27" s="10">
        <v>0.83000000000000007</v>
      </c>
      <c r="Q27" s="10">
        <v>1</v>
      </c>
      <c r="R27" s="10">
        <v>1</v>
      </c>
      <c r="S27" s="10">
        <v>0.95923261390887293</v>
      </c>
      <c r="T27" s="10" t="s">
        <v>43</v>
      </c>
      <c r="U27" s="10">
        <v>0.16999999999999993</v>
      </c>
      <c r="V27" s="10">
        <v>0.96599999999999997</v>
      </c>
      <c r="W27" s="10" t="s">
        <v>43</v>
      </c>
    </row>
    <row r="28" spans="1:23" s="38" customFormat="1" x14ac:dyDescent="0.3">
      <c r="A28" s="18">
        <v>2416</v>
      </c>
      <c r="B28" s="18" t="s">
        <v>932</v>
      </c>
      <c r="C28" s="18">
        <v>2004</v>
      </c>
      <c r="D28" s="18" t="s">
        <v>831</v>
      </c>
      <c r="E28" s="18" t="s">
        <v>1342</v>
      </c>
      <c r="F28" s="18"/>
      <c r="G28" s="18" t="s">
        <v>1446</v>
      </c>
      <c r="H28" s="18" t="s">
        <v>1347</v>
      </c>
      <c r="I28" s="18">
        <v>30</v>
      </c>
      <c r="J28" s="18">
        <v>6</v>
      </c>
      <c r="K28" s="18">
        <v>24</v>
      </c>
      <c r="L28" s="9">
        <v>6</v>
      </c>
      <c r="M28" s="9">
        <v>0</v>
      </c>
      <c r="N28" s="9">
        <v>0</v>
      </c>
      <c r="O28" s="9">
        <v>24</v>
      </c>
      <c r="P28" s="10">
        <v>1</v>
      </c>
      <c r="Q28" s="10">
        <v>1</v>
      </c>
      <c r="R28" s="10">
        <v>1</v>
      </c>
      <c r="S28" s="10">
        <v>1</v>
      </c>
      <c r="T28" s="10" t="s">
        <v>43</v>
      </c>
      <c r="U28" s="10">
        <v>0</v>
      </c>
      <c r="V28" s="10">
        <v>1</v>
      </c>
      <c r="W28" s="10" t="s">
        <v>43</v>
      </c>
    </row>
    <row r="29" spans="1:23" s="38" customFormat="1" x14ac:dyDescent="0.3">
      <c r="A29" s="18">
        <v>2416</v>
      </c>
      <c r="B29" s="18" t="s">
        <v>932</v>
      </c>
      <c r="C29" s="18">
        <v>2004</v>
      </c>
      <c r="D29" s="18" t="s">
        <v>831</v>
      </c>
      <c r="E29" s="18" t="s">
        <v>1342</v>
      </c>
      <c r="F29" s="18" t="s">
        <v>1346</v>
      </c>
      <c r="G29" s="18" t="s">
        <v>1181</v>
      </c>
      <c r="H29" s="18" t="s">
        <v>1345</v>
      </c>
      <c r="I29" s="18">
        <v>30</v>
      </c>
      <c r="J29" s="18">
        <v>6</v>
      </c>
      <c r="K29" s="18">
        <v>24</v>
      </c>
      <c r="L29" s="9">
        <v>3</v>
      </c>
      <c r="M29" s="9">
        <v>0</v>
      </c>
      <c r="N29" s="9">
        <v>3</v>
      </c>
      <c r="O29" s="9">
        <v>24</v>
      </c>
      <c r="P29" s="10">
        <v>0.5</v>
      </c>
      <c r="Q29" s="10">
        <v>1</v>
      </c>
      <c r="R29" s="10">
        <v>1</v>
      </c>
      <c r="S29" s="10">
        <v>0.88888888888888884</v>
      </c>
      <c r="T29" s="10" t="s">
        <v>43</v>
      </c>
      <c r="U29" s="10">
        <v>0.5</v>
      </c>
      <c r="V29" s="10">
        <v>0.9</v>
      </c>
      <c r="W29" s="10" t="s">
        <v>43</v>
      </c>
    </row>
    <row r="30" spans="1:23" s="38" customFormat="1" x14ac:dyDescent="0.3">
      <c r="A30" s="18">
        <v>2416</v>
      </c>
      <c r="B30" s="18" t="s">
        <v>932</v>
      </c>
      <c r="C30" s="18">
        <v>2004</v>
      </c>
      <c r="D30" s="18" t="s">
        <v>831</v>
      </c>
      <c r="E30" s="18" t="s">
        <v>1342</v>
      </c>
      <c r="F30" s="18"/>
      <c r="G30" s="18" t="s">
        <v>1446</v>
      </c>
      <c r="H30" s="18" t="s">
        <v>1344</v>
      </c>
      <c r="I30" s="18">
        <v>30</v>
      </c>
      <c r="J30" s="18">
        <v>6</v>
      </c>
      <c r="K30" s="18">
        <v>24</v>
      </c>
      <c r="L30" s="9">
        <v>6</v>
      </c>
      <c r="M30" s="9">
        <v>0.96000000000000085</v>
      </c>
      <c r="N30" s="9">
        <v>0</v>
      </c>
      <c r="O30" s="9">
        <v>23.04</v>
      </c>
      <c r="P30" s="10">
        <v>1</v>
      </c>
      <c r="Q30" s="10">
        <v>0.96</v>
      </c>
      <c r="R30" s="10">
        <v>0.86206896551724133</v>
      </c>
      <c r="S30" s="10">
        <v>1</v>
      </c>
      <c r="T30" s="10">
        <v>24.999999999999979</v>
      </c>
      <c r="U30" s="10">
        <v>0</v>
      </c>
      <c r="V30" s="10">
        <v>0.96799999999999997</v>
      </c>
      <c r="W30" s="10" t="s">
        <v>43</v>
      </c>
    </row>
    <row r="31" spans="1:23" s="38" customFormat="1" x14ac:dyDescent="0.3">
      <c r="A31" s="18">
        <v>2416</v>
      </c>
      <c r="B31" s="18" t="s">
        <v>932</v>
      </c>
      <c r="C31" s="18">
        <v>2004</v>
      </c>
      <c r="D31" s="18" t="s">
        <v>831</v>
      </c>
      <c r="E31" s="18" t="s">
        <v>1342</v>
      </c>
      <c r="F31" s="18" t="s">
        <v>1343</v>
      </c>
      <c r="G31" s="18" t="s">
        <v>1181</v>
      </c>
      <c r="H31" s="18" t="s">
        <v>1176</v>
      </c>
      <c r="I31" s="18">
        <v>30</v>
      </c>
      <c r="J31" s="18">
        <v>6</v>
      </c>
      <c r="K31" s="18">
        <v>24</v>
      </c>
      <c r="L31" s="9">
        <v>3</v>
      </c>
      <c r="M31" s="9">
        <v>4.0799999999999983</v>
      </c>
      <c r="N31" s="9">
        <v>3</v>
      </c>
      <c r="O31" s="9">
        <v>19.920000000000002</v>
      </c>
      <c r="P31" s="10">
        <v>0.5</v>
      </c>
      <c r="Q31" s="10">
        <v>0.83000000000000007</v>
      </c>
      <c r="R31" s="10">
        <v>0.42372881355932213</v>
      </c>
      <c r="S31" s="10">
        <v>0.86910994764397909</v>
      </c>
      <c r="T31" s="10">
        <v>2.9411764705882364</v>
      </c>
      <c r="U31" s="10">
        <v>0.60240963855421681</v>
      </c>
      <c r="V31" s="10">
        <v>0.76400000000000001</v>
      </c>
      <c r="W31" s="10">
        <v>4.8823529411764728</v>
      </c>
    </row>
    <row r="32" spans="1:23" s="1" customFormat="1" x14ac:dyDescent="0.3">
      <c r="A32" s="18">
        <v>2416</v>
      </c>
      <c r="B32" s="18" t="s">
        <v>932</v>
      </c>
      <c r="C32" s="18">
        <v>2004</v>
      </c>
      <c r="D32" s="18" t="s">
        <v>831</v>
      </c>
      <c r="E32" s="18" t="s">
        <v>1342</v>
      </c>
      <c r="F32" s="18"/>
      <c r="G32" s="18" t="s">
        <v>1446</v>
      </c>
      <c r="H32" s="18" t="s">
        <v>1341</v>
      </c>
      <c r="I32" s="18">
        <v>30</v>
      </c>
      <c r="J32" s="18">
        <v>6</v>
      </c>
      <c r="K32" s="18">
        <v>24</v>
      </c>
      <c r="L32" s="9">
        <v>6</v>
      </c>
      <c r="M32" s="9">
        <v>0.96000000000000085</v>
      </c>
      <c r="N32" s="9">
        <v>0</v>
      </c>
      <c r="O32" s="9">
        <v>23.04</v>
      </c>
      <c r="P32" s="10">
        <v>1</v>
      </c>
      <c r="Q32" s="10">
        <v>0.96</v>
      </c>
      <c r="R32" s="10">
        <v>0.86206896551724133</v>
      </c>
      <c r="S32" s="10">
        <v>1</v>
      </c>
      <c r="T32" s="10">
        <v>24.999999999999979</v>
      </c>
      <c r="U32" s="10">
        <v>0</v>
      </c>
      <c r="V32" s="10">
        <v>0.96799999999999997</v>
      </c>
      <c r="W32" s="10" t="s">
        <v>43</v>
      </c>
    </row>
    <row r="33" spans="1:23" s="1" customFormat="1" x14ac:dyDescent="0.3">
      <c r="A33" s="18">
        <v>2760</v>
      </c>
      <c r="B33" s="18" t="s">
        <v>937</v>
      </c>
      <c r="C33" s="18">
        <v>2002</v>
      </c>
      <c r="D33" s="18" t="s">
        <v>831</v>
      </c>
      <c r="E33" s="18" t="s">
        <v>1448</v>
      </c>
      <c r="F33" s="18" t="s">
        <v>1449</v>
      </c>
      <c r="G33" s="18" t="s">
        <v>1181</v>
      </c>
      <c r="H33" s="18" t="s">
        <v>1332</v>
      </c>
      <c r="I33" s="18">
        <v>181</v>
      </c>
      <c r="J33" s="18" t="s">
        <v>1315</v>
      </c>
      <c r="K33" s="18" t="s">
        <v>1314</v>
      </c>
      <c r="L33" s="9">
        <v>9.9960000000000022</v>
      </c>
      <c r="M33" s="9">
        <v>47.093999999999994</v>
      </c>
      <c r="N33" s="9">
        <v>4.0039999999999978</v>
      </c>
      <c r="O33" s="9">
        <v>119.90600000000001</v>
      </c>
      <c r="P33" s="10">
        <v>0.71400000000000019</v>
      </c>
      <c r="Q33" s="10">
        <v>0.71800000000000008</v>
      </c>
      <c r="R33" s="10">
        <v>0.17509196006305838</v>
      </c>
      <c r="S33" s="10">
        <v>0.96768622387216541</v>
      </c>
      <c r="T33" s="10">
        <v>2.5319148936170226</v>
      </c>
      <c r="U33" s="10">
        <v>0.39832869080779915</v>
      </c>
      <c r="V33" s="10">
        <v>0.71769060773480675</v>
      </c>
      <c r="W33" s="10">
        <v>6.3563457818777032</v>
      </c>
    </row>
    <row r="34" spans="1:23" s="1" customFormat="1" x14ac:dyDescent="0.3">
      <c r="A34" s="18">
        <v>2760</v>
      </c>
      <c r="B34" s="18" t="s">
        <v>937</v>
      </c>
      <c r="C34" s="18">
        <v>2002</v>
      </c>
      <c r="D34" s="18" t="s">
        <v>831</v>
      </c>
      <c r="E34" s="18" t="s">
        <v>1448</v>
      </c>
      <c r="F34" s="18"/>
      <c r="G34" s="18" t="s">
        <v>1173</v>
      </c>
      <c r="H34" s="18" t="s">
        <v>1331</v>
      </c>
      <c r="I34" s="18">
        <v>181</v>
      </c>
      <c r="J34" s="18" t="s">
        <v>1315</v>
      </c>
      <c r="K34" s="18" t="s">
        <v>1314</v>
      </c>
      <c r="L34" s="9">
        <v>7.5319999999999991</v>
      </c>
      <c r="M34" s="9">
        <v>77.98899999999999</v>
      </c>
      <c r="N34" s="9">
        <v>6.4680000000000009</v>
      </c>
      <c r="O34" s="9">
        <v>89.01100000000001</v>
      </c>
      <c r="P34" s="10">
        <v>0.53799999999999992</v>
      </c>
      <c r="Q34" s="10">
        <v>0.53300000000000003</v>
      </c>
      <c r="R34" s="10">
        <v>8.8071935547994057E-2</v>
      </c>
      <c r="S34" s="10">
        <v>0.93225735502047569</v>
      </c>
      <c r="T34" s="10">
        <v>1.1520342612419698</v>
      </c>
      <c r="U34" s="10">
        <v>0.86679174484052546</v>
      </c>
      <c r="V34" s="10">
        <v>0.53338674033149169</v>
      </c>
      <c r="W34" s="10">
        <v>1.3290784875367314</v>
      </c>
    </row>
    <row r="35" spans="1:23" s="1" customFormat="1" x14ac:dyDescent="0.3">
      <c r="A35" s="18">
        <v>2760</v>
      </c>
      <c r="B35" s="18" t="s">
        <v>937</v>
      </c>
      <c r="C35" s="18">
        <v>2002</v>
      </c>
      <c r="D35" s="18" t="s">
        <v>831</v>
      </c>
      <c r="E35" s="18" t="s">
        <v>1448</v>
      </c>
      <c r="F35" s="18" t="s">
        <v>1330</v>
      </c>
      <c r="G35" s="18" t="s">
        <v>1181</v>
      </c>
      <c r="H35" s="18" t="s">
        <v>1268</v>
      </c>
      <c r="I35" s="18">
        <v>181</v>
      </c>
      <c r="J35" s="18" t="s">
        <v>1315</v>
      </c>
      <c r="K35" s="18" t="s">
        <v>1314</v>
      </c>
      <c r="L35" s="9">
        <v>9.9960000000000022</v>
      </c>
      <c r="M35" s="9">
        <v>47.929000000000002</v>
      </c>
      <c r="N35" s="9">
        <v>4.0039999999999978</v>
      </c>
      <c r="O35" s="9">
        <v>119.071</v>
      </c>
      <c r="P35" s="10">
        <v>0.71400000000000019</v>
      </c>
      <c r="Q35" s="10">
        <v>0.71299999999999997</v>
      </c>
      <c r="R35" s="10">
        <v>0.17256797583081573</v>
      </c>
      <c r="S35" s="10">
        <v>0.96746699167174499</v>
      </c>
      <c r="T35" s="10">
        <v>2.4878048780487809</v>
      </c>
      <c r="U35" s="10">
        <v>0.40112201963534339</v>
      </c>
      <c r="V35" s="10">
        <v>0.71307734806629841</v>
      </c>
      <c r="W35" s="10">
        <v>6.2021149582125235</v>
      </c>
    </row>
    <row r="36" spans="1:23" s="1" customFormat="1" x14ac:dyDescent="0.3">
      <c r="A36" s="18">
        <v>2760</v>
      </c>
      <c r="B36" s="18" t="s">
        <v>937</v>
      </c>
      <c r="C36" s="18">
        <v>2002</v>
      </c>
      <c r="D36" s="18" t="s">
        <v>831</v>
      </c>
      <c r="E36" s="18" t="s">
        <v>1448</v>
      </c>
      <c r="F36" s="18"/>
      <c r="G36" s="18" t="s">
        <v>1173</v>
      </c>
      <c r="H36" s="18" t="s">
        <v>1329</v>
      </c>
      <c r="I36" s="18">
        <v>181</v>
      </c>
      <c r="J36" s="18" t="s">
        <v>1315</v>
      </c>
      <c r="K36" s="18" t="s">
        <v>1314</v>
      </c>
      <c r="L36" s="9">
        <v>8.61</v>
      </c>
      <c r="M36" s="9">
        <v>64.962999999999994</v>
      </c>
      <c r="N36" s="9">
        <v>5.3900000000000006</v>
      </c>
      <c r="O36" s="9">
        <v>102.03700000000001</v>
      </c>
      <c r="P36" s="10">
        <v>0.61499999999999999</v>
      </c>
      <c r="Q36" s="10">
        <v>0.61099999999999999</v>
      </c>
      <c r="R36" s="10">
        <v>0.11702662661574219</v>
      </c>
      <c r="S36" s="10">
        <v>0.94982639373714239</v>
      </c>
      <c r="T36" s="10">
        <v>1.5809768637532133</v>
      </c>
      <c r="U36" s="10">
        <v>0.63011456628477913</v>
      </c>
      <c r="V36" s="10">
        <v>0.61130939226519343</v>
      </c>
      <c r="W36" s="10">
        <v>2.5090308149434115</v>
      </c>
    </row>
    <row r="37" spans="1:23" s="1" customFormat="1" x14ac:dyDescent="0.3">
      <c r="A37" s="18">
        <v>2760</v>
      </c>
      <c r="B37" s="18" t="s">
        <v>937</v>
      </c>
      <c r="C37" s="18">
        <v>2002</v>
      </c>
      <c r="D37" s="18" t="s">
        <v>831</v>
      </c>
      <c r="E37" s="18" t="s">
        <v>1448</v>
      </c>
      <c r="F37" s="18" t="s">
        <v>1307</v>
      </c>
      <c r="G37" s="18" t="s">
        <v>1181</v>
      </c>
      <c r="H37" s="18" t="s">
        <v>1328</v>
      </c>
      <c r="I37" s="18">
        <v>181</v>
      </c>
      <c r="J37" s="18" t="s">
        <v>1315</v>
      </c>
      <c r="K37" s="18" t="s">
        <v>1314</v>
      </c>
      <c r="L37" s="9">
        <v>9.9960000000000022</v>
      </c>
      <c r="M37" s="9">
        <v>47.929000000000002</v>
      </c>
      <c r="N37" s="9">
        <v>4.0039999999999978</v>
      </c>
      <c r="O37" s="9">
        <v>119.071</v>
      </c>
      <c r="P37" s="10">
        <v>0.71400000000000019</v>
      </c>
      <c r="Q37" s="10">
        <v>0.71299999999999997</v>
      </c>
      <c r="R37" s="10">
        <v>0.17256797583081573</v>
      </c>
      <c r="S37" s="10">
        <v>0.96746699167174499</v>
      </c>
      <c r="T37" s="10">
        <v>2.4878048780487809</v>
      </c>
      <c r="U37" s="10">
        <v>0.40112201963534339</v>
      </c>
      <c r="V37" s="10">
        <v>0.71307734806629841</v>
      </c>
      <c r="W37" s="10">
        <v>6.2021149582125235</v>
      </c>
    </row>
    <row r="38" spans="1:23" s="1" customFormat="1" x14ac:dyDescent="0.3">
      <c r="A38" s="18">
        <v>2760</v>
      </c>
      <c r="B38" s="18" t="s">
        <v>937</v>
      </c>
      <c r="C38" s="18">
        <v>2002</v>
      </c>
      <c r="D38" s="18" t="s">
        <v>831</v>
      </c>
      <c r="E38" s="18" t="s">
        <v>1448</v>
      </c>
      <c r="F38" s="18"/>
      <c r="G38" s="18" t="s">
        <v>1173</v>
      </c>
      <c r="H38" s="18" t="s">
        <v>1327</v>
      </c>
      <c r="I38" s="18">
        <v>181</v>
      </c>
      <c r="J38" s="18" t="s">
        <v>1315</v>
      </c>
      <c r="K38" s="18" t="s">
        <v>1314</v>
      </c>
      <c r="L38" s="9">
        <v>7.5319999999999991</v>
      </c>
      <c r="M38" s="9">
        <v>75.317000000000007</v>
      </c>
      <c r="N38" s="9">
        <v>6.4680000000000009</v>
      </c>
      <c r="O38" s="9">
        <v>91.682999999999993</v>
      </c>
      <c r="P38" s="10">
        <v>0.53799999999999992</v>
      </c>
      <c r="Q38" s="10">
        <v>0.54899999999999993</v>
      </c>
      <c r="R38" s="10">
        <v>9.0912382768651392E-2</v>
      </c>
      <c r="S38" s="10">
        <v>0.93410153742702562</v>
      </c>
      <c r="T38" s="10">
        <v>1.1929046563192902</v>
      </c>
      <c r="U38" s="10">
        <v>0.84153005464480901</v>
      </c>
      <c r="V38" s="10">
        <v>0.54814917127071816</v>
      </c>
      <c r="W38" s="10">
        <v>1.4175425461456497</v>
      </c>
    </row>
    <row r="39" spans="1:23" s="1" customFormat="1" x14ac:dyDescent="0.3">
      <c r="A39" s="18">
        <v>2760</v>
      </c>
      <c r="B39" s="18" t="s">
        <v>937</v>
      </c>
      <c r="C39" s="18">
        <v>2002</v>
      </c>
      <c r="D39" s="18" t="s">
        <v>831</v>
      </c>
      <c r="E39" s="18" t="s">
        <v>1448</v>
      </c>
      <c r="F39" s="18" t="s">
        <v>1326</v>
      </c>
      <c r="G39" s="18" t="s">
        <v>1181</v>
      </c>
      <c r="H39" s="18" t="s">
        <v>1325</v>
      </c>
      <c r="I39" s="18">
        <v>181</v>
      </c>
      <c r="J39" s="18" t="s">
        <v>1315</v>
      </c>
      <c r="K39" s="18" t="s">
        <v>1314</v>
      </c>
      <c r="L39" s="9">
        <v>11.003999999999998</v>
      </c>
      <c r="M39" s="9">
        <v>37.408000000000015</v>
      </c>
      <c r="N39" s="9">
        <v>2.9960000000000022</v>
      </c>
      <c r="O39" s="9">
        <v>129.59199999999998</v>
      </c>
      <c r="P39" s="10">
        <v>0.78599999999999981</v>
      </c>
      <c r="Q39" s="10">
        <v>0.77599999999999991</v>
      </c>
      <c r="R39" s="10">
        <v>0.22729901677270087</v>
      </c>
      <c r="S39" s="10">
        <v>0.97740368660813948</v>
      </c>
      <c r="T39" s="10">
        <v>3.5089285714285694</v>
      </c>
      <c r="U39" s="10">
        <v>0.27577319587628896</v>
      </c>
      <c r="V39" s="10">
        <v>0.77677348066298324</v>
      </c>
      <c r="W39" s="10">
        <v>12.72396528704938</v>
      </c>
    </row>
    <row r="40" spans="1:23" s="1" customFormat="1" x14ac:dyDescent="0.3">
      <c r="A40" s="18">
        <v>2760</v>
      </c>
      <c r="B40" s="18" t="s">
        <v>937</v>
      </c>
      <c r="C40" s="18">
        <v>2002</v>
      </c>
      <c r="D40" s="18" t="s">
        <v>831</v>
      </c>
      <c r="E40" s="18" t="s">
        <v>1448</v>
      </c>
      <c r="F40" s="18"/>
      <c r="G40" s="18" t="s">
        <v>1173</v>
      </c>
      <c r="H40" s="18" t="s">
        <v>1296</v>
      </c>
      <c r="I40" s="18">
        <v>181</v>
      </c>
      <c r="J40" s="18" t="s">
        <v>1315</v>
      </c>
      <c r="K40" s="18" t="s">
        <v>1314</v>
      </c>
      <c r="L40" s="9">
        <v>10.766000000000002</v>
      </c>
      <c r="M40" s="9">
        <v>45.591000000000008</v>
      </c>
      <c r="N40" s="9">
        <v>3.2339999999999982</v>
      </c>
      <c r="O40" s="9">
        <v>121.40899999999999</v>
      </c>
      <c r="P40" s="10">
        <v>0.76900000000000013</v>
      </c>
      <c r="Q40" s="10">
        <v>0.72699999999999998</v>
      </c>
      <c r="R40" s="10">
        <v>0.19103216991678051</v>
      </c>
      <c r="S40" s="10">
        <v>0.97405389793249519</v>
      </c>
      <c r="T40" s="10">
        <v>2.8168498168498171</v>
      </c>
      <c r="U40" s="10">
        <v>0.31774415405777151</v>
      </c>
      <c r="V40" s="10">
        <v>0.73024861878453029</v>
      </c>
      <c r="W40" s="10">
        <v>8.865150722293583</v>
      </c>
    </row>
    <row r="41" spans="1:23" s="1" customFormat="1" x14ac:dyDescent="0.3">
      <c r="A41" s="18">
        <v>2760</v>
      </c>
      <c r="B41" s="18" t="s">
        <v>937</v>
      </c>
      <c r="C41" s="18">
        <v>2002</v>
      </c>
      <c r="D41" s="18" t="s">
        <v>831</v>
      </c>
      <c r="E41" s="18" t="s">
        <v>1448</v>
      </c>
      <c r="F41" s="18" t="s">
        <v>1324</v>
      </c>
      <c r="G41" s="18" t="s">
        <v>1181</v>
      </c>
      <c r="H41" s="18" t="s">
        <v>1323</v>
      </c>
      <c r="I41" s="18">
        <v>181</v>
      </c>
      <c r="J41" s="18" t="s">
        <v>1315</v>
      </c>
      <c r="K41" s="18" t="s">
        <v>1314</v>
      </c>
      <c r="L41" s="9">
        <v>11.997999999999999</v>
      </c>
      <c r="M41" s="9">
        <v>22.043999999999983</v>
      </c>
      <c r="N41" s="9">
        <v>2.0020000000000007</v>
      </c>
      <c r="O41" s="9">
        <v>144.95600000000002</v>
      </c>
      <c r="P41" s="10">
        <v>0.85699999999999998</v>
      </c>
      <c r="Q41" s="10">
        <v>0.8680000000000001</v>
      </c>
      <c r="R41" s="10">
        <v>0.3524469772633807</v>
      </c>
      <c r="S41" s="10">
        <v>0.986377060112413</v>
      </c>
      <c r="T41" s="10">
        <v>6.4924242424242475</v>
      </c>
      <c r="U41" s="10">
        <v>0.16474654377880185</v>
      </c>
      <c r="V41" s="10">
        <v>0.86714917127071822</v>
      </c>
      <c r="W41" s="10">
        <v>39.408561135833878</v>
      </c>
    </row>
    <row r="42" spans="1:23" s="1" customFormat="1" x14ac:dyDescent="0.3">
      <c r="A42" s="18">
        <v>2760</v>
      </c>
      <c r="B42" s="18" t="s">
        <v>937</v>
      </c>
      <c r="C42" s="18">
        <v>2002</v>
      </c>
      <c r="D42" s="18" t="s">
        <v>831</v>
      </c>
      <c r="E42" s="18" t="s">
        <v>1448</v>
      </c>
      <c r="F42" s="18"/>
      <c r="G42" s="18" t="s">
        <v>1173</v>
      </c>
      <c r="H42" s="18" t="s">
        <v>1322</v>
      </c>
      <c r="I42" s="18">
        <v>181</v>
      </c>
      <c r="J42" s="18" t="s">
        <v>1315</v>
      </c>
      <c r="K42" s="18" t="s">
        <v>1314</v>
      </c>
      <c r="L42" s="9">
        <v>11.843999999999999</v>
      </c>
      <c r="M42" s="9">
        <v>26.385999999999996</v>
      </c>
      <c r="N42" s="9">
        <v>2.1560000000000006</v>
      </c>
      <c r="O42" s="9">
        <v>140.614</v>
      </c>
      <c r="P42" s="10">
        <v>0.84599999999999997</v>
      </c>
      <c r="Q42" s="10">
        <v>0.84199999999999997</v>
      </c>
      <c r="R42" s="10">
        <v>0.30980905048391316</v>
      </c>
      <c r="S42" s="10">
        <v>0.9848987882608391</v>
      </c>
      <c r="T42" s="10">
        <v>5.3544303797468347</v>
      </c>
      <c r="U42" s="10">
        <v>0.18289786223277912</v>
      </c>
      <c r="V42" s="10">
        <v>0.84230939226519341</v>
      </c>
      <c r="W42" s="10">
        <v>29.275521946408016</v>
      </c>
    </row>
    <row r="43" spans="1:23" s="1" customFormat="1" x14ac:dyDescent="0.3">
      <c r="A43" s="18">
        <v>2760</v>
      </c>
      <c r="B43" s="18" t="s">
        <v>937</v>
      </c>
      <c r="C43" s="18">
        <v>2002</v>
      </c>
      <c r="D43" s="18" t="s">
        <v>831</v>
      </c>
      <c r="E43" s="18" t="s">
        <v>1448</v>
      </c>
      <c r="F43" s="18" t="s">
        <v>1321</v>
      </c>
      <c r="G43" s="18" t="s">
        <v>1181</v>
      </c>
      <c r="H43" s="18" t="s">
        <v>1320</v>
      </c>
      <c r="I43" s="18">
        <v>181</v>
      </c>
      <c r="J43" s="18" t="s">
        <v>1315</v>
      </c>
      <c r="K43" s="18" t="s">
        <v>1314</v>
      </c>
      <c r="L43" s="9">
        <v>11.003999999999998</v>
      </c>
      <c r="M43" s="9">
        <v>32.063999999999993</v>
      </c>
      <c r="N43" s="9">
        <v>2.9960000000000022</v>
      </c>
      <c r="O43" s="9">
        <v>134.93600000000001</v>
      </c>
      <c r="P43" s="10">
        <v>0.78599999999999981</v>
      </c>
      <c r="Q43" s="10">
        <v>0.80800000000000005</v>
      </c>
      <c r="R43" s="10">
        <v>0.25550292560601839</v>
      </c>
      <c r="S43" s="10">
        <v>0.97827915204593563</v>
      </c>
      <c r="T43" s="10">
        <v>4.09375</v>
      </c>
      <c r="U43" s="10">
        <v>0.26485148514851509</v>
      </c>
      <c r="V43" s="10">
        <v>0.8062983425414364</v>
      </c>
      <c r="W43" s="10">
        <v>15.456775700934568</v>
      </c>
    </row>
    <row r="44" spans="1:23" s="1" customFormat="1" x14ac:dyDescent="0.3">
      <c r="A44" s="18">
        <v>2760</v>
      </c>
      <c r="B44" s="18" t="s">
        <v>937</v>
      </c>
      <c r="C44" s="18">
        <v>2002</v>
      </c>
      <c r="D44" s="18" t="s">
        <v>831</v>
      </c>
      <c r="E44" s="18" t="s">
        <v>1448</v>
      </c>
      <c r="F44" s="18"/>
      <c r="G44" s="18" t="s">
        <v>1173</v>
      </c>
      <c r="H44" s="18" t="s">
        <v>1319</v>
      </c>
      <c r="I44" s="18">
        <v>181</v>
      </c>
      <c r="J44" s="18" t="s">
        <v>1315</v>
      </c>
      <c r="K44" s="18" t="s">
        <v>1314</v>
      </c>
      <c r="L44" s="9">
        <v>12.123999999999999</v>
      </c>
      <c r="M44" s="9">
        <v>43.921000000000006</v>
      </c>
      <c r="N44" s="9">
        <v>1.8760000000000012</v>
      </c>
      <c r="O44" s="9">
        <v>123.07899999999999</v>
      </c>
      <c r="P44" s="10">
        <v>0.86599999999999988</v>
      </c>
      <c r="Q44" s="10">
        <v>0.73699999999999999</v>
      </c>
      <c r="R44" s="10">
        <v>0.21632616647336958</v>
      </c>
      <c r="S44" s="10">
        <v>0.98498659517426268</v>
      </c>
      <c r="T44" s="10">
        <v>3.292775665399239</v>
      </c>
      <c r="U44" s="10">
        <v>0.18181818181818199</v>
      </c>
      <c r="V44" s="10">
        <v>0.74697790055248625</v>
      </c>
      <c r="W44" s="10">
        <v>18.110266159695801</v>
      </c>
    </row>
    <row r="45" spans="1:23" s="1" customFormat="1" x14ac:dyDescent="0.3">
      <c r="A45" s="18">
        <v>2760</v>
      </c>
      <c r="B45" s="18" t="s">
        <v>937</v>
      </c>
      <c r="C45" s="18">
        <v>2002</v>
      </c>
      <c r="D45" s="18" t="s">
        <v>831</v>
      </c>
      <c r="E45" s="18" t="s">
        <v>1448</v>
      </c>
      <c r="F45" s="18" t="s">
        <v>1318</v>
      </c>
      <c r="G45" s="18" t="s">
        <v>1181</v>
      </c>
      <c r="H45" s="18" t="s">
        <v>1317</v>
      </c>
      <c r="I45" s="18">
        <v>181</v>
      </c>
      <c r="J45" s="18" t="s">
        <v>1315</v>
      </c>
      <c r="K45" s="18" t="s">
        <v>1314</v>
      </c>
      <c r="L45" s="9">
        <v>9.0019999999999989</v>
      </c>
      <c r="M45" s="9">
        <v>17.200999999999993</v>
      </c>
      <c r="N45" s="9">
        <v>4.9980000000000011</v>
      </c>
      <c r="O45" s="9">
        <v>149.79900000000001</v>
      </c>
      <c r="P45" s="10">
        <v>0.6429999999999999</v>
      </c>
      <c r="Q45" s="10">
        <v>0.89700000000000002</v>
      </c>
      <c r="R45" s="10">
        <v>0.34354844865091788</v>
      </c>
      <c r="S45" s="10">
        <v>0.96771255256884825</v>
      </c>
      <c r="T45" s="10">
        <v>6.2427184466019421</v>
      </c>
      <c r="U45" s="10">
        <v>0.39799331103678942</v>
      </c>
      <c r="V45" s="10">
        <v>0.87735359116022105</v>
      </c>
      <c r="W45" s="10">
        <v>15.685485844823368</v>
      </c>
    </row>
    <row r="46" spans="1:23" s="1" customFormat="1" x14ac:dyDescent="0.3">
      <c r="A46" s="18">
        <v>2760</v>
      </c>
      <c r="B46" s="18" t="s">
        <v>937</v>
      </c>
      <c r="C46" s="18">
        <v>2002</v>
      </c>
      <c r="D46" s="18" t="s">
        <v>831</v>
      </c>
      <c r="E46" s="18" t="s">
        <v>1448</v>
      </c>
      <c r="F46" s="18"/>
      <c r="G46" s="18" t="s">
        <v>1173</v>
      </c>
      <c r="H46" s="18" t="s">
        <v>1316</v>
      </c>
      <c r="I46" s="18">
        <v>181</v>
      </c>
      <c r="J46" s="18" t="s">
        <v>1315</v>
      </c>
      <c r="K46" s="18" t="s">
        <v>1314</v>
      </c>
      <c r="L46" s="9">
        <v>10.766000000000002</v>
      </c>
      <c r="M46" s="9">
        <v>50.935000000000002</v>
      </c>
      <c r="N46" s="9">
        <v>3.2339999999999982</v>
      </c>
      <c r="O46" s="9">
        <v>116.065</v>
      </c>
      <c r="P46" s="10">
        <v>0.76900000000000013</v>
      </c>
      <c r="Q46" s="10">
        <v>0.69499999999999995</v>
      </c>
      <c r="R46" s="10">
        <v>0.17448663716957585</v>
      </c>
      <c r="S46" s="10">
        <v>0.97289164200873435</v>
      </c>
      <c r="T46" s="10">
        <v>2.5213114754098362</v>
      </c>
      <c r="U46" s="10">
        <v>0.3323741007194243</v>
      </c>
      <c r="V46" s="10">
        <v>0.70072375690607736</v>
      </c>
      <c r="W46" s="10">
        <v>7.5857639628131475</v>
      </c>
    </row>
    <row r="47" spans="1:23" s="38" customFormat="1" x14ac:dyDescent="0.3">
      <c r="A47" s="18">
        <v>3409</v>
      </c>
      <c r="B47" s="18" t="s">
        <v>1267</v>
      </c>
      <c r="C47" s="18">
        <v>1998</v>
      </c>
      <c r="D47" s="18" t="s">
        <v>831</v>
      </c>
      <c r="E47" s="18" t="s">
        <v>1266</v>
      </c>
      <c r="F47" s="18"/>
      <c r="G47" s="18" t="s">
        <v>1269</v>
      </c>
      <c r="H47" s="18" t="s">
        <v>1268</v>
      </c>
      <c r="I47" s="18">
        <v>82</v>
      </c>
      <c r="J47" s="18">
        <v>13</v>
      </c>
      <c r="K47" s="18">
        <v>69</v>
      </c>
      <c r="L47" s="9">
        <v>10.66</v>
      </c>
      <c r="M47" s="9">
        <v>14.490000000000002</v>
      </c>
      <c r="N47" s="9">
        <v>2.34</v>
      </c>
      <c r="O47" s="9">
        <v>54.51</v>
      </c>
      <c r="P47" s="10">
        <v>0.82000000000000006</v>
      </c>
      <c r="Q47" s="10">
        <v>0.78999999999999992</v>
      </c>
      <c r="R47" s="10">
        <v>0.42385685884691848</v>
      </c>
      <c r="S47" s="10">
        <v>0.95883905013192616</v>
      </c>
      <c r="T47" s="10">
        <v>3.9047619047619038</v>
      </c>
      <c r="U47" s="10">
        <v>0.22784810126582272</v>
      </c>
      <c r="V47" s="10">
        <v>0.79475609756097565</v>
      </c>
      <c r="W47" s="10">
        <v>17.137566137566136</v>
      </c>
    </row>
    <row r="48" spans="1:23" s="38" customFormat="1" x14ac:dyDescent="0.3">
      <c r="A48" s="18">
        <v>3409</v>
      </c>
      <c r="B48" s="18" t="s">
        <v>1267</v>
      </c>
      <c r="C48" s="18">
        <v>1998</v>
      </c>
      <c r="D48" s="18" t="s">
        <v>831</v>
      </c>
      <c r="E48" s="18" t="s">
        <v>1266</v>
      </c>
      <c r="F48" s="18"/>
      <c r="G48" s="18" t="s">
        <v>1204</v>
      </c>
      <c r="H48" s="18" t="s">
        <v>1176</v>
      </c>
      <c r="I48" s="18">
        <v>82</v>
      </c>
      <c r="J48" s="18">
        <v>13</v>
      </c>
      <c r="K48" s="18">
        <v>69</v>
      </c>
      <c r="L48" s="9">
        <v>11.83</v>
      </c>
      <c r="M48" s="9">
        <v>12.420000000000002</v>
      </c>
      <c r="N48" s="9">
        <v>1.17</v>
      </c>
      <c r="O48" s="9">
        <v>56.58</v>
      </c>
      <c r="P48" s="10">
        <v>0.91</v>
      </c>
      <c r="Q48" s="10">
        <v>0.82</v>
      </c>
      <c r="R48" s="10">
        <v>0.48783505154639173</v>
      </c>
      <c r="S48" s="10">
        <v>0.97974025974025969</v>
      </c>
      <c r="T48" s="10">
        <v>5.0555555555555545</v>
      </c>
      <c r="U48" s="10">
        <v>0.10975609756097558</v>
      </c>
      <c r="V48" s="10">
        <v>0.83426829268292679</v>
      </c>
      <c r="W48" s="10">
        <v>46.061728395061728</v>
      </c>
    </row>
    <row r="49" spans="1:23" s="38" customFormat="1" x14ac:dyDescent="0.3">
      <c r="A49" s="18">
        <v>3409</v>
      </c>
      <c r="B49" s="18" t="s">
        <v>1267</v>
      </c>
      <c r="C49" s="18">
        <v>1998</v>
      </c>
      <c r="D49" s="18" t="s">
        <v>831</v>
      </c>
      <c r="E49" s="18" t="s">
        <v>1266</v>
      </c>
      <c r="F49" s="18"/>
      <c r="G49" s="18" t="s">
        <v>1193</v>
      </c>
      <c r="H49" s="18" t="s">
        <v>1212</v>
      </c>
      <c r="I49" s="18">
        <v>82</v>
      </c>
      <c r="J49" s="18">
        <v>13</v>
      </c>
      <c r="K49" s="18">
        <v>69</v>
      </c>
      <c r="L49" s="9">
        <v>9.75</v>
      </c>
      <c r="M49" s="9">
        <v>17.25</v>
      </c>
      <c r="N49" s="9">
        <v>3.25</v>
      </c>
      <c r="O49" s="9">
        <v>51.75</v>
      </c>
      <c r="P49" s="10">
        <v>0.75</v>
      </c>
      <c r="Q49" s="10">
        <v>0.75</v>
      </c>
      <c r="R49" s="10">
        <v>0.3611111111111111</v>
      </c>
      <c r="S49" s="10">
        <v>0.94090909090909092</v>
      </c>
      <c r="T49" s="10">
        <v>3</v>
      </c>
      <c r="U49" s="10">
        <v>0.33333333333333331</v>
      </c>
      <c r="V49" s="10">
        <v>0.75</v>
      </c>
      <c r="W49" s="10">
        <v>9</v>
      </c>
    </row>
    <row r="50" spans="1:23" s="38" customFormat="1" x14ac:dyDescent="0.3">
      <c r="A50" s="18">
        <v>3437</v>
      </c>
      <c r="B50" s="18" t="s">
        <v>1252</v>
      </c>
      <c r="C50" s="18">
        <v>1998</v>
      </c>
      <c r="D50" s="18" t="s">
        <v>1251</v>
      </c>
      <c r="E50" s="18" t="s">
        <v>1250</v>
      </c>
      <c r="F50" s="18" t="s">
        <v>1262</v>
      </c>
      <c r="G50" s="18" t="s">
        <v>1171</v>
      </c>
      <c r="H50" s="18" t="s">
        <v>1261</v>
      </c>
      <c r="I50" s="18">
        <v>110</v>
      </c>
      <c r="J50" s="18">
        <v>11</v>
      </c>
      <c r="K50" s="18">
        <v>99</v>
      </c>
      <c r="L50" s="9">
        <v>10.01</v>
      </c>
      <c r="M50" s="9">
        <v>23.760000000000005</v>
      </c>
      <c r="N50" s="9">
        <v>0.99000000000000021</v>
      </c>
      <c r="O50" s="9">
        <v>75.239999999999995</v>
      </c>
      <c r="P50" s="10">
        <v>0.91</v>
      </c>
      <c r="Q50" s="10">
        <v>0.7599999999999999</v>
      </c>
      <c r="R50" s="10">
        <v>0.29641693811074915</v>
      </c>
      <c r="S50" s="10">
        <v>0.98701298701298712</v>
      </c>
      <c r="T50" s="10">
        <v>3.7916666666666652</v>
      </c>
      <c r="U50" s="10">
        <v>0.11842105263157893</v>
      </c>
      <c r="V50" s="10">
        <v>0.77500000000000002</v>
      </c>
      <c r="W50" s="10">
        <v>32.018518518518498</v>
      </c>
    </row>
    <row r="51" spans="1:23" s="38" customFormat="1" x14ac:dyDescent="0.3">
      <c r="A51" s="18">
        <v>3437</v>
      </c>
      <c r="B51" s="18" t="s">
        <v>1252</v>
      </c>
      <c r="C51" s="18">
        <v>1998</v>
      </c>
      <c r="D51" s="18" t="s">
        <v>1251</v>
      </c>
      <c r="E51" s="18" t="s">
        <v>1250</v>
      </c>
      <c r="F51" s="18"/>
      <c r="G51" s="18" t="s">
        <v>1171</v>
      </c>
      <c r="H51" s="18" t="s">
        <v>1260</v>
      </c>
      <c r="I51" s="18">
        <v>110</v>
      </c>
      <c r="J51" s="18">
        <v>11</v>
      </c>
      <c r="K51" s="18">
        <v>99</v>
      </c>
      <c r="L51" s="9">
        <v>8.0299999999999994</v>
      </c>
      <c r="M51" s="9">
        <v>0</v>
      </c>
      <c r="N51" s="9">
        <v>2.9700000000000006</v>
      </c>
      <c r="O51" s="9">
        <v>99</v>
      </c>
      <c r="P51" s="10">
        <v>0.73</v>
      </c>
      <c r="Q51" s="10">
        <v>1</v>
      </c>
      <c r="R51" s="10">
        <v>1</v>
      </c>
      <c r="S51" s="10">
        <v>0.970873786407767</v>
      </c>
      <c r="T51" s="10" t="s">
        <v>43</v>
      </c>
      <c r="U51" s="10">
        <v>0.27</v>
      </c>
      <c r="V51" s="10">
        <v>0.97299999999999998</v>
      </c>
      <c r="W51" s="10" t="s">
        <v>43</v>
      </c>
    </row>
    <row r="52" spans="1:23" s="38" customFormat="1" x14ac:dyDescent="0.3">
      <c r="A52" s="18">
        <v>3437</v>
      </c>
      <c r="B52" s="18" t="s">
        <v>1252</v>
      </c>
      <c r="C52" s="18">
        <v>1998</v>
      </c>
      <c r="D52" s="18" t="s">
        <v>1251</v>
      </c>
      <c r="E52" s="18" t="s">
        <v>1250</v>
      </c>
      <c r="F52" s="18"/>
      <c r="G52" s="18" t="s">
        <v>1204</v>
      </c>
      <c r="H52" s="18" t="s">
        <v>1259</v>
      </c>
      <c r="I52" s="18">
        <v>110</v>
      </c>
      <c r="J52" s="18">
        <v>11</v>
      </c>
      <c r="K52" s="18">
        <v>99</v>
      </c>
      <c r="L52" s="9">
        <v>11</v>
      </c>
      <c r="M52" s="9">
        <v>10.89</v>
      </c>
      <c r="N52" s="9">
        <v>0</v>
      </c>
      <c r="O52" s="9">
        <v>88.11</v>
      </c>
      <c r="P52" s="10">
        <v>1</v>
      </c>
      <c r="Q52" s="10">
        <v>0.89</v>
      </c>
      <c r="R52" s="10">
        <v>0.50251256281407031</v>
      </c>
      <c r="S52" s="10">
        <v>1</v>
      </c>
      <c r="T52" s="10">
        <v>9.0909090909090917</v>
      </c>
      <c r="U52" s="10">
        <v>0</v>
      </c>
      <c r="V52" s="10">
        <v>0.90100000000000002</v>
      </c>
      <c r="W52" s="10" t="s">
        <v>43</v>
      </c>
    </row>
    <row r="53" spans="1:23" s="38" customFormat="1" x14ac:dyDescent="0.3">
      <c r="A53" s="18">
        <v>3437</v>
      </c>
      <c r="B53" s="18" t="s">
        <v>1252</v>
      </c>
      <c r="C53" s="18">
        <v>1998</v>
      </c>
      <c r="D53" s="18" t="s">
        <v>1251</v>
      </c>
      <c r="E53" s="18" t="s">
        <v>1250</v>
      </c>
      <c r="F53" s="18"/>
      <c r="G53" s="18" t="s">
        <v>1204</v>
      </c>
      <c r="H53" s="18" t="s">
        <v>1258</v>
      </c>
      <c r="I53" s="18">
        <v>110</v>
      </c>
      <c r="J53" s="18">
        <v>11</v>
      </c>
      <c r="K53" s="18">
        <v>99</v>
      </c>
      <c r="L53" s="9">
        <v>9.9</v>
      </c>
      <c r="M53" s="9">
        <v>0</v>
      </c>
      <c r="N53" s="9">
        <v>1.0999999999999996</v>
      </c>
      <c r="O53" s="9">
        <v>99</v>
      </c>
      <c r="P53" s="10">
        <v>0.9</v>
      </c>
      <c r="Q53" s="10">
        <v>1</v>
      </c>
      <c r="R53" s="10">
        <v>1</v>
      </c>
      <c r="S53" s="10">
        <v>0.98901098901098905</v>
      </c>
      <c r="T53" s="10" t="s">
        <v>43</v>
      </c>
      <c r="U53" s="10">
        <v>9.9999999999999978E-2</v>
      </c>
      <c r="V53" s="10">
        <v>0.9900000000000001</v>
      </c>
      <c r="W53" s="10" t="s">
        <v>43</v>
      </c>
    </row>
    <row r="54" spans="1:23" s="38" customFormat="1" x14ac:dyDescent="0.3">
      <c r="A54" s="18">
        <v>3437</v>
      </c>
      <c r="B54" s="18" t="s">
        <v>1252</v>
      </c>
      <c r="C54" s="18">
        <v>1998</v>
      </c>
      <c r="D54" s="18" t="s">
        <v>1251</v>
      </c>
      <c r="E54" s="18" t="s">
        <v>1250</v>
      </c>
      <c r="F54" s="18" t="s">
        <v>1257</v>
      </c>
      <c r="G54" s="18" t="s">
        <v>1171</v>
      </c>
      <c r="H54" s="18" t="s">
        <v>1256</v>
      </c>
      <c r="I54" s="18">
        <v>110</v>
      </c>
      <c r="J54" s="18">
        <v>11</v>
      </c>
      <c r="K54" s="18">
        <v>99</v>
      </c>
      <c r="L54" s="9">
        <v>9.02</v>
      </c>
      <c r="M54" s="9">
        <v>0.98999999999999488</v>
      </c>
      <c r="N54" s="9">
        <v>1.9800000000000004</v>
      </c>
      <c r="O54" s="9">
        <v>98.01</v>
      </c>
      <c r="P54" s="10">
        <v>0.82</v>
      </c>
      <c r="Q54" s="10">
        <v>0.9900000000000001</v>
      </c>
      <c r="R54" s="10">
        <v>0.90109890109890156</v>
      </c>
      <c r="S54" s="10">
        <v>0.98019801980198018</v>
      </c>
      <c r="T54" s="10">
        <v>82.000000000000838</v>
      </c>
      <c r="U54" s="10">
        <v>0.18181818181818185</v>
      </c>
      <c r="V54" s="10">
        <v>0.97299999999999998</v>
      </c>
      <c r="W54" s="10">
        <v>451.00000000000222</v>
      </c>
    </row>
    <row r="55" spans="1:23" s="38" customFormat="1" x14ac:dyDescent="0.3">
      <c r="A55" s="18">
        <v>3437</v>
      </c>
      <c r="B55" s="18" t="s">
        <v>1252</v>
      </c>
      <c r="C55" s="18">
        <v>1998</v>
      </c>
      <c r="D55" s="18" t="s">
        <v>1251</v>
      </c>
      <c r="E55" s="18" t="s">
        <v>1250</v>
      </c>
      <c r="F55" s="18"/>
      <c r="G55" s="18" t="s">
        <v>1204</v>
      </c>
      <c r="H55" s="18" t="s">
        <v>1255</v>
      </c>
      <c r="I55" s="18">
        <v>110</v>
      </c>
      <c r="J55" s="18">
        <v>11</v>
      </c>
      <c r="K55" s="18">
        <v>99</v>
      </c>
      <c r="L55" s="9">
        <v>9.9</v>
      </c>
      <c r="M55" s="9">
        <v>0</v>
      </c>
      <c r="N55" s="9">
        <v>1.0999999999999996</v>
      </c>
      <c r="O55" s="9">
        <v>99</v>
      </c>
      <c r="P55" s="10">
        <v>0.9</v>
      </c>
      <c r="Q55" s="10">
        <v>1</v>
      </c>
      <c r="R55" s="10">
        <v>1</v>
      </c>
      <c r="S55" s="10">
        <v>0.98901098901098905</v>
      </c>
      <c r="T55" s="10" t="s">
        <v>43</v>
      </c>
      <c r="U55" s="10">
        <v>9.9999999999999978E-2</v>
      </c>
      <c r="V55" s="10">
        <v>0.9900000000000001</v>
      </c>
      <c r="W55" s="10" t="s">
        <v>43</v>
      </c>
    </row>
    <row r="56" spans="1:23" s="38" customFormat="1" x14ac:dyDescent="0.3">
      <c r="A56" s="18">
        <v>3437</v>
      </c>
      <c r="B56" s="18" t="s">
        <v>1252</v>
      </c>
      <c r="C56" s="18">
        <v>1998</v>
      </c>
      <c r="D56" s="18" t="s">
        <v>1251</v>
      </c>
      <c r="E56" s="18" t="s">
        <v>1250</v>
      </c>
      <c r="F56" s="18" t="s">
        <v>1254</v>
      </c>
      <c r="G56" s="18" t="s">
        <v>1171</v>
      </c>
      <c r="H56" s="18" t="s">
        <v>1253</v>
      </c>
      <c r="I56" s="18">
        <v>110</v>
      </c>
      <c r="J56" s="18">
        <v>11</v>
      </c>
      <c r="K56" s="18">
        <v>99</v>
      </c>
      <c r="L56" s="9">
        <v>9.7899999999999991</v>
      </c>
      <c r="M56" s="9">
        <v>15.840000000000003</v>
      </c>
      <c r="N56" s="9">
        <v>1.2100000000000009</v>
      </c>
      <c r="O56" s="9">
        <v>83.16</v>
      </c>
      <c r="P56" s="10">
        <v>0.8899999999999999</v>
      </c>
      <c r="Q56" s="10">
        <v>0.84</v>
      </c>
      <c r="R56" s="10">
        <v>0.38197424892703857</v>
      </c>
      <c r="S56" s="10">
        <v>0.98565840938722282</v>
      </c>
      <c r="T56" s="10">
        <v>5.5624999999999982</v>
      </c>
      <c r="U56" s="10">
        <v>0.13095238095238107</v>
      </c>
      <c r="V56" s="10">
        <v>0.84499999999999986</v>
      </c>
      <c r="W56" s="10">
        <v>42.477272727272684</v>
      </c>
    </row>
    <row r="57" spans="1:23" s="38" customFormat="1" x14ac:dyDescent="0.3">
      <c r="A57" s="18">
        <v>3437</v>
      </c>
      <c r="B57" s="18" t="s">
        <v>1252</v>
      </c>
      <c r="C57" s="18">
        <v>1998</v>
      </c>
      <c r="D57" s="18" t="s">
        <v>1251</v>
      </c>
      <c r="E57" s="18" t="s">
        <v>1250</v>
      </c>
      <c r="F57" s="18"/>
      <c r="G57" s="18" t="s">
        <v>1204</v>
      </c>
      <c r="H57" s="18" t="s">
        <v>1249</v>
      </c>
      <c r="I57" s="18">
        <v>110</v>
      </c>
      <c r="J57" s="18">
        <v>11</v>
      </c>
      <c r="K57" s="18">
        <v>99</v>
      </c>
      <c r="L57" s="9">
        <v>6.93</v>
      </c>
      <c r="M57" s="9">
        <v>0</v>
      </c>
      <c r="N57" s="9">
        <v>4.07</v>
      </c>
      <c r="O57" s="9">
        <v>99</v>
      </c>
      <c r="P57" s="10">
        <v>0.63</v>
      </c>
      <c r="Q57" s="10">
        <v>1</v>
      </c>
      <c r="R57" s="10">
        <v>1</v>
      </c>
      <c r="S57" s="10">
        <v>0.96051227321237997</v>
      </c>
      <c r="T57" s="10" t="s">
        <v>43</v>
      </c>
      <c r="U57" s="10">
        <v>0.37</v>
      </c>
      <c r="V57" s="10">
        <v>0.96300000000000008</v>
      </c>
      <c r="W57" s="10" t="s">
        <v>43</v>
      </c>
    </row>
  </sheetData>
  <sheetProtection algorithmName="SHA-512" hashValue="Jkt4xK3YCqUL5mn2dxKuMyPX5KELGwssCaJMy19NyYIP3hUg4B6jWJYB80HxhW3bvgstsS63hclNk+/DIK7YFA==" saltValue="MqJb1SnBSoVQbaWGQkbL6A==" spinCount="100000" sheet="1" objects="1" scenarios="1" selectLockedCells="1" selectUnlockedCells="1"/>
  <autoFilter ref="A2:W57"/>
  <phoneticPr fontId="1"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R95"/>
  <sheetViews>
    <sheetView showGridLines="0" zoomScale="80" zoomScaleNormal="80" workbookViewId="0">
      <pane xSplit="3" ySplit="3" topLeftCell="T4" activePane="bottomRight" state="frozen"/>
      <selection pane="topRight" activeCell="D1" sqref="D1"/>
      <selection pane="bottomLeft" activeCell="A4" sqref="A4"/>
      <selection pane="bottomRight" activeCell="D36" sqref="D36"/>
    </sheetView>
  </sheetViews>
  <sheetFormatPr defaultRowHeight="17.25" x14ac:dyDescent="0.3"/>
  <cols>
    <col min="1" max="2" width="9" style="45"/>
    <col min="3" max="3" width="27.375" style="45" customWidth="1"/>
    <col min="4" max="4" width="45.875" style="45" customWidth="1"/>
    <col min="5" max="7" width="14.875" style="46" customWidth="1"/>
    <col min="8" max="9" width="14.875" style="45" customWidth="1"/>
    <col min="10" max="10" width="45.875" style="47" customWidth="1"/>
    <col min="11" max="14" width="14.875" style="45" customWidth="1"/>
    <col min="15" max="15" width="45.875" style="45" customWidth="1"/>
    <col min="16" max="19" width="14.875" style="45" customWidth="1"/>
    <col min="20" max="20" width="45.875" style="45" customWidth="1"/>
    <col min="21" max="25" width="14.875" style="45" customWidth="1"/>
    <col min="26" max="27" width="9" style="45"/>
    <col min="28" max="33" width="0" style="45" hidden="1" customWidth="1"/>
    <col min="34" max="34" width="9" style="45"/>
    <col min="35" max="35" width="24.375" style="45" customWidth="1"/>
    <col min="36" max="36" width="14.125" style="46" hidden="1" customWidth="1"/>
    <col min="37" max="37" width="9" style="97" customWidth="1"/>
    <col min="38" max="38" width="8.625" style="45" customWidth="1"/>
    <col min="39" max="39" width="8.375" style="45" customWidth="1"/>
    <col min="40" max="40" width="7.75" style="45" customWidth="1"/>
    <col min="41" max="41" width="8.875" style="45" customWidth="1"/>
    <col min="42" max="42" width="8" style="45" customWidth="1"/>
    <col min="43" max="43" width="8.875" style="45" customWidth="1"/>
    <col min="44" max="44" width="0" style="45" hidden="1" customWidth="1"/>
    <col min="45" max="16384" width="9" style="45"/>
  </cols>
  <sheetData>
    <row r="2" spans="1:44" ht="16.5" x14ac:dyDescent="0.3">
      <c r="AI2" s="105" t="s">
        <v>44</v>
      </c>
      <c r="AJ2" s="48"/>
      <c r="AK2" s="107" t="s">
        <v>45</v>
      </c>
      <c r="AL2" s="107"/>
      <c r="AM2" s="107"/>
      <c r="AN2" s="107"/>
      <c r="AO2" s="107" t="s">
        <v>46</v>
      </c>
      <c r="AP2" s="107"/>
      <c r="AQ2" s="107"/>
    </row>
    <row r="3" spans="1:44" s="58" customFormat="1" ht="69.75" customHeight="1" x14ac:dyDescent="0.3">
      <c r="A3" s="49"/>
      <c r="B3" s="50" t="s">
        <v>47</v>
      </c>
      <c r="C3" s="51" t="s">
        <v>48</v>
      </c>
      <c r="D3" s="51" t="s">
        <v>1537</v>
      </c>
      <c r="E3" s="51" t="s">
        <v>1538</v>
      </c>
      <c r="F3" s="52" t="s">
        <v>1541</v>
      </c>
      <c r="G3" s="52" t="s">
        <v>1542</v>
      </c>
      <c r="H3" s="51" t="s">
        <v>49</v>
      </c>
      <c r="I3" s="51" t="s">
        <v>53</v>
      </c>
      <c r="J3" s="50" t="s">
        <v>1620</v>
      </c>
      <c r="K3" s="51" t="s">
        <v>1779</v>
      </c>
      <c r="L3" s="51" t="s">
        <v>1539</v>
      </c>
      <c r="M3" s="51" t="s">
        <v>50</v>
      </c>
      <c r="N3" s="51" t="s">
        <v>54</v>
      </c>
      <c r="O3" s="52" t="s">
        <v>1621</v>
      </c>
      <c r="P3" s="52" t="s">
        <v>1780</v>
      </c>
      <c r="Q3" s="52" t="s">
        <v>1781</v>
      </c>
      <c r="R3" s="51" t="s">
        <v>51</v>
      </c>
      <c r="S3" s="51" t="s">
        <v>55</v>
      </c>
      <c r="T3" s="51" t="s">
        <v>1782</v>
      </c>
      <c r="U3" s="51" t="s">
        <v>1783</v>
      </c>
      <c r="V3" s="51" t="s">
        <v>1784</v>
      </c>
      <c r="W3" s="51" t="s">
        <v>1785</v>
      </c>
      <c r="X3" s="51" t="s">
        <v>1540</v>
      </c>
      <c r="Y3" s="51" t="s">
        <v>52</v>
      </c>
      <c r="Z3" s="53"/>
      <c r="AA3" s="53"/>
      <c r="AB3" s="54"/>
      <c r="AC3" s="54"/>
      <c r="AD3" s="54"/>
      <c r="AE3" s="54"/>
      <c r="AF3" s="54"/>
      <c r="AG3" s="55"/>
      <c r="AH3" s="54"/>
      <c r="AI3" s="106"/>
      <c r="AJ3" s="56"/>
      <c r="AK3" s="57" t="s">
        <v>56</v>
      </c>
      <c r="AL3" s="57" t="s">
        <v>57</v>
      </c>
      <c r="AM3" s="57" t="s">
        <v>58</v>
      </c>
      <c r="AN3" s="57" t="s">
        <v>59</v>
      </c>
      <c r="AO3" s="57" t="s">
        <v>60</v>
      </c>
      <c r="AP3" s="57" t="s">
        <v>57</v>
      </c>
      <c r="AQ3" s="57" t="s">
        <v>61</v>
      </c>
    </row>
    <row r="4" spans="1:44" ht="54" x14ac:dyDescent="0.3">
      <c r="A4" s="59">
        <v>1</v>
      </c>
      <c r="B4" s="60">
        <v>5810</v>
      </c>
      <c r="C4" s="60" t="s">
        <v>1543</v>
      </c>
      <c r="D4" s="61" t="s">
        <v>1616</v>
      </c>
      <c r="E4" s="62" t="s">
        <v>1617</v>
      </c>
      <c r="F4" s="62" t="s">
        <v>1617</v>
      </c>
      <c r="G4" s="62" t="s">
        <v>1618</v>
      </c>
      <c r="H4" s="62" t="s">
        <v>62</v>
      </c>
      <c r="I4" s="62" t="s">
        <v>1623</v>
      </c>
      <c r="J4" s="61" t="s">
        <v>1622</v>
      </c>
      <c r="K4" s="62" t="s">
        <v>1618</v>
      </c>
      <c r="L4" s="62" t="s">
        <v>1618</v>
      </c>
      <c r="M4" s="62" t="s">
        <v>63</v>
      </c>
      <c r="N4" s="62" t="s">
        <v>63</v>
      </c>
      <c r="O4" s="61" t="s">
        <v>1619</v>
      </c>
      <c r="P4" s="62" t="s">
        <v>1618</v>
      </c>
      <c r="Q4" s="62" t="s">
        <v>1618</v>
      </c>
      <c r="R4" s="62" t="s">
        <v>63</v>
      </c>
      <c r="S4" s="62" t="s">
        <v>63</v>
      </c>
      <c r="T4" s="63" t="s">
        <v>1728</v>
      </c>
      <c r="U4" s="62" t="s">
        <v>1625</v>
      </c>
      <c r="V4" s="62" t="s">
        <v>1618</v>
      </c>
      <c r="W4" s="62" t="s">
        <v>1618</v>
      </c>
      <c r="X4" s="62" t="s">
        <v>1618</v>
      </c>
      <c r="Y4" s="62" t="s">
        <v>63</v>
      </c>
      <c r="Z4" s="64"/>
      <c r="AA4" s="64"/>
      <c r="AB4" s="64"/>
      <c r="AC4" s="64"/>
      <c r="AD4" s="64"/>
      <c r="AE4" s="64"/>
      <c r="AF4" s="64"/>
      <c r="AH4" s="65"/>
      <c r="AI4" s="66" t="str">
        <f t="shared" ref="AI4:AI67" si="0">C4</f>
        <v>Yang (2022)</v>
      </c>
      <c r="AJ4" s="67"/>
      <c r="AK4" s="68">
        <f t="shared" ref="AK4:AK67" si="1">IF(H4="L",1, IF(H4="U", 2, IF(H4="H", 3, 4)))</f>
        <v>3</v>
      </c>
      <c r="AL4" s="68">
        <f t="shared" ref="AL4:AL67" si="2">IF(M4="L",1, IF(M4="U", 2, IF(M4="H", 3, 4)))</f>
        <v>1</v>
      </c>
      <c r="AM4" s="68">
        <f t="shared" ref="AM4:AM67" si="3">IF(R4="L",1, IF(R4="U", 2, IF(R4="H", 3, 4)))</f>
        <v>1</v>
      </c>
      <c r="AN4" s="68">
        <f t="shared" ref="AN4:AN67" si="4">IF(Y4="L",1, IF(Y4="U", 2, IF(Y4="H", 3, 4)))</f>
        <v>1</v>
      </c>
      <c r="AO4" s="68">
        <f t="shared" ref="AO4:AO67" si="5">IF(I4="L",1, IF(I4="U", 2, IF(I4="H", 3, 4)))</f>
        <v>2</v>
      </c>
      <c r="AP4" s="68">
        <f t="shared" ref="AP4:AP67" si="6">IF(N4="L",1, IF(N4="U", 2, IF(N4="H", 3, 4)))</f>
        <v>1</v>
      </c>
      <c r="AQ4" s="68">
        <f t="shared" ref="AQ4:AQ67" si="7">IF(S4="L",1, IF(S4="U", 2, IF(S4="H", 3, 4)))</f>
        <v>1</v>
      </c>
      <c r="AR4" s="69"/>
    </row>
    <row r="5" spans="1:44" ht="54" x14ac:dyDescent="0.3">
      <c r="A5" s="59">
        <v>2</v>
      </c>
      <c r="B5" s="60">
        <v>6275</v>
      </c>
      <c r="C5" s="60" t="s">
        <v>1545</v>
      </c>
      <c r="D5" s="63" t="s">
        <v>1628</v>
      </c>
      <c r="E5" s="62" t="s">
        <v>1625</v>
      </c>
      <c r="F5" s="62" t="s">
        <v>1618</v>
      </c>
      <c r="G5" s="62" t="s">
        <v>1618</v>
      </c>
      <c r="H5" s="62" t="s">
        <v>1623</v>
      </c>
      <c r="I5" s="62" t="s">
        <v>1623</v>
      </c>
      <c r="J5" s="61" t="s">
        <v>1622</v>
      </c>
      <c r="K5" s="62" t="s">
        <v>1618</v>
      </c>
      <c r="L5" s="62" t="s">
        <v>1617</v>
      </c>
      <c r="M5" s="62" t="s">
        <v>62</v>
      </c>
      <c r="N5" s="62" t="s">
        <v>1623</v>
      </c>
      <c r="O5" s="63" t="s">
        <v>1622</v>
      </c>
      <c r="P5" s="62" t="s">
        <v>1618</v>
      </c>
      <c r="Q5" s="62" t="s">
        <v>1618</v>
      </c>
      <c r="R5" s="62" t="s">
        <v>63</v>
      </c>
      <c r="S5" s="62" t="s">
        <v>63</v>
      </c>
      <c r="T5" s="63" t="s">
        <v>1723</v>
      </c>
      <c r="U5" s="62" t="s">
        <v>1618</v>
      </c>
      <c r="V5" s="62" t="s">
        <v>1618</v>
      </c>
      <c r="W5" s="62" t="s">
        <v>1618</v>
      </c>
      <c r="X5" s="62" t="s">
        <v>1618</v>
      </c>
      <c r="Y5" s="62" t="s">
        <v>63</v>
      </c>
      <c r="Z5" s="64"/>
      <c r="AA5" s="64"/>
      <c r="AB5" s="64"/>
      <c r="AC5" s="64"/>
      <c r="AD5" s="64"/>
      <c r="AE5" s="64"/>
      <c r="AF5" s="64"/>
      <c r="AH5" s="65"/>
      <c r="AI5" s="66" t="str">
        <f t="shared" si="0"/>
        <v>Cheema (2021)</v>
      </c>
      <c r="AJ5" s="67"/>
      <c r="AK5" s="68">
        <f t="shared" si="1"/>
        <v>2</v>
      </c>
      <c r="AL5" s="68">
        <f t="shared" si="2"/>
        <v>3</v>
      </c>
      <c r="AM5" s="68">
        <f t="shared" si="3"/>
        <v>1</v>
      </c>
      <c r="AN5" s="68">
        <f t="shared" si="4"/>
        <v>1</v>
      </c>
      <c r="AO5" s="68">
        <f t="shared" si="5"/>
        <v>2</v>
      </c>
      <c r="AP5" s="68">
        <f t="shared" si="6"/>
        <v>2</v>
      </c>
      <c r="AQ5" s="68">
        <f t="shared" si="7"/>
        <v>1</v>
      </c>
      <c r="AR5" s="69"/>
    </row>
    <row r="6" spans="1:44" ht="81" x14ac:dyDescent="0.3">
      <c r="A6" s="59">
        <v>3</v>
      </c>
      <c r="B6" s="60">
        <v>115</v>
      </c>
      <c r="C6" s="60" t="s">
        <v>1544</v>
      </c>
      <c r="D6" s="63" t="s">
        <v>1624</v>
      </c>
      <c r="E6" s="62" t="s">
        <v>1625</v>
      </c>
      <c r="F6" s="62" t="s">
        <v>1618</v>
      </c>
      <c r="G6" s="62" t="s">
        <v>1618</v>
      </c>
      <c r="H6" s="62" t="s">
        <v>1623</v>
      </c>
      <c r="I6" s="62" t="s">
        <v>1623</v>
      </c>
      <c r="J6" s="63" t="s">
        <v>1626</v>
      </c>
      <c r="K6" s="62" t="s">
        <v>1618</v>
      </c>
      <c r="L6" s="62" t="s">
        <v>1617</v>
      </c>
      <c r="M6" s="62" t="s">
        <v>62</v>
      </c>
      <c r="N6" s="62" t="s">
        <v>1623</v>
      </c>
      <c r="O6" s="63" t="s">
        <v>1627</v>
      </c>
      <c r="P6" s="62" t="s">
        <v>1618</v>
      </c>
      <c r="Q6" s="62" t="s">
        <v>1618</v>
      </c>
      <c r="R6" s="62" t="s">
        <v>63</v>
      </c>
      <c r="S6" s="62" t="s">
        <v>63</v>
      </c>
      <c r="T6" s="63" t="s">
        <v>1726</v>
      </c>
      <c r="U6" s="62" t="s">
        <v>1625</v>
      </c>
      <c r="V6" s="62" t="s">
        <v>1618</v>
      </c>
      <c r="W6" s="62" t="s">
        <v>1618</v>
      </c>
      <c r="X6" s="62" t="s">
        <v>1618</v>
      </c>
      <c r="Y6" s="62" t="s">
        <v>63</v>
      </c>
      <c r="Z6" s="64"/>
      <c r="AA6" s="64"/>
      <c r="AB6" s="64"/>
      <c r="AC6" s="64"/>
      <c r="AD6" s="64"/>
      <c r="AE6" s="64"/>
      <c r="AF6" s="64"/>
      <c r="AH6" s="65"/>
      <c r="AI6" s="66" t="str">
        <f>C6</f>
        <v>Salman Habib (2021)</v>
      </c>
      <c r="AJ6" s="67"/>
      <c r="AK6" s="68">
        <f>IF(H6="L",1, IF(H6="U", 2, IF(H6="H", 3, 4)))</f>
        <v>2</v>
      </c>
      <c r="AL6" s="68">
        <f>IF(M6="L",1, IF(M6="U", 2, IF(M6="H", 3, 4)))</f>
        <v>3</v>
      </c>
      <c r="AM6" s="68">
        <f>IF(R6="L",1, IF(R6="U", 2, IF(R6="H", 3, 4)))</f>
        <v>1</v>
      </c>
      <c r="AN6" s="68">
        <f>IF(Y6="L",1, IF(Y6="U", 2, IF(Y6="H", 3, 4)))</f>
        <v>1</v>
      </c>
      <c r="AO6" s="68">
        <f>IF(I6="L",1, IF(I6="U", 2, IF(I6="H", 3, 4)))</f>
        <v>2</v>
      </c>
      <c r="AP6" s="68">
        <f>IF(N6="L",1, IF(N6="U", 2, IF(N6="H", 3, 4)))</f>
        <v>2</v>
      </c>
      <c r="AQ6" s="68">
        <f>IF(S6="L",1, IF(S6="U", 2, IF(S6="H", 3, 4)))</f>
        <v>1</v>
      </c>
      <c r="AR6" s="69"/>
    </row>
    <row r="7" spans="1:44" ht="67.5" x14ac:dyDescent="0.3">
      <c r="A7" s="59">
        <v>4</v>
      </c>
      <c r="B7" s="60">
        <v>6852</v>
      </c>
      <c r="C7" s="60" t="s">
        <v>1546</v>
      </c>
      <c r="D7" s="63" t="s">
        <v>1631</v>
      </c>
      <c r="E7" s="62" t="s">
        <v>1618</v>
      </c>
      <c r="F7" s="62" t="s">
        <v>1618</v>
      </c>
      <c r="G7" s="62" t="s">
        <v>1618</v>
      </c>
      <c r="H7" s="62" t="s">
        <v>63</v>
      </c>
      <c r="I7" s="62" t="s">
        <v>63</v>
      </c>
      <c r="J7" s="63" t="s">
        <v>1629</v>
      </c>
      <c r="K7" s="62" t="s">
        <v>1618</v>
      </c>
      <c r="L7" s="62" t="s">
        <v>1618</v>
      </c>
      <c r="M7" s="62" t="s">
        <v>63</v>
      </c>
      <c r="N7" s="62" t="s">
        <v>63</v>
      </c>
      <c r="O7" s="63" t="s">
        <v>1724</v>
      </c>
      <c r="P7" s="62" t="s">
        <v>1618</v>
      </c>
      <c r="Q7" s="62" t="s">
        <v>1618</v>
      </c>
      <c r="R7" s="62" t="s">
        <v>63</v>
      </c>
      <c r="S7" s="62" t="s">
        <v>63</v>
      </c>
      <c r="T7" s="63" t="s">
        <v>1727</v>
      </c>
      <c r="U7" s="62" t="s">
        <v>1618</v>
      </c>
      <c r="V7" s="62" t="s">
        <v>1618</v>
      </c>
      <c r="W7" s="62" t="s">
        <v>1618</v>
      </c>
      <c r="X7" s="62" t="s">
        <v>1618</v>
      </c>
      <c r="Y7" s="62" t="s">
        <v>63</v>
      </c>
      <c r="Z7" s="64"/>
      <c r="AA7" s="64"/>
      <c r="AB7" s="64"/>
      <c r="AC7" s="64"/>
      <c r="AD7" s="64"/>
      <c r="AE7" s="64"/>
      <c r="AF7" s="64"/>
      <c r="AH7" s="65"/>
      <c r="AI7" s="66" t="str">
        <f t="shared" si="0"/>
        <v>Makhija (2020)</v>
      </c>
      <c r="AJ7" s="67"/>
      <c r="AK7" s="68">
        <f t="shared" si="1"/>
        <v>1</v>
      </c>
      <c r="AL7" s="68">
        <f t="shared" si="2"/>
        <v>1</v>
      </c>
      <c r="AM7" s="68">
        <f t="shared" si="3"/>
        <v>1</v>
      </c>
      <c r="AN7" s="68">
        <f t="shared" si="4"/>
        <v>1</v>
      </c>
      <c r="AO7" s="68">
        <f t="shared" si="5"/>
        <v>1</v>
      </c>
      <c r="AP7" s="68">
        <f t="shared" si="6"/>
        <v>1</v>
      </c>
      <c r="AQ7" s="68">
        <f t="shared" si="7"/>
        <v>1</v>
      </c>
      <c r="AR7" s="69"/>
    </row>
    <row r="8" spans="1:44" ht="40.5" x14ac:dyDescent="0.3">
      <c r="A8" s="59">
        <v>5</v>
      </c>
      <c r="B8" s="60">
        <v>300</v>
      </c>
      <c r="C8" s="60" t="s">
        <v>1547</v>
      </c>
      <c r="D8" s="63" t="s">
        <v>1634</v>
      </c>
      <c r="E8" s="62" t="s">
        <v>1625</v>
      </c>
      <c r="F8" s="62" t="s">
        <v>1618</v>
      </c>
      <c r="G8" s="62" t="s">
        <v>1618</v>
      </c>
      <c r="H8" s="62" t="s">
        <v>1623</v>
      </c>
      <c r="I8" s="62" t="s">
        <v>1623</v>
      </c>
      <c r="J8" s="61" t="s">
        <v>1622</v>
      </c>
      <c r="K8" s="62" t="s">
        <v>1618</v>
      </c>
      <c r="L8" s="62" t="s">
        <v>1618</v>
      </c>
      <c r="M8" s="62" t="s">
        <v>63</v>
      </c>
      <c r="N8" s="62" t="s">
        <v>63</v>
      </c>
      <c r="O8" s="63" t="s">
        <v>1632</v>
      </c>
      <c r="P8" s="62" t="s">
        <v>1618</v>
      </c>
      <c r="Q8" s="62" t="s">
        <v>1618</v>
      </c>
      <c r="R8" s="62" t="s">
        <v>63</v>
      </c>
      <c r="S8" s="62" t="s">
        <v>63</v>
      </c>
      <c r="T8" s="63" t="s">
        <v>1728</v>
      </c>
      <c r="U8" s="62" t="s">
        <v>1625</v>
      </c>
      <c r="V8" s="62" t="s">
        <v>1618</v>
      </c>
      <c r="W8" s="62" t="s">
        <v>1618</v>
      </c>
      <c r="X8" s="62" t="s">
        <v>1618</v>
      </c>
      <c r="Y8" s="62" t="s">
        <v>63</v>
      </c>
      <c r="Z8" s="64"/>
      <c r="AA8" s="64"/>
      <c r="AB8" s="64"/>
      <c r="AC8" s="64"/>
      <c r="AD8" s="64"/>
      <c r="AE8" s="64"/>
      <c r="AF8" s="64"/>
      <c r="AH8" s="65"/>
      <c r="AI8" s="66" t="str">
        <f t="shared" si="0"/>
        <v>Su (2020)</v>
      </c>
      <c r="AJ8" s="67"/>
      <c r="AK8" s="68">
        <f t="shared" si="1"/>
        <v>2</v>
      </c>
      <c r="AL8" s="68">
        <f t="shared" si="2"/>
        <v>1</v>
      </c>
      <c r="AM8" s="68">
        <f t="shared" si="3"/>
        <v>1</v>
      </c>
      <c r="AN8" s="68">
        <f t="shared" si="4"/>
        <v>1</v>
      </c>
      <c r="AO8" s="68">
        <f t="shared" si="5"/>
        <v>2</v>
      </c>
      <c r="AP8" s="68">
        <f t="shared" si="6"/>
        <v>1</v>
      </c>
      <c r="AQ8" s="68">
        <f t="shared" si="7"/>
        <v>1</v>
      </c>
      <c r="AR8" s="69"/>
    </row>
    <row r="9" spans="1:44" ht="67.5" x14ac:dyDescent="0.3">
      <c r="A9" s="59">
        <v>6</v>
      </c>
      <c r="B9" s="60">
        <v>306</v>
      </c>
      <c r="C9" s="60" t="s">
        <v>1548</v>
      </c>
      <c r="D9" s="63" t="s">
        <v>1633</v>
      </c>
      <c r="E9" s="62" t="s">
        <v>1625</v>
      </c>
      <c r="F9" s="62" t="s">
        <v>1618</v>
      </c>
      <c r="G9" s="62" t="s">
        <v>1618</v>
      </c>
      <c r="H9" s="62" t="s">
        <v>1623</v>
      </c>
      <c r="I9" s="62" t="s">
        <v>1623</v>
      </c>
      <c r="J9" s="63" t="s">
        <v>1637</v>
      </c>
      <c r="K9" s="62" t="s">
        <v>1618</v>
      </c>
      <c r="L9" s="62" t="s">
        <v>1617</v>
      </c>
      <c r="M9" s="62" t="s">
        <v>62</v>
      </c>
      <c r="N9" s="62" t="s">
        <v>1623</v>
      </c>
      <c r="O9" s="63" t="s">
        <v>1635</v>
      </c>
      <c r="P9" s="62" t="s">
        <v>1618</v>
      </c>
      <c r="Q9" s="62" t="s">
        <v>1618</v>
      </c>
      <c r="R9" s="62" t="s">
        <v>63</v>
      </c>
      <c r="S9" s="62" t="s">
        <v>63</v>
      </c>
      <c r="T9" s="63" t="s">
        <v>1725</v>
      </c>
      <c r="U9" s="62" t="s">
        <v>1618</v>
      </c>
      <c r="V9" s="62" t="s">
        <v>1618</v>
      </c>
      <c r="W9" s="62" t="s">
        <v>1618</v>
      </c>
      <c r="X9" s="62" t="s">
        <v>1618</v>
      </c>
      <c r="Y9" s="62" t="s">
        <v>63</v>
      </c>
      <c r="Z9" s="64"/>
      <c r="AA9" s="64"/>
      <c r="AB9" s="64"/>
      <c r="AC9" s="64"/>
      <c r="AD9" s="64"/>
      <c r="AE9" s="64"/>
      <c r="AF9" s="64"/>
      <c r="AH9" s="65"/>
      <c r="AI9" s="66" t="str">
        <f t="shared" si="0"/>
        <v>정지훈 (2020)</v>
      </c>
      <c r="AJ9" s="67"/>
      <c r="AK9" s="68">
        <f t="shared" si="1"/>
        <v>2</v>
      </c>
      <c r="AL9" s="68">
        <f t="shared" si="2"/>
        <v>3</v>
      </c>
      <c r="AM9" s="68">
        <f t="shared" si="3"/>
        <v>1</v>
      </c>
      <c r="AN9" s="68">
        <f t="shared" si="4"/>
        <v>1</v>
      </c>
      <c r="AO9" s="68">
        <f t="shared" si="5"/>
        <v>2</v>
      </c>
      <c r="AP9" s="68">
        <f t="shared" si="6"/>
        <v>2</v>
      </c>
      <c r="AQ9" s="68">
        <f t="shared" si="7"/>
        <v>1</v>
      </c>
      <c r="AR9" s="69"/>
    </row>
    <row r="10" spans="1:44" ht="81" x14ac:dyDescent="0.3">
      <c r="A10" s="59">
        <v>7</v>
      </c>
      <c r="B10" s="60">
        <v>7921</v>
      </c>
      <c r="C10" s="60" t="s">
        <v>1549</v>
      </c>
      <c r="D10" s="63" t="s">
        <v>1636</v>
      </c>
      <c r="E10" s="62" t="s">
        <v>1625</v>
      </c>
      <c r="F10" s="62" t="s">
        <v>1618</v>
      </c>
      <c r="G10" s="62" t="s">
        <v>1618</v>
      </c>
      <c r="H10" s="62" t="s">
        <v>1623</v>
      </c>
      <c r="I10" s="62" t="s">
        <v>1623</v>
      </c>
      <c r="J10" s="63" t="s">
        <v>1638</v>
      </c>
      <c r="K10" s="62" t="s">
        <v>1618</v>
      </c>
      <c r="L10" s="62" t="s">
        <v>1618</v>
      </c>
      <c r="M10" s="62" t="s">
        <v>63</v>
      </c>
      <c r="N10" s="62" t="s">
        <v>63</v>
      </c>
      <c r="O10" s="63" t="s">
        <v>1712</v>
      </c>
      <c r="P10" s="62" t="s">
        <v>1618</v>
      </c>
      <c r="Q10" s="62" t="s">
        <v>1618</v>
      </c>
      <c r="R10" s="62" t="s">
        <v>63</v>
      </c>
      <c r="S10" s="62" t="s">
        <v>63</v>
      </c>
      <c r="T10" s="63" t="s">
        <v>1728</v>
      </c>
      <c r="U10" s="62" t="s">
        <v>1618</v>
      </c>
      <c r="V10" s="62" t="s">
        <v>1618</v>
      </c>
      <c r="W10" s="62" t="s">
        <v>1618</v>
      </c>
      <c r="X10" s="62" t="s">
        <v>1618</v>
      </c>
      <c r="Y10" s="62" t="s">
        <v>63</v>
      </c>
      <c r="Z10" s="64"/>
      <c r="AA10" s="64"/>
      <c r="AB10" s="64"/>
      <c r="AC10" s="64"/>
      <c r="AD10" s="64"/>
      <c r="AE10" s="64"/>
      <c r="AF10" s="64"/>
      <c r="AH10" s="65"/>
      <c r="AI10" s="66" t="str">
        <f t="shared" si="0"/>
        <v>Abd El Baky Mahmoud (2018)</v>
      </c>
      <c r="AJ10" s="67"/>
      <c r="AK10" s="68">
        <f t="shared" si="1"/>
        <v>2</v>
      </c>
      <c r="AL10" s="68">
        <f t="shared" si="2"/>
        <v>1</v>
      </c>
      <c r="AM10" s="68">
        <f t="shared" si="3"/>
        <v>1</v>
      </c>
      <c r="AN10" s="68">
        <f t="shared" si="4"/>
        <v>1</v>
      </c>
      <c r="AO10" s="68">
        <f t="shared" si="5"/>
        <v>2</v>
      </c>
      <c r="AP10" s="68">
        <f t="shared" si="6"/>
        <v>1</v>
      </c>
      <c r="AQ10" s="68">
        <f t="shared" si="7"/>
        <v>1</v>
      </c>
      <c r="AR10" s="69"/>
    </row>
    <row r="11" spans="1:44" ht="54" x14ac:dyDescent="0.3">
      <c r="A11" s="59">
        <v>8</v>
      </c>
      <c r="B11" s="60">
        <v>426</v>
      </c>
      <c r="C11" s="60" t="s">
        <v>1550</v>
      </c>
      <c r="D11" s="63" t="s">
        <v>1677</v>
      </c>
      <c r="E11" s="62" t="s">
        <v>1618</v>
      </c>
      <c r="F11" s="62" t="s">
        <v>1618</v>
      </c>
      <c r="G11" s="62" t="s">
        <v>1618</v>
      </c>
      <c r="H11" s="62" t="s">
        <v>63</v>
      </c>
      <c r="I11" s="62" t="s">
        <v>63</v>
      </c>
      <c r="J11" s="61" t="s">
        <v>1622</v>
      </c>
      <c r="K11" s="62" t="s">
        <v>1618</v>
      </c>
      <c r="L11" s="62" t="s">
        <v>1618</v>
      </c>
      <c r="M11" s="62" t="s">
        <v>63</v>
      </c>
      <c r="N11" s="62" t="s">
        <v>63</v>
      </c>
      <c r="O11" s="63" t="s">
        <v>1639</v>
      </c>
      <c r="P11" s="62" t="s">
        <v>1618</v>
      </c>
      <c r="Q11" s="62" t="s">
        <v>1618</v>
      </c>
      <c r="R11" s="62" t="s">
        <v>63</v>
      </c>
      <c r="S11" s="62" t="s">
        <v>63</v>
      </c>
      <c r="T11" s="63" t="s">
        <v>1728</v>
      </c>
      <c r="U11" s="62" t="s">
        <v>1625</v>
      </c>
      <c r="V11" s="62" t="s">
        <v>1618</v>
      </c>
      <c r="W11" s="62" t="s">
        <v>1618</v>
      </c>
      <c r="X11" s="62" t="s">
        <v>1618</v>
      </c>
      <c r="Y11" s="62" t="s">
        <v>63</v>
      </c>
      <c r="Z11" s="64"/>
      <c r="AA11" s="64"/>
      <c r="AB11" s="64"/>
      <c r="AC11" s="64"/>
      <c r="AD11" s="64"/>
      <c r="AE11" s="64"/>
      <c r="AF11" s="64"/>
      <c r="AH11" s="65"/>
      <c r="AI11" s="66" t="str">
        <f t="shared" si="0"/>
        <v>Omran (2018)</v>
      </c>
      <c r="AJ11" s="67"/>
      <c r="AK11" s="68">
        <f t="shared" si="1"/>
        <v>1</v>
      </c>
      <c r="AL11" s="68">
        <f t="shared" si="2"/>
        <v>1</v>
      </c>
      <c r="AM11" s="68">
        <f t="shared" si="3"/>
        <v>1</v>
      </c>
      <c r="AN11" s="68">
        <f t="shared" si="4"/>
        <v>1</v>
      </c>
      <c r="AO11" s="68">
        <f t="shared" si="5"/>
        <v>1</v>
      </c>
      <c r="AP11" s="68">
        <f t="shared" si="6"/>
        <v>1</v>
      </c>
      <c r="AQ11" s="68">
        <f t="shared" si="7"/>
        <v>1</v>
      </c>
      <c r="AR11" s="69"/>
    </row>
    <row r="12" spans="1:44" ht="81" x14ac:dyDescent="0.3">
      <c r="A12" s="59">
        <v>9</v>
      </c>
      <c r="B12" s="60">
        <v>555</v>
      </c>
      <c r="C12" s="60" t="s">
        <v>1551</v>
      </c>
      <c r="D12" s="63" t="s">
        <v>1640</v>
      </c>
      <c r="E12" s="62" t="s">
        <v>1617</v>
      </c>
      <c r="F12" s="62" t="s">
        <v>1617</v>
      </c>
      <c r="G12" s="62" t="s">
        <v>1618</v>
      </c>
      <c r="H12" s="62" t="s">
        <v>62</v>
      </c>
      <c r="I12" s="62" t="s">
        <v>1623</v>
      </c>
      <c r="J12" s="63" t="s">
        <v>1642</v>
      </c>
      <c r="K12" s="62" t="s">
        <v>1618</v>
      </c>
      <c r="L12" s="62" t="s">
        <v>1618</v>
      </c>
      <c r="M12" s="62" t="s">
        <v>63</v>
      </c>
      <c r="N12" s="62" t="s">
        <v>63</v>
      </c>
      <c r="O12" s="63" t="s">
        <v>1641</v>
      </c>
      <c r="P12" s="62" t="s">
        <v>1618</v>
      </c>
      <c r="Q12" s="62" t="s">
        <v>1618</v>
      </c>
      <c r="R12" s="62" t="s">
        <v>63</v>
      </c>
      <c r="S12" s="62" t="s">
        <v>63</v>
      </c>
      <c r="T12" s="63" t="s">
        <v>1728</v>
      </c>
      <c r="U12" s="62" t="s">
        <v>1625</v>
      </c>
      <c r="V12" s="62" t="s">
        <v>1618</v>
      </c>
      <c r="W12" s="62" t="s">
        <v>1618</v>
      </c>
      <c r="X12" s="62" t="s">
        <v>1618</v>
      </c>
      <c r="Y12" s="62" t="s">
        <v>63</v>
      </c>
      <c r="Z12" s="64"/>
      <c r="AA12" s="64"/>
      <c r="AB12" s="64"/>
      <c r="AC12" s="64"/>
      <c r="AD12" s="64"/>
      <c r="AE12" s="64"/>
      <c r="AF12" s="64"/>
      <c r="AH12" s="65"/>
      <c r="AI12" s="66" t="str">
        <f t="shared" si="0"/>
        <v>Fan (2017)</v>
      </c>
      <c r="AJ12" s="67"/>
      <c r="AK12" s="68">
        <f t="shared" si="1"/>
        <v>3</v>
      </c>
      <c r="AL12" s="68">
        <f t="shared" si="2"/>
        <v>1</v>
      </c>
      <c r="AM12" s="68">
        <f t="shared" si="3"/>
        <v>1</v>
      </c>
      <c r="AN12" s="68">
        <f t="shared" si="4"/>
        <v>1</v>
      </c>
      <c r="AO12" s="68">
        <f t="shared" si="5"/>
        <v>2</v>
      </c>
      <c r="AP12" s="68">
        <f t="shared" si="6"/>
        <v>1</v>
      </c>
      <c r="AQ12" s="68">
        <f t="shared" si="7"/>
        <v>1</v>
      </c>
      <c r="AR12" s="69"/>
    </row>
    <row r="13" spans="1:44" ht="81" x14ac:dyDescent="0.3">
      <c r="A13" s="59">
        <v>10</v>
      </c>
      <c r="B13" s="60">
        <v>748</v>
      </c>
      <c r="C13" s="60" t="s">
        <v>1552</v>
      </c>
      <c r="D13" s="63" t="s">
        <v>1643</v>
      </c>
      <c r="E13" s="62" t="s">
        <v>1625</v>
      </c>
      <c r="F13" s="62" t="s">
        <v>1618</v>
      </c>
      <c r="G13" s="62" t="s">
        <v>1618</v>
      </c>
      <c r="H13" s="62" t="s">
        <v>1623</v>
      </c>
      <c r="I13" s="62" t="s">
        <v>1623</v>
      </c>
      <c r="J13" s="63" t="s">
        <v>1644</v>
      </c>
      <c r="K13" s="62" t="s">
        <v>1618</v>
      </c>
      <c r="L13" s="62" t="s">
        <v>1618</v>
      </c>
      <c r="M13" s="62" t="s">
        <v>63</v>
      </c>
      <c r="N13" s="62" t="s">
        <v>63</v>
      </c>
      <c r="O13" s="63" t="s">
        <v>1645</v>
      </c>
      <c r="P13" s="62" t="s">
        <v>1618</v>
      </c>
      <c r="Q13" s="62" t="s">
        <v>1618</v>
      </c>
      <c r="R13" s="62" t="s">
        <v>63</v>
      </c>
      <c r="S13" s="62" t="s">
        <v>63</v>
      </c>
      <c r="T13" s="63" t="s">
        <v>1729</v>
      </c>
      <c r="U13" s="62" t="s">
        <v>1618</v>
      </c>
      <c r="V13" s="62" t="s">
        <v>1618</v>
      </c>
      <c r="W13" s="62" t="s">
        <v>1618</v>
      </c>
      <c r="X13" s="62" t="s">
        <v>1618</v>
      </c>
      <c r="Y13" s="62" t="s">
        <v>63</v>
      </c>
      <c r="Z13" s="64"/>
      <c r="AA13" s="64"/>
      <c r="AB13" s="64"/>
      <c r="AC13" s="64"/>
      <c r="AD13" s="64"/>
      <c r="AE13" s="64"/>
      <c r="AF13" s="64"/>
      <c r="AH13" s="65"/>
      <c r="AI13" s="66" t="str">
        <f t="shared" si="0"/>
        <v>Gerede (2015)</v>
      </c>
      <c r="AJ13" s="67"/>
      <c r="AK13" s="68">
        <f t="shared" si="1"/>
        <v>2</v>
      </c>
      <c r="AL13" s="68">
        <f t="shared" si="2"/>
        <v>1</v>
      </c>
      <c r="AM13" s="68">
        <f t="shared" si="3"/>
        <v>1</v>
      </c>
      <c r="AN13" s="68">
        <f t="shared" si="4"/>
        <v>1</v>
      </c>
      <c r="AO13" s="68">
        <f t="shared" si="5"/>
        <v>2</v>
      </c>
      <c r="AP13" s="68">
        <f t="shared" si="6"/>
        <v>1</v>
      </c>
      <c r="AQ13" s="68">
        <f t="shared" si="7"/>
        <v>1</v>
      </c>
      <c r="AR13" s="69"/>
    </row>
    <row r="14" spans="1:44" ht="67.5" x14ac:dyDescent="0.3">
      <c r="A14" s="59">
        <v>11</v>
      </c>
      <c r="B14" s="60">
        <v>942</v>
      </c>
      <c r="C14" s="60" t="s">
        <v>1553</v>
      </c>
      <c r="D14" s="63" t="s">
        <v>1648</v>
      </c>
      <c r="E14" s="62" t="s">
        <v>1625</v>
      </c>
      <c r="F14" s="62" t="s">
        <v>1618</v>
      </c>
      <c r="G14" s="62" t="s">
        <v>1618</v>
      </c>
      <c r="H14" s="62" t="s">
        <v>1623</v>
      </c>
      <c r="I14" s="62" t="s">
        <v>1623</v>
      </c>
      <c r="J14" s="63" t="s">
        <v>1647</v>
      </c>
      <c r="K14" s="62" t="s">
        <v>1618</v>
      </c>
      <c r="L14" s="62" t="s">
        <v>1618</v>
      </c>
      <c r="M14" s="62" t="s">
        <v>63</v>
      </c>
      <c r="N14" s="62" t="s">
        <v>63</v>
      </c>
      <c r="O14" s="63" t="s">
        <v>1646</v>
      </c>
      <c r="P14" s="62" t="s">
        <v>1618</v>
      </c>
      <c r="Q14" s="62" t="s">
        <v>1618</v>
      </c>
      <c r="R14" s="62" t="s">
        <v>63</v>
      </c>
      <c r="S14" s="62" t="s">
        <v>63</v>
      </c>
      <c r="T14" s="63" t="s">
        <v>1728</v>
      </c>
      <c r="U14" s="62" t="s">
        <v>1625</v>
      </c>
      <c r="V14" s="62" t="s">
        <v>1618</v>
      </c>
      <c r="W14" s="62" t="s">
        <v>1618</v>
      </c>
      <c r="X14" s="62" t="s">
        <v>1618</v>
      </c>
      <c r="Y14" s="62" t="s">
        <v>63</v>
      </c>
      <c r="Z14" s="64"/>
      <c r="AA14" s="64"/>
      <c r="AB14" s="64"/>
      <c r="AC14" s="64"/>
      <c r="AD14" s="64"/>
      <c r="AE14" s="64"/>
      <c r="AF14" s="64"/>
      <c r="AH14" s="65"/>
      <c r="AI14" s="66" t="str">
        <f t="shared" si="0"/>
        <v>Kruse (2014)</v>
      </c>
      <c r="AJ14" s="67"/>
      <c r="AK14" s="68">
        <f t="shared" si="1"/>
        <v>2</v>
      </c>
      <c r="AL14" s="68">
        <f t="shared" si="2"/>
        <v>1</v>
      </c>
      <c r="AM14" s="68">
        <f t="shared" si="3"/>
        <v>1</v>
      </c>
      <c r="AN14" s="68">
        <f t="shared" si="4"/>
        <v>1</v>
      </c>
      <c r="AO14" s="68">
        <f t="shared" si="5"/>
        <v>2</v>
      </c>
      <c r="AP14" s="68">
        <f t="shared" si="6"/>
        <v>1</v>
      </c>
      <c r="AQ14" s="68">
        <f t="shared" si="7"/>
        <v>1</v>
      </c>
      <c r="AR14" s="69"/>
    </row>
    <row r="15" spans="1:44" ht="94.5" x14ac:dyDescent="0.3">
      <c r="A15" s="59">
        <v>12</v>
      </c>
      <c r="B15" s="60">
        <v>1078</v>
      </c>
      <c r="C15" s="60" t="s">
        <v>1554</v>
      </c>
      <c r="D15" s="63" t="s">
        <v>1657</v>
      </c>
      <c r="E15" s="62" t="s">
        <v>1625</v>
      </c>
      <c r="F15" s="62" t="s">
        <v>1618</v>
      </c>
      <c r="G15" s="62" t="s">
        <v>1618</v>
      </c>
      <c r="H15" s="62" t="s">
        <v>1623</v>
      </c>
      <c r="I15" s="62" t="s">
        <v>1623</v>
      </c>
      <c r="J15" s="63" t="s">
        <v>1659</v>
      </c>
      <c r="K15" s="62" t="s">
        <v>1618</v>
      </c>
      <c r="L15" s="62" t="s">
        <v>1617</v>
      </c>
      <c r="M15" s="62" t="s">
        <v>62</v>
      </c>
      <c r="N15" s="62" t="s">
        <v>1623</v>
      </c>
      <c r="O15" s="63" t="s">
        <v>1658</v>
      </c>
      <c r="P15" s="62" t="s">
        <v>1618</v>
      </c>
      <c r="Q15" s="62" t="s">
        <v>1618</v>
      </c>
      <c r="R15" s="62" t="s">
        <v>63</v>
      </c>
      <c r="S15" s="62" t="s">
        <v>63</v>
      </c>
      <c r="T15" s="63" t="s">
        <v>1728</v>
      </c>
      <c r="U15" s="62" t="s">
        <v>1625</v>
      </c>
      <c r="V15" s="62" t="s">
        <v>1618</v>
      </c>
      <c r="W15" s="62" t="s">
        <v>1618</v>
      </c>
      <c r="X15" s="62" t="s">
        <v>1618</v>
      </c>
      <c r="Y15" s="62" t="s">
        <v>63</v>
      </c>
      <c r="Z15" s="64"/>
      <c r="AA15" s="64"/>
      <c r="AB15" s="64"/>
      <c r="AC15" s="64"/>
      <c r="AD15" s="64"/>
      <c r="AE15" s="64"/>
      <c r="AF15" s="64"/>
      <c r="AH15" s="65"/>
      <c r="AI15" s="66" t="str">
        <f t="shared" si="0"/>
        <v>Collinson (2013)</v>
      </c>
      <c r="AJ15" s="67"/>
      <c r="AK15" s="68">
        <f t="shared" si="1"/>
        <v>2</v>
      </c>
      <c r="AL15" s="68">
        <f t="shared" si="2"/>
        <v>3</v>
      </c>
      <c r="AM15" s="68">
        <f t="shared" si="3"/>
        <v>1</v>
      </c>
      <c r="AN15" s="68">
        <f t="shared" si="4"/>
        <v>1</v>
      </c>
      <c r="AO15" s="68">
        <f t="shared" si="5"/>
        <v>2</v>
      </c>
      <c r="AP15" s="68">
        <f t="shared" si="6"/>
        <v>2</v>
      </c>
      <c r="AQ15" s="68">
        <f t="shared" si="7"/>
        <v>1</v>
      </c>
      <c r="AR15" s="69"/>
    </row>
    <row r="16" spans="1:44" ht="67.5" x14ac:dyDescent="0.3">
      <c r="A16" s="59">
        <v>13</v>
      </c>
      <c r="B16" s="60">
        <v>1050</v>
      </c>
      <c r="C16" s="60" t="s">
        <v>1555</v>
      </c>
      <c r="D16" s="63" t="s">
        <v>1661</v>
      </c>
      <c r="E16" s="62" t="s">
        <v>1625</v>
      </c>
      <c r="F16" s="62" t="s">
        <v>1618</v>
      </c>
      <c r="G16" s="62" t="s">
        <v>1618</v>
      </c>
      <c r="H16" s="62" t="s">
        <v>1623</v>
      </c>
      <c r="I16" s="62" t="s">
        <v>1623</v>
      </c>
      <c r="J16" s="63" t="s">
        <v>1660</v>
      </c>
      <c r="K16" s="62" t="s">
        <v>1618</v>
      </c>
      <c r="L16" s="62" t="s">
        <v>1618</v>
      </c>
      <c r="M16" s="62" t="s">
        <v>63</v>
      </c>
      <c r="N16" s="62" t="s">
        <v>63</v>
      </c>
      <c r="O16" s="63" t="s">
        <v>1715</v>
      </c>
      <c r="P16" s="62" t="s">
        <v>1618</v>
      </c>
      <c r="Q16" s="62" t="s">
        <v>1618</v>
      </c>
      <c r="R16" s="62" t="s">
        <v>63</v>
      </c>
      <c r="S16" s="62" t="s">
        <v>63</v>
      </c>
      <c r="T16" s="63" t="s">
        <v>1728</v>
      </c>
      <c r="U16" s="62" t="s">
        <v>1625</v>
      </c>
      <c r="V16" s="62" t="s">
        <v>1618</v>
      </c>
      <c r="W16" s="62" t="s">
        <v>1618</v>
      </c>
      <c r="X16" s="62" t="s">
        <v>1618</v>
      </c>
      <c r="Y16" s="62" t="s">
        <v>63</v>
      </c>
      <c r="Z16" s="64"/>
      <c r="AA16" s="64"/>
      <c r="AB16" s="64"/>
      <c r="AC16" s="64"/>
      <c r="AD16" s="64"/>
      <c r="AE16" s="64"/>
      <c r="AF16" s="64"/>
      <c r="AH16" s="65"/>
      <c r="AI16" s="66" t="str">
        <f t="shared" si="0"/>
        <v>Kitamura (2013)</v>
      </c>
      <c r="AJ16" s="67"/>
      <c r="AK16" s="68">
        <f t="shared" si="1"/>
        <v>2</v>
      </c>
      <c r="AL16" s="68">
        <f t="shared" si="2"/>
        <v>1</v>
      </c>
      <c r="AM16" s="68">
        <f t="shared" si="3"/>
        <v>1</v>
      </c>
      <c r="AN16" s="68">
        <f t="shared" si="4"/>
        <v>1</v>
      </c>
      <c r="AO16" s="68">
        <f t="shared" si="5"/>
        <v>2</v>
      </c>
      <c r="AP16" s="68">
        <f t="shared" si="6"/>
        <v>1</v>
      </c>
      <c r="AQ16" s="68">
        <f t="shared" si="7"/>
        <v>1</v>
      </c>
      <c r="AR16" s="69"/>
    </row>
    <row r="17" spans="1:44" ht="67.5" x14ac:dyDescent="0.3">
      <c r="A17" s="59">
        <v>14</v>
      </c>
      <c r="B17" s="60">
        <v>1284</v>
      </c>
      <c r="C17" s="60" t="s">
        <v>1556</v>
      </c>
      <c r="D17" s="63" t="s">
        <v>1681</v>
      </c>
      <c r="E17" s="62" t="s">
        <v>1625</v>
      </c>
      <c r="F17" s="62" t="s">
        <v>1618</v>
      </c>
      <c r="G17" s="62" t="s">
        <v>1618</v>
      </c>
      <c r="H17" s="62" t="s">
        <v>1623</v>
      </c>
      <c r="I17" s="62" t="s">
        <v>1623</v>
      </c>
      <c r="J17" s="63" t="s">
        <v>1682</v>
      </c>
      <c r="K17" s="62" t="s">
        <v>1618</v>
      </c>
      <c r="L17" s="62" t="s">
        <v>1618</v>
      </c>
      <c r="M17" s="62" t="s">
        <v>63</v>
      </c>
      <c r="N17" s="62" t="s">
        <v>63</v>
      </c>
      <c r="O17" s="63" t="s">
        <v>1680</v>
      </c>
      <c r="P17" s="62" t="s">
        <v>1618</v>
      </c>
      <c r="Q17" s="62" t="s">
        <v>1618</v>
      </c>
      <c r="R17" s="62" t="s">
        <v>63</v>
      </c>
      <c r="S17" s="62" t="s">
        <v>63</v>
      </c>
      <c r="T17" s="63" t="s">
        <v>1730</v>
      </c>
      <c r="U17" s="62" t="s">
        <v>1618</v>
      </c>
      <c r="V17" s="62" t="s">
        <v>1618</v>
      </c>
      <c r="W17" s="62" t="s">
        <v>1618</v>
      </c>
      <c r="X17" s="62" t="s">
        <v>1618</v>
      </c>
      <c r="Y17" s="62" t="s">
        <v>63</v>
      </c>
      <c r="Z17" s="64"/>
      <c r="AA17" s="64"/>
      <c r="AB17" s="64"/>
      <c r="AC17" s="64"/>
      <c r="AD17" s="64"/>
      <c r="AE17" s="64"/>
      <c r="AF17" s="64"/>
      <c r="AH17" s="65"/>
      <c r="AI17" s="66" t="str">
        <f t="shared" si="0"/>
        <v>McMahon (2012)</v>
      </c>
      <c r="AJ17" s="67"/>
      <c r="AK17" s="68">
        <f t="shared" si="1"/>
        <v>2</v>
      </c>
      <c r="AL17" s="68">
        <f t="shared" si="2"/>
        <v>1</v>
      </c>
      <c r="AM17" s="68">
        <f t="shared" si="3"/>
        <v>1</v>
      </c>
      <c r="AN17" s="68">
        <f t="shared" si="4"/>
        <v>1</v>
      </c>
      <c r="AO17" s="68">
        <f t="shared" si="5"/>
        <v>2</v>
      </c>
      <c r="AP17" s="68">
        <f t="shared" si="6"/>
        <v>1</v>
      </c>
      <c r="AQ17" s="68">
        <f t="shared" si="7"/>
        <v>1</v>
      </c>
      <c r="AR17" s="69"/>
    </row>
    <row r="18" spans="1:44" ht="108" x14ac:dyDescent="0.3">
      <c r="A18" s="59">
        <v>15</v>
      </c>
      <c r="B18" s="60">
        <v>1310</v>
      </c>
      <c r="C18" s="60" t="s">
        <v>1557</v>
      </c>
      <c r="D18" s="63" t="s">
        <v>1683</v>
      </c>
      <c r="E18" s="62" t="s">
        <v>1625</v>
      </c>
      <c r="F18" s="62" t="s">
        <v>1618</v>
      </c>
      <c r="G18" s="62" t="s">
        <v>1618</v>
      </c>
      <c r="H18" s="62" t="s">
        <v>1623</v>
      </c>
      <c r="I18" s="62" t="s">
        <v>1623</v>
      </c>
      <c r="J18" s="63" t="s">
        <v>1684</v>
      </c>
      <c r="K18" s="62" t="s">
        <v>1618</v>
      </c>
      <c r="L18" s="62" t="s">
        <v>1618</v>
      </c>
      <c r="M18" s="62" t="s">
        <v>63</v>
      </c>
      <c r="N18" s="62" t="s">
        <v>63</v>
      </c>
      <c r="O18" s="63" t="s">
        <v>1714</v>
      </c>
      <c r="P18" s="62" t="s">
        <v>1618</v>
      </c>
      <c r="Q18" s="62" t="s">
        <v>1618</v>
      </c>
      <c r="R18" s="62" t="s">
        <v>63</v>
      </c>
      <c r="S18" s="62" t="s">
        <v>63</v>
      </c>
      <c r="T18" s="63" t="s">
        <v>1731</v>
      </c>
      <c r="U18" s="62" t="s">
        <v>1618</v>
      </c>
      <c r="V18" s="62" t="s">
        <v>1618</v>
      </c>
      <c r="W18" s="62" t="s">
        <v>1618</v>
      </c>
      <c r="X18" s="62" t="s">
        <v>1618</v>
      </c>
      <c r="Y18" s="62" t="s">
        <v>63</v>
      </c>
      <c r="Z18" s="64"/>
      <c r="AA18" s="64"/>
      <c r="AB18" s="64"/>
      <c r="AC18" s="64"/>
      <c r="AD18" s="64"/>
      <c r="AE18" s="64"/>
      <c r="AF18" s="64"/>
      <c r="AH18" s="65"/>
      <c r="AI18" s="66" t="str">
        <f t="shared" si="0"/>
        <v>Bozkurt (2011)</v>
      </c>
      <c r="AJ18" s="67"/>
      <c r="AK18" s="68">
        <f t="shared" si="1"/>
        <v>2</v>
      </c>
      <c r="AL18" s="68">
        <f t="shared" si="2"/>
        <v>1</v>
      </c>
      <c r="AM18" s="68">
        <f t="shared" si="3"/>
        <v>1</v>
      </c>
      <c r="AN18" s="68">
        <f t="shared" si="4"/>
        <v>1</v>
      </c>
      <c r="AO18" s="68">
        <f t="shared" si="5"/>
        <v>2</v>
      </c>
      <c r="AP18" s="68">
        <f t="shared" si="6"/>
        <v>1</v>
      </c>
      <c r="AQ18" s="68">
        <f t="shared" si="7"/>
        <v>1</v>
      </c>
      <c r="AR18" s="69"/>
    </row>
    <row r="19" spans="1:44" ht="121.5" x14ac:dyDescent="0.3">
      <c r="A19" s="59">
        <v>16</v>
      </c>
      <c r="B19" s="60">
        <v>1338</v>
      </c>
      <c r="C19" s="60" t="s">
        <v>1558</v>
      </c>
      <c r="D19" s="63" t="s">
        <v>1685</v>
      </c>
      <c r="E19" s="62" t="s">
        <v>1618</v>
      </c>
      <c r="F19" s="62" t="s">
        <v>1618</v>
      </c>
      <c r="G19" s="62" t="s">
        <v>1618</v>
      </c>
      <c r="H19" s="62" t="s">
        <v>63</v>
      </c>
      <c r="I19" s="62" t="s">
        <v>63</v>
      </c>
      <c r="J19" s="63" t="s">
        <v>1706</v>
      </c>
      <c r="K19" s="62" t="s">
        <v>1618</v>
      </c>
      <c r="L19" s="62" t="s">
        <v>1618</v>
      </c>
      <c r="M19" s="62" t="s">
        <v>63</v>
      </c>
      <c r="N19" s="62" t="s">
        <v>63</v>
      </c>
      <c r="O19" s="63" t="s">
        <v>1686</v>
      </c>
      <c r="P19" s="62" t="s">
        <v>1618</v>
      </c>
      <c r="Q19" s="62" t="s">
        <v>1618</v>
      </c>
      <c r="R19" s="62" t="s">
        <v>63</v>
      </c>
      <c r="S19" s="62" t="s">
        <v>63</v>
      </c>
      <c r="T19" s="63" t="s">
        <v>1728</v>
      </c>
      <c r="U19" s="62" t="s">
        <v>1625</v>
      </c>
      <c r="V19" s="62" t="s">
        <v>1618</v>
      </c>
      <c r="W19" s="62" t="s">
        <v>1618</v>
      </c>
      <c r="X19" s="62" t="s">
        <v>1618</v>
      </c>
      <c r="Y19" s="62" t="s">
        <v>63</v>
      </c>
      <c r="Z19" s="64"/>
      <c r="AA19" s="64"/>
      <c r="AB19" s="64"/>
      <c r="AC19" s="64"/>
      <c r="AD19" s="64"/>
      <c r="AE19" s="64"/>
      <c r="AF19" s="64"/>
      <c r="AH19" s="65"/>
      <c r="AI19" s="66" t="str">
        <f t="shared" si="0"/>
        <v>Garcia-Valdecasas (2011)</v>
      </c>
      <c r="AJ19" s="67"/>
      <c r="AK19" s="68">
        <f t="shared" si="1"/>
        <v>1</v>
      </c>
      <c r="AL19" s="68">
        <f t="shared" si="2"/>
        <v>1</v>
      </c>
      <c r="AM19" s="68">
        <f t="shared" si="3"/>
        <v>1</v>
      </c>
      <c r="AN19" s="68">
        <f t="shared" si="4"/>
        <v>1</v>
      </c>
      <c r="AO19" s="68">
        <f t="shared" si="5"/>
        <v>1</v>
      </c>
      <c r="AP19" s="68">
        <f t="shared" si="6"/>
        <v>1</v>
      </c>
      <c r="AQ19" s="68">
        <f t="shared" si="7"/>
        <v>1</v>
      </c>
      <c r="AR19" s="69"/>
    </row>
    <row r="20" spans="1:44" ht="81" x14ac:dyDescent="0.3">
      <c r="A20" s="59">
        <v>17</v>
      </c>
      <c r="B20" s="60">
        <v>1390</v>
      </c>
      <c r="C20" s="60" t="s">
        <v>1559</v>
      </c>
      <c r="D20" s="63" t="s">
        <v>1854</v>
      </c>
      <c r="E20" s="62" t="s">
        <v>1625</v>
      </c>
      <c r="F20" s="62" t="s">
        <v>1618</v>
      </c>
      <c r="G20" s="62" t="s">
        <v>1618</v>
      </c>
      <c r="H20" s="62" t="s">
        <v>1623</v>
      </c>
      <c r="I20" s="62" t="s">
        <v>1623</v>
      </c>
      <c r="J20" s="63" t="s">
        <v>1687</v>
      </c>
      <c r="K20" s="62" t="s">
        <v>1618</v>
      </c>
      <c r="L20" s="62" t="s">
        <v>1618</v>
      </c>
      <c r="M20" s="62" t="s">
        <v>63</v>
      </c>
      <c r="N20" s="62" t="s">
        <v>63</v>
      </c>
      <c r="O20" s="63" t="s">
        <v>1688</v>
      </c>
      <c r="P20" s="62" t="s">
        <v>1618</v>
      </c>
      <c r="Q20" s="62" t="s">
        <v>1618</v>
      </c>
      <c r="R20" s="62" t="s">
        <v>63</v>
      </c>
      <c r="S20" s="62" t="s">
        <v>63</v>
      </c>
      <c r="T20" s="63" t="s">
        <v>1732</v>
      </c>
      <c r="U20" s="62" t="s">
        <v>1618</v>
      </c>
      <c r="V20" s="62" t="s">
        <v>1618</v>
      </c>
      <c r="W20" s="62" t="s">
        <v>1618</v>
      </c>
      <c r="X20" s="62" t="s">
        <v>1618</v>
      </c>
      <c r="Y20" s="62" t="s">
        <v>63</v>
      </c>
      <c r="Z20" s="64"/>
      <c r="AA20" s="64"/>
      <c r="AB20" s="64"/>
      <c r="AC20" s="64"/>
      <c r="AD20" s="64"/>
      <c r="AE20" s="64"/>
      <c r="AF20" s="64"/>
      <c r="AH20" s="65"/>
      <c r="AI20" s="66" t="str">
        <f t="shared" si="0"/>
        <v>Pegg (2011)</v>
      </c>
      <c r="AJ20" s="67"/>
      <c r="AK20" s="68">
        <f t="shared" si="1"/>
        <v>2</v>
      </c>
      <c r="AL20" s="68">
        <f t="shared" si="2"/>
        <v>1</v>
      </c>
      <c r="AM20" s="68">
        <f t="shared" si="3"/>
        <v>1</v>
      </c>
      <c r="AN20" s="68">
        <f t="shared" si="4"/>
        <v>1</v>
      </c>
      <c r="AO20" s="68">
        <f t="shared" si="5"/>
        <v>2</v>
      </c>
      <c r="AP20" s="68">
        <f t="shared" si="6"/>
        <v>1</v>
      </c>
      <c r="AQ20" s="68">
        <f t="shared" si="7"/>
        <v>1</v>
      </c>
      <c r="AR20" s="69"/>
    </row>
    <row r="21" spans="1:44" ht="54" x14ac:dyDescent="0.3">
      <c r="A21" s="59">
        <v>18</v>
      </c>
      <c r="B21" s="60">
        <v>1393</v>
      </c>
      <c r="C21" s="60" t="s">
        <v>1560</v>
      </c>
      <c r="D21" s="63" t="s">
        <v>1855</v>
      </c>
      <c r="E21" s="62" t="s">
        <v>1625</v>
      </c>
      <c r="F21" s="62" t="s">
        <v>1618</v>
      </c>
      <c r="G21" s="62" t="s">
        <v>1625</v>
      </c>
      <c r="H21" s="62" t="s">
        <v>1623</v>
      </c>
      <c r="I21" s="62" t="s">
        <v>1623</v>
      </c>
      <c r="J21" s="70" t="s">
        <v>1689</v>
      </c>
      <c r="K21" s="62" t="s">
        <v>1618</v>
      </c>
      <c r="L21" s="62" t="s">
        <v>1618</v>
      </c>
      <c r="M21" s="62" t="s">
        <v>63</v>
      </c>
      <c r="N21" s="62" t="s">
        <v>63</v>
      </c>
      <c r="O21" s="70" t="s">
        <v>1690</v>
      </c>
      <c r="P21" s="62" t="s">
        <v>1618</v>
      </c>
      <c r="Q21" s="62" t="s">
        <v>1618</v>
      </c>
      <c r="R21" s="62" t="s">
        <v>63</v>
      </c>
      <c r="S21" s="62" t="s">
        <v>63</v>
      </c>
      <c r="T21" s="63" t="s">
        <v>1728</v>
      </c>
      <c r="U21" s="62" t="s">
        <v>1625</v>
      </c>
      <c r="V21" s="62" t="s">
        <v>1618</v>
      </c>
      <c r="W21" s="62" t="s">
        <v>1618</v>
      </c>
      <c r="X21" s="62" t="s">
        <v>1618</v>
      </c>
      <c r="Y21" s="62" t="s">
        <v>63</v>
      </c>
      <c r="Z21" s="64"/>
      <c r="AA21" s="64"/>
      <c r="AB21" s="64"/>
      <c r="AC21" s="64"/>
      <c r="AD21" s="64"/>
      <c r="AE21" s="64"/>
      <c r="AF21" s="64"/>
      <c r="AH21" s="65"/>
      <c r="AI21" s="66" t="str">
        <f t="shared" si="0"/>
        <v>Scharnhorst (2011)</v>
      </c>
      <c r="AJ21" s="67"/>
      <c r="AK21" s="68">
        <f t="shared" si="1"/>
        <v>2</v>
      </c>
      <c r="AL21" s="68">
        <f t="shared" si="2"/>
        <v>1</v>
      </c>
      <c r="AM21" s="68">
        <f t="shared" si="3"/>
        <v>1</v>
      </c>
      <c r="AN21" s="68">
        <f t="shared" si="4"/>
        <v>1</v>
      </c>
      <c r="AO21" s="68">
        <f t="shared" si="5"/>
        <v>2</v>
      </c>
      <c r="AP21" s="68">
        <f t="shared" si="6"/>
        <v>1</v>
      </c>
      <c r="AQ21" s="68">
        <f t="shared" si="7"/>
        <v>1</v>
      </c>
    </row>
    <row r="22" spans="1:44" ht="81" x14ac:dyDescent="0.3">
      <c r="A22" s="59">
        <v>19</v>
      </c>
      <c r="B22" s="60">
        <v>1411</v>
      </c>
      <c r="C22" s="60" t="s">
        <v>1561</v>
      </c>
      <c r="D22" s="70" t="s">
        <v>1691</v>
      </c>
      <c r="E22" s="62" t="s">
        <v>1618</v>
      </c>
      <c r="F22" s="62" t="s">
        <v>1618</v>
      </c>
      <c r="G22" s="62" t="s">
        <v>1618</v>
      </c>
      <c r="H22" s="62" t="s">
        <v>63</v>
      </c>
      <c r="I22" s="62" t="s">
        <v>63</v>
      </c>
      <c r="J22" s="70" t="s">
        <v>1692</v>
      </c>
      <c r="K22" s="62" t="s">
        <v>1618</v>
      </c>
      <c r="L22" s="62" t="s">
        <v>1618</v>
      </c>
      <c r="M22" s="62" t="s">
        <v>63</v>
      </c>
      <c r="N22" s="62" t="s">
        <v>63</v>
      </c>
      <c r="O22" s="70" t="s">
        <v>1693</v>
      </c>
      <c r="P22" s="62" t="s">
        <v>1618</v>
      </c>
      <c r="Q22" s="62" t="s">
        <v>1618</v>
      </c>
      <c r="R22" s="62" t="s">
        <v>63</v>
      </c>
      <c r="S22" s="62" t="s">
        <v>63</v>
      </c>
      <c r="T22" s="63" t="s">
        <v>1728</v>
      </c>
      <c r="U22" s="62" t="s">
        <v>1625</v>
      </c>
      <c r="V22" s="62" t="s">
        <v>1618</v>
      </c>
      <c r="W22" s="62" t="s">
        <v>1618</v>
      </c>
      <c r="X22" s="62" t="s">
        <v>1618</v>
      </c>
      <c r="Y22" s="62" t="s">
        <v>63</v>
      </c>
      <c r="Z22" s="64"/>
      <c r="AA22" s="64"/>
      <c r="AB22" s="64"/>
      <c r="AC22" s="64"/>
      <c r="AD22" s="64"/>
      <c r="AE22" s="64"/>
      <c r="AF22" s="64"/>
      <c r="AH22" s="65"/>
      <c r="AI22" s="66" t="str">
        <f t="shared" si="0"/>
        <v>김경수 (2011)</v>
      </c>
      <c r="AJ22" s="67"/>
      <c r="AK22" s="68">
        <f t="shared" si="1"/>
        <v>1</v>
      </c>
      <c r="AL22" s="68">
        <f t="shared" si="2"/>
        <v>1</v>
      </c>
      <c r="AM22" s="68">
        <f t="shared" si="3"/>
        <v>1</v>
      </c>
      <c r="AN22" s="68">
        <f t="shared" si="4"/>
        <v>1</v>
      </c>
      <c r="AO22" s="68">
        <f t="shared" si="5"/>
        <v>1</v>
      </c>
      <c r="AP22" s="68">
        <f t="shared" si="6"/>
        <v>1</v>
      </c>
      <c r="AQ22" s="68">
        <f t="shared" si="7"/>
        <v>1</v>
      </c>
    </row>
    <row r="23" spans="1:44" ht="108" x14ac:dyDescent="0.3">
      <c r="A23" s="59">
        <v>20</v>
      </c>
      <c r="B23" s="60">
        <v>1546</v>
      </c>
      <c r="C23" s="60" t="s">
        <v>1562</v>
      </c>
      <c r="D23" s="70" t="s">
        <v>1694</v>
      </c>
      <c r="E23" s="62" t="s">
        <v>1618</v>
      </c>
      <c r="F23" s="62" t="s">
        <v>1618</v>
      </c>
      <c r="G23" s="62" t="s">
        <v>1618</v>
      </c>
      <c r="H23" s="62" t="s">
        <v>63</v>
      </c>
      <c r="I23" s="62" t="s">
        <v>63</v>
      </c>
      <c r="J23" s="47" t="s">
        <v>1696</v>
      </c>
      <c r="K23" s="62" t="s">
        <v>1618</v>
      </c>
      <c r="L23" s="62" t="s">
        <v>1618</v>
      </c>
      <c r="M23" s="62" t="s">
        <v>63</v>
      </c>
      <c r="N23" s="62" t="s">
        <v>63</v>
      </c>
      <c r="O23" s="70" t="s">
        <v>1695</v>
      </c>
      <c r="P23" s="62" t="s">
        <v>1618</v>
      </c>
      <c r="Q23" s="62" t="s">
        <v>1618</v>
      </c>
      <c r="R23" s="62" t="s">
        <v>63</v>
      </c>
      <c r="S23" s="62" t="s">
        <v>63</v>
      </c>
      <c r="T23" s="63" t="s">
        <v>1728</v>
      </c>
      <c r="U23" s="62" t="s">
        <v>1625</v>
      </c>
      <c r="V23" s="62" t="s">
        <v>1618</v>
      </c>
      <c r="W23" s="62" t="s">
        <v>1618</v>
      </c>
      <c r="X23" s="62" t="s">
        <v>1618</v>
      </c>
      <c r="Y23" s="62" t="s">
        <v>63</v>
      </c>
      <c r="Z23" s="64"/>
      <c r="AA23" s="64"/>
      <c r="AB23" s="64"/>
      <c r="AC23" s="64"/>
      <c r="AD23" s="64"/>
      <c r="AE23" s="64"/>
      <c r="AF23" s="64"/>
      <c r="AH23" s="65"/>
      <c r="AI23" s="66" t="str">
        <f t="shared" si="0"/>
        <v>Li (2010)</v>
      </c>
      <c r="AJ23" s="67"/>
      <c r="AK23" s="68">
        <f t="shared" si="1"/>
        <v>1</v>
      </c>
      <c r="AL23" s="68">
        <f t="shared" si="2"/>
        <v>1</v>
      </c>
      <c r="AM23" s="68">
        <f t="shared" si="3"/>
        <v>1</v>
      </c>
      <c r="AN23" s="68">
        <f t="shared" si="4"/>
        <v>1</v>
      </c>
      <c r="AO23" s="68">
        <f t="shared" si="5"/>
        <v>1</v>
      </c>
      <c r="AP23" s="68">
        <f t="shared" si="6"/>
        <v>1</v>
      </c>
      <c r="AQ23" s="68">
        <f t="shared" si="7"/>
        <v>1</v>
      </c>
    </row>
    <row r="24" spans="1:44" ht="94.5" x14ac:dyDescent="0.3">
      <c r="A24" s="59">
        <v>21</v>
      </c>
      <c r="B24" s="60">
        <v>1482</v>
      </c>
      <c r="C24" s="60" t="s">
        <v>1563</v>
      </c>
      <c r="D24" s="70" t="s">
        <v>1707</v>
      </c>
      <c r="E24" s="62" t="s">
        <v>1618</v>
      </c>
      <c r="F24" s="62" t="s">
        <v>1618</v>
      </c>
      <c r="G24" s="62" t="s">
        <v>1618</v>
      </c>
      <c r="H24" s="62" t="s">
        <v>63</v>
      </c>
      <c r="I24" s="62" t="s">
        <v>63</v>
      </c>
      <c r="J24" s="70" t="s">
        <v>1708</v>
      </c>
      <c r="K24" s="62" t="s">
        <v>1618</v>
      </c>
      <c r="L24" s="62" t="s">
        <v>1618</v>
      </c>
      <c r="M24" s="62" t="s">
        <v>63</v>
      </c>
      <c r="N24" s="62" t="s">
        <v>63</v>
      </c>
      <c r="O24" s="70" t="s">
        <v>1717</v>
      </c>
      <c r="P24" s="62" t="s">
        <v>1618</v>
      </c>
      <c r="Q24" s="62" t="s">
        <v>1618</v>
      </c>
      <c r="R24" s="62" t="s">
        <v>63</v>
      </c>
      <c r="S24" s="62" t="s">
        <v>63</v>
      </c>
      <c r="T24" s="63" t="s">
        <v>1721</v>
      </c>
      <c r="U24" s="62" t="s">
        <v>1618</v>
      </c>
      <c r="V24" s="62" t="s">
        <v>1618</v>
      </c>
      <c r="W24" s="62" t="s">
        <v>1618</v>
      </c>
      <c r="X24" s="62" t="s">
        <v>1618</v>
      </c>
      <c r="Y24" s="62" t="s">
        <v>63</v>
      </c>
      <c r="Z24" s="64"/>
      <c r="AA24" s="64"/>
      <c r="AB24" s="64"/>
      <c r="AC24" s="64"/>
      <c r="AD24" s="64"/>
      <c r="AE24" s="64"/>
      <c r="AF24" s="64"/>
      <c r="AH24" s="65"/>
      <c r="AI24" s="66" t="str">
        <f t="shared" si="0"/>
        <v>Orak (2010)</v>
      </c>
      <c r="AJ24" s="67"/>
      <c r="AK24" s="68">
        <f t="shared" si="1"/>
        <v>1</v>
      </c>
      <c r="AL24" s="68">
        <f t="shared" si="2"/>
        <v>1</v>
      </c>
      <c r="AM24" s="68">
        <f t="shared" si="3"/>
        <v>1</v>
      </c>
      <c r="AN24" s="68">
        <f t="shared" si="4"/>
        <v>1</v>
      </c>
      <c r="AO24" s="68">
        <f t="shared" si="5"/>
        <v>1</v>
      </c>
      <c r="AP24" s="68">
        <f t="shared" si="6"/>
        <v>1</v>
      </c>
      <c r="AQ24" s="68">
        <f t="shared" si="7"/>
        <v>1</v>
      </c>
    </row>
    <row r="25" spans="1:44" ht="115.5" x14ac:dyDescent="0.3">
      <c r="A25" s="59">
        <v>22</v>
      </c>
      <c r="B25" s="60">
        <v>1492</v>
      </c>
      <c r="C25" s="60" t="s">
        <v>1564</v>
      </c>
      <c r="D25" s="70" t="s">
        <v>1786</v>
      </c>
      <c r="E25" s="62" t="s">
        <v>1618</v>
      </c>
      <c r="F25" s="62" t="s">
        <v>1618</v>
      </c>
      <c r="G25" s="62" t="s">
        <v>1618</v>
      </c>
      <c r="H25" s="62" t="s">
        <v>63</v>
      </c>
      <c r="I25" s="62" t="s">
        <v>63</v>
      </c>
      <c r="J25" s="70" t="s">
        <v>1787</v>
      </c>
      <c r="K25" s="62" t="s">
        <v>1618</v>
      </c>
      <c r="L25" s="62" t="s">
        <v>1618</v>
      </c>
      <c r="M25" s="62" t="s">
        <v>63</v>
      </c>
      <c r="N25" s="62" t="s">
        <v>63</v>
      </c>
      <c r="O25" s="47" t="s">
        <v>1788</v>
      </c>
      <c r="P25" s="62" t="s">
        <v>1618</v>
      </c>
      <c r="Q25" s="62" t="s">
        <v>1618</v>
      </c>
      <c r="R25" s="62" t="s">
        <v>63</v>
      </c>
      <c r="S25" s="62" t="s">
        <v>63</v>
      </c>
      <c r="T25" s="63" t="s">
        <v>1728</v>
      </c>
      <c r="U25" s="62" t="s">
        <v>1625</v>
      </c>
      <c r="V25" s="62" t="s">
        <v>1618</v>
      </c>
      <c r="W25" s="62" t="s">
        <v>1618</v>
      </c>
      <c r="X25" s="62" t="s">
        <v>1618</v>
      </c>
      <c r="Y25" s="62" t="s">
        <v>63</v>
      </c>
      <c r="Z25" s="64"/>
      <c r="AA25" s="64"/>
      <c r="AB25" s="64"/>
      <c r="AC25" s="64"/>
      <c r="AD25" s="64"/>
      <c r="AE25" s="64"/>
      <c r="AF25" s="64"/>
      <c r="AH25" s="65"/>
      <c r="AI25" s="66" t="str">
        <f t="shared" si="0"/>
        <v>Xu (2010)</v>
      </c>
      <c r="AJ25" s="67"/>
      <c r="AK25" s="68">
        <f t="shared" si="1"/>
        <v>1</v>
      </c>
      <c r="AL25" s="68">
        <f t="shared" si="2"/>
        <v>1</v>
      </c>
      <c r="AM25" s="68">
        <f t="shared" si="3"/>
        <v>1</v>
      </c>
      <c r="AN25" s="68">
        <f t="shared" si="4"/>
        <v>1</v>
      </c>
      <c r="AO25" s="68">
        <f t="shared" si="5"/>
        <v>1</v>
      </c>
      <c r="AP25" s="68">
        <f t="shared" si="6"/>
        <v>1</v>
      </c>
      <c r="AQ25" s="68">
        <f t="shared" si="7"/>
        <v>1</v>
      </c>
    </row>
    <row r="26" spans="1:44" ht="67.5" x14ac:dyDescent="0.3">
      <c r="A26" s="59">
        <v>23</v>
      </c>
      <c r="B26" s="60" t="s">
        <v>1377</v>
      </c>
      <c r="C26" s="71" t="s">
        <v>1565</v>
      </c>
      <c r="D26" s="70" t="s">
        <v>1763</v>
      </c>
      <c r="E26" s="62" t="s">
        <v>1625</v>
      </c>
      <c r="F26" s="62" t="s">
        <v>1618</v>
      </c>
      <c r="G26" s="62" t="s">
        <v>1618</v>
      </c>
      <c r="H26" s="62" t="s">
        <v>1623</v>
      </c>
      <c r="I26" s="62" t="s">
        <v>1623</v>
      </c>
      <c r="J26" s="70" t="s">
        <v>1765</v>
      </c>
      <c r="K26" s="62" t="s">
        <v>1618</v>
      </c>
      <c r="L26" s="62" t="s">
        <v>1617</v>
      </c>
      <c r="M26" s="62" t="s">
        <v>62</v>
      </c>
      <c r="N26" s="62" t="s">
        <v>1623</v>
      </c>
      <c r="O26" s="70" t="s">
        <v>1764</v>
      </c>
      <c r="P26" s="62" t="s">
        <v>1618</v>
      </c>
      <c r="Q26" s="62" t="s">
        <v>1618</v>
      </c>
      <c r="R26" s="62" t="s">
        <v>63</v>
      </c>
      <c r="S26" s="62" t="s">
        <v>63</v>
      </c>
      <c r="T26" s="63" t="s">
        <v>1728</v>
      </c>
      <c r="U26" s="62" t="s">
        <v>1625</v>
      </c>
      <c r="V26" s="62" t="s">
        <v>1618</v>
      </c>
      <c r="W26" s="62" t="s">
        <v>1618</v>
      </c>
      <c r="X26" s="62" t="s">
        <v>1618</v>
      </c>
      <c r="Y26" s="62" t="s">
        <v>63</v>
      </c>
      <c r="Z26" s="64"/>
      <c r="AA26" s="64"/>
      <c r="AB26" s="64"/>
      <c r="AC26" s="64"/>
      <c r="AD26" s="64"/>
      <c r="AE26" s="64"/>
      <c r="AF26" s="64"/>
      <c r="AH26" s="65"/>
      <c r="AI26" s="66" t="str">
        <f t="shared" si="0"/>
        <v>김영준 (2009)</v>
      </c>
      <c r="AJ26" s="67"/>
      <c r="AK26" s="68">
        <f t="shared" si="1"/>
        <v>2</v>
      </c>
      <c r="AL26" s="68">
        <f t="shared" si="2"/>
        <v>3</v>
      </c>
      <c r="AM26" s="68">
        <f t="shared" si="3"/>
        <v>1</v>
      </c>
      <c r="AN26" s="68">
        <f t="shared" si="4"/>
        <v>1</v>
      </c>
      <c r="AO26" s="68">
        <f t="shared" si="5"/>
        <v>2</v>
      </c>
      <c r="AP26" s="68">
        <f t="shared" si="6"/>
        <v>2</v>
      </c>
      <c r="AQ26" s="68">
        <f t="shared" si="7"/>
        <v>1</v>
      </c>
    </row>
    <row r="27" spans="1:44" ht="115.5" x14ac:dyDescent="0.3">
      <c r="A27" s="59">
        <v>24</v>
      </c>
      <c r="B27" s="60" t="s">
        <v>1509</v>
      </c>
      <c r="C27" s="71" t="s">
        <v>1566</v>
      </c>
      <c r="D27" s="70" t="s">
        <v>1766</v>
      </c>
      <c r="E27" s="62" t="s">
        <v>1625</v>
      </c>
      <c r="F27" s="62" t="s">
        <v>1618</v>
      </c>
      <c r="G27" s="62" t="s">
        <v>1618</v>
      </c>
      <c r="H27" s="62" t="s">
        <v>1623</v>
      </c>
      <c r="I27" s="62" t="s">
        <v>1623</v>
      </c>
      <c r="J27" s="70" t="s">
        <v>1767</v>
      </c>
      <c r="K27" s="62" t="s">
        <v>1618</v>
      </c>
      <c r="L27" s="62" t="s">
        <v>1618</v>
      </c>
      <c r="M27" s="62" t="s">
        <v>63</v>
      </c>
      <c r="N27" s="62" t="s">
        <v>63</v>
      </c>
      <c r="O27" s="47" t="s">
        <v>1769</v>
      </c>
      <c r="P27" s="62" t="s">
        <v>1625</v>
      </c>
      <c r="Q27" s="62" t="s">
        <v>1625</v>
      </c>
      <c r="R27" s="62" t="s">
        <v>1623</v>
      </c>
      <c r="S27" s="62" t="s">
        <v>1623</v>
      </c>
      <c r="T27" s="63" t="s">
        <v>1728</v>
      </c>
      <c r="U27" s="62" t="s">
        <v>1625</v>
      </c>
      <c r="V27" s="62" t="s">
        <v>1618</v>
      </c>
      <c r="W27" s="62" t="s">
        <v>1618</v>
      </c>
      <c r="X27" s="62" t="s">
        <v>1618</v>
      </c>
      <c r="Y27" s="62" t="s">
        <v>63</v>
      </c>
      <c r="Z27" s="64"/>
      <c r="AA27" s="64"/>
      <c r="AB27" s="64"/>
      <c r="AC27" s="64"/>
      <c r="AD27" s="64"/>
      <c r="AE27" s="64"/>
      <c r="AF27" s="64"/>
      <c r="AH27" s="65"/>
      <c r="AI27" s="66" t="str">
        <f t="shared" si="0"/>
        <v>허선범 (2009)</v>
      </c>
      <c r="AJ27" s="67"/>
      <c r="AK27" s="68">
        <f t="shared" si="1"/>
        <v>2</v>
      </c>
      <c r="AL27" s="68">
        <f t="shared" si="2"/>
        <v>1</v>
      </c>
      <c r="AM27" s="68">
        <f t="shared" si="3"/>
        <v>2</v>
      </c>
      <c r="AN27" s="68">
        <f t="shared" si="4"/>
        <v>1</v>
      </c>
      <c r="AO27" s="68">
        <f t="shared" si="5"/>
        <v>2</v>
      </c>
      <c r="AP27" s="68">
        <f t="shared" si="6"/>
        <v>1</v>
      </c>
      <c r="AQ27" s="68">
        <f t="shared" si="7"/>
        <v>2</v>
      </c>
    </row>
    <row r="28" spans="1:44" ht="40.5" x14ac:dyDescent="0.3">
      <c r="A28" s="59">
        <v>25</v>
      </c>
      <c r="B28" s="60">
        <v>2094</v>
      </c>
      <c r="C28" s="60" t="s">
        <v>1567</v>
      </c>
      <c r="D28" s="70" t="s">
        <v>1789</v>
      </c>
      <c r="E28" s="62" t="s">
        <v>1618</v>
      </c>
      <c r="F28" s="62" t="s">
        <v>1618</v>
      </c>
      <c r="G28" s="62" t="s">
        <v>1618</v>
      </c>
      <c r="H28" s="62" t="s">
        <v>63</v>
      </c>
      <c r="I28" s="62" t="s">
        <v>63</v>
      </c>
      <c r="J28" s="70" t="s">
        <v>1791</v>
      </c>
      <c r="K28" s="62" t="s">
        <v>1618</v>
      </c>
      <c r="L28" s="62" t="s">
        <v>1618</v>
      </c>
      <c r="M28" s="62" t="s">
        <v>63</v>
      </c>
      <c r="N28" s="62" t="s">
        <v>63</v>
      </c>
      <c r="O28" s="70" t="s">
        <v>1790</v>
      </c>
      <c r="P28" s="62" t="s">
        <v>1618</v>
      </c>
      <c r="Q28" s="62" t="s">
        <v>1618</v>
      </c>
      <c r="R28" s="62" t="s">
        <v>63</v>
      </c>
      <c r="S28" s="62" t="s">
        <v>63</v>
      </c>
      <c r="T28" s="63" t="s">
        <v>1728</v>
      </c>
      <c r="U28" s="62" t="s">
        <v>1625</v>
      </c>
      <c r="V28" s="62" t="s">
        <v>1618</v>
      </c>
      <c r="W28" s="62" t="s">
        <v>1618</v>
      </c>
      <c r="X28" s="62" t="s">
        <v>1618</v>
      </c>
      <c r="Y28" s="62" t="s">
        <v>63</v>
      </c>
      <c r="Z28" s="64"/>
      <c r="AA28" s="64"/>
      <c r="AB28" s="64"/>
      <c r="AC28" s="64"/>
      <c r="AD28" s="64"/>
      <c r="AE28" s="64"/>
      <c r="AF28" s="64"/>
      <c r="AH28" s="65"/>
      <c r="AI28" s="66" t="str">
        <f t="shared" si="0"/>
        <v>Collinson (2006)</v>
      </c>
      <c r="AJ28" s="67"/>
      <c r="AK28" s="68">
        <f t="shared" si="1"/>
        <v>1</v>
      </c>
      <c r="AL28" s="68">
        <f t="shared" si="2"/>
        <v>1</v>
      </c>
      <c r="AM28" s="68">
        <f t="shared" si="3"/>
        <v>1</v>
      </c>
      <c r="AN28" s="68">
        <f t="shared" si="4"/>
        <v>1</v>
      </c>
      <c r="AO28" s="68">
        <f t="shared" si="5"/>
        <v>1</v>
      </c>
      <c r="AP28" s="68">
        <f t="shared" si="6"/>
        <v>1</v>
      </c>
      <c r="AQ28" s="68">
        <f t="shared" si="7"/>
        <v>1</v>
      </c>
    </row>
    <row r="29" spans="1:44" ht="67.5" x14ac:dyDescent="0.3">
      <c r="A29" s="59">
        <v>26</v>
      </c>
      <c r="B29" s="60">
        <v>2091</v>
      </c>
      <c r="C29" s="60" t="s">
        <v>1568</v>
      </c>
      <c r="D29" s="70" t="s">
        <v>1856</v>
      </c>
      <c r="E29" s="62" t="s">
        <v>1625</v>
      </c>
      <c r="F29" s="62" t="s">
        <v>1618</v>
      </c>
      <c r="G29" s="62" t="s">
        <v>1625</v>
      </c>
      <c r="H29" s="62" t="s">
        <v>1623</v>
      </c>
      <c r="I29" s="62" t="s">
        <v>1623</v>
      </c>
      <c r="J29" s="70" t="s">
        <v>1793</v>
      </c>
      <c r="K29" s="62" t="s">
        <v>1618</v>
      </c>
      <c r="L29" s="62" t="s">
        <v>1618</v>
      </c>
      <c r="M29" s="62" t="s">
        <v>63</v>
      </c>
      <c r="N29" s="62" t="s">
        <v>63</v>
      </c>
      <c r="O29" s="70" t="s">
        <v>1792</v>
      </c>
      <c r="P29" s="62" t="s">
        <v>1618</v>
      </c>
      <c r="Q29" s="62" t="s">
        <v>1618</v>
      </c>
      <c r="R29" s="62" t="s">
        <v>63</v>
      </c>
      <c r="S29" s="62" t="s">
        <v>63</v>
      </c>
      <c r="T29" s="63" t="s">
        <v>1728</v>
      </c>
      <c r="U29" s="62" t="s">
        <v>1625</v>
      </c>
      <c r="V29" s="62" t="s">
        <v>1618</v>
      </c>
      <c r="W29" s="62" t="s">
        <v>1618</v>
      </c>
      <c r="X29" s="62" t="s">
        <v>1618</v>
      </c>
      <c r="Y29" s="62" t="s">
        <v>63</v>
      </c>
      <c r="Z29" s="64"/>
      <c r="AA29" s="64"/>
      <c r="AB29" s="64"/>
      <c r="AC29" s="64"/>
      <c r="AD29" s="64"/>
      <c r="AE29" s="64"/>
      <c r="AF29" s="64"/>
      <c r="AH29" s="65"/>
      <c r="AI29" s="66" t="str">
        <f t="shared" si="0"/>
        <v>Tanaka (2006)</v>
      </c>
      <c r="AJ29" s="67"/>
      <c r="AK29" s="68">
        <f t="shared" si="1"/>
        <v>2</v>
      </c>
      <c r="AL29" s="68">
        <f t="shared" si="2"/>
        <v>1</v>
      </c>
      <c r="AM29" s="68">
        <f t="shared" si="3"/>
        <v>1</v>
      </c>
      <c r="AN29" s="68">
        <f t="shared" si="4"/>
        <v>1</v>
      </c>
      <c r="AO29" s="68">
        <f t="shared" si="5"/>
        <v>2</v>
      </c>
      <c r="AP29" s="68">
        <f t="shared" si="6"/>
        <v>1</v>
      </c>
      <c r="AQ29" s="68">
        <f t="shared" si="7"/>
        <v>1</v>
      </c>
    </row>
    <row r="30" spans="1:44" ht="81" x14ac:dyDescent="0.3">
      <c r="A30" s="59">
        <v>27</v>
      </c>
      <c r="B30" s="60">
        <v>2334</v>
      </c>
      <c r="C30" s="60" t="s">
        <v>1569</v>
      </c>
      <c r="D30" s="70" t="s">
        <v>1718</v>
      </c>
      <c r="E30" s="62" t="s">
        <v>1618</v>
      </c>
      <c r="F30" s="62" t="s">
        <v>1618</v>
      </c>
      <c r="G30" s="62" t="s">
        <v>1618</v>
      </c>
      <c r="H30" s="62" t="s">
        <v>63</v>
      </c>
      <c r="I30" s="62" t="s">
        <v>63</v>
      </c>
      <c r="J30" s="59" t="s">
        <v>1720</v>
      </c>
      <c r="K30" s="62" t="s">
        <v>1618</v>
      </c>
      <c r="L30" s="62" t="s">
        <v>1618</v>
      </c>
      <c r="M30" s="62" t="s">
        <v>63</v>
      </c>
      <c r="N30" s="62" t="s">
        <v>63</v>
      </c>
      <c r="O30" s="70" t="s">
        <v>1719</v>
      </c>
      <c r="P30" s="62" t="s">
        <v>1618</v>
      </c>
      <c r="Q30" s="62" t="s">
        <v>1618</v>
      </c>
      <c r="R30" s="62" t="s">
        <v>63</v>
      </c>
      <c r="S30" s="62" t="s">
        <v>63</v>
      </c>
      <c r="T30" s="63" t="s">
        <v>1722</v>
      </c>
      <c r="U30" s="62" t="s">
        <v>1618</v>
      </c>
      <c r="V30" s="62" t="s">
        <v>1618</v>
      </c>
      <c r="W30" s="62" t="s">
        <v>1618</v>
      </c>
      <c r="X30" s="62" t="s">
        <v>1618</v>
      </c>
      <c r="Y30" s="62" t="s">
        <v>63</v>
      </c>
      <c r="Z30" s="64"/>
      <c r="AA30" s="64"/>
      <c r="AB30" s="64"/>
      <c r="AC30" s="64"/>
      <c r="AD30" s="64"/>
      <c r="AE30" s="64"/>
      <c r="AF30" s="64"/>
      <c r="AH30" s="65"/>
      <c r="AI30" s="66" t="str">
        <f t="shared" si="0"/>
        <v>Bassan (2005)</v>
      </c>
      <c r="AJ30" s="67"/>
      <c r="AK30" s="68">
        <f t="shared" si="1"/>
        <v>1</v>
      </c>
      <c r="AL30" s="68">
        <f t="shared" si="2"/>
        <v>1</v>
      </c>
      <c r="AM30" s="68">
        <f t="shared" si="3"/>
        <v>1</v>
      </c>
      <c r="AN30" s="68">
        <f t="shared" si="4"/>
        <v>1</v>
      </c>
      <c r="AO30" s="68">
        <f t="shared" si="5"/>
        <v>1</v>
      </c>
      <c r="AP30" s="68">
        <f t="shared" si="6"/>
        <v>1</v>
      </c>
      <c r="AQ30" s="68">
        <f t="shared" si="7"/>
        <v>1</v>
      </c>
    </row>
    <row r="31" spans="1:44" ht="108" x14ac:dyDescent="0.3">
      <c r="A31" s="59">
        <v>28</v>
      </c>
      <c r="B31" s="60" t="s">
        <v>1371</v>
      </c>
      <c r="C31" s="60" t="s">
        <v>1570</v>
      </c>
      <c r="D31" s="70" t="s">
        <v>1740</v>
      </c>
      <c r="E31" s="62" t="s">
        <v>1625</v>
      </c>
      <c r="F31" s="62" t="s">
        <v>1618</v>
      </c>
      <c r="G31" s="62" t="s">
        <v>1618</v>
      </c>
      <c r="H31" s="62" t="s">
        <v>1623</v>
      </c>
      <c r="I31" s="62" t="s">
        <v>1623</v>
      </c>
      <c r="J31" s="70" t="s">
        <v>1741</v>
      </c>
      <c r="K31" s="62" t="s">
        <v>1618</v>
      </c>
      <c r="L31" s="62" t="s">
        <v>1618</v>
      </c>
      <c r="M31" s="62" t="s">
        <v>63</v>
      </c>
      <c r="N31" s="62" t="s">
        <v>63</v>
      </c>
      <c r="O31" s="70" t="s">
        <v>1742</v>
      </c>
      <c r="P31" s="62" t="s">
        <v>1618</v>
      </c>
      <c r="Q31" s="62" t="s">
        <v>1618</v>
      </c>
      <c r="R31" s="62" t="s">
        <v>63</v>
      </c>
      <c r="S31" s="62" t="s">
        <v>63</v>
      </c>
      <c r="T31" s="63" t="s">
        <v>1728</v>
      </c>
      <c r="U31" s="62" t="s">
        <v>1625</v>
      </c>
      <c r="V31" s="62" t="s">
        <v>1618</v>
      </c>
      <c r="W31" s="62" t="s">
        <v>1618</v>
      </c>
      <c r="X31" s="62" t="s">
        <v>1618</v>
      </c>
      <c r="Y31" s="62" t="s">
        <v>63</v>
      </c>
      <c r="Z31" s="64"/>
      <c r="AA31" s="64"/>
      <c r="AB31" s="64"/>
      <c r="AC31" s="64"/>
      <c r="AD31" s="64"/>
      <c r="AE31" s="64"/>
      <c r="AF31" s="64"/>
      <c r="AH31" s="65"/>
      <c r="AI31" s="66" t="str">
        <f t="shared" si="0"/>
        <v>강소영 (2005)</v>
      </c>
      <c r="AJ31" s="67"/>
      <c r="AK31" s="68">
        <f t="shared" si="1"/>
        <v>2</v>
      </c>
      <c r="AL31" s="68">
        <f t="shared" si="2"/>
        <v>1</v>
      </c>
      <c r="AM31" s="68">
        <f t="shared" si="3"/>
        <v>1</v>
      </c>
      <c r="AN31" s="68">
        <f t="shared" si="4"/>
        <v>1</v>
      </c>
      <c r="AO31" s="68">
        <f t="shared" si="5"/>
        <v>2</v>
      </c>
      <c r="AP31" s="68">
        <f t="shared" si="6"/>
        <v>1</v>
      </c>
      <c r="AQ31" s="68">
        <f t="shared" si="7"/>
        <v>1</v>
      </c>
    </row>
    <row r="32" spans="1:44" ht="67.5" x14ac:dyDescent="0.3">
      <c r="A32" s="59">
        <v>29</v>
      </c>
      <c r="B32" s="60">
        <v>2339</v>
      </c>
      <c r="C32" s="60" t="s">
        <v>1571</v>
      </c>
      <c r="D32" s="70" t="s">
        <v>1743</v>
      </c>
      <c r="E32" s="62" t="s">
        <v>1625</v>
      </c>
      <c r="F32" s="62" t="s">
        <v>1618</v>
      </c>
      <c r="G32" s="62" t="s">
        <v>1618</v>
      </c>
      <c r="H32" s="62" t="s">
        <v>1623</v>
      </c>
      <c r="I32" s="62" t="s">
        <v>1623</v>
      </c>
      <c r="J32" s="70" t="s">
        <v>1744</v>
      </c>
      <c r="K32" s="62" t="s">
        <v>1618</v>
      </c>
      <c r="L32" s="62" t="s">
        <v>1617</v>
      </c>
      <c r="M32" s="62" t="s">
        <v>62</v>
      </c>
      <c r="N32" s="62" t="s">
        <v>1623</v>
      </c>
      <c r="O32" s="70" t="s">
        <v>1745</v>
      </c>
      <c r="P32" s="62" t="s">
        <v>1618</v>
      </c>
      <c r="Q32" s="62" t="s">
        <v>1618</v>
      </c>
      <c r="R32" s="62" t="s">
        <v>63</v>
      </c>
      <c r="S32" s="62" t="s">
        <v>63</v>
      </c>
      <c r="T32" s="63" t="s">
        <v>1728</v>
      </c>
      <c r="U32" s="62" t="s">
        <v>1625</v>
      </c>
      <c r="V32" s="62" t="s">
        <v>1618</v>
      </c>
      <c r="W32" s="62" t="s">
        <v>1618</v>
      </c>
      <c r="X32" s="62" t="s">
        <v>1618</v>
      </c>
      <c r="Y32" s="62" t="s">
        <v>63</v>
      </c>
      <c r="Z32" s="64"/>
      <c r="AA32" s="64"/>
      <c r="AB32" s="64"/>
      <c r="AC32" s="64"/>
      <c r="AD32" s="64"/>
      <c r="AE32" s="64"/>
      <c r="AF32" s="64"/>
      <c r="AH32" s="65"/>
      <c r="AI32" s="66" t="str">
        <f t="shared" si="0"/>
        <v>Chen (2004)</v>
      </c>
      <c r="AJ32" s="67"/>
      <c r="AK32" s="68">
        <f t="shared" si="1"/>
        <v>2</v>
      </c>
      <c r="AL32" s="68">
        <f t="shared" si="2"/>
        <v>3</v>
      </c>
      <c r="AM32" s="68">
        <f t="shared" si="3"/>
        <v>1</v>
      </c>
      <c r="AN32" s="68">
        <f t="shared" si="4"/>
        <v>1</v>
      </c>
      <c r="AO32" s="68">
        <f t="shared" si="5"/>
        <v>2</v>
      </c>
      <c r="AP32" s="68">
        <f t="shared" si="6"/>
        <v>2</v>
      </c>
      <c r="AQ32" s="68">
        <f t="shared" si="7"/>
        <v>1</v>
      </c>
    </row>
    <row r="33" spans="1:43" ht="108" x14ac:dyDescent="0.3">
      <c r="A33" s="59">
        <v>30</v>
      </c>
      <c r="B33" s="60">
        <v>2416</v>
      </c>
      <c r="C33" s="60" t="s">
        <v>1572</v>
      </c>
      <c r="D33" s="47" t="s">
        <v>1622</v>
      </c>
      <c r="E33" s="62" t="s">
        <v>1625</v>
      </c>
      <c r="F33" s="62" t="s">
        <v>1625</v>
      </c>
      <c r="G33" s="62" t="s">
        <v>1625</v>
      </c>
      <c r="H33" s="72" t="s">
        <v>62</v>
      </c>
      <c r="I33" s="62" t="s">
        <v>1623</v>
      </c>
      <c r="J33" s="70" t="s">
        <v>1747</v>
      </c>
      <c r="K33" s="62" t="s">
        <v>1618</v>
      </c>
      <c r="L33" s="62" t="s">
        <v>1618</v>
      </c>
      <c r="M33" s="62" t="s">
        <v>63</v>
      </c>
      <c r="N33" s="62" t="s">
        <v>63</v>
      </c>
      <c r="O33" s="70" t="s">
        <v>1841</v>
      </c>
      <c r="P33" s="62" t="s">
        <v>1618</v>
      </c>
      <c r="Q33" s="62" t="s">
        <v>1618</v>
      </c>
      <c r="R33" s="62" t="s">
        <v>63</v>
      </c>
      <c r="S33" s="62" t="s">
        <v>63</v>
      </c>
      <c r="T33" s="70" t="s">
        <v>1746</v>
      </c>
      <c r="U33" s="72" t="s">
        <v>1618</v>
      </c>
      <c r="V33" s="72" t="s">
        <v>1618</v>
      </c>
      <c r="W33" s="72" t="s">
        <v>1618</v>
      </c>
      <c r="X33" s="72" t="s">
        <v>1618</v>
      </c>
      <c r="Y33" s="72" t="s">
        <v>63</v>
      </c>
      <c r="Z33" s="64"/>
      <c r="AA33" s="64"/>
      <c r="AB33" s="64"/>
      <c r="AC33" s="64"/>
      <c r="AD33" s="64"/>
      <c r="AE33" s="64"/>
      <c r="AF33" s="64"/>
      <c r="AH33" s="65"/>
      <c r="AI33" s="66" t="str">
        <f t="shared" si="0"/>
        <v>Kovacevic (2004)</v>
      </c>
      <c r="AJ33" s="67"/>
      <c r="AK33" s="68">
        <f t="shared" si="1"/>
        <v>3</v>
      </c>
      <c r="AL33" s="68">
        <f t="shared" si="2"/>
        <v>1</v>
      </c>
      <c r="AM33" s="68">
        <f t="shared" si="3"/>
        <v>1</v>
      </c>
      <c r="AN33" s="68">
        <f t="shared" si="4"/>
        <v>1</v>
      </c>
      <c r="AO33" s="68">
        <f t="shared" si="5"/>
        <v>2</v>
      </c>
      <c r="AP33" s="68">
        <f t="shared" si="6"/>
        <v>1</v>
      </c>
      <c r="AQ33" s="68">
        <f t="shared" si="7"/>
        <v>1</v>
      </c>
    </row>
    <row r="34" spans="1:43" ht="108" x14ac:dyDescent="0.3">
      <c r="A34" s="59">
        <v>31</v>
      </c>
      <c r="B34" s="60">
        <v>2455</v>
      </c>
      <c r="C34" s="60" t="s">
        <v>1573</v>
      </c>
      <c r="D34" s="70" t="s">
        <v>1748</v>
      </c>
      <c r="E34" s="62" t="s">
        <v>1618</v>
      </c>
      <c r="F34" s="62" t="s">
        <v>1618</v>
      </c>
      <c r="G34" s="62" t="s">
        <v>1618</v>
      </c>
      <c r="H34" s="62" t="s">
        <v>63</v>
      </c>
      <c r="I34" s="62" t="s">
        <v>63</v>
      </c>
      <c r="J34" s="70" t="s">
        <v>1750</v>
      </c>
      <c r="K34" s="62" t="s">
        <v>1618</v>
      </c>
      <c r="L34" s="62" t="s">
        <v>1618</v>
      </c>
      <c r="M34" s="62" t="s">
        <v>63</v>
      </c>
      <c r="N34" s="62" t="s">
        <v>63</v>
      </c>
      <c r="O34" s="70" t="s">
        <v>1749</v>
      </c>
      <c r="P34" s="62" t="s">
        <v>1625</v>
      </c>
      <c r="Q34" s="62" t="s">
        <v>1625</v>
      </c>
      <c r="R34" s="72" t="s">
        <v>1623</v>
      </c>
      <c r="S34" s="72" t="s">
        <v>1623</v>
      </c>
      <c r="T34" s="63" t="s">
        <v>1728</v>
      </c>
      <c r="U34" s="62" t="s">
        <v>1625</v>
      </c>
      <c r="V34" s="62" t="s">
        <v>1618</v>
      </c>
      <c r="W34" s="62" t="s">
        <v>1618</v>
      </c>
      <c r="X34" s="62" t="s">
        <v>1618</v>
      </c>
      <c r="Y34" s="62" t="s">
        <v>63</v>
      </c>
      <c r="Z34" s="64"/>
      <c r="AA34" s="64"/>
      <c r="AB34" s="64"/>
      <c r="AC34" s="64"/>
      <c r="AD34" s="64"/>
      <c r="AE34" s="64"/>
      <c r="AF34" s="64"/>
      <c r="AH34" s="65"/>
      <c r="AI34" s="66" t="str">
        <f t="shared" si="0"/>
        <v>Melanson (2004)</v>
      </c>
      <c r="AJ34" s="67"/>
      <c r="AK34" s="68">
        <f t="shared" si="1"/>
        <v>1</v>
      </c>
      <c r="AL34" s="68">
        <f t="shared" si="2"/>
        <v>1</v>
      </c>
      <c r="AM34" s="68">
        <f t="shared" si="3"/>
        <v>2</v>
      </c>
      <c r="AN34" s="68">
        <f t="shared" si="4"/>
        <v>1</v>
      </c>
      <c r="AO34" s="68">
        <f t="shared" si="5"/>
        <v>1</v>
      </c>
      <c r="AP34" s="68">
        <f t="shared" si="6"/>
        <v>1</v>
      </c>
      <c r="AQ34" s="68">
        <f t="shared" si="7"/>
        <v>2</v>
      </c>
    </row>
    <row r="35" spans="1:43" ht="40.5" x14ac:dyDescent="0.3">
      <c r="A35" s="59">
        <v>32</v>
      </c>
      <c r="B35" s="60" t="s">
        <v>1338</v>
      </c>
      <c r="C35" s="60" t="s">
        <v>1574</v>
      </c>
      <c r="D35" s="70" t="s">
        <v>1753</v>
      </c>
      <c r="E35" s="62" t="s">
        <v>1625</v>
      </c>
      <c r="F35" s="62" t="s">
        <v>1618</v>
      </c>
      <c r="G35" s="62" t="s">
        <v>1625</v>
      </c>
      <c r="H35" s="62" t="s">
        <v>1623</v>
      </c>
      <c r="I35" s="62" t="s">
        <v>1623</v>
      </c>
      <c r="J35" s="70" t="s">
        <v>1752</v>
      </c>
      <c r="K35" s="62" t="s">
        <v>1618</v>
      </c>
      <c r="L35" s="62" t="s">
        <v>1618</v>
      </c>
      <c r="M35" s="62" t="s">
        <v>63</v>
      </c>
      <c r="N35" s="62" t="s">
        <v>63</v>
      </c>
      <c r="O35" s="70" t="s">
        <v>1751</v>
      </c>
      <c r="P35" s="62" t="s">
        <v>1625</v>
      </c>
      <c r="Q35" s="62" t="s">
        <v>1625</v>
      </c>
      <c r="R35" s="72" t="s">
        <v>1623</v>
      </c>
      <c r="S35" s="72" t="s">
        <v>1623</v>
      </c>
      <c r="T35" s="63" t="s">
        <v>1728</v>
      </c>
      <c r="U35" s="62" t="s">
        <v>1625</v>
      </c>
      <c r="V35" s="62" t="s">
        <v>1618</v>
      </c>
      <c r="W35" s="62" t="s">
        <v>1618</v>
      </c>
      <c r="X35" s="62" t="s">
        <v>1618</v>
      </c>
      <c r="Y35" s="62" t="s">
        <v>63</v>
      </c>
      <c r="Z35" s="64"/>
      <c r="AA35" s="64"/>
      <c r="AB35" s="64"/>
      <c r="AC35" s="64"/>
      <c r="AD35" s="64"/>
      <c r="AE35" s="64"/>
      <c r="AF35" s="64"/>
      <c r="AH35" s="65"/>
      <c r="AI35" s="66" t="str">
        <f t="shared" si="0"/>
        <v>신병철 (2004)</v>
      </c>
      <c r="AJ35" s="67"/>
      <c r="AK35" s="68">
        <f t="shared" si="1"/>
        <v>2</v>
      </c>
      <c r="AL35" s="68">
        <f t="shared" si="2"/>
        <v>1</v>
      </c>
      <c r="AM35" s="68">
        <f t="shared" si="3"/>
        <v>2</v>
      </c>
      <c r="AN35" s="68">
        <f t="shared" si="4"/>
        <v>1</v>
      </c>
      <c r="AO35" s="68">
        <f t="shared" si="5"/>
        <v>2</v>
      </c>
      <c r="AP35" s="68">
        <f t="shared" si="6"/>
        <v>1</v>
      </c>
      <c r="AQ35" s="68">
        <f t="shared" si="7"/>
        <v>2</v>
      </c>
    </row>
    <row r="36" spans="1:43" ht="108" x14ac:dyDescent="0.3">
      <c r="A36" s="59">
        <v>33</v>
      </c>
      <c r="B36" s="60">
        <v>2667</v>
      </c>
      <c r="C36" s="60" t="s">
        <v>1575</v>
      </c>
      <c r="D36" s="70" t="s">
        <v>1754</v>
      </c>
      <c r="E36" s="62" t="s">
        <v>1618</v>
      </c>
      <c r="F36" s="62" t="s">
        <v>1618</v>
      </c>
      <c r="G36" s="62" t="s">
        <v>1618</v>
      </c>
      <c r="H36" s="62" t="s">
        <v>63</v>
      </c>
      <c r="I36" s="62" t="s">
        <v>63</v>
      </c>
      <c r="J36" s="70" t="s">
        <v>1756</v>
      </c>
      <c r="K36" s="62" t="s">
        <v>1618</v>
      </c>
      <c r="L36" s="62" t="s">
        <v>1618</v>
      </c>
      <c r="M36" s="62" t="s">
        <v>63</v>
      </c>
      <c r="N36" s="62" t="s">
        <v>63</v>
      </c>
      <c r="O36" s="70" t="s">
        <v>1755</v>
      </c>
      <c r="P36" s="62" t="s">
        <v>1618</v>
      </c>
      <c r="Q36" s="62" t="s">
        <v>1618</v>
      </c>
      <c r="R36" s="62" t="s">
        <v>63</v>
      </c>
      <c r="S36" s="62" t="s">
        <v>63</v>
      </c>
      <c r="T36" s="63" t="s">
        <v>1728</v>
      </c>
      <c r="U36" s="62" t="s">
        <v>1625</v>
      </c>
      <c r="V36" s="62" t="s">
        <v>1618</v>
      </c>
      <c r="W36" s="62" t="s">
        <v>1618</v>
      </c>
      <c r="X36" s="62" t="s">
        <v>1618</v>
      </c>
      <c r="Y36" s="62" t="s">
        <v>63</v>
      </c>
      <c r="Z36" s="64"/>
      <c r="AA36" s="64"/>
      <c r="AB36" s="64"/>
      <c r="AC36" s="64"/>
      <c r="AD36" s="64"/>
      <c r="AE36" s="64"/>
      <c r="AF36" s="64"/>
      <c r="AH36" s="65"/>
      <c r="AI36" s="66" t="str">
        <f t="shared" si="0"/>
        <v>Nakata (2003)</v>
      </c>
      <c r="AJ36" s="67"/>
      <c r="AK36" s="68">
        <f t="shared" si="1"/>
        <v>1</v>
      </c>
      <c r="AL36" s="68">
        <f t="shared" si="2"/>
        <v>1</v>
      </c>
      <c r="AM36" s="68">
        <f t="shared" si="3"/>
        <v>1</v>
      </c>
      <c r="AN36" s="68">
        <f t="shared" si="4"/>
        <v>1</v>
      </c>
      <c r="AO36" s="68">
        <f t="shared" si="5"/>
        <v>1</v>
      </c>
      <c r="AP36" s="68">
        <f t="shared" si="6"/>
        <v>1</v>
      </c>
      <c r="AQ36" s="68">
        <f t="shared" si="7"/>
        <v>1</v>
      </c>
    </row>
    <row r="37" spans="1:43" ht="81" x14ac:dyDescent="0.3">
      <c r="A37" s="59">
        <v>34</v>
      </c>
      <c r="B37" s="60">
        <v>2760</v>
      </c>
      <c r="C37" s="60" t="s">
        <v>1576</v>
      </c>
      <c r="D37" s="70" t="s">
        <v>1757</v>
      </c>
      <c r="E37" s="62" t="s">
        <v>1625</v>
      </c>
      <c r="F37" s="62" t="s">
        <v>1618</v>
      </c>
      <c r="G37" s="62" t="s">
        <v>1618</v>
      </c>
      <c r="H37" s="62" t="s">
        <v>1623</v>
      </c>
      <c r="I37" s="62" t="s">
        <v>1623</v>
      </c>
      <c r="J37" s="70" t="s">
        <v>1759</v>
      </c>
      <c r="K37" s="62" t="s">
        <v>1618</v>
      </c>
      <c r="L37" s="62" t="s">
        <v>1618</v>
      </c>
      <c r="M37" s="62" t="s">
        <v>63</v>
      </c>
      <c r="N37" s="62" t="s">
        <v>63</v>
      </c>
      <c r="O37" s="70" t="s">
        <v>1758</v>
      </c>
      <c r="P37" s="62" t="s">
        <v>1618</v>
      </c>
      <c r="Q37" s="62" t="s">
        <v>1618</v>
      </c>
      <c r="R37" s="62" t="s">
        <v>63</v>
      </c>
      <c r="S37" s="62" t="s">
        <v>63</v>
      </c>
      <c r="T37" s="63" t="s">
        <v>1728</v>
      </c>
      <c r="U37" s="62" t="s">
        <v>1625</v>
      </c>
      <c r="V37" s="62" t="s">
        <v>1618</v>
      </c>
      <c r="W37" s="62" t="s">
        <v>1618</v>
      </c>
      <c r="X37" s="62" t="s">
        <v>1618</v>
      </c>
      <c r="Y37" s="62" t="s">
        <v>63</v>
      </c>
      <c r="Z37" s="64"/>
      <c r="AA37" s="64"/>
      <c r="AB37" s="64"/>
      <c r="AC37" s="64"/>
      <c r="AD37" s="64"/>
      <c r="AE37" s="64"/>
      <c r="AF37" s="64"/>
      <c r="AH37" s="65"/>
      <c r="AI37" s="66" t="str">
        <f t="shared" si="0"/>
        <v>Fransen (2002)</v>
      </c>
      <c r="AJ37" s="67"/>
      <c r="AK37" s="68">
        <f t="shared" si="1"/>
        <v>2</v>
      </c>
      <c r="AL37" s="68">
        <f t="shared" si="2"/>
        <v>1</v>
      </c>
      <c r="AM37" s="68">
        <f t="shared" si="3"/>
        <v>1</v>
      </c>
      <c r="AN37" s="68">
        <f t="shared" si="4"/>
        <v>1</v>
      </c>
      <c r="AO37" s="68">
        <f t="shared" si="5"/>
        <v>2</v>
      </c>
      <c r="AP37" s="68">
        <f t="shared" si="6"/>
        <v>1</v>
      </c>
      <c r="AQ37" s="68">
        <f t="shared" si="7"/>
        <v>1</v>
      </c>
    </row>
    <row r="38" spans="1:43" ht="54" x14ac:dyDescent="0.3">
      <c r="A38" s="59">
        <v>35</v>
      </c>
      <c r="B38" s="60">
        <v>2722</v>
      </c>
      <c r="C38" s="60" t="s">
        <v>1577</v>
      </c>
      <c r="D38" s="70" t="s">
        <v>1760</v>
      </c>
      <c r="E38" s="62" t="s">
        <v>1625</v>
      </c>
      <c r="F38" s="62" t="s">
        <v>1618</v>
      </c>
      <c r="G38" s="62" t="s">
        <v>1618</v>
      </c>
      <c r="H38" s="62" t="s">
        <v>1623</v>
      </c>
      <c r="I38" s="62" t="s">
        <v>1623</v>
      </c>
      <c r="J38" s="70" t="s">
        <v>1761</v>
      </c>
      <c r="K38" s="62" t="s">
        <v>1618</v>
      </c>
      <c r="L38" s="62" t="s">
        <v>1618</v>
      </c>
      <c r="M38" s="62" t="s">
        <v>63</v>
      </c>
      <c r="N38" s="62" t="s">
        <v>63</v>
      </c>
      <c r="O38" s="70" t="s">
        <v>1762</v>
      </c>
      <c r="P38" s="62" t="s">
        <v>1618</v>
      </c>
      <c r="Q38" s="62" t="s">
        <v>1618</v>
      </c>
      <c r="R38" s="62" t="s">
        <v>63</v>
      </c>
      <c r="S38" s="62" t="s">
        <v>63</v>
      </c>
      <c r="T38" s="63" t="s">
        <v>1728</v>
      </c>
      <c r="U38" s="62" t="s">
        <v>1625</v>
      </c>
      <c r="V38" s="62" t="s">
        <v>1618</v>
      </c>
      <c r="W38" s="62" t="s">
        <v>1618</v>
      </c>
      <c r="X38" s="62" t="s">
        <v>1618</v>
      </c>
      <c r="Y38" s="62" t="s">
        <v>63</v>
      </c>
      <c r="Z38" s="64"/>
      <c r="AA38" s="64"/>
      <c r="AB38" s="64"/>
      <c r="AC38" s="64"/>
      <c r="AD38" s="64"/>
      <c r="AE38" s="64"/>
      <c r="AF38" s="64"/>
      <c r="AH38" s="65"/>
      <c r="AI38" s="66" t="str">
        <f t="shared" si="0"/>
        <v>Lim (2002)</v>
      </c>
      <c r="AJ38" s="67"/>
      <c r="AK38" s="68">
        <f t="shared" si="1"/>
        <v>2</v>
      </c>
      <c r="AL38" s="68">
        <f t="shared" si="2"/>
        <v>1</v>
      </c>
      <c r="AM38" s="68">
        <f t="shared" si="3"/>
        <v>1</v>
      </c>
      <c r="AN38" s="68">
        <f t="shared" si="4"/>
        <v>1</v>
      </c>
      <c r="AO38" s="68">
        <f t="shared" si="5"/>
        <v>2</v>
      </c>
      <c r="AP38" s="68">
        <f t="shared" si="6"/>
        <v>1</v>
      </c>
      <c r="AQ38" s="68">
        <f t="shared" si="7"/>
        <v>1</v>
      </c>
    </row>
    <row r="39" spans="1:43" s="74" customFormat="1" ht="81" x14ac:dyDescent="0.3">
      <c r="A39" s="59">
        <v>36</v>
      </c>
      <c r="B39" s="60">
        <v>2750</v>
      </c>
      <c r="C39" s="60" t="s">
        <v>1578</v>
      </c>
      <c r="D39" s="70" t="s">
        <v>1794</v>
      </c>
      <c r="E39" s="62" t="s">
        <v>1618</v>
      </c>
      <c r="F39" s="62" t="s">
        <v>1618</v>
      </c>
      <c r="G39" s="62" t="s">
        <v>1618</v>
      </c>
      <c r="H39" s="62" t="s">
        <v>63</v>
      </c>
      <c r="I39" s="62" t="s">
        <v>63</v>
      </c>
      <c r="J39" s="70" t="s">
        <v>1795</v>
      </c>
      <c r="K39" s="62" t="s">
        <v>1618</v>
      </c>
      <c r="L39" s="62" t="s">
        <v>1618</v>
      </c>
      <c r="M39" s="62" t="s">
        <v>63</v>
      </c>
      <c r="N39" s="62" t="s">
        <v>63</v>
      </c>
      <c r="O39" s="70" t="s">
        <v>1796</v>
      </c>
      <c r="P39" s="62" t="s">
        <v>1618</v>
      </c>
      <c r="Q39" s="62" t="s">
        <v>1618</v>
      </c>
      <c r="R39" s="62" t="s">
        <v>63</v>
      </c>
      <c r="S39" s="62" t="s">
        <v>63</v>
      </c>
      <c r="T39" s="63" t="s">
        <v>1728</v>
      </c>
      <c r="U39" s="62" t="s">
        <v>1625</v>
      </c>
      <c r="V39" s="62" t="s">
        <v>1618</v>
      </c>
      <c r="W39" s="62" t="s">
        <v>1618</v>
      </c>
      <c r="X39" s="62" t="s">
        <v>1618</v>
      </c>
      <c r="Y39" s="62" t="s">
        <v>63</v>
      </c>
      <c r="Z39" s="73"/>
      <c r="AA39" s="73"/>
      <c r="AB39" s="73"/>
      <c r="AC39" s="73"/>
      <c r="AD39" s="73"/>
      <c r="AE39" s="73"/>
      <c r="AF39" s="73"/>
      <c r="AH39" s="75"/>
      <c r="AI39" s="66" t="str">
        <f t="shared" si="0"/>
        <v>Zarich (2002)</v>
      </c>
      <c r="AJ39" s="76"/>
      <c r="AK39" s="77">
        <f t="shared" si="1"/>
        <v>1</v>
      </c>
      <c r="AL39" s="77">
        <f t="shared" si="2"/>
        <v>1</v>
      </c>
      <c r="AM39" s="77">
        <f t="shared" si="3"/>
        <v>1</v>
      </c>
      <c r="AN39" s="77">
        <f t="shared" si="4"/>
        <v>1</v>
      </c>
      <c r="AO39" s="77">
        <f t="shared" si="5"/>
        <v>1</v>
      </c>
      <c r="AP39" s="77">
        <f t="shared" si="6"/>
        <v>1</v>
      </c>
      <c r="AQ39" s="77">
        <f t="shared" si="7"/>
        <v>1</v>
      </c>
    </row>
    <row r="40" spans="1:43" ht="67.5" x14ac:dyDescent="0.3">
      <c r="A40" s="59">
        <v>37</v>
      </c>
      <c r="B40" s="60" t="s">
        <v>1311</v>
      </c>
      <c r="C40" s="71" t="s">
        <v>1579</v>
      </c>
      <c r="D40" s="70" t="s">
        <v>1770</v>
      </c>
      <c r="E40" s="62" t="s">
        <v>1625</v>
      </c>
      <c r="F40" s="62" t="s">
        <v>1618</v>
      </c>
      <c r="G40" s="62" t="s">
        <v>1618</v>
      </c>
      <c r="H40" s="62" t="s">
        <v>1623</v>
      </c>
      <c r="I40" s="62" t="s">
        <v>1623</v>
      </c>
      <c r="J40" s="70" t="s">
        <v>1772</v>
      </c>
      <c r="K40" s="62" t="s">
        <v>1618</v>
      </c>
      <c r="L40" s="62" t="s">
        <v>1618</v>
      </c>
      <c r="M40" s="62" t="s">
        <v>63</v>
      </c>
      <c r="N40" s="62" t="s">
        <v>63</v>
      </c>
      <c r="O40" s="47" t="s">
        <v>1771</v>
      </c>
      <c r="P40" s="62" t="s">
        <v>1618</v>
      </c>
      <c r="Q40" s="62" t="s">
        <v>1618</v>
      </c>
      <c r="R40" s="62" t="s">
        <v>63</v>
      </c>
      <c r="S40" s="62" t="s">
        <v>63</v>
      </c>
      <c r="T40" s="63" t="s">
        <v>1728</v>
      </c>
      <c r="U40" s="62" t="s">
        <v>1625</v>
      </c>
      <c r="V40" s="62" t="s">
        <v>1618</v>
      </c>
      <c r="W40" s="62" t="s">
        <v>1618</v>
      </c>
      <c r="X40" s="62" t="s">
        <v>1618</v>
      </c>
      <c r="Y40" s="62" t="s">
        <v>63</v>
      </c>
      <c r="Z40" s="64"/>
      <c r="AA40" s="64"/>
      <c r="AB40" s="64"/>
      <c r="AC40" s="64"/>
      <c r="AD40" s="64"/>
      <c r="AE40" s="64"/>
      <c r="AF40" s="64"/>
      <c r="AH40" s="65"/>
      <c r="AI40" s="66" t="str">
        <f t="shared" si="0"/>
        <v>김경진 (2002)</v>
      </c>
      <c r="AJ40" s="67"/>
      <c r="AK40" s="68">
        <f t="shared" si="1"/>
        <v>2</v>
      </c>
      <c r="AL40" s="68">
        <f t="shared" si="2"/>
        <v>1</v>
      </c>
      <c r="AM40" s="68">
        <f t="shared" si="3"/>
        <v>1</v>
      </c>
      <c r="AN40" s="68">
        <f t="shared" si="4"/>
        <v>1</v>
      </c>
      <c r="AO40" s="68">
        <f t="shared" si="5"/>
        <v>2</v>
      </c>
      <c r="AP40" s="68">
        <f t="shared" si="6"/>
        <v>1</v>
      </c>
      <c r="AQ40" s="68">
        <f t="shared" si="7"/>
        <v>1</v>
      </c>
    </row>
    <row r="41" spans="1:43" ht="54" x14ac:dyDescent="0.3">
      <c r="A41" s="59">
        <v>38</v>
      </c>
      <c r="B41" s="60" t="s">
        <v>1309</v>
      </c>
      <c r="C41" s="71" t="s">
        <v>1580</v>
      </c>
      <c r="D41" s="70" t="s">
        <v>1773</v>
      </c>
      <c r="E41" s="62" t="s">
        <v>1625</v>
      </c>
      <c r="F41" s="62" t="s">
        <v>1618</v>
      </c>
      <c r="G41" s="62" t="s">
        <v>1618</v>
      </c>
      <c r="H41" s="62" t="s">
        <v>1623</v>
      </c>
      <c r="I41" s="62" t="s">
        <v>1623</v>
      </c>
      <c r="J41" s="70" t="s">
        <v>1774</v>
      </c>
      <c r="K41" s="62" t="s">
        <v>1618</v>
      </c>
      <c r="L41" s="62" t="s">
        <v>1618</v>
      </c>
      <c r="M41" s="62" t="s">
        <v>63</v>
      </c>
      <c r="N41" s="62" t="s">
        <v>63</v>
      </c>
      <c r="O41" s="70" t="s">
        <v>1775</v>
      </c>
      <c r="P41" s="62" t="s">
        <v>1618</v>
      </c>
      <c r="Q41" s="62" t="s">
        <v>1618</v>
      </c>
      <c r="R41" s="62" t="s">
        <v>63</v>
      </c>
      <c r="S41" s="62" t="s">
        <v>63</v>
      </c>
      <c r="T41" s="63" t="s">
        <v>1728</v>
      </c>
      <c r="U41" s="62" t="s">
        <v>1625</v>
      </c>
      <c r="V41" s="62" t="s">
        <v>1618</v>
      </c>
      <c r="W41" s="62" t="s">
        <v>1618</v>
      </c>
      <c r="X41" s="62" t="s">
        <v>1618</v>
      </c>
      <c r="Y41" s="62" t="s">
        <v>63</v>
      </c>
      <c r="Z41" s="64"/>
      <c r="AA41" s="64"/>
      <c r="AB41" s="64"/>
      <c r="AC41" s="64"/>
      <c r="AD41" s="64"/>
      <c r="AE41" s="64"/>
      <c r="AF41" s="64"/>
      <c r="AH41" s="65"/>
      <c r="AI41" s="66" t="str">
        <f t="shared" si="0"/>
        <v>이상래 (2002)</v>
      </c>
      <c r="AJ41" s="67"/>
      <c r="AK41" s="68">
        <f t="shared" si="1"/>
        <v>2</v>
      </c>
      <c r="AL41" s="68">
        <f t="shared" si="2"/>
        <v>1</v>
      </c>
      <c r="AM41" s="68">
        <f t="shared" si="3"/>
        <v>1</v>
      </c>
      <c r="AN41" s="68">
        <f t="shared" si="4"/>
        <v>1</v>
      </c>
      <c r="AO41" s="68">
        <f t="shared" si="5"/>
        <v>2</v>
      </c>
      <c r="AP41" s="68">
        <f t="shared" si="6"/>
        <v>1</v>
      </c>
      <c r="AQ41" s="68">
        <f t="shared" si="7"/>
        <v>1</v>
      </c>
    </row>
    <row r="42" spans="1:43" ht="67.5" x14ac:dyDescent="0.3">
      <c r="A42" s="59">
        <v>39</v>
      </c>
      <c r="B42" s="60">
        <v>3010</v>
      </c>
      <c r="C42" s="60" t="s">
        <v>1581</v>
      </c>
      <c r="D42" s="70" t="s">
        <v>1797</v>
      </c>
      <c r="E42" s="62" t="s">
        <v>1618</v>
      </c>
      <c r="F42" s="62" t="s">
        <v>1618</v>
      </c>
      <c r="G42" s="62" t="s">
        <v>1618</v>
      </c>
      <c r="H42" s="62" t="s">
        <v>63</v>
      </c>
      <c r="I42" s="62" t="s">
        <v>63</v>
      </c>
      <c r="J42" s="70" t="s">
        <v>1799</v>
      </c>
      <c r="K42" s="62" t="s">
        <v>1618</v>
      </c>
      <c r="L42" s="62" t="s">
        <v>1618</v>
      </c>
      <c r="M42" s="62" t="s">
        <v>63</v>
      </c>
      <c r="N42" s="62" t="s">
        <v>63</v>
      </c>
      <c r="O42" s="70" t="s">
        <v>1798</v>
      </c>
      <c r="P42" s="62" t="s">
        <v>1618</v>
      </c>
      <c r="Q42" s="62" t="s">
        <v>1618</v>
      </c>
      <c r="R42" s="62" t="s">
        <v>63</v>
      </c>
      <c r="S42" s="62" t="s">
        <v>63</v>
      </c>
      <c r="T42" s="63" t="s">
        <v>1728</v>
      </c>
      <c r="U42" s="62" t="s">
        <v>1625</v>
      </c>
      <c r="V42" s="62" t="s">
        <v>1618</v>
      </c>
      <c r="W42" s="62" t="s">
        <v>1618</v>
      </c>
      <c r="X42" s="62" t="s">
        <v>1618</v>
      </c>
      <c r="Y42" s="62" t="s">
        <v>63</v>
      </c>
      <c r="Z42" s="64"/>
      <c r="AA42" s="64"/>
      <c r="AB42" s="64"/>
      <c r="AC42" s="64"/>
      <c r="AD42" s="64"/>
      <c r="AE42" s="64"/>
      <c r="AF42" s="64"/>
      <c r="AH42" s="65"/>
      <c r="AI42" s="66" t="str">
        <f t="shared" si="0"/>
        <v>Huggon (2001)</v>
      </c>
      <c r="AJ42" s="67"/>
      <c r="AK42" s="68">
        <f t="shared" si="1"/>
        <v>1</v>
      </c>
      <c r="AL42" s="68">
        <f t="shared" si="2"/>
        <v>1</v>
      </c>
      <c r="AM42" s="68">
        <f t="shared" si="3"/>
        <v>1</v>
      </c>
      <c r="AN42" s="68">
        <f t="shared" si="4"/>
        <v>1</v>
      </c>
      <c r="AO42" s="68">
        <f t="shared" si="5"/>
        <v>1</v>
      </c>
      <c r="AP42" s="68">
        <f t="shared" si="6"/>
        <v>1</v>
      </c>
      <c r="AQ42" s="68">
        <f t="shared" si="7"/>
        <v>1</v>
      </c>
    </row>
    <row r="43" spans="1:43" ht="81" x14ac:dyDescent="0.3">
      <c r="A43" s="59">
        <v>40</v>
      </c>
      <c r="B43" s="60">
        <v>2932</v>
      </c>
      <c r="C43" s="60" t="s">
        <v>1582</v>
      </c>
      <c r="D43" s="70" t="s">
        <v>1800</v>
      </c>
      <c r="E43" s="62" t="s">
        <v>1618</v>
      </c>
      <c r="F43" s="62" t="s">
        <v>1618</v>
      </c>
      <c r="G43" s="62" t="s">
        <v>1618</v>
      </c>
      <c r="H43" s="62" t="s">
        <v>63</v>
      </c>
      <c r="I43" s="62" t="s">
        <v>63</v>
      </c>
      <c r="J43" s="70" t="s">
        <v>1801</v>
      </c>
      <c r="K43" s="62" t="s">
        <v>1618</v>
      </c>
      <c r="L43" s="62" t="s">
        <v>1618</v>
      </c>
      <c r="M43" s="62" t="s">
        <v>63</v>
      </c>
      <c r="N43" s="62" t="s">
        <v>63</v>
      </c>
      <c r="O43" s="70" t="s">
        <v>1802</v>
      </c>
      <c r="P43" s="62" t="s">
        <v>1618</v>
      </c>
      <c r="Q43" s="62" t="s">
        <v>1618</v>
      </c>
      <c r="R43" s="62" t="s">
        <v>63</v>
      </c>
      <c r="S43" s="62" t="s">
        <v>63</v>
      </c>
      <c r="T43" s="63" t="s">
        <v>1728</v>
      </c>
      <c r="U43" s="62" t="s">
        <v>1625</v>
      </c>
      <c r="V43" s="62" t="s">
        <v>1618</v>
      </c>
      <c r="W43" s="62" t="s">
        <v>1618</v>
      </c>
      <c r="X43" s="62" t="s">
        <v>1618</v>
      </c>
      <c r="Y43" s="62" t="s">
        <v>63</v>
      </c>
      <c r="Z43" s="64"/>
      <c r="AA43" s="64"/>
      <c r="AB43" s="64"/>
      <c r="AC43" s="64"/>
      <c r="AD43" s="64"/>
      <c r="AE43" s="64"/>
      <c r="AF43" s="64"/>
      <c r="AH43" s="65"/>
      <c r="AI43" s="66" t="str">
        <f t="shared" si="0"/>
        <v>McCord (2001)</v>
      </c>
      <c r="AJ43" s="67"/>
      <c r="AK43" s="68">
        <f t="shared" si="1"/>
        <v>1</v>
      </c>
      <c r="AL43" s="68">
        <f t="shared" si="2"/>
        <v>1</v>
      </c>
      <c r="AM43" s="68">
        <f t="shared" si="3"/>
        <v>1</v>
      </c>
      <c r="AN43" s="68">
        <f t="shared" si="4"/>
        <v>1</v>
      </c>
      <c r="AO43" s="68">
        <f t="shared" si="5"/>
        <v>1</v>
      </c>
      <c r="AP43" s="68">
        <f t="shared" si="6"/>
        <v>1</v>
      </c>
      <c r="AQ43" s="68">
        <f t="shared" si="7"/>
        <v>1</v>
      </c>
    </row>
    <row r="44" spans="1:43" ht="108" x14ac:dyDescent="0.3">
      <c r="A44" s="59">
        <v>41</v>
      </c>
      <c r="B44" s="60">
        <v>2936</v>
      </c>
      <c r="C44" s="60" t="s">
        <v>1583</v>
      </c>
      <c r="D44" s="70" t="s">
        <v>1803</v>
      </c>
      <c r="E44" s="62" t="s">
        <v>1618</v>
      </c>
      <c r="F44" s="62" t="s">
        <v>1618</v>
      </c>
      <c r="G44" s="62" t="s">
        <v>1618</v>
      </c>
      <c r="H44" s="62" t="s">
        <v>63</v>
      </c>
      <c r="I44" s="62" t="s">
        <v>63</v>
      </c>
      <c r="J44" s="70" t="s">
        <v>1805</v>
      </c>
      <c r="K44" s="62" t="s">
        <v>1618</v>
      </c>
      <c r="L44" s="62" t="s">
        <v>1618</v>
      </c>
      <c r="M44" s="62" t="s">
        <v>63</v>
      </c>
      <c r="N44" s="62" t="s">
        <v>63</v>
      </c>
      <c r="O44" s="70" t="s">
        <v>1804</v>
      </c>
      <c r="P44" s="62" t="s">
        <v>1618</v>
      </c>
      <c r="Q44" s="62" t="s">
        <v>1618</v>
      </c>
      <c r="R44" s="62" t="s">
        <v>63</v>
      </c>
      <c r="S44" s="62" t="s">
        <v>63</v>
      </c>
      <c r="T44" s="63" t="s">
        <v>1728</v>
      </c>
      <c r="U44" s="62" t="s">
        <v>1625</v>
      </c>
      <c r="V44" s="62" t="s">
        <v>1618</v>
      </c>
      <c r="W44" s="62" t="s">
        <v>1618</v>
      </c>
      <c r="X44" s="62" t="s">
        <v>1618</v>
      </c>
      <c r="Y44" s="62" t="s">
        <v>63</v>
      </c>
      <c r="Z44" s="64"/>
      <c r="AA44" s="64"/>
      <c r="AB44" s="64"/>
      <c r="AC44" s="64"/>
      <c r="AD44" s="64"/>
      <c r="AE44" s="64"/>
      <c r="AF44" s="64"/>
      <c r="AH44" s="65"/>
      <c r="AI44" s="66" t="str">
        <f t="shared" si="0"/>
        <v>Ng (2001)</v>
      </c>
      <c r="AJ44" s="67"/>
      <c r="AK44" s="68">
        <f t="shared" si="1"/>
        <v>1</v>
      </c>
      <c r="AL44" s="68">
        <f t="shared" si="2"/>
        <v>1</v>
      </c>
      <c r="AM44" s="68">
        <f t="shared" si="3"/>
        <v>1</v>
      </c>
      <c r="AN44" s="68">
        <f t="shared" si="4"/>
        <v>1</v>
      </c>
      <c r="AO44" s="68">
        <f t="shared" si="5"/>
        <v>1</v>
      </c>
      <c r="AP44" s="68">
        <f t="shared" si="6"/>
        <v>1</v>
      </c>
      <c r="AQ44" s="68">
        <f t="shared" si="7"/>
        <v>1</v>
      </c>
    </row>
    <row r="45" spans="1:43" ht="54" x14ac:dyDescent="0.3">
      <c r="A45" s="59">
        <v>42</v>
      </c>
      <c r="B45" s="60">
        <v>3142</v>
      </c>
      <c r="C45" s="60" t="s">
        <v>1584</v>
      </c>
      <c r="D45" s="70" t="s">
        <v>1806</v>
      </c>
      <c r="E45" s="62" t="s">
        <v>1625</v>
      </c>
      <c r="F45" s="62" t="s">
        <v>1618</v>
      </c>
      <c r="G45" s="62" t="s">
        <v>1618</v>
      </c>
      <c r="H45" s="62" t="s">
        <v>1623</v>
      </c>
      <c r="I45" s="62" t="s">
        <v>1623</v>
      </c>
      <c r="J45" s="70" t="s">
        <v>1808</v>
      </c>
      <c r="K45" s="62" t="s">
        <v>1618</v>
      </c>
      <c r="L45" s="62" t="s">
        <v>1618</v>
      </c>
      <c r="M45" s="62" t="s">
        <v>63</v>
      </c>
      <c r="N45" s="62" t="s">
        <v>63</v>
      </c>
      <c r="O45" s="70" t="s">
        <v>1807</v>
      </c>
      <c r="P45" s="62" t="s">
        <v>1618</v>
      </c>
      <c r="Q45" s="62" t="s">
        <v>1618</v>
      </c>
      <c r="R45" s="62" t="s">
        <v>63</v>
      </c>
      <c r="S45" s="62" t="s">
        <v>63</v>
      </c>
      <c r="T45" s="63" t="s">
        <v>1728</v>
      </c>
      <c r="U45" s="62" t="s">
        <v>1625</v>
      </c>
      <c r="V45" s="62" t="s">
        <v>1618</v>
      </c>
      <c r="W45" s="62" t="s">
        <v>1618</v>
      </c>
      <c r="X45" s="62" t="s">
        <v>1618</v>
      </c>
      <c r="Y45" s="62" t="s">
        <v>63</v>
      </c>
      <c r="Z45" s="64"/>
      <c r="AA45" s="64"/>
      <c r="AB45" s="64"/>
      <c r="AC45" s="64"/>
      <c r="AD45" s="64"/>
      <c r="AE45" s="64"/>
      <c r="AF45" s="64"/>
      <c r="AH45" s="65"/>
      <c r="AI45" s="66" t="str">
        <f t="shared" si="0"/>
        <v>Green (2000)</v>
      </c>
      <c r="AJ45" s="67"/>
      <c r="AK45" s="68">
        <f t="shared" si="1"/>
        <v>2</v>
      </c>
      <c r="AL45" s="68">
        <f t="shared" si="2"/>
        <v>1</v>
      </c>
      <c r="AM45" s="68">
        <f t="shared" si="3"/>
        <v>1</v>
      </c>
      <c r="AN45" s="68">
        <f t="shared" si="4"/>
        <v>1</v>
      </c>
      <c r="AO45" s="68">
        <f t="shared" si="5"/>
        <v>2</v>
      </c>
      <c r="AP45" s="68">
        <f t="shared" si="6"/>
        <v>1</v>
      </c>
      <c r="AQ45" s="68">
        <f t="shared" si="7"/>
        <v>1</v>
      </c>
    </row>
    <row r="46" spans="1:43" ht="54" x14ac:dyDescent="0.3">
      <c r="A46" s="59">
        <v>43</v>
      </c>
      <c r="B46" s="60">
        <v>3153</v>
      </c>
      <c r="C46" s="60" t="s">
        <v>1585</v>
      </c>
      <c r="D46" s="70" t="s">
        <v>1809</v>
      </c>
      <c r="E46" s="62" t="s">
        <v>1618</v>
      </c>
      <c r="F46" s="62" t="s">
        <v>1618</v>
      </c>
      <c r="G46" s="62" t="s">
        <v>1618</v>
      </c>
      <c r="H46" s="62" t="s">
        <v>63</v>
      </c>
      <c r="I46" s="62" t="s">
        <v>63</v>
      </c>
      <c r="J46" s="70" t="s">
        <v>1810</v>
      </c>
      <c r="K46" s="62" t="s">
        <v>1618</v>
      </c>
      <c r="L46" s="62" t="s">
        <v>1618</v>
      </c>
      <c r="M46" s="62" t="s">
        <v>63</v>
      </c>
      <c r="N46" s="62" t="s">
        <v>63</v>
      </c>
      <c r="O46" s="70" t="s">
        <v>1811</v>
      </c>
      <c r="P46" s="62" t="s">
        <v>1618</v>
      </c>
      <c r="Q46" s="62" t="s">
        <v>1618</v>
      </c>
      <c r="R46" s="62" t="s">
        <v>63</v>
      </c>
      <c r="S46" s="62" t="s">
        <v>63</v>
      </c>
      <c r="T46" s="63" t="s">
        <v>1728</v>
      </c>
      <c r="U46" s="62" t="s">
        <v>1625</v>
      </c>
      <c r="V46" s="62" t="s">
        <v>1618</v>
      </c>
      <c r="W46" s="62" t="s">
        <v>1618</v>
      </c>
      <c r="X46" s="62" t="s">
        <v>1618</v>
      </c>
      <c r="Y46" s="62" t="s">
        <v>63</v>
      </c>
      <c r="Z46" s="64"/>
      <c r="AA46" s="64"/>
      <c r="AB46" s="64"/>
      <c r="AC46" s="64"/>
      <c r="AD46" s="64"/>
      <c r="AE46" s="64"/>
      <c r="AF46" s="64"/>
      <c r="AH46" s="65"/>
      <c r="AI46" s="66" t="str">
        <f t="shared" si="0"/>
        <v>Gustafsson (2000)</v>
      </c>
      <c r="AJ46" s="67"/>
      <c r="AK46" s="68">
        <f t="shared" si="1"/>
        <v>1</v>
      </c>
      <c r="AL46" s="68">
        <f t="shared" si="2"/>
        <v>1</v>
      </c>
      <c r="AM46" s="68">
        <f t="shared" si="3"/>
        <v>1</v>
      </c>
      <c r="AN46" s="68">
        <f t="shared" si="4"/>
        <v>1</v>
      </c>
      <c r="AO46" s="68">
        <f t="shared" si="5"/>
        <v>1</v>
      </c>
      <c r="AP46" s="68">
        <f t="shared" si="6"/>
        <v>1</v>
      </c>
      <c r="AQ46" s="68">
        <f t="shared" si="7"/>
        <v>1</v>
      </c>
    </row>
    <row r="47" spans="1:43" ht="121.5" x14ac:dyDescent="0.3">
      <c r="A47" s="59">
        <v>44</v>
      </c>
      <c r="B47" s="60">
        <v>3058</v>
      </c>
      <c r="C47" s="60" t="s">
        <v>1586</v>
      </c>
      <c r="D47" s="70" t="s">
        <v>1814</v>
      </c>
      <c r="E47" s="62" t="s">
        <v>1618</v>
      </c>
      <c r="F47" s="62" t="s">
        <v>1618</v>
      </c>
      <c r="G47" s="62" t="s">
        <v>1618</v>
      </c>
      <c r="H47" s="62" t="s">
        <v>63</v>
      </c>
      <c r="I47" s="62" t="s">
        <v>63</v>
      </c>
      <c r="J47" s="70" t="s">
        <v>1813</v>
      </c>
      <c r="K47" s="62" t="s">
        <v>1618</v>
      </c>
      <c r="L47" s="62" t="s">
        <v>1618</v>
      </c>
      <c r="M47" s="62" t="s">
        <v>63</v>
      </c>
      <c r="N47" s="62" t="s">
        <v>63</v>
      </c>
      <c r="O47" s="70" t="s">
        <v>1812</v>
      </c>
      <c r="P47" s="62" t="s">
        <v>1618</v>
      </c>
      <c r="Q47" s="62" t="s">
        <v>1618</v>
      </c>
      <c r="R47" s="62" t="s">
        <v>63</v>
      </c>
      <c r="S47" s="62" t="s">
        <v>63</v>
      </c>
      <c r="T47" s="63" t="s">
        <v>1728</v>
      </c>
      <c r="U47" s="62" t="s">
        <v>1625</v>
      </c>
      <c r="V47" s="62" t="s">
        <v>1618</v>
      </c>
      <c r="W47" s="62" t="s">
        <v>1618</v>
      </c>
      <c r="X47" s="62" t="s">
        <v>1618</v>
      </c>
      <c r="Y47" s="62" t="s">
        <v>63</v>
      </c>
      <c r="Z47" s="64"/>
      <c r="AA47" s="64"/>
      <c r="AB47" s="64"/>
      <c r="AC47" s="64"/>
      <c r="AD47" s="64"/>
      <c r="AE47" s="64"/>
      <c r="AF47" s="64"/>
      <c r="AH47" s="65"/>
      <c r="AI47" s="66" t="str">
        <f t="shared" si="0"/>
        <v>Haastrup (2000)</v>
      </c>
      <c r="AJ47" s="67"/>
      <c r="AK47" s="68">
        <f t="shared" si="1"/>
        <v>1</v>
      </c>
      <c r="AL47" s="68">
        <f t="shared" si="2"/>
        <v>1</v>
      </c>
      <c r="AM47" s="68">
        <f t="shared" si="3"/>
        <v>1</v>
      </c>
      <c r="AN47" s="68">
        <f t="shared" si="4"/>
        <v>1</v>
      </c>
      <c r="AO47" s="68">
        <f t="shared" si="5"/>
        <v>1</v>
      </c>
      <c r="AP47" s="68">
        <f t="shared" si="6"/>
        <v>1</v>
      </c>
      <c r="AQ47" s="68">
        <f t="shared" si="7"/>
        <v>1</v>
      </c>
    </row>
    <row r="48" spans="1:43" ht="94.5" x14ac:dyDescent="0.3">
      <c r="A48" s="59">
        <v>45</v>
      </c>
      <c r="B48" s="60">
        <v>3096</v>
      </c>
      <c r="C48" s="60" t="s">
        <v>1587</v>
      </c>
      <c r="D48" s="70" t="s">
        <v>1815</v>
      </c>
      <c r="E48" s="62" t="s">
        <v>1618</v>
      </c>
      <c r="F48" s="62" t="s">
        <v>1618</v>
      </c>
      <c r="G48" s="62" t="s">
        <v>1618</v>
      </c>
      <c r="H48" s="62" t="s">
        <v>63</v>
      </c>
      <c r="I48" s="62" t="s">
        <v>63</v>
      </c>
      <c r="J48" s="70" t="s">
        <v>1816</v>
      </c>
      <c r="K48" s="62" t="s">
        <v>1618</v>
      </c>
      <c r="L48" s="62" t="s">
        <v>1618</v>
      </c>
      <c r="M48" s="62" t="s">
        <v>63</v>
      </c>
      <c r="N48" s="62" t="s">
        <v>63</v>
      </c>
      <c r="O48" s="70" t="s">
        <v>1817</v>
      </c>
      <c r="P48" s="62" t="s">
        <v>1618</v>
      </c>
      <c r="Q48" s="62" t="s">
        <v>1618</v>
      </c>
      <c r="R48" s="62" t="s">
        <v>63</v>
      </c>
      <c r="S48" s="62" t="s">
        <v>63</v>
      </c>
      <c r="T48" s="63" t="s">
        <v>1728</v>
      </c>
      <c r="U48" s="62" t="s">
        <v>1625</v>
      </c>
      <c r="V48" s="62" t="s">
        <v>1618</v>
      </c>
      <c r="W48" s="62" t="s">
        <v>1618</v>
      </c>
      <c r="X48" s="62" t="s">
        <v>1618</v>
      </c>
      <c r="Y48" s="62" t="s">
        <v>63</v>
      </c>
      <c r="Z48" s="64"/>
      <c r="AA48" s="64"/>
      <c r="AB48" s="64"/>
      <c r="AC48" s="64"/>
      <c r="AD48" s="64"/>
      <c r="AE48" s="64"/>
      <c r="AF48" s="64"/>
      <c r="AH48" s="65"/>
      <c r="AI48" s="66" t="str">
        <f t="shared" si="0"/>
        <v>Hsu (2000)</v>
      </c>
      <c r="AJ48" s="67"/>
      <c r="AK48" s="68">
        <f t="shared" si="1"/>
        <v>1</v>
      </c>
      <c r="AL48" s="68">
        <f t="shared" si="2"/>
        <v>1</v>
      </c>
      <c r="AM48" s="68">
        <f t="shared" si="3"/>
        <v>1</v>
      </c>
      <c r="AN48" s="68">
        <f t="shared" si="4"/>
        <v>1</v>
      </c>
      <c r="AO48" s="68">
        <f t="shared" si="5"/>
        <v>1</v>
      </c>
      <c r="AP48" s="68">
        <f t="shared" si="6"/>
        <v>1</v>
      </c>
      <c r="AQ48" s="68">
        <f t="shared" si="7"/>
        <v>1</v>
      </c>
    </row>
    <row r="49" spans="1:43" ht="81" x14ac:dyDescent="0.3">
      <c r="A49" s="59">
        <v>46</v>
      </c>
      <c r="B49" s="60">
        <v>3080</v>
      </c>
      <c r="C49" s="60" t="s">
        <v>1588</v>
      </c>
      <c r="D49" s="70" t="s">
        <v>1818</v>
      </c>
      <c r="E49" s="62" t="s">
        <v>1618</v>
      </c>
      <c r="F49" s="62" t="s">
        <v>1618</v>
      </c>
      <c r="G49" s="62" t="s">
        <v>1618</v>
      </c>
      <c r="H49" s="62" t="s">
        <v>63</v>
      </c>
      <c r="I49" s="62" t="s">
        <v>63</v>
      </c>
      <c r="J49" s="70" t="s">
        <v>1819</v>
      </c>
      <c r="K49" s="62" t="s">
        <v>1618</v>
      </c>
      <c r="L49" s="62" t="s">
        <v>1618</v>
      </c>
      <c r="M49" s="62" t="s">
        <v>63</v>
      </c>
      <c r="N49" s="62" t="s">
        <v>63</v>
      </c>
      <c r="O49" s="70" t="s">
        <v>1820</v>
      </c>
      <c r="P49" s="62" t="s">
        <v>1618</v>
      </c>
      <c r="Q49" s="62" t="s">
        <v>1618</v>
      </c>
      <c r="R49" s="62" t="s">
        <v>63</v>
      </c>
      <c r="S49" s="62" t="s">
        <v>63</v>
      </c>
      <c r="T49" s="63" t="s">
        <v>1728</v>
      </c>
      <c r="U49" s="62" t="s">
        <v>1625</v>
      </c>
      <c r="V49" s="62" t="s">
        <v>1618</v>
      </c>
      <c r="W49" s="62" t="s">
        <v>1618</v>
      </c>
      <c r="X49" s="62" t="s">
        <v>1618</v>
      </c>
      <c r="Y49" s="62" t="s">
        <v>63</v>
      </c>
      <c r="Z49" s="64"/>
      <c r="AA49" s="64"/>
      <c r="AB49" s="64"/>
      <c r="AC49" s="64"/>
      <c r="AD49" s="64"/>
      <c r="AE49" s="64"/>
      <c r="AF49" s="64"/>
      <c r="AH49" s="65"/>
      <c r="AI49" s="66" t="str">
        <f t="shared" si="0"/>
        <v>Jernberg (2000)</v>
      </c>
      <c r="AJ49" s="67"/>
      <c r="AK49" s="68">
        <f t="shared" si="1"/>
        <v>1</v>
      </c>
      <c r="AL49" s="68">
        <f t="shared" si="2"/>
        <v>1</v>
      </c>
      <c r="AM49" s="68">
        <f t="shared" si="3"/>
        <v>1</v>
      </c>
      <c r="AN49" s="68">
        <f t="shared" si="4"/>
        <v>1</v>
      </c>
      <c r="AO49" s="68">
        <f t="shared" si="5"/>
        <v>1</v>
      </c>
      <c r="AP49" s="68">
        <f t="shared" si="6"/>
        <v>1</v>
      </c>
      <c r="AQ49" s="68">
        <f t="shared" si="7"/>
        <v>1</v>
      </c>
    </row>
    <row r="50" spans="1:43" ht="40.5" x14ac:dyDescent="0.3">
      <c r="A50" s="59">
        <v>47</v>
      </c>
      <c r="B50" s="60">
        <v>3059</v>
      </c>
      <c r="C50" s="60" t="s">
        <v>1589</v>
      </c>
      <c r="D50" s="70" t="s">
        <v>1822</v>
      </c>
      <c r="E50" s="62" t="s">
        <v>1617</v>
      </c>
      <c r="F50" s="62" t="s">
        <v>1617</v>
      </c>
      <c r="G50" s="62" t="s">
        <v>1618</v>
      </c>
      <c r="H50" s="62" t="s">
        <v>62</v>
      </c>
      <c r="I50" s="62" t="s">
        <v>1623</v>
      </c>
      <c r="J50" s="70" t="s">
        <v>1821</v>
      </c>
      <c r="K50" s="62" t="s">
        <v>1618</v>
      </c>
      <c r="L50" s="62" t="s">
        <v>1618</v>
      </c>
      <c r="M50" s="62" t="s">
        <v>63</v>
      </c>
      <c r="N50" s="62" t="s">
        <v>63</v>
      </c>
      <c r="O50" s="70" t="s">
        <v>1823</v>
      </c>
      <c r="P50" s="62" t="s">
        <v>1618</v>
      </c>
      <c r="Q50" s="62" t="s">
        <v>1618</v>
      </c>
      <c r="R50" s="62" t="s">
        <v>63</v>
      </c>
      <c r="S50" s="62" t="s">
        <v>63</v>
      </c>
      <c r="T50" s="63" t="s">
        <v>1728</v>
      </c>
      <c r="U50" s="62" t="s">
        <v>1625</v>
      </c>
      <c r="V50" s="62" t="s">
        <v>1618</v>
      </c>
      <c r="W50" s="62" t="s">
        <v>1618</v>
      </c>
      <c r="X50" s="62" t="s">
        <v>1618</v>
      </c>
      <c r="Y50" s="62" t="s">
        <v>63</v>
      </c>
      <c r="Z50" s="64"/>
      <c r="AA50" s="64"/>
      <c r="AB50" s="64"/>
      <c r="AC50" s="64"/>
      <c r="AD50" s="64"/>
      <c r="AE50" s="64"/>
      <c r="AF50" s="64"/>
      <c r="AH50" s="65"/>
      <c r="AI50" s="66" t="str">
        <f t="shared" si="0"/>
        <v>Jug (2000)</v>
      </c>
      <c r="AJ50" s="67"/>
      <c r="AK50" s="68">
        <f t="shared" si="1"/>
        <v>3</v>
      </c>
      <c r="AL50" s="68">
        <f t="shared" si="2"/>
        <v>1</v>
      </c>
      <c r="AM50" s="68">
        <f t="shared" si="3"/>
        <v>1</v>
      </c>
      <c r="AN50" s="68">
        <f t="shared" si="4"/>
        <v>1</v>
      </c>
      <c r="AO50" s="68">
        <f t="shared" si="5"/>
        <v>2</v>
      </c>
      <c r="AP50" s="68">
        <f t="shared" si="6"/>
        <v>1</v>
      </c>
      <c r="AQ50" s="68">
        <f t="shared" si="7"/>
        <v>1</v>
      </c>
    </row>
    <row r="51" spans="1:43" ht="54" x14ac:dyDescent="0.3">
      <c r="A51" s="59">
        <v>48</v>
      </c>
      <c r="B51" s="60">
        <v>3076</v>
      </c>
      <c r="C51" s="60" t="s">
        <v>1590</v>
      </c>
      <c r="D51" s="70" t="s">
        <v>1830</v>
      </c>
      <c r="E51" s="62" t="s">
        <v>1625</v>
      </c>
      <c r="F51" s="62" t="s">
        <v>1618</v>
      </c>
      <c r="G51" s="62" t="s">
        <v>1618</v>
      </c>
      <c r="H51" s="62" t="s">
        <v>1623</v>
      </c>
      <c r="I51" s="62" t="s">
        <v>1623</v>
      </c>
      <c r="J51" s="70" t="s">
        <v>1824</v>
      </c>
      <c r="K51" s="62" t="s">
        <v>1618</v>
      </c>
      <c r="L51" s="62" t="s">
        <v>1618</v>
      </c>
      <c r="M51" s="62" t="s">
        <v>63</v>
      </c>
      <c r="N51" s="62" t="s">
        <v>63</v>
      </c>
      <c r="O51" s="70" t="s">
        <v>1825</v>
      </c>
      <c r="P51" s="62" t="s">
        <v>1618</v>
      </c>
      <c r="Q51" s="62" t="s">
        <v>1618</v>
      </c>
      <c r="R51" s="62" t="s">
        <v>63</v>
      </c>
      <c r="S51" s="62" t="s">
        <v>63</v>
      </c>
      <c r="T51" s="63" t="s">
        <v>1728</v>
      </c>
      <c r="U51" s="62" t="s">
        <v>1625</v>
      </c>
      <c r="V51" s="62" t="s">
        <v>1618</v>
      </c>
      <c r="W51" s="62" t="s">
        <v>1618</v>
      </c>
      <c r="X51" s="62" t="s">
        <v>1618</v>
      </c>
      <c r="Y51" s="62" t="s">
        <v>63</v>
      </c>
      <c r="Z51" s="64"/>
      <c r="AA51" s="64"/>
      <c r="AB51" s="64"/>
      <c r="AC51" s="64"/>
      <c r="AD51" s="64"/>
      <c r="AE51" s="64"/>
      <c r="AF51" s="64"/>
      <c r="AH51" s="65"/>
      <c r="AI51" s="66" t="str">
        <f t="shared" si="0"/>
        <v>Ooi (2000)</v>
      </c>
      <c r="AJ51" s="67"/>
      <c r="AK51" s="68">
        <f t="shared" si="1"/>
        <v>2</v>
      </c>
      <c r="AL51" s="68">
        <f t="shared" si="2"/>
        <v>1</v>
      </c>
      <c r="AM51" s="68">
        <f t="shared" si="3"/>
        <v>1</v>
      </c>
      <c r="AN51" s="68">
        <f t="shared" si="4"/>
        <v>1</v>
      </c>
      <c r="AO51" s="68">
        <f t="shared" si="5"/>
        <v>2</v>
      </c>
      <c r="AP51" s="68">
        <f t="shared" si="6"/>
        <v>1</v>
      </c>
      <c r="AQ51" s="68">
        <f t="shared" si="7"/>
        <v>1</v>
      </c>
    </row>
    <row r="52" spans="1:43" ht="67.5" x14ac:dyDescent="0.3">
      <c r="A52" s="59">
        <v>49</v>
      </c>
      <c r="B52" s="60">
        <v>3176</v>
      </c>
      <c r="C52" s="60" t="s">
        <v>1591</v>
      </c>
      <c r="D52" s="70" t="s">
        <v>1826</v>
      </c>
      <c r="E52" s="62" t="s">
        <v>1618</v>
      </c>
      <c r="F52" s="62" t="s">
        <v>1618</v>
      </c>
      <c r="G52" s="62" t="s">
        <v>1618</v>
      </c>
      <c r="H52" s="62" t="s">
        <v>63</v>
      </c>
      <c r="I52" s="62" t="s">
        <v>63</v>
      </c>
      <c r="J52" s="70" t="s">
        <v>1827</v>
      </c>
      <c r="K52" s="62" t="s">
        <v>1618</v>
      </c>
      <c r="L52" s="62" t="s">
        <v>1618</v>
      </c>
      <c r="M52" s="62" t="s">
        <v>63</v>
      </c>
      <c r="N52" s="62" t="s">
        <v>63</v>
      </c>
      <c r="O52" s="70" t="s">
        <v>1829</v>
      </c>
      <c r="P52" s="62" t="s">
        <v>1618</v>
      </c>
      <c r="Q52" s="62" t="s">
        <v>1618</v>
      </c>
      <c r="R52" s="62" t="s">
        <v>63</v>
      </c>
      <c r="S52" s="62" t="s">
        <v>63</v>
      </c>
      <c r="T52" s="70" t="s">
        <v>1828</v>
      </c>
      <c r="U52" s="72" t="s">
        <v>1618</v>
      </c>
      <c r="V52" s="72" t="s">
        <v>1618</v>
      </c>
      <c r="W52" s="72" t="s">
        <v>1618</v>
      </c>
      <c r="X52" s="72" t="s">
        <v>1618</v>
      </c>
      <c r="Y52" s="72" t="s">
        <v>63</v>
      </c>
      <c r="Z52" s="64"/>
      <c r="AA52" s="64"/>
      <c r="AB52" s="64"/>
      <c r="AC52" s="64"/>
      <c r="AD52" s="64"/>
      <c r="AE52" s="64"/>
      <c r="AF52" s="64"/>
      <c r="AH52" s="65"/>
      <c r="AI52" s="66" t="str">
        <f t="shared" si="0"/>
        <v>Porela (2000)</v>
      </c>
      <c r="AJ52" s="67"/>
      <c r="AK52" s="68">
        <f t="shared" si="1"/>
        <v>1</v>
      </c>
      <c r="AL52" s="68">
        <f t="shared" si="2"/>
        <v>1</v>
      </c>
      <c r="AM52" s="68">
        <f t="shared" si="3"/>
        <v>1</v>
      </c>
      <c r="AN52" s="68">
        <f t="shared" si="4"/>
        <v>1</v>
      </c>
      <c r="AO52" s="68">
        <f t="shared" si="5"/>
        <v>1</v>
      </c>
      <c r="AP52" s="68">
        <f t="shared" si="6"/>
        <v>1</v>
      </c>
      <c r="AQ52" s="68">
        <f t="shared" si="7"/>
        <v>1</v>
      </c>
    </row>
    <row r="53" spans="1:43" ht="108" x14ac:dyDescent="0.3">
      <c r="A53" s="59">
        <v>50</v>
      </c>
      <c r="B53" s="60" t="s">
        <v>1283</v>
      </c>
      <c r="C53" s="71" t="s">
        <v>1592</v>
      </c>
      <c r="D53" s="70" t="s">
        <v>1776</v>
      </c>
      <c r="E53" s="62" t="s">
        <v>1618</v>
      </c>
      <c r="F53" s="62" t="s">
        <v>1618</v>
      </c>
      <c r="G53" s="62" t="s">
        <v>1618</v>
      </c>
      <c r="H53" s="62" t="s">
        <v>63</v>
      </c>
      <c r="I53" s="62" t="s">
        <v>63</v>
      </c>
      <c r="J53" s="70" t="s">
        <v>1778</v>
      </c>
      <c r="K53" s="62" t="s">
        <v>1618</v>
      </c>
      <c r="L53" s="62" t="s">
        <v>1618</v>
      </c>
      <c r="M53" s="62" t="s">
        <v>63</v>
      </c>
      <c r="N53" s="62" t="s">
        <v>63</v>
      </c>
      <c r="O53" s="78" t="s">
        <v>1777</v>
      </c>
      <c r="P53" s="62" t="s">
        <v>1618</v>
      </c>
      <c r="Q53" s="62" t="s">
        <v>1618</v>
      </c>
      <c r="R53" s="62" t="s">
        <v>63</v>
      </c>
      <c r="S53" s="62" t="s">
        <v>63</v>
      </c>
      <c r="T53" s="63" t="s">
        <v>1728</v>
      </c>
      <c r="U53" s="62" t="s">
        <v>1625</v>
      </c>
      <c r="V53" s="62" t="s">
        <v>1618</v>
      </c>
      <c r="W53" s="62" t="s">
        <v>1618</v>
      </c>
      <c r="X53" s="62" t="s">
        <v>1618</v>
      </c>
      <c r="Y53" s="62" t="s">
        <v>63</v>
      </c>
      <c r="Z53" s="64"/>
      <c r="AA53" s="64"/>
      <c r="AB53" s="64"/>
      <c r="AC53" s="64"/>
      <c r="AD53" s="64"/>
      <c r="AE53" s="64"/>
      <c r="AF53" s="64"/>
      <c r="AH53" s="65"/>
      <c r="AI53" s="66" t="str">
        <f t="shared" si="0"/>
        <v>윤정이 (2000)</v>
      </c>
      <c r="AJ53" s="67"/>
      <c r="AK53" s="68">
        <f t="shared" si="1"/>
        <v>1</v>
      </c>
      <c r="AL53" s="68">
        <f t="shared" si="2"/>
        <v>1</v>
      </c>
      <c r="AM53" s="68">
        <f t="shared" si="3"/>
        <v>1</v>
      </c>
      <c r="AN53" s="68">
        <f t="shared" si="4"/>
        <v>1</v>
      </c>
      <c r="AO53" s="68">
        <f t="shared" si="5"/>
        <v>1</v>
      </c>
      <c r="AP53" s="68">
        <f t="shared" si="6"/>
        <v>1</v>
      </c>
      <c r="AQ53" s="68">
        <f t="shared" si="7"/>
        <v>1</v>
      </c>
    </row>
    <row r="54" spans="1:43" ht="67.5" x14ac:dyDescent="0.3">
      <c r="A54" s="59">
        <v>51</v>
      </c>
      <c r="B54" s="60">
        <v>3346</v>
      </c>
      <c r="C54" s="60" t="s">
        <v>1593</v>
      </c>
      <c r="D54" s="70" t="s">
        <v>1845</v>
      </c>
      <c r="E54" s="62" t="s">
        <v>1625</v>
      </c>
      <c r="F54" s="62" t="s">
        <v>1618</v>
      </c>
      <c r="G54" s="62" t="s">
        <v>1625</v>
      </c>
      <c r="H54" s="62" t="s">
        <v>1623</v>
      </c>
      <c r="I54" s="62" t="s">
        <v>1623</v>
      </c>
      <c r="J54" s="70" t="s">
        <v>1847</v>
      </c>
      <c r="K54" s="62" t="s">
        <v>1618</v>
      </c>
      <c r="L54" s="62" t="s">
        <v>1618</v>
      </c>
      <c r="M54" s="62" t="s">
        <v>63</v>
      </c>
      <c r="N54" s="62" t="s">
        <v>63</v>
      </c>
      <c r="O54" s="70" t="s">
        <v>1846</v>
      </c>
      <c r="P54" s="62" t="s">
        <v>1618</v>
      </c>
      <c r="Q54" s="62" t="s">
        <v>1618</v>
      </c>
      <c r="R54" s="62" t="s">
        <v>63</v>
      </c>
      <c r="S54" s="62" t="s">
        <v>63</v>
      </c>
      <c r="T54" s="63" t="s">
        <v>1728</v>
      </c>
      <c r="U54" s="62" t="s">
        <v>1625</v>
      </c>
      <c r="V54" s="62" t="s">
        <v>1618</v>
      </c>
      <c r="W54" s="62" t="s">
        <v>1618</v>
      </c>
      <c r="X54" s="62" t="s">
        <v>1618</v>
      </c>
      <c r="Y54" s="62" t="s">
        <v>63</v>
      </c>
      <c r="Z54" s="64"/>
      <c r="AA54" s="64"/>
      <c r="AB54" s="64"/>
      <c r="AC54" s="64"/>
      <c r="AD54" s="64"/>
      <c r="AE54" s="64"/>
      <c r="AF54" s="64"/>
      <c r="AH54" s="65"/>
      <c r="AI54" s="66" t="str">
        <f t="shared" si="0"/>
        <v>Apple (1999)</v>
      </c>
      <c r="AJ54" s="67"/>
      <c r="AK54" s="68">
        <f t="shared" si="1"/>
        <v>2</v>
      </c>
      <c r="AL54" s="68">
        <f t="shared" si="2"/>
        <v>1</v>
      </c>
      <c r="AM54" s="68">
        <f t="shared" si="3"/>
        <v>1</v>
      </c>
      <c r="AN54" s="68">
        <f t="shared" si="4"/>
        <v>1</v>
      </c>
      <c r="AO54" s="68">
        <f t="shared" si="5"/>
        <v>2</v>
      </c>
      <c r="AP54" s="68">
        <f t="shared" si="6"/>
        <v>1</v>
      </c>
      <c r="AQ54" s="68">
        <f t="shared" si="7"/>
        <v>1</v>
      </c>
    </row>
    <row r="55" spans="1:43" ht="81" x14ac:dyDescent="0.3">
      <c r="A55" s="59">
        <v>52</v>
      </c>
      <c r="B55" s="60">
        <v>3349</v>
      </c>
      <c r="C55" s="60" t="s">
        <v>1594</v>
      </c>
      <c r="D55" s="70" t="s">
        <v>1850</v>
      </c>
      <c r="E55" s="62" t="s">
        <v>1618</v>
      </c>
      <c r="F55" s="62" t="s">
        <v>1618</v>
      </c>
      <c r="G55" s="62" t="s">
        <v>1625</v>
      </c>
      <c r="H55" s="62" t="s">
        <v>63</v>
      </c>
      <c r="I55" s="62" t="s">
        <v>63</v>
      </c>
      <c r="J55" s="70" t="s">
        <v>1849</v>
      </c>
      <c r="K55" s="62" t="s">
        <v>1618</v>
      </c>
      <c r="L55" s="62" t="s">
        <v>1618</v>
      </c>
      <c r="M55" s="62" t="s">
        <v>63</v>
      </c>
      <c r="N55" s="62" t="s">
        <v>63</v>
      </c>
      <c r="O55" s="70" t="s">
        <v>1848</v>
      </c>
      <c r="P55" s="62" t="s">
        <v>1618</v>
      </c>
      <c r="Q55" s="62" t="s">
        <v>1618</v>
      </c>
      <c r="R55" s="62" t="s">
        <v>63</v>
      </c>
      <c r="S55" s="62" t="s">
        <v>63</v>
      </c>
      <c r="T55" s="63" t="s">
        <v>1728</v>
      </c>
      <c r="U55" s="62" t="s">
        <v>1625</v>
      </c>
      <c r="V55" s="62" t="s">
        <v>1618</v>
      </c>
      <c r="W55" s="62" t="s">
        <v>1618</v>
      </c>
      <c r="X55" s="62" t="s">
        <v>1618</v>
      </c>
      <c r="Y55" s="62" t="s">
        <v>63</v>
      </c>
      <c r="Z55" s="64"/>
      <c r="AA55" s="64"/>
      <c r="AB55" s="64"/>
      <c r="AC55" s="64"/>
      <c r="AD55" s="64"/>
      <c r="AE55" s="64"/>
      <c r="AF55" s="64"/>
      <c r="AH55" s="65"/>
      <c r="AI55" s="66" t="str">
        <f t="shared" si="0"/>
        <v>Falahati (1999)</v>
      </c>
      <c r="AJ55" s="67"/>
      <c r="AK55" s="68">
        <f t="shared" si="1"/>
        <v>1</v>
      </c>
      <c r="AL55" s="68">
        <f t="shared" si="2"/>
        <v>1</v>
      </c>
      <c r="AM55" s="68">
        <f t="shared" si="3"/>
        <v>1</v>
      </c>
      <c r="AN55" s="68">
        <f t="shared" si="4"/>
        <v>1</v>
      </c>
      <c r="AO55" s="68">
        <f t="shared" si="5"/>
        <v>1</v>
      </c>
      <c r="AP55" s="68">
        <f t="shared" si="6"/>
        <v>1</v>
      </c>
      <c r="AQ55" s="68">
        <f t="shared" si="7"/>
        <v>1</v>
      </c>
    </row>
    <row r="56" spans="1:43" ht="81" x14ac:dyDescent="0.3">
      <c r="A56" s="59">
        <v>53</v>
      </c>
      <c r="B56" s="60">
        <v>3223</v>
      </c>
      <c r="C56" s="60" t="s">
        <v>1595</v>
      </c>
      <c r="D56" s="63" t="s">
        <v>1622</v>
      </c>
      <c r="E56" s="62" t="s">
        <v>1625</v>
      </c>
      <c r="F56" s="62" t="s">
        <v>1625</v>
      </c>
      <c r="G56" s="62" t="s">
        <v>1625</v>
      </c>
      <c r="H56" s="62" t="s">
        <v>62</v>
      </c>
      <c r="I56" s="62" t="s">
        <v>1623</v>
      </c>
      <c r="J56" s="70" t="s">
        <v>1852</v>
      </c>
      <c r="K56" s="62" t="s">
        <v>1618</v>
      </c>
      <c r="L56" s="62" t="s">
        <v>1618</v>
      </c>
      <c r="M56" s="62" t="s">
        <v>63</v>
      </c>
      <c r="N56" s="62" t="s">
        <v>63</v>
      </c>
      <c r="O56" s="70" t="s">
        <v>1851</v>
      </c>
      <c r="P56" s="62" t="s">
        <v>1618</v>
      </c>
      <c r="Q56" s="62" t="s">
        <v>1618</v>
      </c>
      <c r="R56" s="62" t="s">
        <v>63</v>
      </c>
      <c r="S56" s="62" t="s">
        <v>63</v>
      </c>
      <c r="T56" s="63" t="s">
        <v>1728</v>
      </c>
      <c r="U56" s="62" t="s">
        <v>1625</v>
      </c>
      <c r="V56" s="62" t="s">
        <v>1618</v>
      </c>
      <c r="W56" s="62" t="s">
        <v>1618</v>
      </c>
      <c r="X56" s="62" t="s">
        <v>1618</v>
      </c>
      <c r="Y56" s="62" t="s">
        <v>63</v>
      </c>
      <c r="Z56" s="64"/>
      <c r="AA56" s="64"/>
      <c r="AB56" s="64"/>
      <c r="AC56" s="64"/>
      <c r="AD56" s="64"/>
      <c r="AE56" s="64"/>
      <c r="AF56" s="64"/>
      <c r="AH56" s="65"/>
      <c r="AI56" s="66" t="str">
        <f t="shared" si="0"/>
        <v>Hawkins (1999)</v>
      </c>
      <c r="AJ56" s="67"/>
      <c r="AK56" s="68">
        <f t="shared" si="1"/>
        <v>3</v>
      </c>
      <c r="AL56" s="68">
        <f t="shared" si="2"/>
        <v>1</v>
      </c>
      <c r="AM56" s="68">
        <f t="shared" si="3"/>
        <v>1</v>
      </c>
      <c r="AN56" s="68">
        <f t="shared" si="4"/>
        <v>1</v>
      </c>
      <c r="AO56" s="68">
        <f t="shared" si="5"/>
        <v>2</v>
      </c>
      <c r="AP56" s="68">
        <f t="shared" si="6"/>
        <v>1</v>
      </c>
      <c r="AQ56" s="68">
        <f t="shared" si="7"/>
        <v>1</v>
      </c>
    </row>
    <row r="57" spans="1:43" ht="67.5" x14ac:dyDescent="0.3">
      <c r="A57" s="59">
        <v>54</v>
      </c>
      <c r="B57" s="60">
        <v>3337</v>
      </c>
      <c r="C57" s="60" t="s">
        <v>1596</v>
      </c>
      <c r="D57" s="70" t="s">
        <v>1858</v>
      </c>
      <c r="E57" s="62" t="s">
        <v>1859</v>
      </c>
      <c r="F57" s="62" t="s">
        <v>1859</v>
      </c>
      <c r="G57" s="62" t="s">
        <v>1625</v>
      </c>
      <c r="H57" s="62" t="s">
        <v>62</v>
      </c>
      <c r="I57" s="62" t="s">
        <v>1623</v>
      </c>
      <c r="J57" s="70" t="s">
        <v>1860</v>
      </c>
      <c r="K57" s="62" t="s">
        <v>1618</v>
      </c>
      <c r="L57" s="62" t="s">
        <v>1618</v>
      </c>
      <c r="M57" s="62" t="s">
        <v>63</v>
      </c>
      <c r="N57" s="62" t="s">
        <v>63</v>
      </c>
      <c r="O57" s="70" t="s">
        <v>1857</v>
      </c>
      <c r="P57" s="62" t="s">
        <v>1618</v>
      </c>
      <c r="Q57" s="62" t="s">
        <v>1618</v>
      </c>
      <c r="R57" s="62" t="s">
        <v>63</v>
      </c>
      <c r="S57" s="62" t="s">
        <v>63</v>
      </c>
      <c r="T57" s="63" t="s">
        <v>1728</v>
      </c>
      <c r="U57" s="62" t="s">
        <v>1625</v>
      </c>
      <c r="V57" s="62" t="s">
        <v>1618</v>
      </c>
      <c r="W57" s="62" t="s">
        <v>1618</v>
      </c>
      <c r="X57" s="62" t="s">
        <v>1618</v>
      </c>
      <c r="Y57" s="62" t="s">
        <v>63</v>
      </c>
      <c r="Z57" s="64"/>
      <c r="AA57" s="64"/>
      <c r="AB57" s="64"/>
      <c r="AC57" s="64"/>
      <c r="AD57" s="64"/>
      <c r="AE57" s="64"/>
      <c r="AF57" s="64"/>
      <c r="AH57" s="65"/>
      <c r="AI57" s="66" t="str">
        <f t="shared" si="0"/>
        <v>Zaninotto (1999)</v>
      </c>
      <c r="AJ57" s="67"/>
      <c r="AK57" s="68">
        <f t="shared" si="1"/>
        <v>3</v>
      </c>
      <c r="AL57" s="68">
        <f t="shared" si="2"/>
        <v>1</v>
      </c>
      <c r="AM57" s="68">
        <f t="shared" si="3"/>
        <v>1</v>
      </c>
      <c r="AN57" s="68">
        <f t="shared" si="4"/>
        <v>1</v>
      </c>
      <c r="AO57" s="68">
        <f t="shared" si="5"/>
        <v>2</v>
      </c>
      <c r="AP57" s="68">
        <f t="shared" si="6"/>
        <v>1</v>
      </c>
      <c r="AQ57" s="68">
        <f t="shared" si="7"/>
        <v>1</v>
      </c>
    </row>
    <row r="58" spans="1:43" ht="81" x14ac:dyDescent="0.3">
      <c r="A58" s="59">
        <v>55</v>
      </c>
      <c r="B58" s="60">
        <v>3409</v>
      </c>
      <c r="C58" s="60" t="s">
        <v>1597</v>
      </c>
      <c r="D58" s="70" t="s">
        <v>1866</v>
      </c>
      <c r="E58" s="62" t="s">
        <v>1625</v>
      </c>
      <c r="F58" s="62" t="s">
        <v>1865</v>
      </c>
      <c r="G58" s="62" t="s">
        <v>1865</v>
      </c>
      <c r="H58" s="72" t="s">
        <v>1623</v>
      </c>
      <c r="I58" s="62" t="s">
        <v>1623</v>
      </c>
      <c r="J58" s="70" t="s">
        <v>1863</v>
      </c>
      <c r="K58" s="62" t="s">
        <v>1618</v>
      </c>
      <c r="L58" s="62" t="s">
        <v>1618</v>
      </c>
      <c r="M58" s="62" t="s">
        <v>63</v>
      </c>
      <c r="N58" s="62" t="s">
        <v>63</v>
      </c>
      <c r="O58" s="70" t="s">
        <v>1861</v>
      </c>
      <c r="P58" s="62" t="s">
        <v>1618</v>
      </c>
      <c r="Q58" s="62" t="s">
        <v>1618</v>
      </c>
      <c r="R58" s="62" t="s">
        <v>63</v>
      </c>
      <c r="S58" s="62" t="s">
        <v>63</v>
      </c>
      <c r="T58" s="70" t="s">
        <v>1864</v>
      </c>
      <c r="U58" s="62" t="s">
        <v>1618</v>
      </c>
      <c r="V58" s="62" t="s">
        <v>1618</v>
      </c>
      <c r="W58" s="62" t="s">
        <v>1618</v>
      </c>
      <c r="X58" s="62" t="s">
        <v>1618</v>
      </c>
      <c r="Y58" s="62" t="s">
        <v>63</v>
      </c>
      <c r="Z58" s="64"/>
      <c r="AA58" s="64"/>
      <c r="AB58" s="64"/>
      <c r="AC58" s="64"/>
      <c r="AD58" s="64"/>
      <c r="AE58" s="64"/>
      <c r="AF58" s="64"/>
      <c r="AH58" s="65"/>
      <c r="AI58" s="66" t="str">
        <f t="shared" si="0"/>
        <v>Bonnefoy (1998)</v>
      </c>
      <c r="AJ58" s="67"/>
      <c r="AK58" s="68">
        <f t="shared" si="1"/>
        <v>2</v>
      </c>
      <c r="AL58" s="68">
        <f t="shared" si="2"/>
        <v>1</v>
      </c>
      <c r="AM58" s="68">
        <f t="shared" si="3"/>
        <v>1</v>
      </c>
      <c r="AN58" s="68">
        <f t="shared" si="4"/>
        <v>1</v>
      </c>
      <c r="AO58" s="68">
        <f t="shared" si="5"/>
        <v>2</v>
      </c>
      <c r="AP58" s="68">
        <f t="shared" si="6"/>
        <v>1</v>
      </c>
      <c r="AQ58" s="68">
        <f t="shared" si="7"/>
        <v>1</v>
      </c>
    </row>
    <row r="59" spans="1:43" ht="54" x14ac:dyDescent="0.3">
      <c r="A59" s="59">
        <v>56</v>
      </c>
      <c r="B59" s="60">
        <v>3432</v>
      </c>
      <c r="C59" s="60" t="s">
        <v>1598</v>
      </c>
      <c r="D59" s="70" t="s">
        <v>1842</v>
      </c>
      <c r="E59" s="62" t="s">
        <v>1625</v>
      </c>
      <c r="F59" s="62" t="s">
        <v>1618</v>
      </c>
      <c r="G59" s="62" t="s">
        <v>1618</v>
      </c>
      <c r="H59" s="72" t="s">
        <v>1623</v>
      </c>
      <c r="I59" s="62" t="s">
        <v>1623</v>
      </c>
      <c r="J59" s="70" t="s">
        <v>1843</v>
      </c>
      <c r="K59" s="62" t="s">
        <v>1618</v>
      </c>
      <c r="L59" s="62" t="s">
        <v>1618</v>
      </c>
      <c r="M59" s="62" t="s">
        <v>63</v>
      </c>
      <c r="N59" s="62" t="s">
        <v>63</v>
      </c>
      <c r="O59" s="70" t="s">
        <v>1844</v>
      </c>
      <c r="P59" s="62" t="s">
        <v>1618</v>
      </c>
      <c r="Q59" s="62" t="s">
        <v>1618</v>
      </c>
      <c r="R59" s="62" t="s">
        <v>63</v>
      </c>
      <c r="S59" s="62" t="s">
        <v>63</v>
      </c>
      <c r="T59" s="63" t="s">
        <v>1728</v>
      </c>
      <c r="U59" s="62" t="s">
        <v>1625</v>
      </c>
      <c r="V59" s="62" t="s">
        <v>1618</v>
      </c>
      <c r="W59" s="62" t="s">
        <v>1618</v>
      </c>
      <c r="X59" s="62" t="s">
        <v>1618</v>
      </c>
      <c r="Y59" s="62" t="s">
        <v>63</v>
      </c>
      <c r="Z59" s="64"/>
      <c r="AA59" s="64"/>
      <c r="AB59" s="64"/>
      <c r="AC59" s="64"/>
      <c r="AD59" s="64"/>
      <c r="AE59" s="64"/>
      <c r="AF59" s="64"/>
      <c r="AH59" s="65"/>
      <c r="AI59" s="66" t="str">
        <f t="shared" si="0"/>
        <v>Chang (1998)</v>
      </c>
      <c r="AJ59" s="67"/>
      <c r="AK59" s="68">
        <f t="shared" si="1"/>
        <v>2</v>
      </c>
      <c r="AL59" s="68">
        <f t="shared" si="2"/>
        <v>1</v>
      </c>
      <c r="AM59" s="68">
        <f t="shared" si="3"/>
        <v>1</v>
      </c>
      <c r="AN59" s="68">
        <f t="shared" si="4"/>
        <v>1</v>
      </c>
      <c r="AO59" s="68">
        <f t="shared" si="5"/>
        <v>2</v>
      </c>
      <c r="AP59" s="68">
        <f t="shared" si="6"/>
        <v>1</v>
      </c>
      <c r="AQ59" s="68">
        <f t="shared" si="7"/>
        <v>1</v>
      </c>
    </row>
    <row r="60" spans="1:43" ht="81" x14ac:dyDescent="0.3">
      <c r="A60" s="59">
        <v>57</v>
      </c>
      <c r="B60" s="60">
        <v>3437</v>
      </c>
      <c r="C60" s="60" t="s">
        <v>1599</v>
      </c>
      <c r="D60" s="70" t="s">
        <v>1838</v>
      </c>
      <c r="E60" s="62" t="s">
        <v>1625</v>
      </c>
      <c r="F60" s="62" t="s">
        <v>1618</v>
      </c>
      <c r="G60" s="62" t="s">
        <v>1618</v>
      </c>
      <c r="H60" s="72" t="s">
        <v>1623</v>
      </c>
      <c r="I60" s="62" t="s">
        <v>1623</v>
      </c>
      <c r="J60" s="70" t="s">
        <v>1839</v>
      </c>
      <c r="K60" s="62" t="s">
        <v>1618</v>
      </c>
      <c r="L60" s="62" t="s">
        <v>1618</v>
      </c>
      <c r="M60" s="62" t="s">
        <v>63</v>
      </c>
      <c r="N60" s="62" t="s">
        <v>63</v>
      </c>
      <c r="O60" s="70" t="s">
        <v>1840</v>
      </c>
      <c r="P60" s="62" t="s">
        <v>1618</v>
      </c>
      <c r="Q60" s="62" t="s">
        <v>1618</v>
      </c>
      <c r="R60" s="62" t="s">
        <v>63</v>
      </c>
      <c r="S60" s="62" t="s">
        <v>63</v>
      </c>
      <c r="T60" s="63" t="s">
        <v>1728</v>
      </c>
      <c r="U60" s="62" t="s">
        <v>1625</v>
      </c>
      <c r="V60" s="62" t="s">
        <v>1618</v>
      </c>
      <c r="W60" s="62" t="s">
        <v>1618</v>
      </c>
      <c r="X60" s="62" t="s">
        <v>1618</v>
      </c>
      <c r="Y60" s="62" t="s">
        <v>63</v>
      </c>
      <c r="Z60" s="64"/>
      <c r="AA60" s="64"/>
      <c r="AB60" s="64"/>
      <c r="AC60" s="64"/>
      <c r="AD60" s="64"/>
      <c r="AE60" s="64"/>
      <c r="AF60" s="64"/>
      <c r="AH60" s="65"/>
      <c r="AI60" s="66" t="str">
        <f t="shared" si="0"/>
        <v>Jacquet (1998)</v>
      </c>
      <c r="AJ60" s="67"/>
      <c r="AK60" s="68">
        <f t="shared" si="1"/>
        <v>2</v>
      </c>
      <c r="AL60" s="68">
        <f t="shared" si="2"/>
        <v>1</v>
      </c>
      <c r="AM60" s="68">
        <f t="shared" si="3"/>
        <v>1</v>
      </c>
      <c r="AN60" s="68">
        <f t="shared" si="4"/>
        <v>1</v>
      </c>
      <c r="AO60" s="68">
        <f t="shared" si="5"/>
        <v>2</v>
      </c>
      <c r="AP60" s="68">
        <f t="shared" si="6"/>
        <v>1</v>
      </c>
      <c r="AQ60" s="68">
        <f t="shared" si="7"/>
        <v>1</v>
      </c>
    </row>
    <row r="61" spans="1:43" ht="162" x14ac:dyDescent="0.3">
      <c r="A61" s="59">
        <v>58</v>
      </c>
      <c r="B61" s="60">
        <v>3426</v>
      </c>
      <c r="C61" s="60" t="s">
        <v>1600</v>
      </c>
      <c r="D61" s="70" t="s">
        <v>1834</v>
      </c>
      <c r="E61" s="62" t="s">
        <v>1625</v>
      </c>
      <c r="F61" s="62" t="s">
        <v>1618</v>
      </c>
      <c r="G61" s="62" t="s">
        <v>1618</v>
      </c>
      <c r="H61" s="72" t="s">
        <v>1623</v>
      </c>
      <c r="I61" s="62" t="s">
        <v>1623</v>
      </c>
      <c r="J61" s="70" t="s">
        <v>1836</v>
      </c>
      <c r="K61" s="62" t="s">
        <v>1618</v>
      </c>
      <c r="L61" s="62" t="s">
        <v>1618</v>
      </c>
      <c r="M61" s="62" t="s">
        <v>63</v>
      </c>
      <c r="N61" s="62" t="s">
        <v>63</v>
      </c>
      <c r="O61" s="70" t="s">
        <v>1835</v>
      </c>
      <c r="P61" s="62" t="s">
        <v>1618</v>
      </c>
      <c r="Q61" s="62" t="s">
        <v>1618</v>
      </c>
      <c r="R61" s="62" t="s">
        <v>63</v>
      </c>
      <c r="S61" s="62" t="s">
        <v>63</v>
      </c>
      <c r="T61" s="70" t="s">
        <v>1837</v>
      </c>
      <c r="U61" s="72" t="s">
        <v>1618</v>
      </c>
      <c r="V61" s="72" t="s">
        <v>1618</v>
      </c>
      <c r="W61" s="72" t="s">
        <v>1618</v>
      </c>
      <c r="X61" s="72" t="s">
        <v>1618</v>
      </c>
      <c r="Y61" s="72" t="s">
        <v>63</v>
      </c>
      <c r="Z61" s="64"/>
      <c r="AA61" s="64"/>
      <c r="AB61" s="64"/>
      <c r="AC61" s="64"/>
      <c r="AD61" s="64"/>
      <c r="AE61" s="64"/>
      <c r="AF61" s="64"/>
      <c r="AH61" s="65"/>
      <c r="AI61" s="66" t="str">
        <f t="shared" si="0"/>
        <v>Polanczyk (1998)</v>
      </c>
      <c r="AJ61" s="67"/>
      <c r="AK61" s="68">
        <f t="shared" si="1"/>
        <v>2</v>
      </c>
      <c r="AL61" s="68">
        <f t="shared" si="2"/>
        <v>1</v>
      </c>
      <c r="AM61" s="68">
        <f t="shared" si="3"/>
        <v>1</v>
      </c>
      <c r="AN61" s="68">
        <f t="shared" si="4"/>
        <v>1</v>
      </c>
      <c r="AO61" s="68">
        <f t="shared" si="5"/>
        <v>2</v>
      </c>
      <c r="AP61" s="68">
        <f t="shared" si="6"/>
        <v>1</v>
      </c>
      <c r="AQ61" s="68">
        <f t="shared" si="7"/>
        <v>1</v>
      </c>
    </row>
    <row r="62" spans="1:43" ht="67.5" x14ac:dyDescent="0.3">
      <c r="A62" s="59">
        <v>59</v>
      </c>
      <c r="B62" s="60">
        <v>3581</v>
      </c>
      <c r="C62" s="60" t="s">
        <v>1601</v>
      </c>
      <c r="D62" s="70" t="s">
        <v>1831</v>
      </c>
      <c r="E62" s="62" t="s">
        <v>1617</v>
      </c>
      <c r="F62" s="62" t="s">
        <v>1617</v>
      </c>
      <c r="G62" s="62" t="s">
        <v>1618</v>
      </c>
      <c r="H62" s="62" t="s">
        <v>62</v>
      </c>
      <c r="I62" s="62" t="s">
        <v>1623</v>
      </c>
      <c r="J62" s="70" t="s">
        <v>1832</v>
      </c>
      <c r="K62" s="62" t="s">
        <v>1618</v>
      </c>
      <c r="L62" s="62" t="s">
        <v>1618</v>
      </c>
      <c r="M62" s="62" t="s">
        <v>63</v>
      </c>
      <c r="N62" s="62" t="s">
        <v>63</v>
      </c>
      <c r="O62" s="70" t="s">
        <v>1833</v>
      </c>
      <c r="P62" s="62" t="s">
        <v>1618</v>
      </c>
      <c r="Q62" s="62" t="s">
        <v>1618</v>
      </c>
      <c r="R62" s="62" t="s">
        <v>63</v>
      </c>
      <c r="S62" s="62" t="s">
        <v>63</v>
      </c>
      <c r="T62" s="63" t="s">
        <v>1728</v>
      </c>
      <c r="U62" s="62" t="s">
        <v>1625</v>
      </c>
      <c r="V62" s="62" t="s">
        <v>1618</v>
      </c>
      <c r="W62" s="62" t="s">
        <v>1618</v>
      </c>
      <c r="X62" s="62" t="s">
        <v>1618</v>
      </c>
      <c r="Y62" s="62" t="s">
        <v>63</v>
      </c>
      <c r="Z62" s="64"/>
      <c r="AA62" s="64"/>
      <c r="AB62" s="64"/>
      <c r="AC62" s="64"/>
      <c r="AD62" s="64"/>
      <c r="AE62" s="64"/>
      <c r="AF62" s="64"/>
      <c r="AH62" s="65"/>
      <c r="AI62" s="66" t="str">
        <f t="shared" si="0"/>
        <v>Brogan (1997)</v>
      </c>
      <c r="AJ62" s="67"/>
      <c r="AK62" s="68">
        <f t="shared" si="1"/>
        <v>3</v>
      </c>
      <c r="AL62" s="68">
        <f t="shared" si="2"/>
        <v>1</v>
      </c>
      <c r="AM62" s="68">
        <f t="shared" si="3"/>
        <v>1</v>
      </c>
      <c r="AN62" s="68">
        <f t="shared" si="4"/>
        <v>1</v>
      </c>
      <c r="AO62" s="68">
        <f t="shared" si="5"/>
        <v>2</v>
      </c>
      <c r="AP62" s="68">
        <f t="shared" si="6"/>
        <v>1</v>
      </c>
      <c r="AQ62" s="68">
        <f t="shared" si="7"/>
        <v>1</v>
      </c>
    </row>
    <row r="63" spans="1:43" ht="54" x14ac:dyDescent="0.3">
      <c r="A63" s="59">
        <v>60</v>
      </c>
      <c r="B63" s="60">
        <v>3586</v>
      </c>
      <c r="C63" s="60" t="s">
        <v>1602</v>
      </c>
      <c r="D63" s="70" t="s">
        <v>1697</v>
      </c>
      <c r="E63" s="62" t="s">
        <v>1618</v>
      </c>
      <c r="F63" s="62" t="s">
        <v>1618</v>
      </c>
      <c r="G63" s="62" t="s">
        <v>1618</v>
      </c>
      <c r="H63" s="72" t="s">
        <v>63</v>
      </c>
      <c r="I63" s="62" t="s">
        <v>63</v>
      </c>
      <c r="J63" s="70" t="s">
        <v>1698</v>
      </c>
      <c r="K63" s="62" t="s">
        <v>1618</v>
      </c>
      <c r="L63" s="62" t="s">
        <v>1618</v>
      </c>
      <c r="M63" s="62" t="s">
        <v>63</v>
      </c>
      <c r="N63" s="62" t="s">
        <v>63</v>
      </c>
      <c r="O63" s="70" t="s">
        <v>1699</v>
      </c>
      <c r="P63" s="62" t="s">
        <v>1618</v>
      </c>
      <c r="Q63" s="62" t="s">
        <v>1618</v>
      </c>
      <c r="R63" s="62" t="s">
        <v>63</v>
      </c>
      <c r="S63" s="62" t="s">
        <v>63</v>
      </c>
      <c r="T63" s="63" t="s">
        <v>1728</v>
      </c>
      <c r="U63" s="62" t="s">
        <v>1625</v>
      </c>
      <c r="V63" s="62" t="s">
        <v>1618</v>
      </c>
      <c r="W63" s="62" t="s">
        <v>1618</v>
      </c>
      <c r="X63" s="62" t="s">
        <v>1618</v>
      </c>
      <c r="Y63" s="62" t="s">
        <v>63</v>
      </c>
      <c r="Z63" s="64"/>
      <c r="AA63" s="64"/>
      <c r="AB63" s="64"/>
      <c r="AC63" s="64"/>
      <c r="AD63" s="64"/>
      <c r="AE63" s="64"/>
      <c r="AF63" s="64"/>
      <c r="AH63" s="65"/>
      <c r="AI63" s="66" t="str">
        <f t="shared" si="0"/>
        <v>Pervaiz (1997)</v>
      </c>
      <c r="AJ63" s="67"/>
      <c r="AK63" s="68">
        <f t="shared" si="1"/>
        <v>1</v>
      </c>
      <c r="AL63" s="68">
        <f t="shared" si="2"/>
        <v>1</v>
      </c>
      <c r="AM63" s="68">
        <f t="shared" si="3"/>
        <v>1</v>
      </c>
      <c r="AN63" s="68">
        <f t="shared" si="4"/>
        <v>1</v>
      </c>
      <c r="AO63" s="68">
        <f t="shared" si="5"/>
        <v>1</v>
      </c>
      <c r="AP63" s="68">
        <f t="shared" si="6"/>
        <v>1</v>
      </c>
      <c r="AQ63" s="68">
        <f t="shared" si="7"/>
        <v>1</v>
      </c>
    </row>
    <row r="64" spans="1:43" ht="94.5" x14ac:dyDescent="0.3">
      <c r="A64" s="59">
        <v>61</v>
      </c>
      <c r="B64" s="60">
        <v>3580</v>
      </c>
      <c r="C64" s="60" t="s">
        <v>1603</v>
      </c>
      <c r="D64" s="47" t="s">
        <v>1736</v>
      </c>
      <c r="E64" s="62" t="s">
        <v>1625</v>
      </c>
      <c r="F64" s="62" t="s">
        <v>1618</v>
      </c>
      <c r="G64" s="62" t="s">
        <v>1618</v>
      </c>
      <c r="H64" s="72" t="s">
        <v>1623</v>
      </c>
      <c r="I64" s="62" t="s">
        <v>1623</v>
      </c>
      <c r="J64" s="70" t="s">
        <v>1700</v>
      </c>
      <c r="K64" s="62" t="s">
        <v>1618</v>
      </c>
      <c r="L64" s="62" t="s">
        <v>1618</v>
      </c>
      <c r="M64" s="62" t="s">
        <v>63</v>
      </c>
      <c r="N64" s="62" t="s">
        <v>63</v>
      </c>
      <c r="O64" s="70" t="s">
        <v>1701</v>
      </c>
      <c r="P64" s="62" t="s">
        <v>1618</v>
      </c>
      <c r="Q64" s="62" t="s">
        <v>1618</v>
      </c>
      <c r="R64" s="62" t="s">
        <v>63</v>
      </c>
      <c r="S64" s="62" t="s">
        <v>63</v>
      </c>
      <c r="T64" s="63" t="s">
        <v>1733</v>
      </c>
      <c r="U64" s="62" t="s">
        <v>1618</v>
      </c>
      <c r="V64" s="62" t="s">
        <v>1618</v>
      </c>
      <c r="W64" s="62" t="s">
        <v>1618</v>
      </c>
      <c r="X64" s="62" t="s">
        <v>1618</v>
      </c>
      <c r="Y64" s="62" t="s">
        <v>63</v>
      </c>
      <c r="Z64" s="64"/>
      <c r="AA64" s="64"/>
      <c r="AB64" s="64"/>
      <c r="AC64" s="64"/>
      <c r="AD64" s="64"/>
      <c r="AE64" s="64"/>
      <c r="AF64" s="64"/>
      <c r="AH64" s="65"/>
      <c r="AI64" s="66" t="str">
        <f t="shared" si="0"/>
        <v>Tucker (1997)</v>
      </c>
      <c r="AJ64" s="67"/>
      <c r="AK64" s="68">
        <f t="shared" si="1"/>
        <v>2</v>
      </c>
      <c r="AL64" s="68">
        <f t="shared" si="2"/>
        <v>1</v>
      </c>
      <c r="AM64" s="68">
        <f t="shared" si="3"/>
        <v>1</v>
      </c>
      <c r="AN64" s="68">
        <f t="shared" si="4"/>
        <v>1</v>
      </c>
      <c r="AO64" s="68">
        <f t="shared" si="5"/>
        <v>2</v>
      </c>
      <c r="AP64" s="68">
        <f t="shared" si="6"/>
        <v>1</v>
      </c>
      <c r="AQ64" s="68">
        <f t="shared" si="7"/>
        <v>1</v>
      </c>
    </row>
    <row r="65" spans="1:43" ht="82.5" x14ac:dyDescent="0.3">
      <c r="A65" s="59">
        <v>62</v>
      </c>
      <c r="B65" s="60">
        <v>3646</v>
      </c>
      <c r="C65" s="60" t="s">
        <v>1604</v>
      </c>
      <c r="D65" s="79" t="s">
        <v>1737</v>
      </c>
      <c r="E65" s="62" t="s">
        <v>1625</v>
      </c>
      <c r="F65" s="62" t="s">
        <v>1618</v>
      </c>
      <c r="G65" s="62" t="s">
        <v>1625</v>
      </c>
      <c r="H65" s="72" t="s">
        <v>1623</v>
      </c>
      <c r="I65" s="62" t="s">
        <v>1623</v>
      </c>
      <c r="J65" s="70" t="s">
        <v>1703</v>
      </c>
      <c r="K65" s="62" t="s">
        <v>1618</v>
      </c>
      <c r="L65" s="62" t="s">
        <v>1618</v>
      </c>
      <c r="M65" s="62" t="s">
        <v>63</v>
      </c>
      <c r="N65" s="62" t="s">
        <v>63</v>
      </c>
      <c r="O65" s="70" t="s">
        <v>1702</v>
      </c>
      <c r="P65" s="62" t="s">
        <v>1618</v>
      </c>
      <c r="Q65" s="62" t="s">
        <v>1618</v>
      </c>
      <c r="R65" s="62" t="s">
        <v>63</v>
      </c>
      <c r="S65" s="62" t="s">
        <v>63</v>
      </c>
      <c r="T65" s="63" t="s">
        <v>1728</v>
      </c>
      <c r="U65" s="62" t="s">
        <v>1625</v>
      </c>
      <c r="V65" s="62" t="s">
        <v>1618</v>
      </c>
      <c r="W65" s="62" t="s">
        <v>1618</v>
      </c>
      <c r="X65" s="62" t="s">
        <v>1618</v>
      </c>
      <c r="Y65" s="62" t="s">
        <v>63</v>
      </c>
      <c r="Z65" s="64"/>
      <c r="AA65" s="64"/>
      <c r="AB65" s="64"/>
      <c r="AC65" s="64"/>
      <c r="AD65" s="64"/>
      <c r="AE65" s="64"/>
      <c r="AF65" s="64"/>
      <c r="AH65" s="65"/>
      <c r="AI65" s="66" t="str">
        <f t="shared" si="0"/>
        <v>Fitzgerald (1996)</v>
      </c>
      <c r="AJ65" s="67"/>
      <c r="AK65" s="68">
        <f t="shared" si="1"/>
        <v>2</v>
      </c>
      <c r="AL65" s="68">
        <f t="shared" si="2"/>
        <v>1</v>
      </c>
      <c r="AM65" s="68">
        <f t="shared" si="3"/>
        <v>1</v>
      </c>
      <c r="AN65" s="68">
        <f t="shared" si="4"/>
        <v>1</v>
      </c>
      <c r="AO65" s="68">
        <f t="shared" si="5"/>
        <v>2</v>
      </c>
      <c r="AP65" s="68">
        <f t="shared" si="6"/>
        <v>1</v>
      </c>
      <c r="AQ65" s="68">
        <f t="shared" si="7"/>
        <v>1</v>
      </c>
    </row>
    <row r="66" spans="1:43" ht="40.5" x14ac:dyDescent="0.3">
      <c r="A66" s="59">
        <v>63</v>
      </c>
      <c r="B66" s="60">
        <v>3620</v>
      </c>
      <c r="C66" s="60" t="s">
        <v>1605</v>
      </c>
      <c r="D66" s="79" t="s">
        <v>1735</v>
      </c>
      <c r="E66" s="62" t="s">
        <v>1625</v>
      </c>
      <c r="F66" s="62" t="s">
        <v>1618</v>
      </c>
      <c r="G66" s="62" t="s">
        <v>1618</v>
      </c>
      <c r="H66" s="72" t="s">
        <v>1623</v>
      </c>
      <c r="I66" s="62" t="s">
        <v>1623</v>
      </c>
      <c r="J66" s="70" t="s">
        <v>1704</v>
      </c>
      <c r="K66" s="62" t="s">
        <v>1618</v>
      </c>
      <c r="L66" s="62" t="s">
        <v>1618</v>
      </c>
      <c r="M66" s="62" t="s">
        <v>63</v>
      </c>
      <c r="N66" s="62" t="s">
        <v>63</v>
      </c>
      <c r="O66" s="70" t="s">
        <v>1705</v>
      </c>
      <c r="P66" s="62" t="s">
        <v>1618</v>
      </c>
      <c r="Q66" s="62" t="s">
        <v>1618</v>
      </c>
      <c r="R66" s="62" t="s">
        <v>63</v>
      </c>
      <c r="S66" s="62" t="s">
        <v>63</v>
      </c>
      <c r="T66" s="63" t="s">
        <v>1728</v>
      </c>
      <c r="U66" s="62" t="s">
        <v>1625</v>
      </c>
      <c r="V66" s="62" t="s">
        <v>1618</v>
      </c>
      <c r="W66" s="62" t="s">
        <v>1618</v>
      </c>
      <c r="X66" s="62" t="s">
        <v>1618</v>
      </c>
      <c r="Y66" s="62" t="s">
        <v>63</v>
      </c>
      <c r="Z66" s="64"/>
      <c r="AA66" s="64"/>
      <c r="AB66" s="64"/>
      <c r="AC66" s="64"/>
      <c r="AD66" s="64"/>
      <c r="AE66" s="64"/>
      <c r="AF66" s="64"/>
      <c r="AH66" s="65"/>
      <c r="AI66" s="66" t="str">
        <f t="shared" si="0"/>
        <v>Grubb (1996)</v>
      </c>
      <c r="AJ66" s="67"/>
      <c r="AK66" s="68">
        <f t="shared" si="1"/>
        <v>2</v>
      </c>
      <c r="AL66" s="68">
        <f t="shared" si="2"/>
        <v>1</v>
      </c>
      <c r="AM66" s="68">
        <f t="shared" si="3"/>
        <v>1</v>
      </c>
      <c r="AN66" s="68">
        <f t="shared" si="4"/>
        <v>1</v>
      </c>
      <c r="AO66" s="68">
        <f t="shared" si="5"/>
        <v>2</v>
      </c>
      <c r="AP66" s="68">
        <f t="shared" si="6"/>
        <v>1</v>
      </c>
      <c r="AQ66" s="68">
        <f t="shared" si="7"/>
        <v>1</v>
      </c>
    </row>
    <row r="67" spans="1:43" ht="67.5" x14ac:dyDescent="0.3">
      <c r="A67" s="59">
        <v>64</v>
      </c>
      <c r="B67" s="60">
        <v>3611</v>
      </c>
      <c r="C67" s="60" t="s">
        <v>1606</v>
      </c>
      <c r="D67" s="70" t="s">
        <v>1672</v>
      </c>
      <c r="E67" s="62" t="s">
        <v>1618</v>
      </c>
      <c r="F67" s="62" t="s">
        <v>1618</v>
      </c>
      <c r="G67" s="62" t="s">
        <v>1625</v>
      </c>
      <c r="H67" s="72" t="s">
        <v>63</v>
      </c>
      <c r="I67" s="62" t="s">
        <v>63</v>
      </c>
      <c r="J67" s="70" t="s">
        <v>1673</v>
      </c>
      <c r="K67" s="62" t="s">
        <v>1618</v>
      </c>
      <c r="L67" s="62" t="s">
        <v>1618</v>
      </c>
      <c r="M67" s="62" t="s">
        <v>63</v>
      </c>
      <c r="N67" s="62" t="s">
        <v>63</v>
      </c>
      <c r="O67" s="70" t="s">
        <v>1713</v>
      </c>
      <c r="P67" s="62" t="s">
        <v>1618</v>
      </c>
      <c r="Q67" s="62" t="s">
        <v>1618</v>
      </c>
      <c r="R67" s="62" t="s">
        <v>63</v>
      </c>
      <c r="S67" s="62" t="s">
        <v>63</v>
      </c>
      <c r="T67" s="63" t="s">
        <v>1728</v>
      </c>
      <c r="U67" s="62" t="s">
        <v>1625</v>
      </c>
      <c r="V67" s="62" t="s">
        <v>1618</v>
      </c>
      <c r="W67" s="62" t="s">
        <v>1618</v>
      </c>
      <c r="X67" s="62" t="s">
        <v>1618</v>
      </c>
      <c r="Y67" s="62" t="s">
        <v>63</v>
      </c>
      <c r="Z67" s="64"/>
      <c r="AA67" s="64"/>
      <c r="AB67" s="64"/>
      <c r="AC67" s="64"/>
      <c r="AD67" s="64"/>
      <c r="AE67" s="64"/>
      <c r="AF67" s="64"/>
      <c r="AH67" s="65"/>
      <c r="AI67" s="66" t="str">
        <f t="shared" si="0"/>
        <v>Hetland (1996)</v>
      </c>
      <c r="AJ67" s="67"/>
      <c r="AK67" s="68">
        <f t="shared" si="1"/>
        <v>1</v>
      </c>
      <c r="AL67" s="68">
        <f t="shared" si="2"/>
        <v>1</v>
      </c>
      <c r="AM67" s="68">
        <f t="shared" si="3"/>
        <v>1</v>
      </c>
      <c r="AN67" s="68">
        <f t="shared" si="4"/>
        <v>1</v>
      </c>
      <c r="AO67" s="68">
        <f t="shared" si="5"/>
        <v>1</v>
      </c>
      <c r="AP67" s="68">
        <f t="shared" si="6"/>
        <v>1</v>
      </c>
      <c r="AQ67" s="68">
        <f t="shared" si="7"/>
        <v>1</v>
      </c>
    </row>
    <row r="68" spans="1:43" ht="40.5" x14ac:dyDescent="0.3">
      <c r="A68" s="59">
        <v>65</v>
      </c>
      <c r="B68" s="60">
        <v>3627</v>
      </c>
      <c r="C68" s="60" t="s">
        <v>1607</v>
      </c>
      <c r="D68" s="70" t="s">
        <v>1674</v>
      </c>
      <c r="E68" s="62" t="s">
        <v>1625</v>
      </c>
      <c r="F68" s="62" t="s">
        <v>1618</v>
      </c>
      <c r="G68" s="62" t="s">
        <v>1618</v>
      </c>
      <c r="H68" s="72" t="s">
        <v>1623</v>
      </c>
      <c r="I68" s="62" t="s">
        <v>1623</v>
      </c>
      <c r="J68" s="70" t="s">
        <v>1676</v>
      </c>
      <c r="K68" s="62" t="s">
        <v>1618</v>
      </c>
      <c r="L68" s="62" t="s">
        <v>1618</v>
      </c>
      <c r="M68" s="62" t="s">
        <v>63</v>
      </c>
      <c r="N68" s="62" t="s">
        <v>63</v>
      </c>
      <c r="O68" s="70" t="s">
        <v>1675</v>
      </c>
      <c r="P68" s="62" t="s">
        <v>1618</v>
      </c>
      <c r="Q68" s="62" t="s">
        <v>1618</v>
      </c>
      <c r="R68" s="62" t="s">
        <v>63</v>
      </c>
      <c r="S68" s="62" t="s">
        <v>63</v>
      </c>
      <c r="T68" s="63" t="s">
        <v>1728</v>
      </c>
      <c r="U68" s="62" t="s">
        <v>1625</v>
      </c>
      <c r="V68" s="62" t="s">
        <v>1618</v>
      </c>
      <c r="W68" s="62" t="s">
        <v>1618</v>
      </c>
      <c r="X68" s="62" t="s">
        <v>1618</v>
      </c>
      <c r="Y68" s="62" t="s">
        <v>63</v>
      </c>
      <c r="Z68" s="64"/>
      <c r="AA68" s="64"/>
      <c r="AB68" s="64"/>
      <c r="AC68" s="64"/>
      <c r="AD68" s="64"/>
      <c r="AE68" s="64"/>
      <c r="AF68" s="64"/>
      <c r="AH68" s="65"/>
      <c r="AI68" s="66" t="str">
        <f t="shared" ref="AI68:AI76" si="8">C68</f>
        <v>Hirschl (1996)</v>
      </c>
      <c r="AJ68" s="67"/>
      <c r="AK68" s="68">
        <f t="shared" ref="AK68:AK76" si="9">IF(H68="L",1, IF(H68="U", 2, IF(H68="H", 3, 4)))</f>
        <v>2</v>
      </c>
      <c r="AL68" s="68">
        <f t="shared" ref="AL68:AL76" si="10">IF(M68="L",1, IF(M68="U", 2, IF(M68="H", 3, 4)))</f>
        <v>1</v>
      </c>
      <c r="AM68" s="68">
        <f t="shared" ref="AM68:AM76" si="11">IF(R68="L",1, IF(R68="U", 2, IF(R68="H", 3, 4)))</f>
        <v>1</v>
      </c>
      <c r="AN68" s="68">
        <f t="shared" ref="AN68:AN76" si="12">IF(Y68="L",1, IF(Y68="U", 2, IF(Y68="H", 3, 4)))</f>
        <v>1</v>
      </c>
      <c r="AO68" s="68">
        <f t="shared" ref="AO68:AO76" si="13">IF(I68="L",1, IF(I68="U", 2, IF(I68="H", 3, 4)))</f>
        <v>2</v>
      </c>
      <c r="AP68" s="68">
        <f t="shared" ref="AP68:AP76" si="14">IF(N68="L",1, IF(N68="U", 2, IF(N68="H", 3, 4)))</f>
        <v>1</v>
      </c>
      <c r="AQ68" s="68">
        <f t="shared" ref="AQ68:AQ76" si="15">IF(S68="L",1, IF(S68="U", 2, IF(S68="H", 3, 4)))</f>
        <v>1</v>
      </c>
    </row>
    <row r="69" spans="1:43" ht="121.5" x14ac:dyDescent="0.3">
      <c r="A69" s="59">
        <v>66</v>
      </c>
      <c r="B69" s="60">
        <v>3684</v>
      </c>
      <c r="C69" s="60" t="s">
        <v>1608</v>
      </c>
      <c r="D69" s="47" t="s">
        <v>1622</v>
      </c>
      <c r="E69" s="62" t="s">
        <v>1625</v>
      </c>
      <c r="F69" s="62" t="s">
        <v>1625</v>
      </c>
      <c r="G69" s="62" t="s">
        <v>1625</v>
      </c>
      <c r="H69" s="72" t="s">
        <v>62</v>
      </c>
      <c r="I69" s="62" t="s">
        <v>1623</v>
      </c>
      <c r="J69" s="70" t="s">
        <v>1678</v>
      </c>
      <c r="K69" s="62" t="s">
        <v>1618</v>
      </c>
      <c r="L69" s="62" t="s">
        <v>1618</v>
      </c>
      <c r="M69" s="62" t="s">
        <v>63</v>
      </c>
      <c r="N69" s="62" t="s">
        <v>63</v>
      </c>
      <c r="O69" s="70" t="s">
        <v>1679</v>
      </c>
      <c r="P69" s="62" t="s">
        <v>1618</v>
      </c>
      <c r="Q69" s="62" t="s">
        <v>1618</v>
      </c>
      <c r="R69" s="62" t="s">
        <v>63</v>
      </c>
      <c r="S69" s="62" t="s">
        <v>63</v>
      </c>
      <c r="T69" s="63" t="s">
        <v>1728</v>
      </c>
      <c r="U69" s="62" t="s">
        <v>1625</v>
      </c>
      <c r="V69" s="62" t="s">
        <v>1618</v>
      </c>
      <c r="W69" s="62" t="s">
        <v>1618</v>
      </c>
      <c r="X69" s="62" t="s">
        <v>1618</v>
      </c>
      <c r="Y69" s="62" t="s">
        <v>63</v>
      </c>
      <c r="Z69" s="64"/>
      <c r="AA69" s="64"/>
      <c r="AB69" s="64"/>
      <c r="AC69" s="64"/>
      <c r="AD69" s="64"/>
      <c r="AE69" s="64"/>
      <c r="AF69" s="64"/>
      <c r="AH69" s="65"/>
      <c r="AI69" s="66" t="str">
        <f t="shared" si="8"/>
        <v>Mair (1996)</v>
      </c>
      <c r="AJ69" s="67"/>
      <c r="AK69" s="68">
        <f t="shared" si="9"/>
        <v>3</v>
      </c>
      <c r="AL69" s="68">
        <f t="shared" si="10"/>
        <v>1</v>
      </c>
      <c r="AM69" s="68">
        <f t="shared" si="11"/>
        <v>1</v>
      </c>
      <c r="AN69" s="68">
        <f t="shared" si="12"/>
        <v>1</v>
      </c>
      <c r="AO69" s="68">
        <f t="shared" si="13"/>
        <v>2</v>
      </c>
      <c r="AP69" s="68">
        <f t="shared" si="14"/>
        <v>1</v>
      </c>
      <c r="AQ69" s="68">
        <f t="shared" si="15"/>
        <v>1</v>
      </c>
    </row>
    <row r="70" spans="1:43" ht="67.5" x14ac:dyDescent="0.3">
      <c r="A70" s="59">
        <v>67</v>
      </c>
      <c r="B70" s="60">
        <v>3633</v>
      </c>
      <c r="C70" s="60" t="s">
        <v>1609</v>
      </c>
      <c r="D70" s="70" t="s">
        <v>1670</v>
      </c>
      <c r="E70" s="62" t="s">
        <v>1625</v>
      </c>
      <c r="F70" s="62" t="s">
        <v>1618</v>
      </c>
      <c r="G70" s="62" t="s">
        <v>1618</v>
      </c>
      <c r="H70" s="72" t="s">
        <v>1623</v>
      </c>
      <c r="I70" s="62" t="s">
        <v>1623</v>
      </c>
      <c r="J70" s="70" t="s">
        <v>1671</v>
      </c>
      <c r="K70" s="62" t="s">
        <v>1618</v>
      </c>
      <c r="L70" s="62" t="s">
        <v>1618</v>
      </c>
      <c r="M70" s="62" t="s">
        <v>63</v>
      </c>
      <c r="N70" s="62" t="s">
        <v>63</v>
      </c>
      <c r="O70" s="70" t="s">
        <v>1669</v>
      </c>
      <c r="P70" s="62" t="s">
        <v>1618</v>
      </c>
      <c r="Q70" s="62" t="s">
        <v>1618</v>
      </c>
      <c r="R70" s="62" t="s">
        <v>63</v>
      </c>
      <c r="S70" s="62" t="s">
        <v>63</v>
      </c>
      <c r="T70" s="63" t="s">
        <v>1728</v>
      </c>
      <c r="U70" s="62" t="s">
        <v>1625</v>
      </c>
      <c r="V70" s="62" t="s">
        <v>1618</v>
      </c>
      <c r="W70" s="62" t="s">
        <v>1618</v>
      </c>
      <c r="X70" s="62" t="s">
        <v>1618</v>
      </c>
      <c r="Y70" s="62" t="s">
        <v>63</v>
      </c>
      <c r="Z70" s="64"/>
      <c r="AA70" s="64"/>
      <c r="AB70" s="64"/>
      <c r="AC70" s="64"/>
      <c r="AD70" s="64"/>
      <c r="AE70" s="64"/>
      <c r="AF70" s="64"/>
      <c r="AH70" s="65"/>
      <c r="AI70" s="66" t="str">
        <f t="shared" si="8"/>
        <v>Mullner (1996)</v>
      </c>
      <c r="AJ70" s="67"/>
      <c r="AK70" s="68">
        <f t="shared" si="9"/>
        <v>2</v>
      </c>
      <c r="AL70" s="68">
        <f t="shared" si="10"/>
        <v>1</v>
      </c>
      <c r="AM70" s="68">
        <f t="shared" si="11"/>
        <v>1</v>
      </c>
      <c r="AN70" s="68">
        <f t="shared" si="12"/>
        <v>1</v>
      </c>
      <c r="AO70" s="68">
        <f t="shared" si="13"/>
        <v>2</v>
      </c>
      <c r="AP70" s="68">
        <f t="shared" si="14"/>
        <v>1</v>
      </c>
      <c r="AQ70" s="68">
        <f t="shared" si="15"/>
        <v>1</v>
      </c>
    </row>
    <row r="71" spans="1:43" ht="67.5" x14ac:dyDescent="0.3">
      <c r="A71" s="59">
        <v>68</v>
      </c>
      <c r="B71" s="60">
        <v>3759</v>
      </c>
      <c r="C71" s="60" t="s">
        <v>1610</v>
      </c>
      <c r="D71" s="70" t="s">
        <v>1662</v>
      </c>
      <c r="E71" s="62" t="s">
        <v>1618</v>
      </c>
      <c r="F71" s="62" t="s">
        <v>1618</v>
      </c>
      <c r="G71" s="62" t="s">
        <v>1618</v>
      </c>
      <c r="H71" s="72" t="s">
        <v>63</v>
      </c>
      <c r="I71" s="62" t="s">
        <v>63</v>
      </c>
      <c r="J71" s="70" t="s">
        <v>1663</v>
      </c>
      <c r="K71" s="62" t="s">
        <v>1618</v>
      </c>
      <c r="L71" s="62" t="s">
        <v>1618</v>
      </c>
      <c r="M71" s="62" t="s">
        <v>63</v>
      </c>
      <c r="N71" s="62" t="s">
        <v>63</v>
      </c>
      <c r="O71" s="70" t="s">
        <v>1716</v>
      </c>
      <c r="P71" s="62" t="s">
        <v>1618</v>
      </c>
      <c r="Q71" s="62" t="s">
        <v>1618</v>
      </c>
      <c r="R71" s="62" t="s">
        <v>63</v>
      </c>
      <c r="S71" s="62" t="s">
        <v>63</v>
      </c>
      <c r="T71" s="63" t="s">
        <v>1728</v>
      </c>
      <c r="U71" s="62" t="s">
        <v>1625</v>
      </c>
      <c r="V71" s="62" t="s">
        <v>1618</v>
      </c>
      <c r="W71" s="62" t="s">
        <v>1618</v>
      </c>
      <c r="X71" s="62" t="s">
        <v>1618</v>
      </c>
      <c r="Y71" s="62" t="s">
        <v>63</v>
      </c>
      <c r="Z71" s="64"/>
      <c r="AA71" s="64"/>
      <c r="AB71" s="64"/>
      <c r="AC71" s="64"/>
      <c r="AD71" s="64"/>
      <c r="AE71" s="64"/>
      <c r="AF71" s="64"/>
      <c r="AH71" s="65"/>
      <c r="AI71" s="66" t="str">
        <f t="shared" si="8"/>
        <v>Apple (1995)</v>
      </c>
      <c r="AJ71" s="67"/>
      <c r="AK71" s="68">
        <f t="shared" si="9"/>
        <v>1</v>
      </c>
      <c r="AL71" s="68">
        <f t="shared" si="10"/>
        <v>1</v>
      </c>
      <c r="AM71" s="68">
        <f t="shared" si="11"/>
        <v>1</v>
      </c>
      <c r="AN71" s="68">
        <f t="shared" si="12"/>
        <v>1</v>
      </c>
      <c r="AO71" s="68">
        <f t="shared" si="13"/>
        <v>1</v>
      </c>
      <c r="AP71" s="68">
        <f t="shared" si="14"/>
        <v>1</v>
      </c>
      <c r="AQ71" s="68">
        <f t="shared" si="15"/>
        <v>1</v>
      </c>
    </row>
    <row r="72" spans="1:43" ht="162" x14ac:dyDescent="0.3">
      <c r="A72" s="59">
        <v>69</v>
      </c>
      <c r="B72" s="60">
        <v>3802</v>
      </c>
      <c r="C72" s="60" t="s">
        <v>1611</v>
      </c>
      <c r="D72" s="70" t="s">
        <v>1664</v>
      </c>
      <c r="E72" s="62" t="s">
        <v>1617</v>
      </c>
      <c r="F72" s="62" t="s">
        <v>1618</v>
      </c>
      <c r="G72" s="62" t="s">
        <v>1625</v>
      </c>
      <c r="H72" s="72" t="s">
        <v>1623</v>
      </c>
      <c r="I72" s="62" t="s">
        <v>1623</v>
      </c>
      <c r="J72" s="70" t="s">
        <v>1666</v>
      </c>
      <c r="K72" s="62" t="s">
        <v>1618</v>
      </c>
      <c r="L72" s="62" t="s">
        <v>1618</v>
      </c>
      <c r="M72" s="62" t="s">
        <v>63</v>
      </c>
      <c r="N72" s="62" t="s">
        <v>63</v>
      </c>
      <c r="O72" s="70" t="s">
        <v>1665</v>
      </c>
      <c r="P72" s="62" t="s">
        <v>1618</v>
      </c>
      <c r="Q72" s="62" t="s">
        <v>1618</v>
      </c>
      <c r="R72" s="62" t="s">
        <v>63</v>
      </c>
      <c r="S72" s="62" t="s">
        <v>63</v>
      </c>
      <c r="T72" s="63" t="s">
        <v>1734</v>
      </c>
      <c r="U72" s="62" t="s">
        <v>1618</v>
      </c>
      <c r="V72" s="62" t="s">
        <v>1618</v>
      </c>
      <c r="W72" s="62" t="s">
        <v>1618</v>
      </c>
      <c r="X72" s="62" t="s">
        <v>1618</v>
      </c>
      <c r="Y72" s="62" t="s">
        <v>63</v>
      </c>
      <c r="Z72" s="64"/>
      <c r="AA72" s="64"/>
      <c r="AB72" s="64"/>
      <c r="AC72" s="64"/>
      <c r="AD72" s="64"/>
      <c r="AE72" s="64"/>
      <c r="AF72" s="64"/>
      <c r="AH72" s="65"/>
      <c r="AI72" s="66" t="str">
        <f t="shared" si="8"/>
        <v>Mair (1995)</v>
      </c>
      <c r="AJ72" s="67"/>
      <c r="AK72" s="68">
        <f t="shared" si="9"/>
        <v>2</v>
      </c>
      <c r="AL72" s="68">
        <f t="shared" si="10"/>
        <v>1</v>
      </c>
      <c r="AM72" s="68">
        <f t="shared" si="11"/>
        <v>1</v>
      </c>
      <c r="AN72" s="68">
        <f t="shared" si="12"/>
        <v>1</v>
      </c>
      <c r="AO72" s="68">
        <f t="shared" si="13"/>
        <v>2</v>
      </c>
      <c r="AP72" s="68">
        <f t="shared" si="14"/>
        <v>1</v>
      </c>
      <c r="AQ72" s="68">
        <f t="shared" si="15"/>
        <v>1</v>
      </c>
    </row>
    <row r="73" spans="1:43" ht="40.5" x14ac:dyDescent="0.3">
      <c r="A73" s="59">
        <v>70</v>
      </c>
      <c r="B73" s="60">
        <v>3776</v>
      </c>
      <c r="C73" s="60" t="s">
        <v>1612</v>
      </c>
      <c r="D73" s="70" t="s">
        <v>1622</v>
      </c>
      <c r="E73" s="62" t="s">
        <v>1625</v>
      </c>
      <c r="F73" s="62" t="s">
        <v>1625</v>
      </c>
      <c r="G73" s="62" t="s">
        <v>1625</v>
      </c>
      <c r="H73" s="72" t="s">
        <v>62</v>
      </c>
      <c r="I73" s="62" t="s">
        <v>1623</v>
      </c>
      <c r="J73" s="70" t="s">
        <v>1668</v>
      </c>
      <c r="K73" s="62" t="s">
        <v>1618</v>
      </c>
      <c r="L73" s="62" t="s">
        <v>1618</v>
      </c>
      <c r="M73" s="62" t="s">
        <v>63</v>
      </c>
      <c r="N73" s="62" t="s">
        <v>63</v>
      </c>
      <c r="O73" s="70" t="s">
        <v>1667</v>
      </c>
      <c r="P73" s="62" t="s">
        <v>1618</v>
      </c>
      <c r="Q73" s="62" t="s">
        <v>1618</v>
      </c>
      <c r="R73" s="62" t="s">
        <v>63</v>
      </c>
      <c r="S73" s="62" t="s">
        <v>63</v>
      </c>
      <c r="T73" s="63" t="s">
        <v>1728</v>
      </c>
      <c r="U73" s="62" t="s">
        <v>1625</v>
      </c>
      <c r="V73" s="62" t="s">
        <v>1618</v>
      </c>
      <c r="W73" s="62" t="s">
        <v>1618</v>
      </c>
      <c r="X73" s="62" t="s">
        <v>1618</v>
      </c>
      <c r="Y73" s="62" t="s">
        <v>63</v>
      </c>
      <c r="Z73" s="64"/>
      <c r="AA73" s="64"/>
      <c r="AB73" s="64"/>
      <c r="AC73" s="64"/>
      <c r="AD73" s="64"/>
      <c r="AE73" s="64"/>
      <c r="AF73" s="64"/>
      <c r="AH73" s="65"/>
      <c r="AI73" s="66" t="str">
        <f t="shared" si="8"/>
        <v>Rabitzsch (1995)</v>
      </c>
      <c r="AJ73" s="67"/>
      <c r="AK73" s="68">
        <f t="shared" si="9"/>
        <v>3</v>
      </c>
      <c r="AL73" s="68">
        <f t="shared" si="10"/>
        <v>1</v>
      </c>
      <c r="AM73" s="68">
        <f t="shared" si="11"/>
        <v>1</v>
      </c>
      <c r="AN73" s="68">
        <f t="shared" si="12"/>
        <v>1</v>
      </c>
      <c r="AO73" s="68">
        <f t="shared" si="13"/>
        <v>2</v>
      </c>
      <c r="AP73" s="68">
        <f t="shared" si="14"/>
        <v>1</v>
      </c>
      <c r="AQ73" s="68">
        <f t="shared" si="15"/>
        <v>1</v>
      </c>
    </row>
    <row r="74" spans="1:43" ht="121.5" x14ac:dyDescent="0.3">
      <c r="A74" s="59">
        <v>71</v>
      </c>
      <c r="B74" s="60">
        <v>3991</v>
      </c>
      <c r="C74" s="60" t="s">
        <v>1614</v>
      </c>
      <c r="D74" s="70" t="s">
        <v>1654</v>
      </c>
      <c r="E74" s="62" t="s">
        <v>1618</v>
      </c>
      <c r="F74" s="62" t="s">
        <v>1618</v>
      </c>
      <c r="G74" s="62" t="s">
        <v>1618</v>
      </c>
      <c r="H74" s="72" t="s">
        <v>63</v>
      </c>
      <c r="I74" s="62" t="s">
        <v>63</v>
      </c>
      <c r="J74" s="70" t="s">
        <v>1655</v>
      </c>
      <c r="K74" s="62" t="s">
        <v>1618</v>
      </c>
      <c r="L74" s="62" t="s">
        <v>1618</v>
      </c>
      <c r="M74" s="62" t="s">
        <v>63</v>
      </c>
      <c r="N74" s="62" t="s">
        <v>63</v>
      </c>
      <c r="O74" s="78" t="s">
        <v>1656</v>
      </c>
      <c r="P74" s="62" t="s">
        <v>1618</v>
      </c>
      <c r="Q74" s="62" t="s">
        <v>1618</v>
      </c>
      <c r="R74" s="62" t="s">
        <v>63</v>
      </c>
      <c r="S74" s="62" t="s">
        <v>63</v>
      </c>
      <c r="T74" s="63" t="s">
        <v>1738</v>
      </c>
      <c r="U74" s="62" t="s">
        <v>1618</v>
      </c>
      <c r="V74" s="62" t="s">
        <v>1618</v>
      </c>
      <c r="W74" s="62" t="s">
        <v>1618</v>
      </c>
      <c r="X74" s="62" t="s">
        <v>1618</v>
      </c>
      <c r="Y74" s="62" t="s">
        <v>63</v>
      </c>
      <c r="Z74" s="64"/>
      <c r="AA74" s="64"/>
      <c r="AB74" s="64"/>
      <c r="AC74" s="64"/>
      <c r="AD74" s="64"/>
      <c r="AE74" s="64"/>
      <c r="AF74" s="64"/>
      <c r="AH74" s="65"/>
      <c r="AI74" s="66" t="str">
        <f>C74</f>
        <v>Bakker (1993)</v>
      </c>
      <c r="AJ74" s="67"/>
      <c r="AK74" s="68">
        <f>IF(H74="L",1, IF(H74="U", 2, IF(H74="H", 3, 4)))</f>
        <v>1</v>
      </c>
      <c r="AL74" s="68">
        <f>IF(M74="L",1, IF(M74="U", 2, IF(M74="H", 3, 4)))</f>
        <v>1</v>
      </c>
      <c r="AM74" s="68">
        <f>IF(R74="L",1, IF(R74="U", 2, IF(R74="H", 3, 4)))</f>
        <v>1</v>
      </c>
      <c r="AN74" s="68">
        <f>IF(Y74="L",1, IF(Y74="U", 2, IF(Y74="H", 3, 4)))</f>
        <v>1</v>
      </c>
      <c r="AO74" s="68">
        <f>IF(I74="L",1, IF(I74="U", 2, IF(I74="H", 3, 4)))</f>
        <v>1</v>
      </c>
      <c r="AP74" s="68">
        <f>IF(N74="L",1, IF(N74="U", 2, IF(N74="H", 3, 4)))</f>
        <v>1</v>
      </c>
      <c r="AQ74" s="68">
        <f>IF(S74="L",1, IF(S74="U", 2, IF(S74="H", 3, 4)))</f>
        <v>1</v>
      </c>
    </row>
    <row r="75" spans="1:43" ht="54" x14ac:dyDescent="0.3">
      <c r="A75" s="59">
        <v>72</v>
      </c>
      <c r="B75" s="60">
        <v>3969</v>
      </c>
      <c r="C75" s="60" t="s">
        <v>1613</v>
      </c>
      <c r="D75" s="70" t="s">
        <v>1651</v>
      </c>
      <c r="E75" s="62" t="s">
        <v>1618</v>
      </c>
      <c r="F75" s="62" t="s">
        <v>1618</v>
      </c>
      <c r="G75" s="62" t="s">
        <v>1618</v>
      </c>
      <c r="H75" s="72" t="s">
        <v>63</v>
      </c>
      <c r="I75" s="62" t="s">
        <v>63</v>
      </c>
      <c r="J75" s="70" t="s">
        <v>1652</v>
      </c>
      <c r="K75" s="62" t="s">
        <v>1618</v>
      </c>
      <c r="L75" s="62" t="s">
        <v>1618</v>
      </c>
      <c r="M75" s="62" t="s">
        <v>63</v>
      </c>
      <c r="N75" s="62" t="s">
        <v>63</v>
      </c>
      <c r="O75" s="70" t="s">
        <v>1653</v>
      </c>
      <c r="P75" s="62" t="s">
        <v>1618</v>
      </c>
      <c r="Q75" s="62" t="s">
        <v>1618</v>
      </c>
      <c r="R75" s="62" t="s">
        <v>63</v>
      </c>
      <c r="S75" s="62" t="s">
        <v>63</v>
      </c>
      <c r="T75" s="63" t="s">
        <v>1728</v>
      </c>
      <c r="U75" s="62" t="s">
        <v>1625</v>
      </c>
      <c r="V75" s="62" t="s">
        <v>1618</v>
      </c>
      <c r="W75" s="62" t="s">
        <v>1618</v>
      </c>
      <c r="X75" s="62" t="s">
        <v>1618</v>
      </c>
      <c r="Y75" s="62" t="s">
        <v>63</v>
      </c>
      <c r="Z75" s="64"/>
      <c r="AA75" s="64"/>
      <c r="AB75" s="64"/>
      <c r="AC75" s="64"/>
      <c r="AD75" s="64"/>
      <c r="AE75" s="64"/>
      <c r="AF75" s="64"/>
      <c r="AH75" s="65"/>
      <c r="AI75" s="66" t="str">
        <f t="shared" si="8"/>
        <v>Gerhardt (1993)</v>
      </c>
      <c r="AJ75" s="67"/>
      <c r="AK75" s="68">
        <f t="shared" si="9"/>
        <v>1</v>
      </c>
      <c r="AL75" s="68">
        <f t="shared" si="10"/>
        <v>1</v>
      </c>
      <c r="AM75" s="68">
        <f t="shared" si="11"/>
        <v>1</v>
      </c>
      <c r="AN75" s="68">
        <f t="shared" si="12"/>
        <v>1</v>
      </c>
      <c r="AO75" s="68">
        <f t="shared" si="13"/>
        <v>1</v>
      </c>
      <c r="AP75" s="68">
        <f t="shared" si="14"/>
        <v>1</v>
      </c>
      <c r="AQ75" s="68">
        <f t="shared" si="15"/>
        <v>1</v>
      </c>
    </row>
    <row r="76" spans="1:43" ht="108" x14ac:dyDescent="0.3">
      <c r="A76" s="59">
        <v>73</v>
      </c>
      <c r="B76" s="60">
        <v>4103</v>
      </c>
      <c r="C76" s="60" t="s">
        <v>1615</v>
      </c>
      <c r="D76" s="70" t="s">
        <v>1622</v>
      </c>
      <c r="E76" s="62" t="s">
        <v>1625</v>
      </c>
      <c r="F76" s="62" t="s">
        <v>1625</v>
      </c>
      <c r="G76" s="62" t="s">
        <v>1853</v>
      </c>
      <c r="H76" s="72" t="s">
        <v>62</v>
      </c>
      <c r="I76" s="62" t="s">
        <v>1623</v>
      </c>
      <c r="J76" s="70" t="s">
        <v>1649</v>
      </c>
      <c r="K76" s="62" t="s">
        <v>1618</v>
      </c>
      <c r="L76" s="62" t="s">
        <v>1618</v>
      </c>
      <c r="M76" s="62" t="s">
        <v>63</v>
      </c>
      <c r="N76" s="62" t="s">
        <v>63</v>
      </c>
      <c r="O76" s="70" t="s">
        <v>1650</v>
      </c>
      <c r="P76" s="62" t="s">
        <v>1618</v>
      </c>
      <c r="Q76" s="62" t="s">
        <v>1618</v>
      </c>
      <c r="R76" s="62" t="s">
        <v>63</v>
      </c>
      <c r="S76" s="62" t="s">
        <v>63</v>
      </c>
      <c r="T76" s="63" t="s">
        <v>1739</v>
      </c>
      <c r="U76" s="62" t="s">
        <v>1618</v>
      </c>
      <c r="V76" s="62" t="s">
        <v>1618</v>
      </c>
      <c r="W76" s="62" t="s">
        <v>1618</v>
      </c>
      <c r="X76" s="62" t="s">
        <v>1618</v>
      </c>
      <c r="Y76" s="62" t="s">
        <v>63</v>
      </c>
      <c r="Z76" s="64"/>
      <c r="AA76" s="64"/>
      <c r="AB76" s="64"/>
      <c r="AC76" s="64"/>
      <c r="AD76" s="64"/>
      <c r="AE76" s="64"/>
      <c r="AF76" s="64"/>
      <c r="AH76" s="65"/>
      <c r="AI76" s="66" t="str">
        <f t="shared" si="8"/>
        <v>Katus (1991)</v>
      </c>
      <c r="AJ76" s="67"/>
      <c r="AK76" s="68">
        <f t="shared" si="9"/>
        <v>3</v>
      </c>
      <c r="AL76" s="68">
        <f t="shared" si="10"/>
        <v>1</v>
      </c>
      <c r="AM76" s="68">
        <f t="shared" si="11"/>
        <v>1</v>
      </c>
      <c r="AN76" s="68">
        <f t="shared" si="12"/>
        <v>1</v>
      </c>
      <c r="AO76" s="68">
        <f t="shared" si="13"/>
        <v>2</v>
      </c>
      <c r="AP76" s="68">
        <f t="shared" si="14"/>
        <v>1</v>
      </c>
      <c r="AQ76" s="68">
        <f t="shared" si="15"/>
        <v>1</v>
      </c>
    </row>
    <row r="77" spans="1:43" x14ac:dyDescent="0.3">
      <c r="B77" s="80"/>
      <c r="C77" s="81"/>
      <c r="D77" s="80"/>
      <c r="E77" s="82"/>
      <c r="F77" s="82"/>
      <c r="G77" s="82"/>
      <c r="H77" s="64"/>
      <c r="I77" s="64"/>
      <c r="J77" s="83"/>
      <c r="K77" s="64"/>
      <c r="L77" s="64"/>
      <c r="M77" s="64"/>
      <c r="N77" s="64"/>
      <c r="O77" s="80"/>
      <c r="P77" s="64"/>
      <c r="Q77" s="64"/>
      <c r="R77" s="64"/>
      <c r="S77" s="64"/>
      <c r="T77" s="80"/>
      <c r="U77" s="64"/>
      <c r="V77" s="64"/>
      <c r="W77" s="64"/>
      <c r="X77" s="64"/>
      <c r="Y77" s="64"/>
      <c r="Z77" s="64"/>
      <c r="AA77" s="64"/>
      <c r="AB77" s="64"/>
      <c r="AC77" s="64"/>
      <c r="AD77" s="64"/>
      <c r="AE77" s="64"/>
      <c r="AF77" s="64"/>
      <c r="AH77" s="65"/>
      <c r="AI77" s="84"/>
      <c r="AJ77" s="84"/>
      <c r="AK77" s="85"/>
      <c r="AL77" s="85"/>
      <c r="AM77" s="85"/>
      <c r="AN77" s="85"/>
      <c r="AO77" s="85"/>
      <c r="AP77" s="85"/>
      <c r="AQ77" s="85"/>
    </row>
    <row r="78" spans="1:43" ht="33" x14ac:dyDescent="0.3">
      <c r="F78" s="86" t="s">
        <v>64</v>
      </c>
      <c r="G78" s="86" t="s">
        <v>65</v>
      </c>
      <c r="H78" s="86" t="s">
        <v>66</v>
      </c>
      <c r="I78" s="80"/>
      <c r="K78" s="80"/>
      <c r="L78" s="80"/>
      <c r="P78" s="83"/>
      <c r="Q78" s="83"/>
      <c r="R78" s="83"/>
      <c r="Y78" s="80"/>
      <c r="AK78" s="85"/>
      <c r="AL78" s="85"/>
      <c r="AM78" s="85"/>
      <c r="AN78" s="85"/>
      <c r="AO78" s="85"/>
      <c r="AP78" s="85"/>
    </row>
    <row r="79" spans="1:43" ht="24" x14ac:dyDescent="0.3">
      <c r="E79" s="87" t="s">
        <v>49</v>
      </c>
      <c r="F79" s="86">
        <f xml:space="preserve"> COUNTIF($H$4:$H$76,"L")</f>
        <v>27</v>
      </c>
      <c r="G79" s="86">
        <f xml:space="preserve"> COUNTIF($H$4:$H$76,"U")</f>
        <v>36</v>
      </c>
      <c r="H79" s="86">
        <f xml:space="preserve"> COUNTIF($H$4:$H$76,"H")</f>
        <v>10</v>
      </c>
      <c r="I79" s="80"/>
      <c r="K79" s="80"/>
      <c r="L79" s="80"/>
      <c r="P79" s="83"/>
      <c r="Q79" s="83"/>
      <c r="R79" s="83"/>
      <c r="Y79" s="80"/>
      <c r="AJ79" s="88"/>
      <c r="AK79" s="89"/>
      <c r="AL79" s="90"/>
      <c r="AM79" s="85"/>
      <c r="AN79" s="90"/>
      <c r="AO79" s="89"/>
      <c r="AP79" s="90"/>
    </row>
    <row r="80" spans="1:43" ht="24" x14ac:dyDescent="0.3">
      <c r="E80" s="87" t="s">
        <v>50</v>
      </c>
      <c r="F80" s="86">
        <f xml:space="preserve"> COUNTIF($M$4:$M$76,"L")</f>
        <v>67</v>
      </c>
      <c r="G80" s="86">
        <f xml:space="preserve"> COUNTIF($M$4:$M$76,"U")</f>
        <v>0</v>
      </c>
      <c r="H80" s="86">
        <f xml:space="preserve"> COUNTIF($M$4:$M$76,"H")</f>
        <v>6</v>
      </c>
      <c r="I80" s="80"/>
      <c r="K80" s="80"/>
      <c r="L80" s="80"/>
      <c r="P80" s="83"/>
      <c r="Q80" s="83"/>
      <c r="R80" s="83"/>
      <c r="Y80" s="80"/>
      <c r="AJ80" s="88"/>
      <c r="AK80" s="89"/>
      <c r="AL80" s="90"/>
      <c r="AM80" s="89"/>
      <c r="AN80" s="90"/>
      <c r="AO80" s="89"/>
      <c r="AP80" s="90"/>
    </row>
    <row r="81" spans="5:42" ht="36" x14ac:dyDescent="0.3">
      <c r="E81" s="87" t="s">
        <v>51</v>
      </c>
      <c r="F81" s="86">
        <f xml:space="preserve"> COUNTIF($R$4:$R$76,"L")</f>
        <v>70</v>
      </c>
      <c r="G81" s="86">
        <f xml:space="preserve"> COUNTIF($R$4:$R$76,"U")</f>
        <v>3</v>
      </c>
      <c r="H81" s="86">
        <f xml:space="preserve"> COUNTIF($R$4:$R$76,"H")</f>
        <v>0</v>
      </c>
      <c r="I81" s="80"/>
      <c r="K81" s="80"/>
      <c r="L81" s="80"/>
      <c r="P81" s="83"/>
      <c r="Q81" s="83"/>
      <c r="R81" s="83"/>
      <c r="Y81" s="80"/>
      <c r="AJ81" s="88"/>
      <c r="AK81" s="91"/>
      <c r="AL81" s="91"/>
      <c r="AM81" s="91"/>
      <c r="AN81" s="91"/>
      <c r="AO81" s="91"/>
      <c r="AP81" s="91"/>
    </row>
    <row r="82" spans="5:42" ht="24" x14ac:dyDescent="0.3">
      <c r="E82" s="87" t="s">
        <v>52</v>
      </c>
      <c r="F82" s="86">
        <f xml:space="preserve"> COUNTIF($Y$4:$Y$76,"L")</f>
        <v>73</v>
      </c>
      <c r="G82" s="86">
        <f xml:space="preserve"> COUNTIF($Y$4:$Y$76,"U")</f>
        <v>0</v>
      </c>
      <c r="H82" s="86">
        <f xml:space="preserve"> COUNTIF($Y$4:$Y$76,"H")</f>
        <v>0</v>
      </c>
      <c r="I82" s="80"/>
      <c r="K82" s="80"/>
      <c r="L82" s="80"/>
      <c r="P82" s="83"/>
      <c r="Q82" s="83"/>
      <c r="R82" s="83"/>
      <c r="Y82" s="80"/>
      <c r="AJ82" s="88"/>
      <c r="AK82" s="91"/>
      <c r="AL82" s="91"/>
      <c r="AM82" s="91"/>
      <c r="AN82" s="91"/>
      <c r="AO82" s="91"/>
      <c r="AP82" s="91"/>
    </row>
    <row r="83" spans="5:42" ht="36" x14ac:dyDescent="0.3">
      <c r="E83" s="87" t="s">
        <v>53</v>
      </c>
      <c r="F83" s="86">
        <f xml:space="preserve"> COUNTIF($I$4:$I$76,"L")</f>
        <v>27</v>
      </c>
      <c r="G83" s="86">
        <f xml:space="preserve"> COUNTIF($I$4:$I$76,"U")</f>
        <v>46</v>
      </c>
      <c r="H83" s="86">
        <f xml:space="preserve"> COUNTIF($I$4:$I$76,"H")</f>
        <v>0</v>
      </c>
      <c r="I83" s="80"/>
      <c r="K83" s="80"/>
      <c r="L83" s="80"/>
      <c r="P83" s="83"/>
      <c r="Q83" s="83"/>
      <c r="R83" s="83"/>
      <c r="Y83" s="80"/>
      <c r="AJ83" s="88"/>
      <c r="AK83" s="45"/>
    </row>
    <row r="84" spans="5:42" ht="24" x14ac:dyDescent="0.3">
      <c r="E84" s="87" t="s">
        <v>54</v>
      </c>
      <c r="F84" s="86">
        <f xml:space="preserve"> COUNTIF($N$4:$N$76,"L")</f>
        <v>67</v>
      </c>
      <c r="G84" s="86">
        <f xml:space="preserve"> COUNTIF($N$4:$N$76,"U")</f>
        <v>6</v>
      </c>
      <c r="H84" s="86">
        <f xml:space="preserve"> COUNTIF($N$4:$N$76,"H")</f>
        <v>0</v>
      </c>
      <c r="I84" s="80"/>
      <c r="K84" s="80"/>
      <c r="L84" s="80"/>
      <c r="P84" s="83"/>
      <c r="Q84" s="83"/>
      <c r="R84" s="83"/>
      <c r="Y84" s="80"/>
      <c r="AJ84" s="88"/>
      <c r="AK84" s="45"/>
    </row>
    <row r="85" spans="5:42" ht="36" x14ac:dyDescent="0.3">
      <c r="E85" s="87" t="s">
        <v>55</v>
      </c>
      <c r="F85" s="86">
        <f xml:space="preserve"> COUNTIF($S$4:$S$76,"L")</f>
        <v>70</v>
      </c>
      <c r="G85" s="86">
        <f xml:space="preserve"> COUNTIF($S$4:$S$76,"U")</f>
        <v>3</v>
      </c>
      <c r="H85" s="86">
        <f xml:space="preserve"> COUNTIF($S$4:$S$76,"H")</f>
        <v>0</v>
      </c>
      <c r="I85" s="80"/>
      <c r="K85" s="80"/>
      <c r="L85" s="80"/>
      <c r="P85" s="83"/>
      <c r="Q85" s="83"/>
      <c r="R85" s="83"/>
      <c r="Y85" s="80"/>
      <c r="AJ85" s="88"/>
      <c r="AK85" s="45"/>
    </row>
    <row r="86" spans="5:42" ht="16.5" x14ac:dyDescent="0.3">
      <c r="AK86" s="45"/>
    </row>
    <row r="87" spans="5:42" ht="16.5" x14ac:dyDescent="0.3">
      <c r="AK87" s="45"/>
    </row>
    <row r="88" spans="5:42" ht="33" x14ac:dyDescent="0.3">
      <c r="F88" s="79" t="s">
        <v>64</v>
      </c>
      <c r="G88" s="79" t="s">
        <v>65</v>
      </c>
      <c r="H88" s="79" t="s">
        <v>66</v>
      </c>
      <c r="K88" s="47"/>
      <c r="L88" s="47"/>
      <c r="P88" s="47"/>
      <c r="Q88" s="47"/>
      <c r="Y88" s="47"/>
      <c r="AK88" s="45"/>
    </row>
    <row r="89" spans="5:42" ht="24" x14ac:dyDescent="0.3">
      <c r="E89" s="87" t="s">
        <v>49</v>
      </c>
      <c r="F89" s="92">
        <f>F79/73</f>
        <v>0.36986301369863012</v>
      </c>
      <c r="G89" s="92">
        <f>G79/73</f>
        <v>0.49315068493150682</v>
      </c>
      <c r="H89" s="92">
        <f>H79/73</f>
        <v>0.13698630136986301</v>
      </c>
      <c r="K89" s="93"/>
      <c r="L89" s="93"/>
      <c r="P89" s="94"/>
      <c r="Q89" s="94"/>
      <c r="Y89" s="47"/>
      <c r="AJ89" s="88"/>
      <c r="AK89" s="95"/>
      <c r="AL89" s="95"/>
      <c r="AM89" s="95"/>
      <c r="AO89" s="96"/>
    </row>
    <row r="90" spans="5:42" ht="24" x14ac:dyDescent="0.3">
      <c r="E90" s="87" t="s">
        <v>50</v>
      </c>
      <c r="F90" s="92">
        <f t="shared" ref="F90:H95" si="16">F80/73</f>
        <v>0.9178082191780822</v>
      </c>
      <c r="G90" s="92">
        <f t="shared" si="16"/>
        <v>0</v>
      </c>
      <c r="H90" s="92">
        <f t="shared" si="16"/>
        <v>8.2191780821917804E-2</v>
      </c>
      <c r="K90" s="93"/>
      <c r="L90" s="93"/>
      <c r="P90" s="94"/>
      <c r="Q90" s="94"/>
      <c r="Y90" s="47"/>
      <c r="AJ90" s="88"/>
      <c r="AK90" s="95"/>
      <c r="AL90" s="95"/>
      <c r="AM90" s="95"/>
      <c r="AO90" s="96"/>
    </row>
    <row r="91" spans="5:42" ht="36" x14ac:dyDescent="0.3">
      <c r="E91" s="87" t="s">
        <v>51</v>
      </c>
      <c r="F91" s="92">
        <f t="shared" si="16"/>
        <v>0.95890410958904104</v>
      </c>
      <c r="G91" s="92">
        <f t="shared" si="16"/>
        <v>4.1095890410958902E-2</v>
      </c>
      <c r="H91" s="92">
        <f t="shared" si="16"/>
        <v>0</v>
      </c>
      <c r="K91" s="93"/>
      <c r="L91" s="93"/>
      <c r="P91" s="94"/>
      <c r="Q91" s="94"/>
      <c r="Y91" s="47"/>
      <c r="AJ91" s="88"/>
      <c r="AK91" s="95"/>
      <c r="AL91" s="95"/>
      <c r="AM91" s="95"/>
      <c r="AO91" s="96"/>
    </row>
    <row r="92" spans="5:42" ht="24" x14ac:dyDescent="0.3">
      <c r="E92" s="87" t="s">
        <v>52</v>
      </c>
      <c r="F92" s="92">
        <f t="shared" si="16"/>
        <v>1</v>
      </c>
      <c r="G92" s="92">
        <f t="shared" si="16"/>
        <v>0</v>
      </c>
      <c r="H92" s="92">
        <f t="shared" si="16"/>
        <v>0</v>
      </c>
      <c r="K92" s="93"/>
      <c r="L92" s="93"/>
      <c r="P92" s="94"/>
      <c r="Q92" s="94"/>
      <c r="Y92" s="47"/>
      <c r="AJ92" s="88"/>
      <c r="AK92" s="95"/>
      <c r="AL92" s="95"/>
      <c r="AM92" s="95"/>
      <c r="AO92" s="96"/>
    </row>
    <row r="93" spans="5:42" ht="36" x14ac:dyDescent="0.3">
      <c r="E93" s="87" t="s">
        <v>53</v>
      </c>
      <c r="F93" s="92">
        <f t="shared" si="16"/>
        <v>0.36986301369863012</v>
      </c>
      <c r="G93" s="92">
        <f t="shared" si="16"/>
        <v>0.63013698630136983</v>
      </c>
      <c r="H93" s="92">
        <f t="shared" si="16"/>
        <v>0</v>
      </c>
      <c r="K93" s="93"/>
      <c r="L93" s="93"/>
      <c r="P93" s="94"/>
      <c r="Q93" s="94"/>
      <c r="Y93" s="47"/>
      <c r="AJ93" s="88"/>
      <c r="AK93" s="95"/>
      <c r="AL93" s="95"/>
      <c r="AM93" s="95"/>
      <c r="AO93" s="96"/>
    </row>
    <row r="94" spans="5:42" ht="24" x14ac:dyDescent="0.3">
      <c r="E94" s="87" t="s">
        <v>54</v>
      </c>
      <c r="F94" s="92">
        <f t="shared" si="16"/>
        <v>0.9178082191780822</v>
      </c>
      <c r="G94" s="92">
        <f t="shared" si="16"/>
        <v>8.2191780821917804E-2</v>
      </c>
      <c r="H94" s="92">
        <f t="shared" si="16"/>
        <v>0</v>
      </c>
      <c r="K94" s="93"/>
      <c r="L94" s="93"/>
      <c r="P94" s="94"/>
      <c r="Q94" s="94"/>
      <c r="Y94" s="47"/>
      <c r="AJ94" s="88"/>
      <c r="AK94" s="95"/>
      <c r="AL94" s="95"/>
      <c r="AM94" s="95"/>
      <c r="AO94" s="96"/>
    </row>
    <row r="95" spans="5:42" ht="36" x14ac:dyDescent="0.3">
      <c r="E95" s="87" t="s">
        <v>55</v>
      </c>
      <c r="F95" s="92">
        <f t="shared" si="16"/>
        <v>0.95890410958904104</v>
      </c>
      <c r="G95" s="92">
        <f t="shared" si="16"/>
        <v>4.1095890410958902E-2</v>
      </c>
      <c r="H95" s="92">
        <f t="shared" si="16"/>
        <v>0</v>
      </c>
      <c r="K95" s="93"/>
      <c r="L95" s="93"/>
      <c r="P95" s="94"/>
      <c r="Q95" s="94"/>
      <c r="Y95" s="47"/>
      <c r="AJ95" s="88"/>
      <c r="AK95" s="95"/>
      <c r="AL95" s="95"/>
      <c r="AM95" s="95"/>
      <c r="AO95" s="96"/>
    </row>
  </sheetData>
  <sheetProtection algorithmName="SHA-512" hashValue="Bu+NnAp4LmL6cB4p9ZQRqOCWUGLxHRRsKsBRYeOL3uiGUn0riIVZA/0xQxOtgRfjPwkbA16Wxys5a89yC1wKcA==" saltValue="GZVNDU4oEcVadvRljeq7sQ==" spinCount="100000" sheet="1" objects="1" scenarios="1" selectLockedCells="1" selectUnlockedCells="1"/>
  <mergeCells count="3">
    <mergeCell ref="AI2:AI3"/>
    <mergeCell ref="AK2:AN2"/>
    <mergeCell ref="AO2:AQ2"/>
  </mergeCells>
  <phoneticPr fontId="1" type="noConversion"/>
  <conditionalFormatting sqref="K4:N4 N6 H7 R7:S7 AK4:AQ77 AH4:AH77 K5:M6 U4:AF7 P7:Q8 P12:S12 K77:N77 P77:S77 U77:AF77 K74:N75 H72:H73 M72:N72 H70 P4:S6 H31 H34:H35 U33:AF33 P34:S35 H37 Z8:AF32 Z34:AF51 U52:AF52 Z62:AF76 U61:AF61 H75:I77 Z53:AF60">
    <cfRule type="containsText" dxfId="1039" priority="1076" operator="containsText" text="L">
      <formula>NOT(ISERROR(SEARCH("L",H4)))</formula>
    </cfRule>
  </conditionalFormatting>
  <conditionalFormatting sqref="K4:N4 N6 H7 R7:S7 AH4:AH77 K5:M6 U4:AF7 P7:Q8 P12:S12 K77:N77 P77:S77 U77:AF77 K74:N75 H72:H73 M72:N72 H70 P4:S6 H31 H34:H35 U33:AF33 P34:S35 H37 Z8:AF32 Z34:AF51 U52:AF52 Z62:AF76 U61:AF61 H75:I77 Z53:AF60">
    <cfRule type="containsText" dxfId="1038" priority="1074" operator="containsText" text="H">
      <formula>NOT(ISERROR(SEARCH("H",H4)))</formula>
    </cfRule>
    <cfRule type="containsText" dxfId="1037" priority="1075" operator="containsText" text="U">
      <formula>NOT(ISERROR(SEARCH("U",H4)))</formula>
    </cfRule>
  </conditionalFormatting>
  <conditionalFormatting sqref="H97:H1048576 F78 H86:H87">
    <cfRule type="iconSet" priority="1073">
      <iconSet iconSet="3Symbols">
        <cfvo type="percent" val="0"/>
        <cfvo type="percent" val="&quot;L&quot;"/>
        <cfvo type="percent" val="&quot;H&quot;"/>
      </iconSet>
    </cfRule>
  </conditionalFormatting>
  <conditionalFormatting sqref="R78">
    <cfRule type="iconSet" priority="1072">
      <iconSet iconSet="3Symbols">
        <cfvo type="percent" val="0"/>
        <cfvo type="percent" val="&quot;L&quot;"/>
        <cfvo type="percent" val="&quot;H&quot;"/>
      </iconSet>
    </cfRule>
  </conditionalFormatting>
  <conditionalFormatting sqref="F88">
    <cfRule type="iconSet" priority="1071">
      <iconSet iconSet="3Symbols">
        <cfvo type="percent" val="0"/>
        <cfvo type="percent" val="&quot;L&quot;"/>
        <cfvo type="percent" val="&quot;H&quot;"/>
      </iconSet>
    </cfRule>
  </conditionalFormatting>
  <conditionalFormatting sqref="H88">
    <cfRule type="iconSet" priority="1070">
      <iconSet iconSet="3Symbols">
        <cfvo type="percent" val="0"/>
        <cfvo type="percent" val="&quot;L&quot;"/>
        <cfvo type="percent" val="&quot;H&quot;"/>
      </iconSet>
    </cfRule>
  </conditionalFormatting>
  <conditionalFormatting sqref="AK86:AK87">
    <cfRule type="iconSet" priority="1069">
      <iconSet iconSet="3Symbols">
        <cfvo type="percent" val="0"/>
        <cfvo type="percent" val="&quot;L&quot;"/>
        <cfvo type="percent" val="&quot;H&quot;"/>
      </iconSet>
    </cfRule>
  </conditionalFormatting>
  <conditionalFormatting sqref="AK88">
    <cfRule type="iconSet" priority="1065">
      <iconSet iconSet="3Symbols">
        <cfvo type="percent" val="0"/>
        <cfvo type="percent" val="&quot;L&quot;"/>
        <cfvo type="percent" val="&quot;H&quot;"/>
      </iconSet>
    </cfRule>
  </conditionalFormatting>
  <conditionalFormatting sqref="AL88">
    <cfRule type="iconSet" priority="1064">
      <iconSet iconSet="3Symbols">
        <cfvo type="percent" val="0"/>
        <cfvo type="percent" val="&quot;L&quot;"/>
        <cfvo type="percent" val="&quot;H&quot;"/>
      </iconSet>
    </cfRule>
  </conditionalFormatting>
  <conditionalFormatting sqref="AM88">
    <cfRule type="iconSet" priority="1063">
      <iconSet iconSet="3Symbols">
        <cfvo type="percent" val="0"/>
        <cfvo type="percent" val="&quot;L&quot;"/>
        <cfvo type="percent" val="&quot;H&quot;"/>
      </iconSet>
    </cfRule>
  </conditionalFormatting>
  <conditionalFormatting sqref="H4">
    <cfRule type="containsText" dxfId="1036" priority="1061" operator="containsText" text="L">
      <formula>NOT(ISERROR(SEARCH("L",H4)))</formula>
    </cfRule>
  </conditionalFormatting>
  <conditionalFormatting sqref="H4">
    <cfRule type="containsText" dxfId="1035" priority="1059" operator="containsText" text="H">
      <formula>NOT(ISERROR(SEARCH("H",H4)))</formula>
    </cfRule>
    <cfRule type="containsText" dxfId="1034" priority="1060" operator="containsText" text="U">
      <formula>NOT(ISERROR(SEARCH("U",H4)))</formula>
    </cfRule>
  </conditionalFormatting>
  <conditionalFormatting sqref="M7 M9">
    <cfRule type="containsText" dxfId="1033" priority="1058" operator="containsText" text="L">
      <formula>NOT(ISERROR(SEARCH("L",M7)))</formula>
    </cfRule>
  </conditionalFormatting>
  <conditionalFormatting sqref="M7 M9">
    <cfRule type="containsText" dxfId="1032" priority="1056" operator="containsText" text="H">
      <formula>NOT(ISERROR(SEARCH("H",M7)))</formula>
    </cfRule>
    <cfRule type="containsText" dxfId="1031" priority="1057" operator="containsText" text="U">
      <formula>NOT(ISERROR(SEARCH("U",M7)))</formula>
    </cfRule>
  </conditionalFormatting>
  <conditionalFormatting sqref="I7 K9:L9 K72:L72 K71 I70 I31 I34:I35 I37 I72:I73">
    <cfRule type="containsText" dxfId="1030" priority="1055" operator="containsText" text="L">
      <formula>NOT(ISERROR(SEARCH("L",I7)))</formula>
    </cfRule>
  </conditionalFormatting>
  <conditionalFormatting sqref="I7 K9:L9 K72:L72 K71 I70 I31 I34:I35 I37 I72:I73">
    <cfRule type="containsText" dxfId="1029" priority="1053" operator="containsText" text="H">
      <formula>NOT(ISERROR(SEARCH("H",I7)))</formula>
    </cfRule>
    <cfRule type="containsText" dxfId="1028" priority="1054" operator="containsText" text="U">
      <formula>NOT(ISERROR(SEARCH("U",I7)))</formula>
    </cfRule>
  </conditionalFormatting>
  <conditionalFormatting sqref="N5 N7 N9">
    <cfRule type="containsText" dxfId="1027" priority="1052" operator="containsText" text="L">
      <formula>NOT(ISERROR(SEARCH("L",N5)))</formula>
    </cfRule>
  </conditionalFormatting>
  <conditionalFormatting sqref="N5 N7 N9">
    <cfRule type="containsText" dxfId="1026" priority="1050" operator="containsText" text="H">
      <formula>NOT(ISERROR(SEARCH("H",N5)))</formula>
    </cfRule>
    <cfRule type="containsText" dxfId="1025" priority="1051" operator="containsText" text="U">
      <formula>NOT(ISERROR(SEARCH("U",N5)))</formula>
    </cfRule>
  </conditionalFormatting>
  <conditionalFormatting sqref="H78">
    <cfRule type="iconSet" priority="1049">
      <iconSet iconSet="3Symbols">
        <cfvo type="percent" val="0"/>
        <cfvo type="percent" val="&quot;L&quot;"/>
        <cfvo type="percent" val="&quot;H&quot;"/>
      </iconSet>
    </cfRule>
  </conditionalFormatting>
  <conditionalFormatting sqref="G78 P78:Q78">
    <cfRule type="iconSet" priority="1077">
      <iconSet iconSet="3Symbols">
        <cfvo type="percent" val="0"/>
        <cfvo type="percent" val="&quot;L&quot;"/>
        <cfvo type="percent" val="&quot;H&quot;"/>
      </iconSet>
    </cfRule>
  </conditionalFormatting>
  <conditionalFormatting sqref="G88 P88:Q88">
    <cfRule type="iconSet" priority="1078">
      <iconSet iconSet="3Symbols">
        <cfvo type="percent" val="0"/>
        <cfvo type="percent" val="&quot;L&quot;"/>
        <cfvo type="percent" val="&quot;H&quot;"/>
      </iconSet>
    </cfRule>
  </conditionalFormatting>
  <conditionalFormatting sqref="K7">
    <cfRule type="containsText" dxfId="1024" priority="1048" operator="containsText" text="L">
      <formula>NOT(ISERROR(SEARCH("L",K7)))</formula>
    </cfRule>
  </conditionalFormatting>
  <conditionalFormatting sqref="K7">
    <cfRule type="containsText" dxfId="1023" priority="1046" operator="containsText" text="H">
      <formula>NOT(ISERROR(SEARCH("H",K7)))</formula>
    </cfRule>
    <cfRule type="containsText" dxfId="1022" priority="1047" operator="containsText" text="U">
      <formula>NOT(ISERROR(SEARCH("U",K7)))</formula>
    </cfRule>
  </conditionalFormatting>
  <conditionalFormatting sqref="L7">
    <cfRule type="containsText" dxfId="1021" priority="1045" operator="containsText" text="L">
      <formula>NOT(ISERROR(SEARCH("L",L7)))</formula>
    </cfRule>
  </conditionalFormatting>
  <conditionalFormatting sqref="L7">
    <cfRule type="containsText" dxfId="1020" priority="1043" operator="containsText" text="H">
      <formula>NOT(ISERROR(SEARCH("H",L7)))</formula>
    </cfRule>
    <cfRule type="containsText" dxfId="1019" priority="1044" operator="containsText" text="U">
      <formula>NOT(ISERROR(SEARCH("U",L7)))</formula>
    </cfRule>
  </conditionalFormatting>
  <conditionalFormatting sqref="K8">
    <cfRule type="containsText" dxfId="1018" priority="1042" operator="containsText" text="L">
      <formula>NOT(ISERROR(SEARCH("L",K8)))</formula>
    </cfRule>
  </conditionalFormatting>
  <conditionalFormatting sqref="K8">
    <cfRule type="containsText" dxfId="1017" priority="1040" operator="containsText" text="H">
      <formula>NOT(ISERROR(SEARCH("H",K8)))</formula>
    </cfRule>
    <cfRule type="containsText" dxfId="1016" priority="1041" operator="containsText" text="U">
      <formula>NOT(ISERROR(SEARCH("U",K8)))</formula>
    </cfRule>
  </conditionalFormatting>
  <conditionalFormatting sqref="L8">
    <cfRule type="containsText" dxfId="1015" priority="1039" operator="containsText" text="L">
      <formula>NOT(ISERROR(SEARCH("L",L8)))</formula>
    </cfRule>
  </conditionalFormatting>
  <conditionalFormatting sqref="L8">
    <cfRule type="containsText" dxfId="1014" priority="1037" operator="containsText" text="H">
      <formula>NOT(ISERROR(SEARCH("H",L8)))</formula>
    </cfRule>
    <cfRule type="containsText" dxfId="1013" priority="1038" operator="containsText" text="U">
      <formula>NOT(ISERROR(SEARCH("U",L8)))</formula>
    </cfRule>
  </conditionalFormatting>
  <conditionalFormatting sqref="M8">
    <cfRule type="containsText" dxfId="1012" priority="1036" operator="containsText" text="L">
      <formula>NOT(ISERROR(SEARCH("L",M8)))</formula>
    </cfRule>
  </conditionalFormatting>
  <conditionalFormatting sqref="M8">
    <cfRule type="containsText" dxfId="1011" priority="1034" operator="containsText" text="H">
      <formula>NOT(ISERROR(SEARCH("H",M8)))</formula>
    </cfRule>
    <cfRule type="containsText" dxfId="1010" priority="1035" operator="containsText" text="U">
      <formula>NOT(ISERROR(SEARCH("U",M8)))</formula>
    </cfRule>
  </conditionalFormatting>
  <conditionalFormatting sqref="N8">
    <cfRule type="containsText" dxfId="1009" priority="1033" operator="containsText" text="L">
      <formula>NOT(ISERROR(SEARCH("L",N8)))</formula>
    </cfRule>
  </conditionalFormatting>
  <conditionalFormatting sqref="N8">
    <cfRule type="containsText" dxfId="1008" priority="1031" operator="containsText" text="H">
      <formula>NOT(ISERROR(SEARCH("H",N8)))</formula>
    </cfRule>
    <cfRule type="containsText" dxfId="1007" priority="1032" operator="containsText" text="U">
      <formula>NOT(ISERROR(SEARCH("U",N8)))</formula>
    </cfRule>
  </conditionalFormatting>
  <conditionalFormatting sqref="R8:S8">
    <cfRule type="containsText" dxfId="1006" priority="1030" operator="containsText" text="L">
      <formula>NOT(ISERROR(SEARCH("L",R8)))</formula>
    </cfRule>
  </conditionalFormatting>
  <conditionalFormatting sqref="R8:S8">
    <cfRule type="containsText" dxfId="1005" priority="1028" operator="containsText" text="H">
      <formula>NOT(ISERROR(SEARCH("H",R8)))</formula>
    </cfRule>
    <cfRule type="containsText" dxfId="1004" priority="1029" operator="containsText" text="U">
      <formula>NOT(ISERROR(SEARCH("U",R8)))</formula>
    </cfRule>
  </conditionalFormatting>
  <conditionalFormatting sqref="U8:Y8">
    <cfRule type="containsText" dxfId="1003" priority="1027" operator="containsText" text="L">
      <formula>NOT(ISERROR(SEARCH("L",U8)))</formula>
    </cfRule>
  </conditionalFormatting>
  <conditionalFormatting sqref="U8:Y8">
    <cfRule type="containsText" dxfId="1002" priority="1025" operator="containsText" text="H">
      <formula>NOT(ISERROR(SEARCH("H",U8)))</formula>
    </cfRule>
    <cfRule type="containsText" dxfId="1001" priority="1026" operator="containsText" text="U">
      <formula>NOT(ISERROR(SEARCH("U",U8)))</formula>
    </cfRule>
  </conditionalFormatting>
  <conditionalFormatting sqref="P9">
    <cfRule type="containsText" dxfId="1000" priority="1024" operator="containsText" text="L">
      <formula>NOT(ISERROR(SEARCH("L",P9)))</formula>
    </cfRule>
  </conditionalFormatting>
  <conditionalFormatting sqref="P9">
    <cfRule type="containsText" dxfId="999" priority="1022" operator="containsText" text="H">
      <formula>NOT(ISERROR(SEARCH("H",P9)))</formula>
    </cfRule>
    <cfRule type="containsText" dxfId="998" priority="1023" operator="containsText" text="U">
      <formula>NOT(ISERROR(SEARCH("U",P9)))</formula>
    </cfRule>
  </conditionalFormatting>
  <conditionalFormatting sqref="U9:Y9">
    <cfRule type="containsText" dxfId="997" priority="1021" operator="containsText" text="L">
      <formula>NOT(ISERROR(SEARCH("L",U9)))</formula>
    </cfRule>
  </conditionalFormatting>
  <conditionalFormatting sqref="U9:Y9">
    <cfRule type="containsText" dxfId="996" priority="1019" operator="containsText" text="H">
      <formula>NOT(ISERROR(SEARCH("H",U9)))</formula>
    </cfRule>
    <cfRule type="containsText" dxfId="995" priority="1020" operator="containsText" text="U">
      <formula>NOT(ISERROR(SEARCH("U",U9)))</formula>
    </cfRule>
  </conditionalFormatting>
  <conditionalFormatting sqref="K10">
    <cfRule type="containsText" dxfId="994" priority="1018" operator="containsText" text="L">
      <formula>NOT(ISERROR(SEARCH("L",K10)))</formula>
    </cfRule>
  </conditionalFormatting>
  <conditionalFormatting sqref="K10">
    <cfRule type="containsText" dxfId="993" priority="1016" operator="containsText" text="H">
      <formula>NOT(ISERROR(SEARCH("H",K10)))</formula>
    </cfRule>
    <cfRule type="containsText" dxfId="992" priority="1017" operator="containsText" text="U">
      <formula>NOT(ISERROR(SEARCH("U",K10)))</formula>
    </cfRule>
  </conditionalFormatting>
  <conditionalFormatting sqref="L10">
    <cfRule type="containsText" dxfId="991" priority="1015" operator="containsText" text="L">
      <formula>NOT(ISERROR(SEARCH("L",L10)))</formula>
    </cfRule>
  </conditionalFormatting>
  <conditionalFormatting sqref="L10">
    <cfRule type="containsText" dxfId="990" priority="1013" operator="containsText" text="H">
      <formula>NOT(ISERROR(SEARCH("H",L10)))</formula>
    </cfRule>
    <cfRule type="containsText" dxfId="989" priority="1014" operator="containsText" text="U">
      <formula>NOT(ISERROR(SEARCH("U",L10)))</formula>
    </cfRule>
  </conditionalFormatting>
  <conditionalFormatting sqref="M10">
    <cfRule type="containsText" dxfId="988" priority="1012" operator="containsText" text="L">
      <formula>NOT(ISERROR(SEARCH("L",M10)))</formula>
    </cfRule>
  </conditionalFormatting>
  <conditionalFormatting sqref="M10">
    <cfRule type="containsText" dxfId="987" priority="1010" operator="containsText" text="H">
      <formula>NOT(ISERROR(SEARCH("H",M10)))</formula>
    </cfRule>
    <cfRule type="containsText" dxfId="986" priority="1011" operator="containsText" text="U">
      <formula>NOT(ISERROR(SEARCH("U",M10)))</formula>
    </cfRule>
  </conditionalFormatting>
  <conditionalFormatting sqref="N10">
    <cfRule type="containsText" dxfId="985" priority="1009" operator="containsText" text="L">
      <formula>NOT(ISERROR(SEARCH("L",N10)))</formula>
    </cfRule>
  </conditionalFormatting>
  <conditionalFormatting sqref="N10">
    <cfRule type="containsText" dxfId="984" priority="1007" operator="containsText" text="H">
      <formula>NOT(ISERROR(SEARCH("H",N10)))</formula>
    </cfRule>
    <cfRule type="containsText" dxfId="983" priority="1008" operator="containsText" text="U">
      <formula>NOT(ISERROR(SEARCH("U",N10)))</formula>
    </cfRule>
  </conditionalFormatting>
  <conditionalFormatting sqref="P10">
    <cfRule type="containsText" dxfId="982" priority="1006" operator="containsText" text="L">
      <formula>NOT(ISERROR(SEARCH("L",P10)))</formula>
    </cfRule>
  </conditionalFormatting>
  <conditionalFormatting sqref="P10">
    <cfRule type="containsText" dxfId="981" priority="1004" operator="containsText" text="H">
      <formula>NOT(ISERROR(SEARCH("H",P10)))</formula>
    </cfRule>
    <cfRule type="containsText" dxfId="980" priority="1005" operator="containsText" text="U">
      <formula>NOT(ISERROR(SEARCH("U",P10)))</formula>
    </cfRule>
  </conditionalFormatting>
  <conditionalFormatting sqref="V10:Y10">
    <cfRule type="containsText" dxfId="979" priority="1003" operator="containsText" text="L">
      <formula>NOT(ISERROR(SEARCH("L",V10)))</formula>
    </cfRule>
  </conditionalFormatting>
  <conditionalFormatting sqref="V10:Y10">
    <cfRule type="containsText" dxfId="978" priority="1001" operator="containsText" text="H">
      <formula>NOT(ISERROR(SEARCH("H",V10)))</formula>
    </cfRule>
    <cfRule type="containsText" dxfId="977" priority="1002" operator="containsText" text="U">
      <formula>NOT(ISERROR(SEARCH("U",V10)))</formula>
    </cfRule>
  </conditionalFormatting>
  <conditionalFormatting sqref="H11:I11">
    <cfRule type="containsText" dxfId="976" priority="1000" operator="containsText" text="L">
      <formula>NOT(ISERROR(SEARCH("L",H11)))</formula>
    </cfRule>
  </conditionalFormatting>
  <conditionalFormatting sqref="H11:I11">
    <cfRule type="containsText" dxfId="975" priority="998" operator="containsText" text="H">
      <formula>NOT(ISERROR(SEARCH("H",H11)))</formula>
    </cfRule>
    <cfRule type="containsText" dxfId="974" priority="999" operator="containsText" text="U">
      <formula>NOT(ISERROR(SEARCH("U",H11)))</formula>
    </cfRule>
  </conditionalFormatting>
  <conditionalFormatting sqref="P11">
    <cfRule type="containsText" dxfId="973" priority="997" operator="containsText" text="L">
      <formula>NOT(ISERROR(SEARCH("L",P11)))</formula>
    </cfRule>
  </conditionalFormatting>
  <conditionalFormatting sqref="P11">
    <cfRule type="containsText" dxfId="972" priority="995" operator="containsText" text="H">
      <formula>NOT(ISERROR(SEARCH("H",P11)))</formula>
    </cfRule>
    <cfRule type="containsText" dxfId="971" priority="996" operator="containsText" text="U">
      <formula>NOT(ISERROR(SEARCH("U",P11)))</formula>
    </cfRule>
  </conditionalFormatting>
  <conditionalFormatting sqref="U11:Y11">
    <cfRule type="containsText" dxfId="970" priority="982" operator="containsText" text="L">
      <formula>NOT(ISERROR(SEARCH("L",U11)))</formula>
    </cfRule>
  </conditionalFormatting>
  <conditionalFormatting sqref="U11:Y11">
    <cfRule type="containsText" dxfId="969" priority="980" operator="containsText" text="H">
      <formula>NOT(ISERROR(SEARCH("H",U11)))</formula>
    </cfRule>
    <cfRule type="containsText" dxfId="968" priority="981" operator="containsText" text="U">
      <formula>NOT(ISERROR(SEARCH("U",U11)))</formula>
    </cfRule>
  </conditionalFormatting>
  <conditionalFormatting sqref="K11">
    <cfRule type="containsText" dxfId="967" priority="994" operator="containsText" text="L">
      <formula>NOT(ISERROR(SEARCH("L",K11)))</formula>
    </cfRule>
  </conditionalFormatting>
  <conditionalFormatting sqref="K11">
    <cfRule type="containsText" dxfId="966" priority="992" operator="containsText" text="H">
      <formula>NOT(ISERROR(SEARCH("H",K11)))</formula>
    </cfRule>
    <cfRule type="containsText" dxfId="965" priority="993" operator="containsText" text="U">
      <formula>NOT(ISERROR(SEARCH("U",K11)))</formula>
    </cfRule>
  </conditionalFormatting>
  <conditionalFormatting sqref="L11">
    <cfRule type="containsText" dxfId="964" priority="991" operator="containsText" text="L">
      <formula>NOT(ISERROR(SEARCH("L",L11)))</formula>
    </cfRule>
  </conditionalFormatting>
  <conditionalFormatting sqref="L11">
    <cfRule type="containsText" dxfId="963" priority="989" operator="containsText" text="H">
      <formula>NOT(ISERROR(SEARCH("H",L11)))</formula>
    </cfRule>
    <cfRule type="containsText" dxfId="962" priority="990" operator="containsText" text="U">
      <formula>NOT(ISERROR(SEARCH("U",L11)))</formula>
    </cfRule>
  </conditionalFormatting>
  <conditionalFormatting sqref="M11">
    <cfRule type="containsText" dxfId="961" priority="988" operator="containsText" text="L">
      <formula>NOT(ISERROR(SEARCH("L",M11)))</formula>
    </cfRule>
  </conditionalFormatting>
  <conditionalFormatting sqref="M11">
    <cfRule type="containsText" dxfId="960" priority="986" operator="containsText" text="H">
      <formula>NOT(ISERROR(SEARCH("H",M11)))</formula>
    </cfRule>
    <cfRule type="containsText" dxfId="959" priority="987" operator="containsText" text="U">
      <formula>NOT(ISERROR(SEARCH("U",M11)))</formula>
    </cfRule>
  </conditionalFormatting>
  <conditionalFormatting sqref="N11">
    <cfRule type="containsText" dxfId="958" priority="985" operator="containsText" text="L">
      <formula>NOT(ISERROR(SEARCH("L",N11)))</formula>
    </cfRule>
  </conditionalFormatting>
  <conditionalFormatting sqref="N11">
    <cfRule type="containsText" dxfId="957" priority="983" operator="containsText" text="H">
      <formula>NOT(ISERROR(SEARCH("H",N11)))</formula>
    </cfRule>
    <cfRule type="containsText" dxfId="956" priority="984" operator="containsText" text="U">
      <formula>NOT(ISERROR(SEARCH("U",N11)))</formula>
    </cfRule>
  </conditionalFormatting>
  <conditionalFormatting sqref="H12">
    <cfRule type="containsText" dxfId="955" priority="976" operator="containsText" text="L">
      <formula>NOT(ISERROR(SEARCH("L",H12)))</formula>
    </cfRule>
  </conditionalFormatting>
  <conditionalFormatting sqref="H12">
    <cfRule type="containsText" dxfId="954" priority="974" operator="containsText" text="H">
      <formula>NOT(ISERROR(SEARCH("H",H12)))</formula>
    </cfRule>
    <cfRule type="containsText" dxfId="953" priority="975" operator="containsText" text="U">
      <formula>NOT(ISERROR(SEARCH("U",H12)))</formula>
    </cfRule>
  </conditionalFormatting>
  <conditionalFormatting sqref="M12">
    <cfRule type="containsText" dxfId="952" priority="973" operator="containsText" text="L">
      <formula>NOT(ISERROR(SEARCH("L",M12)))</formula>
    </cfRule>
  </conditionalFormatting>
  <conditionalFormatting sqref="M12">
    <cfRule type="containsText" dxfId="951" priority="971" operator="containsText" text="H">
      <formula>NOT(ISERROR(SEARCH("H",M12)))</formula>
    </cfRule>
    <cfRule type="containsText" dxfId="950" priority="972" operator="containsText" text="U">
      <formula>NOT(ISERROR(SEARCH("U",M12)))</formula>
    </cfRule>
  </conditionalFormatting>
  <conditionalFormatting sqref="K12:L12">
    <cfRule type="containsText" dxfId="949" priority="970" operator="containsText" text="L">
      <formula>NOT(ISERROR(SEARCH("L",K12)))</formula>
    </cfRule>
  </conditionalFormatting>
  <conditionalFormatting sqref="K12:L12">
    <cfRule type="containsText" dxfId="948" priority="968" operator="containsText" text="H">
      <formula>NOT(ISERROR(SEARCH("H",K12)))</formula>
    </cfRule>
    <cfRule type="containsText" dxfId="947" priority="969" operator="containsText" text="U">
      <formula>NOT(ISERROR(SEARCH("U",K12)))</formula>
    </cfRule>
  </conditionalFormatting>
  <conditionalFormatting sqref="N12">
    <cfRule type="containsText" dxfId="946" priority="967" operator="containsText" text="L">
      <formula>NOT(ISERROR(SEARCH("L",N12)))</formula>
    </cfRule>
  </conditionalFormatting>
  <conditionalFormatting sqref="N12">
    <cfRule type="containsText" dxfId="945" priority="965" operator="containsText" text="H">
      <formula>NOT(ISERROR(SEARCH("H",N12)))</formula>
    </cfRule>
    <cfRule type="containsText" dxfId="944" priority="966" operator="containsText" text="U">
      <formula>NOT(ISERROR(SEARCH("U",N12)))</formula>
    </cfRule>
  </conditionalFormatting>
  <conditionalFormatting sqref="U12:Y12">
    <cfRule type="containsText" dxfId="943" priority="964" operator="containsText" text="L">
      <formula>NOT(ISERROR(SEARCH("L",U12)))</formula>
    </cfRule>
  </conditionalFormatting>
  <conditionalFormatting sqref="U12:Y12">
    <cfRule type="containsText" dxfId="942" priority="962" operator="containsText" text="H">
      <formula>NOT(ISERROR(SEARCH("H",U12)))</formula>
    </cfRule>
    <cfRule type="containsText" dxfId="941" priority="963" operator="containsText" text="U">
      <formula>NOT(ISERROR(SEARCH("U",U12)))</formula>
    </cfRule>
  </conditionalFormatting>
  <conditionalFormatting sqref="K13">
    <cfRule type="containsText" dxfId="940" priority="961" operator="containsText" text="L">
      <formula>NOT(ISERROR(SEARCH("L",K13)))</formula>
    </cfRule>
  </conditionalFormatting>
  <conditionalFormatting sqref="K13">
    <cfRule type="containsText" dxfId="939" priority="959" operator="containsText" text="H">
      <formula>NOT(ISERROR(SEARCH("H",K13)))</formula>
    </cfRule>
    <cfRule type="containsText" dxfId="938" priority="960" operator="containsText" text="U">
      <formula>NOT(ISERROR(SEARCH("U",K13)))</formula>
    </cfRule>
  </conditionalFormatting>
  <conditionalFormatting sqref="L13">
    <cfRule type="containsText" dxfId="937" priority="958" operator="containsText" text="L">
      <formula>NOT(ISERROR(SEARCH("L",L13)))</formula>
    </cfRule>
  </conditionalFormatting>
  <conditionalFormatting sqref="L13">
    <cfRule type="containsText" dxfId="936" priority="956" operator="containsText" text="H">
      <formula>NOT(ISERROR(SEARCH("H",L13)))</formula>
    </cfRule>
    <cfRule type="containsText" dxfId="935" priority="957" operator="containsText" text="U">
      <formula>NOT(ISERROR(SEARCH("U",L13)))</formula>
    </cfRule>
  </conditionalFormatting>
  <conditionalFormatting sqref="M13">
    <cfRule type="containsText" dxfId="934" priority="955" operator="containsText" text="L">
      <formula>NOT(ISERROR(SEARCH("L",M13)))</formula>
    </cfRule>
  </conditionalFormatting>
  <conditionalFormatting sqref="M13">
    <cfRule type="containsText" dxfId="933" priority="953" operator="containsText" text="H">
      <formula>NOT(ISERROR(SEARCH("H",M13)))</formula>
    </cfRule>
    <cfRule type="containsText" dxfId="932" priority="954" operator="containsText" text="U">
      <formula>NOT(ISERROR(SEARCH("U",M13)))</formula>
    </cfRule>
  </conditionalFormatting>
  <conditionalFormatting sqref="N13">
    <cfRule type="containsText" dxfId="931" priority="952" operator="containsText" text="L">
      <formula>NOT(ISERROR(SEARCH("L",N13)))</formula>
    </cfRule>
  </conditionalFormatting>
  <conditionalFormatting sqref="N13">
    <cfRule type="containsText" dxfId="930" priority="950" operator="containsText" text="H">
      <formula>NOT(ISERROR(SEARCH("H",N13)))</formula>
    </cfRule>
    <cfRule type="containsText" dxfId="929" priority="951" operator="containsText" text="U">
      <formula>NOT(ISERROR(SEARCH("U",N13)))</formula>
    </cfRule>
  </conditionalFormatting>
  <conditionalFormatting sqref="P13:S13">
    <cfRule type="containsText" dxfId="928" priority="949" operator="containsText" text="L">
      <formula>NOT(ISERROR(SEARCH("L",P13)))</formula>
    </cfRule>
  </conditionalFormatting>
  <conditionalFormatting sqref="P13:S13">
    <cfRule type="containsText" dxfId="927" priority="947" operator="containsText" text="H">
      <formula>NOT(ISERROR(SEARCH("H",P13)))</formula>
    </cfRule>
    <cfRule type="containsText" dxfId="926" priority="948" operator="containsText" text="U">
      <formula>NOT(ISERROR(SEARCH("U",P13)))</formula>
    </cfRule>
  </conditionalFormatting>
  <conditionalFormatting sqref="U13:Y13">
    <cfRule type="containsText" dxfId="925" priority="946" operator="containsText" text="L">
      <formula>NOT(ISERROR(SEARCH("L",U13)))</formula>
    </cfRule>
  </conditionalFormatting>
  <conditionalFormatting sqref="U13:Y13">
    <cfRule type="containsText" dxfId="924" priority="944" operator="containsText" text="H">
      <formula>NOT(ISERROR(SEARCH("H",U13)))</formula>
    </cfRule>
    <cfRule type="containsText" dxfId="923" priority="945" operator="containsText" text="U">
      <formula>NOT(ISERROR(SEARCH("U",U13)))</formula>
    </cfRule>
  </conditionalFormatting>
  <conditionalFormatting sqref="P14:S14">
    <cfRule type="containsText" dxfId="922" priority="943" operator="containsText" text="L">
      <formula>NOT(ISERROR(SEARCH("L",P14)))</formula>
    </cfRule>
  </conditionalFormatting>
  <conditionalFormatting sqref="P14:S14">
    <cfRule type="containsText" dxfId="921" priority="941" operator="containsText" text="H">
      <formula>NOT(ISERROR(SEARCH("H",P14)))</formula>
    </cfRule>
    <cfRule type="containsText" dxfId="920" priority="942" operator="containsText" text="U">
      <formula>NOT(ISERROR(SEARCH("U",P14)))</formula>
    </cfRule>
  </conditionalFormatting>
  <conditionalFormatting sqref="K14">
    <cfRule type="containsText" dxfId="919" priority="940" operator="containsText" text="L">
      <formula>NOT(ISERROR(SEARCH("L",K14)))</formula>
    </cfRule>
  </conditionalFormatting>
  <conditionalFormatting sqref="K14">
    <cfRule type="containsText" dxfId="918" priority="938" operator="containsText" text="H">
      <formula>NOT(ISERROR(SEARCH("H",K14)))</formula>
    </cfRule>
    <cfRule type="containsText" dxfId="917" priority="939" operator="containsText" text="U">
      <formula>NOT(ISERROR(SEARCH("U",K14)))</formula>
    </cfRule>
  </conditionalFormatting>
  <conditionalFormatting sqref="L14">
    <cfRule type="containsText" dxfId="916" priority="937" operator="containsText" text="L">
      <formula>NOT(ISERROR(SEARCH("L",L14)))</formula>
    </cfRule>
  </conditionalFormatting>
  <conditionalFormatting sqref="L14">
    <cfRule type="containsText" dxfId="915" priority="935" operator="containsText" text="H">
      <formula>NOT(ISERROR(SEARCH("H",L14)))</formula>
    </cfRule>
    <cfRule type="containsText" dxfId="914" priority="936" operator="containsText" text="U">
      <formula>NOT(ISERROR(SEARCH("U",L14)))</formula>
    </cfRule>
  </conditionalFormatting>
  <conditionalFormatting sqref="M14">
    <cfRule type="containsText" dxfId="913" priority="934" operator="containsText" text="L">
      <formula>NOT(ISERROR(SEARCH("L",M14)))</formula>
    </cfRule>
  </conditionalFormatting>
  <conditionalFormatting sqref="M14">
    <cfRule type="containsText" dxfId="912" priority="932" operator="containsText" text="H">
      <formula>NOT(ISERROR(SEARCH("H",M14)))</formula>
    </cfRule>
    <cfRule type="containsText" dxfId="911" priority="933" operator="containsText" text="U">
      <formula>NOT(ISERROR(SEARCH("U",M14)))</formula>
    </cfRule>
  </conditionalFormatting>
  <conditionalFormatting sqref="N14">
    <cfRule type="containsText" dxfId="910" priority="931" operator="containsText" text="L">
      <formula>NOT(ISERROR(SEARCH("L",N14)))</formula>
    </cfRule>
  </conditionalFormatting>
  <conditionalFormatting sqref="N14">
    <cfRule type="containsText" dxfId="909" priority="929" operator="containsText" text="H">
      <formula>NOT(ISERROR(SEARCH("H",N14)))</formula>
    </cfRule>
    <cfRule type="containsText" dxfId="908" priority="930" operator="containsText" text="U">
      <formula>NOT(ISERROR(SEARCH("U",N14)))</formula>
    </cfRule>
  </conditionalFormatting>
  <conditionalFormatting sqref="U14:Y14">
    <cfRule type="containsText" dxfId="907" priority="928" operator="containsText" text="L">
      <formula>NOT(ISERROR(SEARCH("L",U14)))</formula>
    </cfRule>
  </conditionalFormatting>
  <conditionalFormatting sqref="U14:Y14">
    <cfRule type="containsText" dxfId="906" priority="926" operator="containsText" text="H">
      <formula>NOT(ISERROR(SEARCH("H",U14)))</formula>
    </cfRule>
    <cfRule type="containsText" dxfId="905" priority="927" operator="containsText" text="U">
      <formula>NOT(ISERROR(SEARCH("U",U14)))</formula>
    </cfRule>
  </conditionalFormatting>
  <conditionalFormatting sqref="K76">
    <cfRule type="containsText" dxfId="904" priority="925" operator="containsText" text="L">
      <formula>NOT(ISERROR(SEARCH("L",K76)))</formula>
    </cfRule>
  </conditionalFormatting>
  <conditionalFormatting sqref="K76">
    <cfRule type="containsText" dxfId="903" priority="923" operator="containsText" text="H">
      <formula>NOT(ISERROR(SEARCH("H",K76)))</formula>
    </cfRule>
    <cfRule type="containsText" dxfId="902" priority="924" operator="containsText" text="U">
      <formula>NOT(ISERROR(SEARCH("U",K76)))</formula>
    </cfRule>
  </conditionalFormatting>
  <conditionalFormatting sqref="L76">
    <cfRule type="containsText" dxfId="901" priority="922" operator="containsText" text="L">
      <formula>NOT(ISERROR(SEARCH("L",L76)))</formula>
    </cfRule>
  </conditionalFormatting>
  <conditionalFormatting sqref="L76">
    <cfRule type="containsText" dxfId="900" priority="920" operator="containsText" text="H">
      <formula>NOT(ISERROR(SEARCH("H",L76)))</formula>
    </cfRule>
    <cfRule type="containsText" dxfId="899" priority="921" operator="containsText" text="U">
      <formula>NOT(ISERROR(SEARCH("U",L76)))</formula>
    </cfRule>
  </conditionalFormatting>
  <conditionalFormatting sqref="M76">
    <cfRule type="containsText" dxfId="898" priority="919" operator="containsText" text="L">
      <formula>NOT(ISERROR(SEARCH("L",M76)))</formula>
    </cfRule>
  </conditionalFormatting>
  <conditionalFormatting sqref="M76">
    <cfRule type="containsText" dxfId="897" priority="917" operator="containsText" text="H">
      <formula>NOT(ISERROR(SEARCH("H",M76)))</formula>
    </cfRule>
    <cfRule type="containsText" dxfId="896" priority="918" operator="containsText" text="U">
      <formula>NOT(ISERROR(SEARCH("U",M76)))</formula>
    </cfRule>
  </conditionalFormatting>
  <conditionalFormatting sqref="N76">
    <cfRule type="containsText" dxfId="895" priority="916" operator="containsText" text="L">
      <formula>NOT(ISERROR(SEARCH("L",N76)))</formula>
    </cfRule>
  </conditionalFormatting>
  <conditionalFormatting sqref="N76">
    <cfRule type="containsText" dxfId="894" priority="914" operator="containsText" text="H">
      <formula>NOT(ISERROR(SEARCH("H",N76)))</formula>
    </cfRule>
    <cfRule type="containsText" dxfId="893" priority="915" operator="containsText" text="U">
      <formula>NOT(ISERROR(SEARCH("U",N76)))</formula>
    </cfRule>
  </conditionalFormatting>
  <conditionalFormatting sqref="P76:S76">
    <cfRule type="containsText" dxfId="892" priority="913" operator="containsText" text="L">
      <formula>NOT(ISERROR(SEARCH("L",P76)))</formula>
    </cfRule>
  </conditionalFormatting>
  <conditionalFormatting sqref="P76:S76">
    <cfRule type="containsText" dxfId="891" priority="911" operator="containsText" text="H">
      <formula>NOT(ISERROR(SEARCH("H",P76)))</formula>
    </cfRule>
    <cfRule type="containsText" dxfId="890" priority="912" operator="containsText" text="U">
      <formula>NOT(ISERROR(SEARCH("U",P76)))</formula>
    </cfRule>
  </conditionalFormatting>
  <conditionalFormatting sqref="U76:Y76">
    <cfRule type="containsText" dxfId="889" priority="910" operator="containsText" text="L">
      <formula>NOT(ISERROR(SEARCH("L",U76)))</formula>
    </cfRule>
  </conditionalFormatting>
  <conditionalFormatting sqref="U76:Y76">
    <cfRule type="containsText" dxfId="888" priority="908" operator="containsText" text="H">
      <formula>NOT(ISERROR(SEARCH("H",U76)))</formula>
    </cfRule>
    <cfRule type="containsText" dxfId="887" priority="909" operator="containsText" text="U">
      <formula>NOT(ISERROR(SEARCH("U",U76)))</formula>
    </cfRule>
  </conditionalFormatting>
  <conditionalFormatting sqref="P75:S75">
    <cfRule type="containsText" dxfId="886" priority="907" operator="containsText" text="L">
      <formula>NOT(ISERROR(SEARCH("L",P75)))</formula>
    </cfRule>
  </conditionalFormatting>
  <conditionalFormatting sqref="P75:S75">
    <cfRule type="containsText" dxfId="885" priority="905" operator="containsText" text="H">
      <formula>NOT(ISERROR(SEARCH("H",P75)))</formula>
    </cfRule>
    <cfRule type="containsText" dxfId="884" priority="906" operator="containsText" text="U">
      <formula>NOT(ISERROR(SEARCH("U",P75)))</formula>
    </cfRule>
  </conditionalFormatting>
  <conditionalFormatting sqref="U75:Y75">
    <cfRule type="containsText" dxfId="883" priority="904" operator="containsText" text="L">
      <formula>NOT(ISERROR(SEARCH("L",U75)))</formula>
    </cfRule>
  </conditionalFormatting>
  <conditionalFormatting sqref="U75:Y75">
    <cfRule type="containsText" dxfId="882" priority="902" operator="containsText" text="H">
      <formula>NOT(ISERROR(SEARCH("H",U75)))</formula>
    </cfRule>
    <cfRule type="containsText" dxfId="881" priority="903" operator="containsText" text="U">
      <formula>NOT(ISERROR(SEARCH("U",U75)))</formula>
    </cfRule>
  </conditionalFormatting>
  <conditionalFormatting sqref="H74:I74">
    <cfRule type="containsText" dxfId="880" priority="901" operator="containsText" text="L">
      <formula>NOT(ISERROR(SEARCH("L",H74)))</formula>
    </cfRule>
  </conditionalFormatting>
  <conditionalFormatting sqref="H74:I74">
    <cfRule type="containsText" dxfId="879" priority="899" operator="containsText" text="H">
      <formula>NOT(ISERROR(SEARCH("H",H74)))</formula>
    </cfRule>
    <cfRule type="containsText" dxfId="878" priority="900" operator="containsText" text="U">
      <formula>NOT(ISERROR(SEARCH("U",H74)))</formula>
    </cfRule>
  </conditionalFormatting>
  <conditionalFormatting sqref="U74:Y74">
    <cfRule type="containsText" dxfId="877" priority="898" operator="containsText" text="L">
      <formula>NOT(ISERROR(SEARCH("L",U74)))</formula>
    </cfRule>
  </conditionalFormatting>
  <conditionalFormatting sqref="U74:Y74">
    <cfRule type="containsText" dxfId="876" priority="896" operator="containsText" text="H">
      <formula>NOT(ISERROR(SEARCH("H",U74)))</formula>
    </cfRule>
    <cfRule type="containsText" dxfId="875" priority="897" operator="containsText" text="U">
      <formula>NOT(ISERROR(SEARCH("U",U74)))</formula>
    </cfRule>
  </conditionalFormatting>
  <conditionalFormatting sqref="P74:S74">
    <cfRule type="containsText" dxfId="874" priority="895" operator="containsText" text="L">
      <formula>NOT(ISERROR(SEARCH("L",P74)))</formula>
    </cfRule>
  </conditionalFormatting>
  <conditionalFormatting sqref="P74:S74">
    <cfRule type="containsText" dxfId="873" priority="893" operator="containsText" text="H">
      <formula>NOT(ISERROR(SEARCH("H",P74)))</formula>
    </cfRule>
    <cfRule type="containsText" dxfId="872" priority="894" operator="containsText" text="U">
      <formula>NOT(ISERROR(SEARCH("U",P74)))</formula>
    </cfRule>
  </conditionalFormatting>
  <conditionalFormatting sqref="P15:S15">
    <cfRule type="containsText" dxfId="871" priority="892" operator="containsText" text="L">
      <formula>NOT(ISERROR(SEARCH("L",P15)))</formula>
    </cfRule>
  </conditionalFormatting>
  <conditionalFormatting sqref="P15:S15">
    <cfRule type="containsText" dxfId="870" priority="890" operator="containsText" text="H">
      <formula>NOT(ISERROR(SEARCH("H",P15)))</formula>
    </cfRule>
    <cfRule type="containsText" dxfId="869" priority="891" operator="containsText" text="U">
      <formula>NOT(ISERROR(SEARCH("U",P15)))</formula>
    </cfRule>
  </conditionalFormatting>
  <conditionalFormatting sqref="U15:Y15">
    <cfRule type="containsText" dxfId="868" priority="889" operator="containsText" text="L">
      <formula>NOT(ISERROR(SEARCH("L",U15)))</formula>
    </cfRule>
  </conditionalFormatting>
  <conditionalFormatting sqref="U15:Y15">
    <cfRule type="containsText" dxfId="867" priority="887" operator="containsText" text="H">
      <formula>NOT(ISERROR(SEARCH("H",U15)))</formula>
    </cfRule>
    <cfRule type="containsText" dxfId="866" priority="888" operator="containsText" text="U">
      <formula>NOT(ISERROR(SEARCH("U",U15)))</formula>
    </cfRule>
  </conditionalFormatting>
  <conditionalFormatting sqref="L15">
    <cfRule type="containsText" dxfId="865" priority="886" operator="containsText" text="L">
      <formula>NOT(ISERROR(SEARCH("L",L15)))</formula>
    </cfRule>
  </conditionalFormatting>
  <conditionalFormatting sqref="L15">
    <cfRule type="containsText" dxfId="864" priority="884" operator="containsText" text="H">
      <formula>NOT(ISERROR(SEARCH("H",L15)))</formula>
    </cfRule>
    <cfRule type="containsText" dxfId="863" priority="885" operator="containsText" text="U">
      <formula>NOT(ISERROR(SEARCH("U",L15)))</formula>
    </cfRule>
  </conditionalFormatting>
  <conditionalFormatting sqref="M15">
    <cfRule type="containsText" dxfId="862" priority="883" operator="containsText" text="L">
      <formula>NOT(ISERROR(SEARCH("L",M15)))</formula>
    </cfRule>
  </conditionalFormatting>
  <conditionalFormatting sqref="M15">
    <cfRule type="containsText" dxfId="861" priority="881" operator="containsText" text="H">
      <formula>NOT(ISERROR(SEARCH("H",M15)))</formula>
    </cfRule>
    <cfRule type="containsText" dxfId="860" priority="882" operator="containsText" text="U">
      <formula>NOT(ISERROR(SEARCH("U",M15)))</formula>
    </cfRule>
  </conditionalFormatting>
  <conditionalFormatting sqref="N15">
    <cfRule type="containsText" dxfId="859" priority="880" operator="containsText" text="L">
      <formula>NOT(ISERROR(SEARCH("L",N15)))</formula>
    </cfRule>
  </conditionalFormatting>
  <conditionalFormatting sqref="N15">
    <cfRule type="containsText" dxfId="858" priority="878" operator="containsText" text="H">
      <formula>NOT(ISERROR(SEARCH("H",N15)))</formula>
    </cfRule>
    <cfRule type="containsText" dxfId="857" priority="879" operator="containsText" text="U">
      <formula>NOT(ISERROR(SEARCH("U",N15)))</formula>
    </cfRule>
  </conditionalFormatting>
  <conditionalFormatting sqref="H16:I16">
    <cfRule type="containsText" dxfId="856" priority="877" operator="containsText" text="L">
      <formula>NOT(ISERROR(SEARCH("L",H16)))</formula>
    </cfRule>
  </conditionalFormatting>
  <conditionalFormatting sqref="H16:I16">
    <cfRule type="containsText" dxfId="855" priority="875" operator="containsText" text="H">
      <formula>NOT(ISERROR(SEARCH("H",H16)))</formula>
    </cfRule>
    <cfRule type="containsText" dxfId="854" priority="876" operator="containsText" text="U">
      <formula>NOT(ISERROR(SEARCH("U",H16)))</formula>
    </cfRule>
  </conditionalFormatting>
  <conditionalFormatting sqref="P16:S16">
    <cfRule type="containsText" dxfId="853" priority="874" operator="containsText" text="L">
      <formula>NOT(ISERROR(SEARCH("L",P16)))</formula>
    </cfRule>
  </conditionalFormatting>
  <conditionalFormatting sqref="P16:S16">
    <cfRule type="containsText" dxfId="852" priority="872" operator="containsText" text="H">
      <formula>NOT(ISERROR(SEARCH("H",P16)))</formula>
    </cfRule>
    <cfRule type="containsText" dxfId="851" priority="873" operator="containsText" text="U">
      <formula>NOT(ISERROR(SEARCH("U",P16)))</formula>
    </cfRule>
  </conditionalFormatting>
  <conditionalFormatting sqref="U16:Y16">
    <cfRule type="containsText" dxfId="850" priority="871" operator="containsText" text="L">
      <formula>NOT(ISERROR(SEARCH("L",U16)))</formula>
    </cfRule>
  </conditionalFormatting>
  <conditionalFormatting sqref="U16:Y16">
    <cfRule type="containsText" dxfId="849" priority="869" operator="containsText" text="H">
      <formula>NOT(ISERROR(SEARCH("H",U16)))</formula>
    </cfRule>
    <cfRule type="containsText" dxfId="848" priority="870" operator="containsText" text="U">
      <formula>NOT(ISERROR(SEARCH("U",U16)))</formula>
    </cfRule>
  </conditionalFormatting>
  <conditionalFormatting sqref="K16">
    <cfRule type="containsText" dxfId="847" priority="868" operator="containsText" text="L">
      <formula>NOT(ISERROR(SEARCH("L",K16)))</formula>
    </cfRule>
  </conditionalFormatting>
  <conditionalFormatting sqref="K16">
    <cfRule type="containsText" dxfId="846" priority="866" operator="containsText" text="H">
      <formula>NOT(ISERROR(SEARCH("H",K16)))</formula>
    </cfRule>
    <cfRule type="containsText" dxfId="845" priority="867" operator="containsText" text="U">
      <formula>NOT(ISERROR(SEARCH("U",K16)))</formula>
    </cfRule>
  </conditionalFormatting>
  <conditionalFormatting sqref="L16">
    <cfRule type="containsText" dxfId="844" priority="865" operator="containsText" text="L">
      <formula>NOT(ISERROR(SEARCH("L",L16)))</formula>
    </cfRule>
  </conditionalFormatting>
  <conditionalFormatting sqref="L16">
    <cfRule type="containsText" dxfId="843" priority="863" operator="containsText" text="H">
      <formula>NOT(ISERROR(SEARCH("H",L16)))</formula>
    </cfRule>
    <cfRule type="containsText" dxfId="842" priority="864" operator="containsText" text="U">
      <formula>NOT(ISERROR(SEARCH("U",L16)))</formula>
    </cfRule>
  </conditionalFormatting>
  <conditionalFormatting sqref="M16">
    <cfRule type="containsText" dxfId="841" priority="862" operator="containsText" text="L">
      <formula>NOT(ISERROR(SEARCH("L",M16)))</formula>
    </cfRule>
  </conditionalFormatting>
  <conditionalFormatting sqref="M16">
    <cfRule type="containsText" dxfId="840" priority="860" operator="containsText" text="H">
      <formula>NOT(ISERROR(SEARCH("H",M16)))</formula>
    </cfRule>
    <cfRule type="containsText" dxfId="839" priority="861" operator="containsText" text="U">
      <formula>NOT(ISERROR(SEARCH("U",M16)))</formula>
    </cfRule>
  </conditionalFormatting>
  <conditionalFormatting sqref="N16">
    <cfRule type="containsText" dxfId="838" priority="859" operator="containsText" text="L">
      <formula>NOT(ISERROR(SEARCH("L",N16)))</formula>
    </cfRule>
  </conditionalFormatting>
  <conditionalFormatting sqref="N16">
    <cfRule type="containsText" dxfId="837" priority="857" operator="containsText" text="H">
      <formula>NOT(ISERROR(SEARCH("H",N16)))</formula>
    </cfRule>
    <cfRule type="containsText" dxfId="836" priority="858" operator="containsText" text="U">
      <formula>NOT(ISERROR(SEARCH("U",N16)))</formula>
    </cfRule>
  </conditionalFormatting>
  <conditionalFormatting sqref="H71:I71">
    <cfRule type="containsText" dxfId="835" priority="856" operator="containsText" text="L">
      <formula>NOT(ISERROR(SEARCH("L",H71)))</formula>
    </cfRule>
  </conditionalFormatting>
  <conditionalFormatting sqref="H71:I71">
    <cfRule type="containsText" dxfId="834" priority="854" operator="containsText" text="H">
      <formula>NOT(ISERROR(SEARCH("H",H71)))</formula>
    </cfRule>
    <cfRule type="containsText" dxfId="833" priority="855" operator="containsText" text="U">
      <formula>NOT(ISERROR(SEARCH("U",H71)))</formula>
    </cfRule>
  </conditionalFormatting>
  <conditionalFormatting sqref="P71">
    <cfRule type="containsText" dxfId="832" priority="853" operator="containsText" text="L">
      <formula>NOT(ISERROR(SEARCH("L",P71)))</formula>
    </cfRule>
  </conditionalFormatting>
  <conditionalFormatting sqref="P71">
    <cfRule type="containsText" dxfId="831" priority="851" operator="containsText" text="H">
      <formula>NOT(ISERROR(SEARCH("H",P71)))</formula>
    </cfRule>
    <cfRule type="containsText" dxfId="830" priority="852" operator="containsText" text="U">
      <formula>NOT(ISERROR(SEARCH("U",P71)))</formula>
    </cfRule>
  </conditionalFormatting>
  <conditionalFormatting sqref="M71">
    <cfRule type="containsText" dxfId="829" priority="850" operator="containsText" text="L">
      <formula>NOT(ISERROR(SEARCH("L",M71)))</formula>
    </cfRule>
  </conditionalFormatting>
  <conditionalFormatting sqref="M71">
    <cfRule type="containsText" dxfId="828" priority="848" operator="containsText" text="H">
      <formula>NOT(ISERROR(SEARCH("H",M71)))</formula>
    </cfRule>
    <cfRule type="containsText" dxfId="827" priority="849" operator="containsText" text="U">
      <formula>NOT(ISERROR(SEARCH("U",M71)))</formula>
    </cfRule>
  </conditionalFormatting>
  <conditionalFormatting sqref="L71">
    <cfRule type="containsText" dxfId="826" priority="847" operator="containsText" text="L">
      <formula>NOT(ISERROR(SEARCH("L",L71)))</formula>
    </cfRule>
  </conditionalFormatting>
  <conditionalFormatting sqref="L71">
    <cfRule type="containsText" dxfId="825" priority="845" operator="containsText" text="H">
      <formula>NOT(ISERROR(SEARCH("H",L71)))</formula>
    </cfRule>
    <cfRule type="containsText" dxfId="824" priority="846" operator="containsText" text="U">
      <formula>NOT(ISERROR(SEARCH("U",L71)))</formula>
    </cfRule>
  </conditionalFormatting>
  <conditionalFormatting sqref="N71">
    <cfRule type="containsText" dxfId="823" priority="844" operator="containsText" text="L">
      <formula>NOT(ISERROR(SEARCH("L",N71)))</formula>
    </cfRule>
  </conditionalFormatting>
  <conditionalFormatting sqref="N71">
    <cfRule type="containsText" dxfId="822" priority="842" operator="containsText" text="H">
      <formula>NOT(ISERROR(SEARCH("H",N71)))</formula>
    </cfRule>
    <cfRule type="containsText" dxfId="821" priority="843" operator="containsText" text="U">
      <formula>NOT(ISERROR(SEARCH("U",N71)))</formula>
    </cfRule>
  </conditionalFormatting>
  <conditionalFormatting sqref="U71:Y71">
    <cfRule type="containsText" dxfId="820" priority="841" operator="containsText" text="L">
      <formula>NOT(ISERROR(SEARCH("L",U71)))</formula>
    </cfRule>
  </conditionalFormatting>
  <conditionalFormatting sqref="U71:Y71">
    <cfRule type="containsText" dxfId="819" priority="839" operator="containsText" text="H">
      <formula>NOT(ISERROR(SEARCH("H",U71)))</formula>
    </cfRule>
    <cfRule type="containsText" dxfId="818" priority="840" operator="containsText" text="U">
      <formula>NOT(ISERROR(SEARCH("U",U71)))</formula>
    </cfRule>
  </conditionalFormatting>
  <conditionalFormatting sqref="P72:S72">
    <cfRule type="containsText" dxfId="817" priority="838" operator="containsText" text="L">
      <formula>NOT(ISERROR(SEARCH("L",P72)))</formula>
    </cfRule>
  </conditionalFormatting>
  <conditionalFormatting sqref="P72:S72">
    <cfRule type="containsText" dxfId="816" priority="836" operator="containsText" text="H">
      <formula>NOT(ISERROR(SEARCH("H",P72)))</formula>
    </cfRule>
    <cfRule type="containsText" dxfId="815" priority="837" operator="containsText" text="U">
      <formula>NOT(ISERROR(SEARCH("U",P72)))</formula>
    </cfRule>
  </conditionalFormatting>
  <conditionalFormatting sqref="U72:Y72">
    <cfRule type="containsText" dxfId="814" priority="835" operator="containsText" text="L">
      <formula>NOT(ISERROR(SEARCH("L",U72)))</formula>
    </cfRule>
  </conditionalFormatting>
  <conditionalFormatting sqref="U72:Y72">
    <cfRule type="containsText" dxfId="813" priority="833" operator="containsText" text="H">
      <formula>NOT(ISERROR(SEARCH("H",U72)))</formula>
    </cfRule>
    <cfRule type="containsText" dxfId="812" priority="834" operator="containsText" text="U">
      <formula>NOT(ISERROR(SEARCH("U",U72)))</formula>
    </cfRule>
  </conditionalFormatting>
  <conditionalFormatting sqref="P73:S73">
    <cfRule type="containsText" dxfId="811" priority="832" operator="containsText" text="L">
      <formula>NOT(ISERROR(SEARCH("L",P73)))</formula>
    </cfRule>
  </conditionalFormatting>
  <conditionalFormatting sqref="P73:S73">
    <cfRule type="containsText" dxfId="810" priority="830" operator="containsText" text="H">
      <formula>NOT(ISERROR(SEARCH("H",P73)))</formula>
    </cfRule>
    <cfRule type="containsText" dxfId="809" priority="831" operator="containsText" text="U">
      <formula>NOT(ISERROR(SEARCH("U",P73)))</formula>
    </cfRule>
  </conditionalFormatting>
  <conditionalFormatting sqref="U73:Y73">
    <cfRule type="containsText" dxfId="808" priority="829" operator="containsText" text="L">
      <formula>NOT(ISERROR(SEARCH("L",U73)))</formula>
    </cfRule>
  </conditionalFormatting>
  <conditionalFormatting sqref="U73:Y73">
    <cfRule type="containsText" dxfId="807" priority="827" operator="containsText" text="H">
      <formula>NOT(ISERROR(SEARCH("H",U73)))</formula>
    </cfRule>
    <cfRule type="containsText" dxfId="806" priority="828" operator="containsText" text="U">
      <formula>NOT(ISERROR(SEARCH("U",U73)))</formula>
    </cfRule>
  </conditionalFormatting>
  <conditionalFormatting sqref="M73:N73">
    <cfRule type="containsText" dxfId="805" priority="826" operator="containsText" text="L">
      <formula>NOT(ISERROR(SEARCH("L",M73)))</formula>
    </cfRule>
  </conditionalFormatting>
  <conditionalFormatting sqref="M73:N73">
    <cfRule type="containsText" dxfId="804" priority="824" operator="containsText" text="H">
      <formula>NOT(ISERROR(SEARCH("H",M73)))</formula>
    </cfRule>
    <cfRule type="containsText" dxfId="803" priority="825" operator="containsText" text="U">
      <formula>NOT(ISERROR(SEARCH("U",M73)))</formula>
    </cfRule>
  </conditionalFormatting>
  <conditionalFormatting sqref="K73:L73">
    <cfRule type="containsText" dxfId="802" priority="823" operator="containsText" text="L">
      <formula>NOT(ISERROR(SEARCH("L",K73)))</formula>
    </cfRule>
  </conditionalFormatting>
  <conditionalFormatting sqref="K73:L73">
    <cfRule type="containsText" dxfId="801" priority="821" operator="containsText" text="H">
      <formula>NOT(ISERROR(SEARCH("H",K73)))</formula>
    </cfRule>
    <cfRule type="containsText" dxfId="800" priority="822" operator="containsText" text="U">
      <formula>NOT(ISERROR(SEARCH("U",K73)))</formula>
    </cfRule>
  </conditionalFormatting>
  <conditionalFormatting sqref="P70:S70">
    <cfRule type="containsText" dxfId="799" priority="820" operator="containsText" text="L">
      <formula>NOT(ISERROR(SEARCH("L",P70)))</formula>
    </cfRule>
  </conditionalFormatting>
  <conditionalFormatting sqref="P70:S70">
    <cfRule type="containsText" dxfId="798" priority="818" operator="containsText" text="H">
      <formula>NOT(ISERROR(SEARCH("H",P70)))</formula>
    </cfRule>
    <cfRule type="containsText" dxfId="797" priority="819" operator="containsText" text="U">
      <formula>NOT(ISERROR(SEARCH("U",P70)))</formula>
    </cfRule>
  </conditionalFormatting>
  <conditionalFormatting sqref="U70:Y70">
    <cfRule type="containsText" dxfId="796" priority="817" operator="containsText" text="L">
      <formula>NOT(ISERROR(SEARCH("L",U70)))</formula>
    </cfRule>
  </conditionalFormatting>
  <conditionalFormatting sqref="U70:Y70">
    <cfRule type="containsText" dxfId="795" priority="815" operator="containsText" text="H">
      <formula>NOT(ISERROR(SEARCH("H",U70)))</formula>
    </cfRule>
    <cfRule type="containsText" dxfId="794" priority="816" operator="containsText" text="U">
      <formula>NOT(ISERROR(SEARCH("U",U70)))</formula>
    </cfRule>
  </conditionalFormatting>
  <conditionalFormatting sqref="M70:N70">
    <cfRule type="containsText" dxfId="793" priority="814" operator="containsText" text="L">
      <formula>NOT(ISERROR(SEARCH("L",M70)))</formula>
    </cfRule>
  </conditionalFormatting>
  <conditionalFormatting sqref="M70:N70">
    <cfRule type="containsText" dxfId="792" priority="812" operator="containsText" text="H">
      <formula>NOT(ISERROR(SEARCH("H",M70)))</formula>
    </cfRule>
    <cfRule type="containsText" dxfId="791" priority="813" operator="containsText" text="U">
      <formula>NOT(ISERROR(SEARCH("U",M70)))</formula>
    </cfRule>
  </conditionalFormatting>
  <conditionalFormatting sqref="K70:L70">
    <cfRule type="containsText" dxfId="790" priority="811" operator="containsText" text="L">
      <formula>NOT(ISERROR(SEARCH("L",K70)))</formula>
    </cfRule>
  </conditionalFormatting>
  <conditionalFormatting sqref="K70:L70">
    <cfRule type="containsText" dxfId="789" priority="809" operator="containsText" text="H">
      <formula>NOT(ISERROR(SEARCH("H",K70)))</formula>
    </cfRule>
    <cfRule type="containsText" dxfId="788" priority="810" operator="containsText" text="U">
      <formula>NOT(ISERROR(SEARCH("U",K70)))</formula>
    </cfRule>
  </conditionalFormatting>
  <conditionalFormatting sqref="H67:I67">
    <cfRule type="containsText" dxfId="787" priority="808" operator="containsText" text="L">
      <formula>NOT(ISERROR(SEARCH("L",H67)))</formula>
    </cfRule>
  </conditionalFormatting>
  <conditionalFormatting sqref="H67:I67">
    <cfRule type="containsText" dxfId="786" priority="806" operator="containsText" text="H">
      <formula>NOT(ISERROR(SEARCH("H",H67)))</formula>
    </cfRule>
    <cfRule type="containsText" dxfId="785" priority="807" operator="containsText" text="U">
      <formula>NOT(ISERROR(SEARCH("U",H67)))</formula>
    </cfRule>
  </conditionalFormatting>
  <conditionalFormatting sqref="M67:N67">
    <cfRule type="containsText" dxfId="784" priority="805" operator="containsText" text="L">
      <formula>NOT(ISERROR(SEARCH("L",M67)))</formula>
    </cfRule>
  </conditionalFormatting>
  <conditionalFormatting sqref="M67:N67">
    <cfRule type="containsText" dxfId="783" priority="803" operator="containsText" text="H">
      <formula>NOT(ISERROR(SEARCH("H",M67)))</formula>
    </cfRule>
    <cfRule type="containsText" dxfId="782" priority="804" operator="containsText" text="U">
      <formula>NOT(ISERROR(SEARCH("U",M67)))</formula>
    </cfRule>
  </conditionalFormatting>
  <conditionalFormatting sqref="K67:L67">
    <cfRule type="containsText" dxfId="781" priority="802" operator="containsText" text="L">
      <formula>NOT(ISERROR(SEARCH("L",K67)))</formula>
    </cfRule>
  </conditionalFormatting>
  <conditionalFormatting sqref="K67:L67">
    <cfRule type="containsText" dxfId="780" priority="800" operator="containsText" text="H">
      <formula>NOT(ISERROR(SEARCH("H",K67)))</formula>
    </cfRule>
    <cfRule type="containsText" dxfId="779" priority="801" operator="containsText" text="U">
      <formula>NOT(ISERROR(SEARCH("U",K67)))</formula>
    </cfRule>
  </conditionalFormatting>
  <conditionalFormatting sqref="P67:S67">
    <cfRule type="containsText" dxfId="778" priority="799" operator="containsText" text="L">
      <formula>NOT(ISERROR(SEARCH("L",P67)))</formula>
    </cfRule>
  </conditionalFormatting>
  <conditionalFormatting sqref="P67:S67">
    <cfRule type="containsText" dxfId="777" priority="797" operator="containsText" text="H">
      <formula>NOT(ISERROR(SEARCH("H",P67)))</formula>
    </cfRule>
    <cfRule type="containsText" dxfId="776" priority="798" operator="containsText" text="U">
      <formula>NOT(ISERROR(SEARCH("U",P67)))</formula>
    </cfRule>
  </conditionalFormatting>
  <conditionalFormatting sqref="U67:Y67">
    <cfRule type="containsText" dxfId="775" priority="796" operator="containsText" text="L">
      <formula>NOT(ISERROR(SEARCH("L",U67)))</formula>
    </cfRule>
  </conditionalFormatting>
  <conditionalFormatting sqref="U67:Y67">
    <cfRule type="containsText" dxfId="774" priority="794" operator="containsText" text="H">
      <formula>NOT(ISERROR(SEARCH("H",U67)))</formula>
    </cfRule>
    <cfRule type="containsText" dxfId="773" priority="795" operator="containsText" text="U">
      <formula>NOT(ISERROR(SEARCH("U",U67)))</formula>
    </cfRule>
  </conditionalFormatting>
  <conditionalFormatting sqref="H68">
    <cfRule type="containsText" dxfId="772" priority="793" operator="containsText" text="L">
      <formula>NOT(ISERROR(SEARCH("L",H68)))</formula>
    </cfRule>
  </conditionalFormatting>
  <conditionalFormatting sqref="H68">
    <cfRule type="containsText" dxfId="771" priority="791" operator="containsText" text="H">
      <formula>NOT(ISERROR(SEARCH("H",H68)))</formula>
    </cfRule>
    <cfRule type="containsText" dxfId="770" priority="792" operator="containsText" text="U">
      <formula>NOT(ISERROR(SEARCH("U",H68)))</formula>
    </cfRule>
  </conditionalFormatting>
  <conditionalFormatting sqref="I68">
    <cfRule type="containsText" dxfId="769" priority="790" operator="containsText" text="L">
      <formula>NOT(ISERROR(SEARCH("L",I68)))</formula>
    </cfRule>
  </conditionalFormatting>
  <conditionalFormatting sqref="I68">
    <cfRule type="containsText" dxfId="768" priority="788" operator="containsText" text="H">
      <formula>NOT(ISERROR(SEARCH("H",I68)))</formula>
    </cfRule>
    <cfRule type="containsText" dxfId="767" priority="789" operator="containsText" text="U">
      <formula>NOT(ISERROR(SEARCH("U",I68)))</formula>
    </cfRule>
  </conditionalFormatting>
  <conditionalFormatting sqref="P68:S68">
    <cfRule type="containsText" dxfId="766" priority="787" operator="containsText" text="L">
      <formula>NOT(ISERROR(SEARCH("L",P68)))</formula>
    </cfRule>
  </conditionalFormatting>
  <conditionalFormatting sqref="P68:S68">
    <cfRule type="containsText" dxfId="765" priority="785" operator="containsText" text="H">
      <formula>NOT(ISERROR(SEARCH("H",P68)))</formula>
    </cfRule>
    <cfRule type="containsText" dxfId="764" priority="786" operator="containsText" text="U">
      <formula>NOT(ISERROR(SEARCH("U",P68)))</formula>
    </cfRule>
  </conditionalFormatting>
  <conditionalFormatting sqref="U68:Y68">
    <cfRule type="containsText" dxfId="763" priority="784" operator="containsText" text="L">
      <formula>NOT(ISERROR(SEARCH("L",U68)))</formula>
    </cfRule>
  </conditionalFormatting>
  <conditionalFormatting sqref="U68:Y68">
    <cfRule type="containsText" dxfId="762" priority="782" operator="containsText" text="H">
      <formula>NOT(ISERROR(SEARCH("H",U68)))</formula>
    </cfRule>
    <cfRule type="containsText" dxfId="761" priority="783" operator="containsText" text="U">
      <formula>NOT(ISERROR(SEARCH("U",U68)))</formula>
    </cfRule>
  </conditionalFormatting>
  <conditionalFormatting sqref="M68:N68">
    <cfRule type="containsText" dxfId="760" priority="781" operator="containsText" text="L">
      <formula>NOT(ISERROR(SEARCH("L",M68)))</formula>
    </cfRule>
  </conditionalFormatting>
  <conditionalFormatting sqref="M68:N68">
    <cfRule type="containsText" dxfId="759" priority="779" operator="containsText" text="H">
      <formula>NOT(ISERROR(SEARCH("H",M68)))</formula>
    </cfRule>
    <cfRule type="containsText" dxfId="758" priority="780" operator="containsText" text="U">
      <formula>NOT(ISERROR(SEARCH("U",M68)))</formula>
    </cfRule>
  </conditionalFormatting>
  <conditionalFormatting sqref="K68:L68">
    <cfRule type="containsText" dxfId="757" priority="778" operator="containsText" text="L">
      <formula>NOT(ISERROR(SEARCH("L",K68)))</formula>
    </cfRule>
  </conditionalFormatting>
  <conditionalFormatting sqref="K68:L68">
    <cfRule type="containsText" dxfId="756" priority="776" operator="containsText" text="H">
      <formula>NOT(ISERROR(SEARCH("H",K68)))</formula>
    </cfRule>
    <cfRule type="containsText" dxfId="755" priority="777" operator="containsText" text="U">
      <formula>NOT(ISERROR(SEARCH("U",K68)))</formula>
    </cfRule>
  </conditionalFormatting>
  <conditionalFormatting sqref="H15:I15">
    <cfRule type="containsText" dxfId="754" priority="775" operator="containsText" text="L">
      <formula>NOT(ISERROR(SEARCH("L",H15)))</formula>
    </cfRule>
  </conditionalFormatting>
  <conditionalFormatting sqref="H15:I15">
    <cfRule type="containsText" dxfId="753" priority="773" operator="containsText" text="H">
      <formula>NOT(ISERROR(SEARCH("H",H15)))</formula>
    </cfRule>
    <cfRule type="containsText" dxfId="752" priority="774" operator="containsText" text="U">
      <formula>NOT(ISERROR(SEARCH("U",H15)))</formula>
    </cfRule>
  </conditionalFormatting>
  <conditionalFormatting sqref="H14:I14">
    <cfRule type="containsText" dxfId="751" priority="772" operator="containsText" text="L">
      <formula>NOT(ISERROR(SEARCH("L",H14)))</formula>
    </cfRule>
  </conditionalFormatting>
  <conditionalFormatting sqref="H14:I14">
    <cfRule type="containsText" dxfId="750" priority="770" operator="containsText" text="H">
      <formula>NOT(ISERROR(SEARCH("H",H14)))</formula>
    </cfRule>
    <cfRule type="containsText" dxfId="749" priority="771" operator="containsText" text="U">
      <formula>NOT(ISERROR(SEARCH("U",H14)))</formula>
    </cfRule>
  </conditionalFormatting>
  <conditionalFormatting sqref="H13:I13">
    <cfRule type="containsText" dxfId="748" priority="769" operator="containsText" text="L">
      <formula>NOT(ISERROR(SEARCH("L",H13)))</formula>
    </cfRule>
  </conditionalFormatting>
  <conditionalFormatting sqref="H13:I13">
    <cfRule type="containsText" dxfId="747" priority="767" operator="containsText" text="H">
      <formula>NOT(ISERROR(SEARCH("H",H13)))</formula>
    </cfRule>
    <cfRule type="containsText" dxfId="746" priority="768" operator="containsText" text="U">
      <formula>NOT(ISERROR(SEARCH("U",H13)))</formula>
    </cfRule>
  </conditionalFormatting>
  <conditionalFormatting sqref="H10:I10">
    <cfRule type="containsText" dxfId="745" priority="766" operator="containsText" text="L">
      <formula>NOT(ISERROR(SEARCH("L",H10)))</formula>
    </cfRule>
  </conditionalFormatting>
  <conditionalFormatting sqref="H10:I10">
    <cfRule type="containsText" dxfId="744" priority="764" operator="containsText" text="H">
      <formula>NOT(ISERROR(SEARCH("H",H10)))</formula>
    </cfRule>
    <cfRule type="containsText" dxfId="743" priority="765" operator="containsText" text="U">
      <formula>NOT(ISERROR(SEARCH("U",H10)))</formula>
    </cfRule>
  </conditionalFormatting>
  <conditionalFormatting sqref="H9:I9">
    <cfRule type="containsText" dxfId="742" priority="763" operator="containsText" text="L">
      <formula>NOT(ISERROR(SEARCH("L",H9)))</formula>
    </cfRule>
  </conditionalFormatting>
  <conditionalFormatting sqref="H9:I9">
    <cfRule type="containsText" dxfId="741" priority="761" operator="containsText" text="H">
      <formula>NOT(ISERROR(SEARCH("H",H9)))</formula>
    </cfRule>
    <cfRule type="containsText" dxfId="740" priority="762" operator="containsText" text="U">
      <formula>NOT(ISERROR(SEARCH("U",H9)))</formula>
    </cfRule>
  </conditionalFormatting>
  <conditionalFormatting sqref="H8:I8">
    <cfRule type="containsText" dxfId="739" priority="760" operator="containsText" text="L">
      <formula>NOT(ISERROR(SEARCH("L",H8)))</formula>
    </cfRule>
  </conditionalFormatting>
  <conditionalFormatting sqref="H8:I8">
    <cfRule type="containsText" dxfId="738" priority="758" operator="containsText" text="H">
      <formula>NOT(ISERROR(SEARCH("H",H8)))</formula>
    </cfRule>
    <cfRule type="containsText" dxfId="737" priority="759" operator="containsText" text="U">
      <formula>NOT(ISERROR(SEARCH("U",H8)))</formula>
    </cfRule>
  </conditionalFormatting>
  <conditionalFormatting sqref="H5:I5">
    <cfRule type="containsText" dxfId="736" priority="757" operator="containsText" text="L">
      <formula>NOT(ISERROR(SEARCH("L",H5)))</formula>
    </cfRule>
  </conditionalFormatting>
  <conditionalFormatting sqref="H5:I5">
    <cfRule type="containsText" dxfId="735" priority="755" operator="containsText" text="H">
      <formula>NOT(ISERROR(SEARCH("H",H5)))</formula>
    </cfRule>
    <cfRule type="containsText" dxfId="734" priority="756" operator="containsText" text="U">
      <formula>NOT(ISERROR(SEARCH("U",H5)))</formula>
    </cfRule>
  </conditionalFormatting>
  <conditionalFormatting sqref="H6:I6">
    <cfRule type="containsText" dxfId="733" priority="754" operator="containsText" text="L">
      <formula>NOT(ISERROR(SEARCH("L",H6)))</formula>
    </cfRule>
  </conditionalFormatting>
  <conditionalFormatting sqref="H6:I6">
    <cfRule type="containsText" dxfId="732" priority="752" operator="containsText" text="H">
      <formula>NOT(ISERROR(SEARCH("H",H6)))</formula>
    </cfRule>
    <cfRule type="containsText" dxfId="731" priority="753" operator="containsText" text="U">
      <formula>NOT(ISERROR(SEARCH("U",H6)))</formula>
    </cfRule>
  </conditionalFormatting>
  <conditionalFormatting sqref="M69:N69">
    <cfRule type="containsText" dxfId="730" priority="751" operator="containsText" text="L">
      <formula>NOT(ISERROR(SEARCH("L",M69)))</formula>
    </cfRule>
  </conditionalFormatting>
  <conditionalFormatting sqref="M69:N69">
    <cfRule type="containsText" dxfId="729" priority="749" operator="containsText" text="H">
      <formula>NOT(ISERROR(SEARCH("H",M69)))</formula>
    </cfRule>
    <cfRule type="containsText" dxfId="728" priority="750" operator="containsText" text="U">
      <formula>NOT(ISERROR(SEARCH("U",M69)))</formula>
    </cfRule>
  </conditionalFormatting>
  <conditionalFormatting sqref="K69:L69">
    <cfRule type="containsText" dxfId="727" priority="748" operator="containsText" text="L">
      <formula>NOT(ISERROR(SEARCH("L",K69)))</formula>
    </cfRule>
  </conditionalFormatting>
  <conditionalFormatting sqref="K69:L69">
    <cfRule type="containsText" dxfId="726" priority="746" operator="containsText" text="H">
      <formula>NOT(ISERROR(SEARCH("H",K69)))</formula>
    </cfRule>
    <cfRule type="containsText" dxfId="725" priority="747" operator="containsText" text="U">
      <formula>NOT(ISERROR(SEARCH("U",K69)))</formula>
    </cfRule>
  </conditionalFormatting>
  <conditionalFormatting sqref="P69:S69">
    <cfRule type="containsText" dxfId="724" priority="745" operator="containsText" text="L">
      <formula>NOT(ISERROR(SEARCH("L",P69)))</formula>
    </cfRule>
  </conditionalFormatting>
  <conditionalFormatting sqref="P69:S69">
    <cfRule type="containsText" dxfId="723" priority="743" operator="containsText" text="H">
      <formula>NOT(ISERROR(SEARCH("H",P69)))</formula>
    </cfRule>
    <cfRule type="containsText" dxfId="722" priority="744" operator="containsText" text="U">
      <formula>NOT(ISERROR(SEARCH("U",P69)))</formula>
    </cfRule>
  </conditionalFormatting>
  <conditionalFormatting sqref="U69:Y69">
    <cfRule type="containsText" dxfId="721" priority="742" operator="containsText" text="L">
      <formula>NOT(ISERROR(SEARCH("L",U69)))</formula>
    </cfRule>
  </conditionalFormatting>
  <conditionalFormatting sqref="U69:Y69">
    <cfRule type="containsText" dxfId="720" priority="740" operator="containsText" text="H">
      <formula>NOT(ISERROR(SEARCH("H",U69)))</formula>
    </cfRule>
    <cfRule type="containsText" dxfId="719" priority="741" operator="containsText" text="U">
      <formula>NOT(ISERROR(SEARCH("U",U69)))</formula>
    </cfRule>
  </conditionalFormatting>
  <conditionalFormatting sqref="H17:I17">
    <cfRule type="containsText" dxfId="718" priority="739" operator="containsText" text="L">
      <formula>NOT(ISERROR(SEARCH("L",H17)))</formula>
    </cfRule>
  </conditionalFormatting>
  <conditionalFormatting sqref="H17:I17">
    <cfRule type="containsText" dxfId="717" priority="737" operator="containsText" text="H">
      <formula>NOT(ISERROR(SEARCH("H",H17)))</formula>
    </cfRule>
    <cfRule type="containsText" dxfId="716" priority="738" operator="containsText" text="U">
      <formula>NOT(ISERROR(SEARCH("U",H17)))</formula>
    </cfRule>
  </conditionalFormatting>
  <conditionalFormatting sqref="K17">
    <cfRule type="containsText" dxfId="715" priority="736" operator="containsText" text="L">
      <formula>NOT(ISERROR(SEARCH("L",K17)))</formula>
    </cfRule>
  </conditionalFormatting>
  <conditionalFormatting sqref="K17">
    <cfRule type="containsText" dxfId="714" priority="734" operator="containsText" text="H">
      <formula>NOT(ISERROR(SEARCH("H",K17)))</formula>
    </cfRule>
    <cfRule type="containsText" dxfId="713" priority="735" operator="containsText" text="U">
      <formula>NOT(ISERROR(SEARCH("U",K17)))</formula>
    </cfRule>
  </conditionalFormatting>
  <conditionalFormatting sqref="L17">
    <cfRule type="containsText" dxfId="712" priority="733" operator="containsText" text="L">
      <formula>NOT(ISERROR(SEARCH("L",L17)))</formula>
    </cfRule>
  </conditionalFormatting>
  <conditionalFormatting sqref="L17">
    <cfRule type="containsText" dxfId="711" priority="731" operator="containsText" text="H">
      <formula>NOT(ISERROR(SEARCH("H",L17)))</formula>
    </cfRule>
    <cfRule type="containsText" dxfId="710" priority="732" operator="containsText" text="U">
      <formula>NOT(ISERROR(SEARCH("U",L17)))</formula>
    </cfRule>
  </conditionalFormatting>
  <conditionalFormatting sqref="M17">
    <cfRule type="containsText" dxfId="709" priority="730" operator="containsText" text="L">
      <formula>NOT(ISERROR(SEARCH("L",M17)))</formula>
    </cfRule>
  </conditionalFormatting>
  <conditionalFormatting sqref="M17">
    <cfRule type="containsText" dxfId="708" priority="728" operator="containsText" text="H">
      <formula>NOT(ISERROR(SEARCH("H",M17)))</formula>
    </cfRule>
    <cfRule type="containsText" dxfId="707" priority="729" operator="containsText" text="U">
      <formula>NOT(ISERROR(SEARCH("U",M17)))</formula>
    </cfRule>
  </conditionalFormatting>
  <conditionalFormatting sqref="N17">
    <cfRule type="containsText" dxfId="706" priority="727" operator="containsText" text="L">
      <formula>NOT(ISERROR(SEARCH("L",N17)))</formula>
    </cfRule>
  </conditionalFormatting>
  <conditionalFormatting sqref="N17">
    <cfRule type="containsText" dxfId="705" priority="725" operator="containsText" text="H">
      <formula>NOT(ISERROR(SEARCH("H",N17)))</formula>
    </cfRule>
    <cfRule type="containsText" dxfId="704" priority="726" operator="containsText" text="U">
      <formula>NOT(ISERROR(SEARCH("U",N17)))</formula>
    </cfRule>
  </conditionalFormatting>
  <conditionalFormatting sqref="P17:S17">
    <cfRule type="containsText" dxfId="703" priority="724" operator="containsText" text="L">
      <formula>NOT(ISERROR(SEARCH("L",P17)))</formula>
    </cfRule>
  </conditionalFormatting>
  <conditionalFormatting sqref="P17:S17">
    <cfRule type="containsText" dxfId="702" priority="722" operator="containsText" text="H">
      <formula>NOT(ISERROR(SEARCH("H",P17)))</formula>
    </cfRule>
    <cfRule type="containsText" dxfId="701" priority="723" operator="containsText" text="U">
      <formula>NOT(ISERROR(SEARCH("U",P17)))</formula>
    </cfRule>
  </conditionalFormatting>
  <conditionalFormatting sqref="U17:Y17">
    <cfRule type="containsText" dxfId="700" priority="721" operator="containsText" text="L">
      <formula>NOT(ISERROR(SEARCH("L",U17)))</formula>
    </cfRule>
  </conditionalFormatting>
  <conditionalFormatting sqref="U17:Y17">
    <cfRule type="containsText" dxfId="699" priority="719" operator="containsText" text="H">
      <formula>NOT(ISERROR(SEARCH("H",U17)))</formula>
    </cfRule>
    <cfRule type="containsText" dxfId="698" priority="720" operator="containsText" text="U">
      <formula>NOT(ISERROR(SEARCH("U",U17)))</formula>
    </cfRule>
  </conditionalFormatting>
  <conditionalFormatting sqref="H18:I18">
    <cfRule type="containsText" dxfId="697" priority="718" operator="containsText" text="L">
      <formula>NOT(ISERROR(SEARCH("L",H18)))</formula>
    </cfRule>
  </conditionalFormatting>
  <conditionalFormatting sqref="H18:I18">
    <cfRule type="containsText" dxfId="696" priority="716" operator="containsText" text="H">
      <formula>NOT(ISERROR(SEARCH("H",H18)))</formula>
    </cfRule>
    <cfRule type="containsText" dxfId="695" priority="717" operator="containsText" text="U">
      <formula>NOT(ISERROR(SEARCH("U",H18)))</formula>
    </cfRule>
  </conditionalFormatting>
  <conditionalFormatting sqref="K18">
    <cfRule type="containsText" dxfId="694" priority="715" operator="containsText" text="L">
      <formula>NOT(ISERROR(SEARCH("L",K18)))</formula>
    </cfRule>
  </conditionalFormatting>
  <conditionalFormatting sqref="K18">
    <cfRule type="containsText" dxfId="693" priority="713" operator="containsText" text="H">
      <formula>NOT(ISERROR(SEARCH("H",K18)))</formula>
    </cfRule>
    <cfRule type="containsText" dxfId="692" priority="714" operator="containsText" text="U">
      <formula>NOT(ISERROR(SEARCH("U",K18)))</formula>
    </cfRule>
  </conditionalFormatting>
  <conditionalFormatting sqref="L18">
    <cfRule type="containsText" dxfId="691" priority="712" operator="containsText" text="L">
      <formula>NOT(ISERROR(SEARCH("L",L18)))</formula>
    </cfRule>
  </conditionalFormatting>
  <conditionalFormatting sqref="L18">
    <cfRule type="containsText" dxfId="690" priority="710" operator="containsText" text="H">
      <formula>NOT(ISERROR(SEARCH("H",L18)))</formula>
    </cfRule>
    <cfRule type="containsText" dxfId="689" priority="711" operator="containsText" text="U">
      <formula>NOT(ISERROR(SEARCH("U",L18)))</formula>
    </cfRule>
  </conditionalFormatting>
  <conditionalFormatting sqref="M18">
    <cfRule type="containsText" dxfId="688" priority="709" operator="containsText" text="L">
      <formula>NOT(ISERROR(SEARCH("L",M18)))</formula>
    </cfRule>
  </conditionalFormatting>
  <conditionalFormatting sqref="M18">
    <cfRule type="containsText" dxfId="687" priority="707" operator="containsText" text="H">
      <formula>NOT(ISERROR(SEARCH("H",M18)))</formula>
    </cfRule>
    <cfRule type="containsText" dxfId="686" priority="708" operator="containsText" text="U">
      <formula>NOT(ISERROR(SEARCH("U",M18)))</formula>
    </cfRule>
  </conditionalFormatting>
  <conditionalFormatting sqref="N18">
    <cfRule type="containsText" dxfId="685" priority="706" operator="containsText" text="L">
      <formula>NOT(ISERROR(SEARCH("L",N18)))</formula>
    </cfRule>
  </conditionalFormatting>
  <conditionalFormatting sqref="N18">
    <cfRule type="containsText" dxfId="684" priority="704" operator="containsText" text="H">
      <formula>NOT(ISERROR(SEARCH("H",N18)))</formula>
    </cfRule>
    <cfRule type="containsText" dxfId="683" priority="705" operator="containsText" text="U">
      <formula>NOT(ISERROR(SEARCH("U",N18)))</formula>
    </cfRule>
  </conditionalFormatting>
  <conditionalFormatting sqref="P18:S18">
    <cfRule type="containsText" dxfId="682" priority="703" operator="containsText" text="L">
      <formula>NOT(ISERROR(SEARCH("L",P18)))</formula>
    </cfRule>
  </conditionalFormatting>
  <conditionalFormatting sqref="P18:S18">
    <cfRule type="containsText" dxfId="681" priority="701" operator="containsText" text="H">
      <formula>NOT(ISERROR(SEARCH("H",P18)))</formula>
    </cfRule>
    <cfRule type="containsText" dxfId="680" priority="702" operator="containsText" text="U">
      <formula>NOT(ISERROR(SEARCH("U",P18)))</formula>
    </cfRule>
  </conditionalFormatting>
  <conditionalFormatting sqref="U18:Y18">
    <cfRule type="containsText" dxfId="679" priority="700" operator="containsText" text="L">
      <formula>NOT(ISERROR(SEARCH("L",U18)))</formula>
    </cfRule>
  </conditionalFormatting>
  <conditionalFormatting sqref="U18:Y18">
    <cfRule type="containsText" dxfId="678" priority="698" operator="containsText" text="H">
      <formula>NOT(ISERROR(SEARCH("H",U18)))</formula>
    </cfRule>
    <cfRule type="containsText" dxfId="677" priority="699" operator="containsText" text="U">
      <formula>NOT(ISERROR(SEARCH("U",U18)))</formula>
    </cfRule>
  </conditionalFormatting>
  <conditionalFormatting sqref="H19:I19">
    <cfRule type="containsText" dxfId="676" priority="697" operator="containsText" text="L">
      <formula>NOT(ISERROR(SEARCH("L",H19)))</formula>
    </cfRule>
  </conditionalFormatting>
  <conditionalFormatting sqref="H19:I19">
    <cfRule type="containsText" dxfId="675" priority="695" operator="containsText" text="H">
      <formula>NOT(ISERROR(SEARCH("H",H19)))</formula>
    </cfRule>
    <cfRule type="containsText" dxfId="674" priority="696" operator="containsText" text="U">
      <formula>NOT(ISERROR(SEARCH("U",H19)))</formula>
    </cfRule>
  </conditionalFormatting>
  <conditionalFormatting sqref="P19:S19">
    <cfRule type="containsText" dxfId="673" priority="694" operator="containsText" text="L">
      <formula>NOT(ISERROR(SEARCH("L",P19)))</formula>
    </cfRule>
  </conditionalFormatting>
  <conditionalFormatting sqref="P19:S19">
    <cfRule type="containsText" dxfId="672" priority="692" operator="containsText" text="H">
      <formula>NOT(ISERROR(SEARCH("H",P19)))</formula>
    </cfRule>
    <cfRule type="containsText" dxfId="671" priority="693" operator="containsText" text="U">
      <formula>NOT(ISERROR(SEARCH("U",P19)))</formula>
    </cfRule>
  </conditionalFormatting>
  <conditionalFormatting sqref="U19:Y19">
    <cfRule type="containsText" dxfId="670" priority="691" operator="containsText" text="L">
      <formula>NOT(ISERROR(SEARCH("L",U19)))</formula>
    </cfRule>
  </conditionalFormatting>
  <conditionalFormatting sqref="U19:Y19">
    <cfRule type="containsText" dxfId="669" priority="689" operator="containsText" text="H">
      <formula>NOT(ISERROR(SEARCH("H",U19)))</formula>
    </cfRule>
    <cfRule type="containsText" dxfId="668" priority="690" operator="containsText" text="U">
      <formula>NOT(ISERROR(SEARCH("U",U19)))</formula>
    </cfRule>
  </conditionalFormatting>
  <conditionalFormatting sqref="K19">
    <cfRule type="containsText" dxfId="667" priority="688" operator="containsText" text="L">
      <formula>NOT(ISERROR(SEARCH("L",K19)))</formula>
    </cfRule>
  </conditionalFormatting>
  <conditionalFormatting sqref="K19">
    <cfRule type="containsText" dxfId="666" priority="686" operator="containsText" text="H">
      <formula>NOT(ISERROR(SEARCH("H",K19)))</formula>
    </cfRule>
    <cfRule type="containsText" dxfId="665" priority="687" operator="containsText" text="U">
      <formula>NOT(ISERROR(SEARCH("U",K19)))</formula>
    </cfRule>
  </conditionalFormatting>
  <conditionalFormatting sqref="L19">
    <cfRule type="containsText" dxfId="664" priority="685" operator="containsText" text="L">
      <formula>NOT(ISERROR(SEARCH("L",L19)))</formula>
    </cfRule>
  </conditionalFormatting>
  <conditionalFormatting sqref="L19">
    <cfRule type="containsText" dxfId="663" priority="683" operator="containsText" text="H">
      <formula>NOT(ISERROR(SEARCH("H",L19)))</formula>
    </cfRule>
    <cfRule type="containsText" dxfId="662" priority="684" operator="containsText" text="U">
      <formula>NOT(ISERROR(SEARCH("U",L19)))</formula>
    </cfRule>
  </conditionalFormatting>
  <conditionalFormatting sqref="M19">
    <cfRule type="containsText" dxfId="661" priority="682" operator="containsText" text="L">
      <formula>NOT(ISERROR(SEARCH("L",M19)))</formula>
    </cfRule>
  </conditionalFormatting>
  <conditionalFormatting sqref="M19">
    <cfRule type="containsText" dxfId="660" priority="680" operator="containsText" text="H">
      <formula>NOT(ISERROR(SEARCH("H",M19)))</formula>
    </cfRule>
    <cfRule type="containsText" dxfId="659" priority="681" operator="containsText" text="U">
      <formula>NOT(ISERROR(SEARCH("U",M19)))</formula>
    </cfRule>
  </conditionalFormatting>
  <conditionalFormatting sqref="N19">
    <cfRule type="containsText" dxfId="658" priority="679" operator="containsText" text="L">
      <formula>NOT(ISERROR(SEARCH("L",N19)))</formula>
    </cfRule>
  </conditionalFormatting>
  <conditionalFormatting sqref="N19">
    <cfRule type="containsText" dxfId="657" priority="677" operator="containsText" text="H">
      <formula>NOT(ISERROR(SEARCH("H",N19)))</formula>
    </cfRule>
    <cfRule type="containsText" dxfId="656" priority="678" operator="containsText" text="U">
      <formula>NOT(ISERROR(SEARCH("U",N19)))</formula>
    </cfRule>
  </conditionalFormatting>
  <conditionalFormatting sqref="K20">
    <cfRule type="containsText" dxfId="655" priority="676" operator="containsText" text="L">
      <formula>NOT(ISERROR(SEARCH("L",K20)))</formula>
    </cfRule>
  </conditionalFormatting>
  <conditionalFormatting sqref="K20">
    <cfRule type="containsText" dxfId="654" priority="674" operator="containsText" text="H">
      <formula>NOT(ISERROR(SEARCH("H",K20)))</formula>
    </cfRule>
    <cfRule type="containsText" dxfId="653" priority="675" operator="containsText" text="U">
      <formula>NOT(ISERROR(SEARCH("U",K20)))</formula>
    </cfRule>
  </conditionalFormatting>
  <conditionalFormatting sqref="L20">
    <cfRule type="containsText" dxfId="652" priority="673" operator="containsText" text="L">
      <formula>NOT(ISERROR(SEARCH("L",L20)))</formula>
    </cfRule>
  </conditionalFormatting>
  <conditionalFormatting sqref="L20">
    <cfRule type="containsText" dxfId="651" priority="671" operator="containsText" text="H">
      <formula>NOT(ISERROR(SEARCH("H",L20)))</formula>
    </cfRule>
    <cfRule type="containsText" dxfId="650" priority="672" operator="containsText" text="U">
      <formula>NOT(ISERROR(SEARCH("U",L20)))</formula>
    </cfRule>
  </conditionalFormatting>
  <conditionalFormatting sqref="M20">
    <cfRule type="containsText" dxfId="649" priority="670" operator="containsText" text="L">
      <formula>NOT(ISERROR(SEARCH("L",M20)))</formula>
    </cfRule>
  </conditionalFormatting>
  <conditionalFormatting sqref="M20">
    <cfRule type="containsText" dxfId="648" priority="668" operator="containsText" text="H">
      <formula>NOT(ISERROR(SEARCH("H",M20)))</formula>
    </cfRule>
    <cfRule type="containsText" dxfId="647" priority="669" operator="containsText" text="U">
      <formula>NOT(ISERROR(SEARCH("U",M20)))</formula>
    </cfRule>
  </conditionalFormatting>
  <conditionalFormatting sqref="N20">
    <cfRule type="containsText" dxfId="646" priority="667" operator="containsText" text="L">
      <formula>NOT(ISERROR(SEARCH("L",N20)))</formula>
    </cfRule>
  </conditionalFormatting>
  <conditionalFormatting sqref="N20">
    <cfRule type="containsText" dxfId="645" priority="665" operator="containsText" text="H">
      <formula>NOT(ISERROR(SEARCH("H",N20)))</formula>
    </cfRule>
    <cfRule type="containsText" dxfId="644" priority="666" operator="containsText" text="U">
      <formula>NOT(ISERROR(SEARCH("U",N20)))</formula>
    </cfRule>
  </conditionalFormatting>
  <conditionalFormatting sqref="P20:S20">
    <cfRule type="containsText" dxfId="643" priority="664" operator="containsText" text="L">
      <formula>NOT(ISERROR(SEARCH("L",P20)))</formula>
    </cfRule>
  </conditionalFormatting>
  <conditionalFormatting sqref="P20:S20">
    <cfRule type="containsText" dxfId="642" priority="662" operator="containsText" text="H">
      <formula>NOT(ISERROR(SEARCH("H",P20)))</formula>
    </cfRule>
    <cfRule type="containsText" dxfId="641" priority="663" operator="containsText" text="U">
      <formula>NOT(ISERROR(SEARCH("U",P20)))</formula>
    </cfRule>
  </conditionalFormatting>
  <conditionalFormatting sqref="U20:Y20">
    <cfRule type="containsText" dxfId="640" priority="661" operator="containsText" text="L">
      <formula>NOT(ISERROR(SEARCH("L",U20)))</formula>
    </cfRule>
  </conditionalFormatting>
  <conditionalFormatting sqref="U20:Y20">
    <cfRule type="containsText" dxfId="639" priority="659" operator="containsText" text="H">
      <formula>NOT(ISERROR(SEARCH("H",U20)))</formula>
    </cfRule>
    <cfRule type="containsText" dxfId="638" priority="660" operator="containsText" text="U">
      <formula>NOT(ISERROR(SEARCH("U",U20)))</formula>
    </cfRule>
  </conditionalFormatting>
  <conditionalFormatting sqref="H20:I20">
    <cfRule type="containsText" dxfId="637" priority="658" operator="containsText" text="L">
      <formula>NOT(ISERROR(SEARCH("L",H20)))</formula>
    </cfRule>
  </conditionalFormatting>
  <conditionalFormatting sqref="H20:I20">
    <cfRule type="containsText" dxfId="636" priority="656" operator="containsText" text="H">
      <formula>NOT(ISERROR(SEARCH("H",H20)))</formula>
    </cfRule>
    <cfRule type="containsText" dxfId="635" priority="657" operator="containsText" text="U">
      <formula>NOT(ISERROR(SEARCH("U",H20)))</formula>
    </cfRule>
  </conditionalFormatting>
  <conditionalFormatting sqref="H21:I21">
    <cfRule type="containsText" dxfId="634" priority="655" operator="containsText" text="L">
      <formula>NOT(ISERROR(SEARCH("L",H21)))</formula>
    </cfRule>
  </conditionalFormatting>
  <conditionalFormatting sqref="H21:I21">
    <cfRule type="containsText" dxfId="633" priority="653" operator="containsText" text="H">
      <formula>NOT(ISERROR(SEARCH("H",H21)))</formula>
    </cfRule>
    <cfRule type="containsText" dxfId="632" priority="654" operator="containsText" text="U">
      <formula>NOT(ISERROR(SEARCH("U",H21)))</formula>
    </cfRule>
  </conditionalFormatting>
  <conditionalFormatting sqref="K21">
    <cfRule type="containsText" dxfId="631" priority="652" operator="containsText" text="L">
      <formula>NOT(ISERROR(SEARCH("L",K21)))</formula>
    </cfRule>
  </conditionalFormatting>
  <conditionalFormatting sqref="K21">
    <cfRule type="containsText" dxfId="630" priority="650" operator="containsText" text="H">
      <formula>NOT(ISERROR(SEARCH("H",K21)))</formula>
    </cfRule>
    <cfRule type="containsText" dxfId="629" priority="651" operator="containsText" text="U">
      <formula>NOT(ISERROR(SEARCH("U",K21)))</formula>
    </cfRule>
  </conditionalFormatting>
  <conditionalFormatting sqref="L21">
    <cfRule type="containsText" dxfId="628" priority="649" operator="containsText" text="L">
      <formula>NOT(ISERROR(SEARCH("L",L21)))</formula>
    </cfRule>
  </conditionalFormatting>
  <conditionalFormatting sqref="L21">
    <cfRule type="containsText" dxfId="627" priority="647" operator="containsText" text="H">
      <formula>NOT(ISERROR(SEARCH("H",L21)))</formula>
    </cfRule>
    <cfRule type="containsText" dxfId="626" priority="648" operator="containsText" text="U">
      <formula>NOT(ISERROR(SEARCH("U",L21)))</formula>
    </cfRule>
  </conditionalFormatting>
  <conditionalFormatting sqref="M21">
    <cfRule type="containsText" dxfId="625" priority="646" operator="containsText" text="L">
      <formula>NOT(ISERROR(SEARCH("L",M21)))</formula>
    </cfRule>
  </conditionalFormatting>
  <conditionalFormatting sqref="M21">
    <cfRule type="containsText" dxfId="624" priority="644" operator="containsText" text="H">
      <formula>NOT(ISERROR(SEARCH("H",M21)))</formula>
    </cfRule>
    <cfRule type="containsText" dxfId="623" priority="645" operator="containsText" text="U">
      <formula>NOT(ISERROR(SEARCH("U",M21)))</formula>
    </cfRule>
  </conditionalFormatting>
  <conditionalFormatting sqref="N21">
    <cfRule type="containsText" dxfId="622" priority="643" operator="containsText" text="L">
      <formula>NOT(ISERROR(SEARCH("L",N21)))</formula>
    </cfRule>
  </conditionalFormatting>
  <conditionalFormatting sqref="N21">
    <cfRule type="containsText" dxfId="621" priority="641" operator="containsText" text="H">
      <formula>NOT(ISERROR(SEARCH("H",N21)))</formula>
    </cfRule>
    <cfRule type="containsText" dxfId="620" priority="642" operator="containsText" text="U">
      <formula>NOT(ISERROR(SEARCH("U",N21)))</formula>
    </cfRule>
  </conditionalFormatting>
  <conditionalFormatting sqref="P21:S21">
    <cfRule type="containsText" dxfId="619" priority="640" operator="containsText" text="L">
      <formula>NOT(ISERROR(SEARCH("L",P21)))</formula>
    </cfRule>
  </conditionalFormatting>
  <conditionalFormatting sqref="P21:S21">
    <cfRule type="containsText" dxfId="618" priority="638" operator="containsText" text="H">
      <formula>NOT(ISERROR(SEARCH("H",P21)))</formula>
    </cfRule>
    <cfRule type="containsText" dxfId="617" priority="639" operator="containsText" text="U">
      <formula>NOT(ISERROR(SEARCH("U",P21)))</formula>
    </cfRule>
  </conditionalFormatting>
  <conditionalFormatting sqref="U21:Y21">
    <cfRule type="containsText" dxfId="616" priority="637" operator="containsText" text="L">
      <formula>NOT(ISERROR(SEARCH("L",U21)))</formula>
    </cfRule>
  </conditionalFormatting>
  <conditionalFormatting sqref="U21:Y21">
    <cfRule type="containsText" dxfId="615" priority="635" operator="containsText" text="H">
      <formula>NOT(ISERROR(SEARCH("H",U21)))</formula>
    </cfRule>
    <cfRule type="containsText" dxfId="614" priority="636" operator="containsText" text="U">
      <formula>NOT(ISERROR(SEARCH("U",U21)))</formula>
    </cfRule>
  </conditionalFormatting>
  <conditionalFormatting sqref="H22:I22">
    <cfRule type="containsText" dxfId="613" priority="634" operator="containsText" text="L">
      <formula>NOT(ISERROR(SEARCH("L",H22)))</formula>
    </cfRule>
  </conditionalFormatting>
  <conditionalFormatting sqref="H22:I22">
    <cfRule type="containsText" dxfId="612" priority="632" operator="containsText" text="H">
      <formula>NOT(ISERROR(SEARCH("H",H22)))</formula>
    </cfRule>
    <cfRule type="containsText" dxfId="611" priority="633" operator="containsText" text="U">
      <formula>NOT(ISERROR(SEARCH("U",H22)))</formula>
    </cfRule>
  </conditionalFormatting>
  <conditionalFormatting sqref="K22">
    <cfRule type="containsText" dxfId="610" priority="631" operator="containsText" text="L">
      <formula>NOT(ISERROR(SEARCH("L",K22)))</formula>
    </cfRule>
  </conditionalFormatting>
  <conditionalFormatting sqref="K22">
    <cfRule type="containsText" dxfId="609" priority="629" operator="containsText" text="H">
      <formula>NOT(ISERROR(SEARCH("H",K22)))</formula>
    </cfRule>
    <cfRule type="containsText" dxfId="608" priority="630" operator="containsText" text="U">
      <formula>NOT(ISERROR(SEARCH("U",K22)))</formula>
    </cfRule>
  </conditionalFormatting>
  <conditionalFormatting sqref="L22">
    <cfRule type="containsText" dxfId="607" priority="628" operator="containsText" text="L">
      <formula>NOT(ISERROR(SEARCH("L",L22)))</formula>
    </cfRule>
  </conditionalFormatting>
  <conditionalFormatting sqref="L22">
    <cfRule type="containsText" dxfId="606" priority="626" operator="containsText" text="H">
      <formula>NOT(ISERROR(SEARCH("H",L22)))</formula>
    </cfRule>
    <cfRule type="containsText" dxfId="605" priority="627" operator="containsText" text="U">
      <formula>NOT(ISERROR(SEARCH("U",L22)))</formula>
    </cfRule>
  </conditionalFormatting>
  <conditionalFormatting sqref="M22">
    <cfRule type="containsText" dxfId="604" priority="625" operator="containsText" text="L">
      <formula>NOT(ISERROR(SEARCH("L",M22)))</formula>
    </cfRule>
  </conditionalFormatting>
  <conditionalFormatting sqref="M22">
    <cfRule type="containsText" dxfId="603" priority="623" operator="containsText" text="H">
      <formula>NOT(ISERROR(SEARCH("H",M22)))</formula>
    </cfRule>
    <cfRule type="containsText" dxfId="602" priority="624" operator="containsText" text="U">
      <formula>NOT(ISERROR(SEARCH("U",M22)))</formula>
    </cfRule>
  </conditionalFormatting>
  <conditionalFormatting sqref="N22">
    <cfRule type="containsText" dxfId="601" priority="622" operator="containsText" text="L">
      <formula>NOT(ISERROR(SEARCH("L",N22)))</formula>
    </cfRule>
  </conditionalFormatting>
  <conditionalFormatting sqref="N22">
    <cfRule type="containsText" dxfId="600" priority="620" operator="containsText" text="H">
      <formula>NOT(ISERROR(SEARCH("H",N22)))</formula>
    </cfRule>
    <cfRule type="containsText" dxfId="599" priority="621" operator="containsText" text="U">
      <formula>NOT(ISERROR(SEARCH("U",N22)))</formula>
    </cfRule>
  </conditionalFormatting>
  <conditionalFormatting sqref="P22:S22">
    <cfRule type="containsText" dxfId="598" priority="619" operator="containsText" text="L">
      <formula>NOT(ISERROR(SEARCH("L",P22)))</formula>
    </cfRule>
  </conditionalFormatting>
  <conditionalFormatting sqref="P22:S22">
    <cfRule type="containsText" dxfId="597" priority="617" operator="containsText" text="H">
      <formula>NOT(ISERROR(SEARCH("H",P22)))</formula>
    </cfRule>
    <cfRule type="containsText" dxfId="596" priority="618" operator="containsText" text="U">
      <formula>NOT(ISERROR(SEARCH("U",P22)))</formula>
    </cfRule>
  </conditionalFormatting>
  <conditionalFormatting sqref="U22:Y22">
    <cfRule type="containsText" dxfId="595" priority="616" operator="containsText" text="L">
      <formula>NOT(ISERROR(SEARCH("L",U22)))</formula>
    </cfRule>
  </conditionalFormatting>
  <conditionalFormatting sqref="U22:Y22">
    <cfRule type="containsText" dxfId="594" priority="614" operator="containsText" text="H">
      <formula>NOT(ISERROR(SEARCH("H",U22)))</formula>
    </cfRule>
    <cfRule type="containsText" dxfId="593" priority="615" operator="containsText" text="U">
      <formula>NOT(ISERROR(SEARCH("U",U22)))</formula>
    </cfRule>
  </conditionalFormatting>
  <conditionalFormatting sqref="H23:I23">
    <cfRule type="containsText" dxfId="592" priority="613" operator="containsText" text="L">
      <formula>NOT(ISERROR(SEARCH("L",H23)))</formula>
    </cfRule>
  </conditionalFormatting>
  <conditionalFormatting sqref="H23:I23">
    <cfRule type="containsText" dxfId="591" priority="611" operator="containsText" text="H">
      <formula>NOT(ISERROR(SEARCH("H",H23)))</formula>
    </cfRule>
    <cfRule type="containsText" dxfId="590" priority="612" operator="containsText" text="U">
      <formula>NOT(ISERROR(SEARCH("U",H23)))</formula>
    </cfRule>
  </conditionalFormatting>
  <conditionalFormatting sqref="K23">
    <cfRule type="containsText" dxfId="589" priority="610" operator="containsText" text="L">
      <formula>NOT(ISERROR(SEARCH("L",K23)))</formula>
    </cfRule>
  </conditionalFormatting>
  <conditionalFormatting sqref="K23">
    <cfRule type="containsText" dxfId="588" priority="608" operator="containsText" text="H">
      <formula>NOT(ISERROR(SEARCH("H",K23)))</formula>
    </cfRule>
    <cfRule type="containsText" dxfId="587" priority="609" operator="containsText" text="U">
      <formula>NOT(ISERROR(SEARCH("U",K23)))</formula>
    </cfRule>
  </conditionalFormatting>
  <conditionalFormatting sqref="L23">
    <cfRule type="containsText" dxfId="586" priority="607" operator="containsText" text="L">
      <formula>NOT(ISERROR(SEARCH("L",L23)))</formula>
    </cfRule>
  </conditionalFormatting>
  <conditionalFormatting sqref="L23">
    <cfRule type="containsText" dxfId="585" priority="605" operator="containsText" text="H">
      <formula>NOT(ISERROR(SEARCH("H",L23)))</formula>
    </cfRule>
    <cfRule type="containsText" dxfId="584" priority="606" operator="containsText" text="U">
      <formula>NOT(ISERROR(SEARCH("U",L23)))</formula>
    </cfRule>
  </conditionalFormatting>
  <conditionalFormatting sqref="M23">
    <cfRule type="containsText" dxfId="583" priority="604" operator="containsText" text="L">
      <formula>NOT(ISERROR(SEARCH("L",M23)))</formula>
    </cfRule>
  </conditionalFormatting>
  <conditionalFormatting sqref="M23">
    <cfRule type="containsText" dxfId="582" priority="602" operator="containsText" text="H">
      <formula>NOT(ISERROR(SEARCH("H",M23)))</formula>
    </cfRule>
    <cfRule type="containsText" dxfId="581" priority="603" operator="containsText" text="U">
      <formula>NOT(ISERROR(SEARCH("U",M23)))</formula>
    </cfRule>
  </conditionalFormatting>
  <conditionalFormatting sqref="N23">
    <cfRule type="containsText" dxfId="580" priority="601" operator="containsText" text="L">
      <formula>NOT(ISERROR(SEARCH("L",N23)))</formula>
    </cfRule>
  </conditionalFormatting>
  <conditionalFormatting sqref="N23">
    <cfRule type="containsText" dxfId="579" priority="599" operator="containsText" text="H">
      <formula>NOT(ISERROR(SEARCH("H",N23)))</formula>
    </cfRule>
    <cfRule type="containsText" dxfId="578" priority="600" operator="containsText" text="U">
      <formula>NOT(ISERROR(SEARCH("U",N23)))</formula>
    </cfRule>
  </conditionalFormatting>
  <conditionalFormatting sqref="P23:S23">
    <cfRule type="containsText" dxfId="577" priority="598" operator="containsText" text="L">
      <formula>NOT(ISERROR(SEARCH("L",P23)))</formula>
    </cfRule>
  </conditionalFormatting>
  <conditionalFormatting sqref="P23:S23">
    <cfRule type="containsText" dxfId="576" priority="596" operator="containsText" text="H">
      <formula>NOT(ISERROR(SEARCH("H",P23)))</formula>
    </cfRule>
    <cfRule type="containsText" dxfId="575" priority="597" operator="containsText" text="U">
      <formula>NOT(ISERROR(SEARCH("U",P23)))</formula>
    </cfRule>
  </conditionalFormatting>
  <conditionalFormatting sqref="U23:Y23">
    <cfRule type="containsText" dxfId="574" priority="595" operator="containsText" text="L">
      <formula>NOT(ISERROR(SEARCH("L",U23)))</formula>
    </cfRule>
  </conditionalFormatting>
  <conditionalFormatting sqref="U23:Y23">
    <cfRule type="containsText" dxfId="573" priority="593" operator="containsText" text="H">
      <formula>NOT(ISERROR(SEARCH("H",U23)))</formula>
    </cfRule>
    <cfRule type="containsText" dxfId="572" priority="594" operator="containsText" text="U">
      <formula>NOT(ISERROR(SEARCH("U",U23)))</formula>
    </cfRule>
  </conditionalFormatting>
  <conditionalFormatting sqref="H63:I63">
    <cfRule type="containsText" dxfId="571" priority="592" operator="containsText" text="L">
      <formula>NOT(ISERROR(SEARCH("L",H63)))</formula>
    </cfRule>
  </conditionalFormatting>
  <conditionalFormatting sqref="H63:I63">
    <cfRule type="containsText" dxfId="570" priority="590" operator="containsText" text="H">
      <formula>NOT(ISERROR(SEARCH("H",H63)))</formula>
    </cfRule>
    <cfRule type="containsText" dxfId="569" priority="591" operator="containsText" text="U">
      <formula>NOT(ISERROR(SEARCH("U",H63)))</formula>
    </cfRule>
  </conditionalFormatting>
  <conditionalFormatting sqref="M63:N63">
    <cfRule type="containsText" dxfId="568" priority="589" operator="containsText" text="L">
      <formula>NOT(ISERROR(SEARCH("L",M63)))</formula>
    </cfRule>
  </conditionalFormatting>
  <conditionalFormatting sqref="M63:N63">
    <cfRule type="containsText" dxfId="567" priority="587" operator="containsText" text="H">
      <formula>NOT(ISERROR(SEARCH("H",M63)))</formula>
    </cfRule>
    <cfRule type="containsText" dxfId="566" priority="588" operator="containsText" text="U">
      <formula>NOT(ISERROR(SEARCH("U",M63)))</formula>
    </cfRule>
  </conditionalFormatting>
  <conditionalFormatting sqref="K63:L63">
    <cfRule type="containsText" dxfId="565" priority="586" operator="containsText" text="L">
      <formula>NOT(ISERROR(SEARCH("L",K63)))</formula>
    </cfRule>
  </conditionalFormatting>
  <conditionalFormatting sqref="K63:L63">
    <cfRule type="containsText" dxfId="564" priority="584" operator="containsText" text="H">
      <formula>NOT(ISERROR(SEARCH("H",K63)))</formula>
    </cfRule>
    <cfRule type="containsText" dxfId="563" priority="585" operator="containsText" text="U">
      <formula>NOT(ISERROR(SEARCH("U",K63)))</formula>
    </cfRule>
  </conditionalFormatting>
  <conditionalFormatting sqref="P63:S63">
    <cfRule type="containsText" dxfId="562" priority="583" operator="containsText" text="L">
      <formula>NOT(ISERROR(SEARCH("L",P63)))</formula>
    </cfRule>
  </conditionalFormatting>
  <conditionalFormatting sqref="P63:S63">
    <cfRule type="containsText" dxfId="561" priority="581" operator="containsText" text="H">
      <formula>NOT(ISERROR(SEARCH("H",P63)))</formula>
    </cfRule>
    <cfRule type="containsText" dxfId="560" priority="582" operator="containsText" text="U">
      <formula>NOT(ISERROR(SEARCH("U",P63)))</formula>
    </cfRule>
  </conditionalFormatting>
  <conditionalFormatting sqref="U63:Y63">
    <cfRule type="containsText" dxfId="559" priority="580" operator="containsText" text="L">
      <formula>NOT(ISERROR(SEARCH("L",U63)))</formula>
    </cfRule>
  </conditionalFormatting>
  <conditionalFormatting sqref="U63:Y63">
    <cfRule type="containsText" dxfId="558" priority="578" operator="containsText" text="H">
      <formula>NOT(ISERROR(SEARCH("H",U63)))</formula>
    </cfRule>
    <cfRule type="containsText" dxfId="557" priority="579" operator="containsText" text="U">
      <formula>NOT(ISERROR(SEARCH("U",U63)))</formula>
    </cfRule>
  </conditionalFormatting>
  <conditionalFormatting sqref="H64">
    <cfRule type="containsText" dxfId="556" priority="577" operator="containsText" text="L">
      <formula>NOT(ISERROR(SEARCH("L",H64)))</formula>
    </cfRule>
  </conditionalFormatting>
  <conditionalFormatting sqref="H64">
    <cfRule type="containsText" dxfId="555" priority="575" operator="containsText" text="H">
      <formula>NOT(ISERROR(SEARCH("H",H64)))</formula>
    </cfRule>
    <cfRule type="containsText" dxfId="554" priority="576" operator="containsText" text="U">
      <formula>NOT(ISERROR(SEARCH("U",H64)))</formula>
    </cfRule>
  </conditionalFormatting>
  <conditionalFormatting sqref="I64">
    <cfRule type="containsText" dxfId="553" priority="574" operator="containsText" text="L">
      <formula>NOT(ISERROR(SEARCH("L",I64)))</formula>
    </cfRule>
  </conditionalFormatting>
  <conditionalFormatting sqref="I64">
    <cfRule type="containsText" dxfId="552" priority="572" operator="containsText" text="H">
      <formula>NOT(ISERROR(SEARCH("H",I64)))</formula>
    </cfRule>
    <cfRule type="containsText" dxfId="551" priority="573" operator="containsText" text="U">
      <formula>NOT(ISERROR(SEARCH("U",I64)))</formula>
    </cfRule>
  </conditionalFormatting>
  <conditionalFormatting sqref="M64:N64">
    <cfRule type="containsText" dxfId="550" priority="571" operator="containsText" text="L">
      <formula>NOT(ISERROR(SEARCH("L",M64)))</formula>
    </cfRule>
  </conditionalFormatting>
  <conditionalFormatting sqref="M64:N64">
    <cfRule type="containsText" dxfId="549" priority="569" operator="containsText" text="H">
      <formula>NOT(ISERROR(SEARCH("H",M64)))</formula>
    </cfRule>
    <cfRule type="containsText" dxfId="548" priority="570" operator="containsText" text="U">
      <formula>NOT(ISERROR(SEARCH("U",M64)))</formula>
    </cfRule>
  </conditionalFormatting>
  <conditionalFormatting sqref="K64:L64">
    <cfRule type="containsText" dxfId="547" priority="568" operator="containsText" text="L">
      <formula>NOT(ISERROR(SEARCH("L",K64)))</formula>
    </cfRule>
  </conditionalFormatting>
  <conditionalFormatting sqref="K64:L64">
    <cfRule type="containsText" dxfId="546" priority="566" operator="containsText" text="H">
      <formula>NOT(ISERROR(SEARCH("H",K64)))</formula>
    </cfRule>
    <cfRule type="containsText" dxfId="545" priority="567" operator="containsText" text="U">
      <formula>NOT(ISERROR(SEARCH("U",K64)))</formula>
    </cfRule>
  </conditionalFormatting>
  <conditionalFormatting sqref="P64:S64">
    <cfRule type="containsText" dxfId="544" priority="565" operator="containsText" text="L">
      <formula>NOT(ISERROR(SEARCH("L",P64)))</formula>
    </cfRule>
  </conditionalFormatting>
  <conditionalFormatting sqref="P64:S64">
    <cfRule type="containsText" dxfId="543" priority="563" operator="containsText" text="H">
      <formula>NOT(ISERROR(SEARCH("H",P64)))</formula>
    </cfRule>
    <cfRule type="containsText" dxfId="542" priority="564" operator="containsText" text="U">
      <formula>NOT(ISERROR(SEARCH("U",P64)))</formula>
    </cfRule>
  </conditionalFormatting>
  <conditionalFormatting sqref="U64:Y64">
    <cfRule type="containsText" dxfId="541" priority="562" operator="containsText" text="L">
      <formula>NOT(ISERROR(SEARCH("L",U64)))</formula>
    </cfRule>
  </conditionalFormatting>
  <conditionalFormatting sqref="U64:Y64">
    <cfRule type="containsText" dxfId="540" priority="560" operator="containsText" text="H">
      <formula>NOT(ISERROR(SEARCH("H",U64)))</formula>
    </cfRule>
    <cfRule type="containsText" dxfId="539" priority="561" operator="containsText" text="U">
      <formula>NOT(ISERROR(SEARCH("U",U64)))</formula>
    </cfRule>
  </conditionalFormatting>
  <conditionalFormatting sqref="P65:S65">
    <cfRule type="containsText" dxfId="538" priority="559" operator="containsText" text="L">
      <formula>NOT(ISERROR(SEARCH("L",P65)))</formula>
    </cfRule>
  </conditionalFormatting>
  <conditionalFormatting sqref="P65:S65">
    <cfRule type="containsText" dxfId="537" priority="557" operator="containsText" text="H">
      <formula>NOT(ISERROR(SEARCH("H",P65)))</formula>
    </cfRule>
    <cfRule type="containsText" dxfId="536" priority="558" operator="containsText" text="U">
      <formula>NOT(ISERROR(SEARCH("U",P65)))</formula>
    </cfRule>
  </conditionalFormatting>
  <conditionalFormatting sqref="U65:Y65">
    <cfRule type="containsText" dxfId="535" priority="556" operator="containsText" text="L">
      <formula>NOT(ISERROR(SEARCH("L",U65)))</formula>
    </cfRule>
  </conditionalFormatting>
  <conditionalFormatting sqref="U65:Y65">
    <cfRule type="containsText" dxfId="534" priority="554" operator="containsText" text="H">
      <formula>NOT(ISERROR(SEARCH("H",U65)))</formula>
    </cfRule>
    <cfRule type="containsText" dxfId="533" priority="555" operator="containsText" text="U">
      <formula>NOT(ISERROR(SEARCH("U",U65)))</formula>
    </cfRule>
  </conditionalFormatting>
  <conditionalFormatting sqref="H65">
    <cfRule type="containsText" dxfId="532" priority="553" operator="containsText" text="L">
      <formula>NOT(ISERROR(SEARCH("L",H65)))</formula>
    </cfRule>
  </conditionalFormatting>
  <conditionalFormatting sqref="H65">
    <cfRule type="containsText" dxfId="531" priority="551" operator="containsText" text="H">
      <formula>NOT(ISERROR(SEARCH("H",H65)))</formula>
    </cfRule>
    <cfRule type="containsText" dxfId="530" priority="552" operator="containsText" text="U">
      <formula>NOT(ISERROR(SEARCH("U",H65)))</formula>
    </cfRule>
  </conditionalFormatting>
  <conditionalFormatting sqref="M65:N65">
    <cfRule type="containsText" dxfId="529" priority="547" operator="containsText" text="L">
      <formula>NOT(ISERROR(SEARCH("L",M65)))</formula>
    </cfRule>
  </conditionalFormatting>
  <conditionalFormatting sqref="M65:N65">
    <cfRule type="containsText" dxfId="528" priority="545" operator="containsText" text="H">
      <formula>NOT(ISERROR(SEARCH("H",M65)))</formula>
    </cfRule>
    <cfRule type="containsText" dxfId="527" priority="546" operator="containsText" text="U">
      <formula>NOT(ISERROR(SEARCH("U",M65)))</formula>
    </cfRule>
  </conditionalFormatting>
  <conditionalFormatting sqref="K65:L65">
    <cfRule type="containsText" dxfId="526" priority="544" operator="containsText" text="L">
      <formula>NOT(ISERROR(SEARCH("L",K65)))</formula>
    </cfRule>
  </conditionalFormatting>
  <conditionalFormatting sqref="K65:L65">
    <cfRule type="containsText" dxfId="525" priority="542" operator="containsText" text="H">
      <formula>NOT(ISERROR(SEARCH("H",K65)))</formula>
    </cfRule>
    <cfRule type="containsText" dxfId="524" priority="543" operator="containsText" text="U">
      <formula>NOT(ISERROR(SEARCH("U",K65)))</formula>
    </cfRule>
  </conditionalFormatting>
  <conditionalFormatting sqref="H66">
    <cfRule type="containsText" dxfId="523" priority="541" operator="containsText" text="L">
      <formula>NOT(ISERROR(SEARCH("L",H66)))</formula>
    </cfRule>
  </conditionalFormatting>
  <conditionalFormatting sqref="H66">
    <cfRule type="containsText" dxfId="522" priority="539" operator="containsText" text="H">
      <formula>NOT(ISERROR(SEARCH("H",H66)))</formula>
    </cfRule>
    <cfRule type="containsText" dxfId="521" priority="540" operator="containsText" text="U">
      <formula>NOT(ISERROR(SEARCH("U",H66)))</formula>
    </cfRule>
  </conditionalFormatting>
  <conditionalFormatting sqref="I66">
    <cfRule type="containsText" dxfId="520" priority="538" operator="containsText" text="L">
      <formula>NOT(ISERROR(SEARCH("L",I66)))</formula>
    </cfRule>
  </conditionalFormatting>
  <conditionalFormatting sqref="I66">
    <cfRule type="containsText" dxfId="519" priority="536" operator="containsText" text="H">
      <formula>NOT(ISERROR(SEARCH("H",I66)))</formula>
    </cfRule>
    <cfRule type="containsText" dxfId="518" priority="537" operator="containsText" text="U">
      <formula>NOT(ISERROR(SEARCH("U",I66)))</formula>
    </cfRule>
  </conditionalFormatting>
  <conditionalFormatting sqref="M66:N66">
    <cfRule type="containsText" dxfId="517" priority="535" operator="containsText" text="L">
      <formula>NOT(ISERROR(SEARCH("L",M66)))</formula>
    </cfRule>
  </conditionalFormatting>
  <conditionalFormatting sqref="M66:N66">
    <cfRule type="containsText" dxfId="516" priority="533" operator="containsText" text="H">
      <formula>NOT(ISERROR(SEARCH("H",M66)))</formula>
    </cfRule>
    <cfRule type="containsText" dxfId="515" priority="534" operator="containsText" text="U">
      <formula>NOT(ISERROR(SEARCH("U",M66)))</formula>
    </cfRule>
  </conditionalFormatting>
  <conditionalFormatting sqref="K66:L66">
    <cfRule type="containsText" dxfId="514" priority="532" operator="containsText" text="L">
      <formula>NOT(ISERROR(SEARCH("L",K66)))</formula>
    </cfRule>
  </conditionalFormatting>
  <conditionalFormatting sqref="K66:L66">
    <cfRule type="containsText" dxfId="513" priority="530" operator="containsText" text="H">
      <formula>NOT(ISERROR(SEARCH("H",K66)))</formula>
    </cfRule>
    <cfRule type="containsText" dxfId="512" priority="531" operator="containsText" text="U">
      <formula>NOT(ISERROR(SEARCH("U",K66)))</formula>
    </cfRule>
  </conditionalFormatting>
  <conditionalFormatting sqref="P66:S66">
    <cfRule type="containsText" dxfId="511" priority="529" operator="containsText" text="L">
      <formula>NOT(ISERROR(SEARCH("L",P66)))</formula>
    </cfRule>
  </conditionalFormatting>
  <conditionalFormatting sqref="P66:S66">
    <cfRule type="containsText" dxfId="510" priority="527" operator="containsText" text="H">
      <formula>NOT(ISERROR(SEARCH("H",P66)))</formula>
    </cfRule>
    <cfRule type="containsText" dxfId="509" priority="528" operator="containsText" text="U">
      <formula>NOT(ISERROR(SEARCH("U",P66)))</formula>
    </cfRule>
  </conditionalFormatting>
  <conditionalFormatting sqref="U66:Y66">
    <cfRule type="containsText" dxfId="508" priority="526" operator="containsText" text="L">
      <formula>NOT(ISERROR(SEARCH("L",U66)))</formula>
    </cfRule>
  </conditionalFormatting>
  <conditionalFormatting sqref="U66:Y66">
    <cfRule type="containsText" dxfId="507" priority="524" operator="containsText" text="H">
      <formula>NOT(ISERROR(SEARCH("H",U66)))</formula>
    </cfRule>
    <cfRule type="containsText" dxfId="506" priority="525" operator="containsText" text="U">
      <formula>NOT(ISERROR(SEARCH("U",U66)))</formula>
    </cfRule>
  </conditionalFormatting>
  <conditionalFormatting sqref="H24:I24">
    <cfRule type="containsText" dxfId="505" priority="523" operator="containsText" text="L">
      <formula>NOT(ISERROR(SEARCH("L",H24)))</formula>
    </cfRule>
  </conditionalFormatting>
  <conditionalFormatting sqref="H24:I24">
    <cfRule type="containsText" dxfId="504" priority="521" operator="containsText" text="H">
      <formula>NOT(ISERROR(SEARCH("H",H24)))</formula>
    </cfRule>
    <cfRule type="containsText" dxfId="503" priority="522" operator="containsText" text="U">
      <formula>NOT(ISERROR(SEARCH("U",H24)))</formula>
    </cfRule>
  </conditionalFormatting>
  <conditionalFormatting sqref="K24">
    <cfRule type="containsText" dxfId="502" priority="520" operator="containsText" text="L">
      <formula>NOT(ISERROR(SEARCH("L",K24)))</formula>
    </cfRule>
  </conditionalFormatting>
  <conditionalFormatting sqref="K24">
    <cfRule type="containsText" dxfId="501" priority="518" operator="containsText" text="H">
      <formula>NOT(ISERROR(SEARCH("H",K24)))</formula>
    </cfRule>
    <cfRule type="containsText" dxfId="500" priority="519" operator="containsText" text="U">
      <formula>NOT(ISERROR(SEARCH("U",K24)))</formula>
    </cfRule>
  </conditionalFormatting>
  <conditionalFormatting sqref="L24">
    <cfRule type="containsText" dxfId="499" priority="517" operator="containsText" text="L">
      <formula>NOT(ISERROR(SEARCH("L",L24)))</formula>
    </cfRule>
  </conditionalFormatting>
  <conditionalFormatting sqref="L24">
    <cfRule type="containsText" dxfId="498" priority="515" operator="containsText" text="H">
      <formula>NOT(ISERROR(SEARCH("H",L24)))</formula>
    </cfRule>
    <cfRule type="containsText" dxfId="497" priority="516" operator="containsText" text="U">
      <formula>NOT(ISERROR(SEARCH("U",L24)))</formula>
    </cfRule>
  </conditionalFormatting>
  <conditionalFormatting sqref="M24">
    <cfRule type="containsText" dxfId="496" priority="514" operator="containsText" text="L">
      <formula>NOT(ISERROR(SEARCH("L",M24)))</formula>
    </cfRule>
  </conditionalFormatting>
  <conditionalFormatting sqref="M24">
    <cfRule type="containsText" dxfId="495" priority="512" operator="containsText" text="H">
      <formula>NOT(ISERROR(SEARCH("H",M24)))</formula>
    </cfRule>
    <cfRule type="containsText" dxfId="494" priority="513" operator="containsText" text="U">
      <formula>NOT(ISERROR(SEARCH("U",M24)))</formula>
    </cfRule>
  </conditionalFormatting>
  <conditionalFormatting sqref="N24">
    <cfRule type="containsText" dxfId="493" priority="511" operator="containsText" text="L">
      <formula>NOT(ISERROR(SEARCH("L",N24)))</formula>
    </cfRule>
  </conditionalFormatting>
  <conditionalFormatting sqref="N24">
    <cfRule type="containsText" dxfId="492" priority="509" operator="containsText" text="H">
      <formula>NOT(ISERROR(SEARCH("H",N24)))</formula>
    </cfRule>
    <cfRule type="containsText" dxfId="491" priority="510" operator="containsText" text="U">
      <formula>NOT(ISERROR(SEARCH("U",N24)))</formula>
    </cfRule>
  </conditionalFormatting>
  <conditionalFormatting sqref="K15">
    <cfRule type="containsText" dxfId="490" priority="508" operator="containsText" text="L">
      <formula>NOT(ISERROR(SEARCH("L",K15)))</formula>
    </cfRule>
  </conditionalFormatting>
  <conditionalFormatting sqref="K15">
    <cfRule type="containsText" dxfId="489" priority="506" operator="containsText" text="H">
      <formula>NOT(ISERROR(SEARCH("H",K15)))</formula>
    </cfRule>
    <cfRule type="containsText" dxfId="488" priority="507" operator="containsText" text="U">
      <formula>NOT(ISERROR(SEARCH("U",K15)))</formula>
    </cfRule>
  </conditionalFormatting>
  <conditionalFormatting sqref="K26:N26">
    <cfRule type="containsText" dxfId="487" priority="505" operator="containsText" text="L">
      <formula>NOT(ISERROR(SEARCH("L",K26)))</formula>
    </cfRule>
  </conditionalFormatting>
  <conditionalFormatting sqref="K26:N26">
    <cfRule type="containsText" dxfId="486" priority="503" operator="containsText" text="H">
      <formula>NOT(ISERROR(SEARCH("H",K26)))</formula>
    </cfRule>
    <cfRule type="containsText" dxfId="485" priority="504" operator="containsText" text="U">
      <formula>NOT(ISERROR(SEARCH("U",K26)))</formula>
    </cfRule>
  </conditionalFormatting>
  <conditionalFormatting sqref="K32:N32">
    <cfRule type="containsText" dxfId="484" priority="502" operator="containsText" text="L">
      <formula>NOT(ISERROR(SEARCH("L",K32)))</formula>
    </cfRule>
  </conditionalFormatting>
  <conditionalFormatting sqref="K32:N32">
    <cfRule type="containsText" dxfId="483" priority="500" operator="containsText" text="H">
      <formula>NOT(ISERROR(SEARCH("H",K32)))</formula>
    </cfRule>
    <cfRule type="containsText" dxfId="482" priority="501" operator="containsText" text="U">
      <formula>NOT(ISERROR(SEARCH("U",K32)))</formula>
    </cfRule>
  </conditionalFormatting>
  <conditionalFormatting sqref="P62:S62">
    <cfRule type="containsText" dxfId="481" priority="499" operator="containsText" text="L">
      <formula>NOT(ISERROR(SEARCH("L",P62)))</formula>
    </cfRule>
  </conditionalFormatting>
  <conditionalFormatting sqref="P62:S62">
    <cfRule type="containsText" dxfId="480" priority="497" operator="containsText" text="H">
      <formula>NOT(ISERROR(SEARCH("H",P62)))</formula>
    </cfRule>
    <cfRule type="containsText" dxfId="479" priority="498" operator="containsText" text="U">
      <formula>NOT(ISERROR(SEARCH("U",P62)))</formula>
    </cfRule>
  </conditionalFormatting>
  <conditionalFormatting sqref="P58:S58">
    <cfRule type="containsText" dxfId="478" priority="496" operator="containsText" text="L">
      <formula>NOT(ISERROR(SEARCH("L",P58)))</formula>
    </cfRule>
  </conditionalFormatting>
  <conditionalFormatting sqref="P58:S58">
    <cfRule type="containsText" dxfId="477" priority="494" operator="containsText" text="H">
      <formula>NOT(ISERROR(SEARCH("H",P58)))</formula>
    </cfRule>
    <cfRule type="containsText" dxfId="476" priority="495" operator="containsText" text="U">
      <formula>NOT(ISERROR(SEARCH("U",P58)))</formula>
    </cfRule>
  </conditionalFormatting>
  <conditionalFormatting sqref="P57:S57">
    <cfRule type="containsText" dxfId="475" priority="493" operator="containsText" text="L">
      <formula>NOT(ISERROR(SEARCH("L",P57)))</formula>
    </cfRule>
  </conditionalFormatting>
  <conditionalFormatting sqref="P57:S57">
    <cfRule type="containsText" dxfId="474" priority="491" operator="containsText" text="H">
      <formula>NOT(ISERROR(SEARCH("H",P57)))</formula>
    </cfRule>
    <cfRule type="containsText" dxfId="473" priority="492" operator="containsText" text="U">
      <formula>NOT(ISERROR(SEARCH("U",P57)))</formula>
    </cfRule>
  </conditionalFormatting>
  <conditionalFormatting sqref="P56:S56">
    <cfRule type="containsText" dxfId="472" priority="490" operator="containsText" text="L">
      <formula>NOT(ISERROR(SEARCH("L",P56)))</formula>
    </cfRule>
  </conditionalFormatting>
  <conditionalFormatting sqref="P56:S56">
    <cfRule type="containsText" dxfId="471" priority="488" operator="containsText" text="H">
      <formula>NOT(ISERROR(SEARCH("H",P56)))</formula>
    </cfRule>
    <cfRule type="containsText" dxfId="470" priority="489" operator="containsText" text="U">
      <formula>NOT(ISERROR(SEARCH("U",P56)))</formula>
    </cfRule>
  </conditionalFormatting>
  <conditionalFormatting sqref="P55:S55">
    <cfRule type="containsText" dxfId="469" priority="487" operator="containsText" text="L">
      <formula>NOT(ISERROR(SEARCH("L",P55)))</formula>
    </cfRule>
  </conditionalFormatting>
  <conditionalFormatting sqref="P55:S55">
    <cfRule type="containsText" dxfId="468" priority="485" operator="containsText" text="H">
      <formula>NOT(ISERROR(SEARCH("H",P55)))</formula>
    </cfRule>
    <cfRule type="containsText" dxfId="467" priority="486" operator="containsText" text="U">
      <formula>NOT(ISERROR(SEARCH("U",P55)))</formula>
    </cfRule>
  </conditionalFormatting>
  <conditionalFormatting sqref="P54:S54">
    <cfRule type="containsText" dxfId="466" priority="484" operator="containsText" text="L">
      <formula>NOT(ISERROR(SEARCH("L",P54)))</formula>
    </cfRule>
  </conditionalFormatting>
  <conditionalFormatting sqref="P54:S54">
    <cfRule type="containsText" dxfId="465" priority="482" operator="containsText" text="H">
      <formula>NOT(ISERROR(SEARCH("H",P54)))</formula>
    </cfRule>
    <cfRule type="containsText" dxfId="464" priority="483" operator="containsText" text="U">
      <formula>NOT(ISERROR(SEARCH("U",P54)))</formula>
    </cfRule>
  </conditionalFormatting>
  <conditionalFormatting sqref="P53:S53">
    <cfRule type="containsText" dxfId="463" priority="481" operator="containsText" text="L">
      <formula>NOT(ISERROR(SEARCH("L",P53)))</formula>
    </cfRule>
  </conditionalFormatting>
  <conditionalFormatting sqref="P53:S53">
    <cfRule type="containsText" dxfId="462" priority="479" operator="containsText" text="H">
      <formula>NOT(ISERROR(SEARCH("H",P53)))</formula>
    </cfRule>
    <cfRule type="containsText" dxfId="461" priority="480" operator="containsText" text="U">
      <formula>NOT(ISERROR(SEARCH("U",P53)))</formula>
    </cfRule>
  </conditionalFormatting>
  <conditionalFormatting sqref="P50:S50">
    <cfRule type="containsText" dxfId="460" priority="478" operator="containsText" text="L">
      <formula>NOT(ISERROR(SEARCH("L",P50)))</formula>
    </cfRule>
  </conditionalFormatting>
  <conditionalFormatting sqref="P50:S50">
    <cfRule type="containsText" dxfId="459" priority="476" operator="containsText" text="H">
      <formula>NOT(ISERROR(SEARCH("H",P50)))</formula>
    </cfRule>
    <cfRule type="containsText" dxfId="458" priority="477" operator="containsText" text="U">
      <formula>NOT(ISERROR(SEARCH("U",P50)))</formula>
    </cfRule>
  </conditionalFormatting>
  <conditionalFormatting sqref="P48:S48">
    <cfRule type="containsText" dxfId="457" priority="475" operator="containsText" text="L">
      <formula>NOT(ISERROR(SEARCH("L",P48)))</formula>
    </cfRule>
  </conditionalFormatting>
  <conditionalFormatting sqref="P48:S48">
    <cfRule type="containsText" dxfId="456" priority="473" operator="containsText" text="H">
      <formula>NOT(ISERROR(SEARCH("H",P48)))</formula>
    </cfRule>
    <cfRule type="containsText" dxfId="455" priority="474" operator="containsText" text="U">
      <formula>NOT(ISERROR(SEARCH("U",P48)))</formula>
    </cfRule>
  </conditionalFormatting>
  <conditionalFormatting sqref="P47:S47">
    <cfRule type="containsText" dxfId="454" priority="472" operator="containsText" text="L">
      <formula>NOT(ISERROR(SEARCH("L",P47)))</formula>
    </cfRule>
  </conditionalFormatting>
  <conditionalFormatting sqref="P47:S47">
    <cfRule type="containsText" dxfId="453" priority="470" operator="containsText" text="H">
      <formula>NOT(ISERROR(SEARCH("H",P47)))</formula>
    </cfRule>
    <cfRule type="containsText" dxfId="452" priority="471" operator="containsText" text="U">
      <formula>NOT(ISERROR(SEARCH("U",P47)))</formula>
    </cfRule>
  </conditionalFormatting>
  <conditionalFormatting sqref="P45:S45">
    <cfRule type="containsText" dxfId="451" priority="469" operator="containsText" text="L">
      <formula>NOT(ISERROR(SEARCH("L",P45)))</formula>
    </cfRule>
  </conditionalFormatting>
  <conditionalFormatting sqref="P45:S45">
    <cfRule type="containsText" dxfId="450" priority="467" operator="containsText" text="H">
      <formula>NOT(ISERROR(SEARCH("H",P45)))</formula>
    </cfRule>
    <cfRule type="containsText" dxfId="449" priority="468" operator="containsText" text="U">
      <formula>NOT(ISERROR(SEARCH("U",P45)))</formula>
    </cfRule>
  </conditionalFormatting>
  <conditionalFormatting sqref="P44:S44">
    <cfRule type="containsText" dxfId="448" priority="466" operator="containsText" text="L">
      <formula>NOT(ISERROR(SEARCH("L",P44)))</formula>
    </cfRule>
  </conditionalFormatting>
  <conditionalFormatting sqref="P44:S44">
    <cfRule type="containsText" dxfId="447" priority="464" operator="containsText" text="H">
      <formula>NOT(ISERROR(SEARCH("H",P44)))</formula>
    </cfRule>
    <cfRule type="containsText" dxfId="446" priority="465" operator="containsText" text="U">
      <formula>NOT(ISERROR(SEARCH("U",P44)))</formula>
    </cfRule>
  </conditionalFormatting>
  <conditionalFormatting sqref="P41:S41">
    <cfRule type="containsText" dxfId="445" priority="463" operator="containsText" text="L">
      <formula>NOT(ISERROR(SEARCH("L",P41)))</formula>
    </cfRule>
  </conditionalFormatting>
  <conditionalFormatting sqref="P41:S41">
    <cfRule type="containsText" dxfId="444" priority="461" operator="containsText" text="H">
      <formula>NOT(ISERROR(SEARCH("H",P41)))</formula>
    </cfRule>
    <cfRule type="containsText" dxfId="443" priority="462" operator="containsText" text="U">
      <formula>NOT(ISERROR(SEARCH("U",P41)))</formula>
    </cfRule>
  </conditionalFormatting>
  <conditionalFormatting sqref="P32:S32">
    <cfRule type="containsText" dxfId="442" priority="460" operator="containsText" text="L">
      <formula>NOT(ISERROR(SEARCH("L",P32)))</formula>
    </cfRule>
  </conditionalFormatting>
  <conditionalFormatting sqref="P32:S32">
    <cfRule type="containsText" dxfId="441" priority="458" operator="containsText" text="H">
      <formula>NOT(ISERROR(SEARCH("H",P32)))</formula>
    </cfRule>
    <cfRule type="containsText" dxfId="440" priority="459" operator="containsText" text="U">
      <formula>NOT(ISERROR(SEARCH("U",P32)))</formula>
    </cfRule>
  </conditionalFormatting>
  <conditionalFormatting sqref="P29:S29">
    <cfRule type="containsText" dxfId="439" priority="457" operator="containsText" text="L">
      <formula>NOT(ISERROR(SEARCH("L",P29)))</formula>
    </cfRule>
  </conditionalFormatting>
  <conditionalFormatting sqref="P29:S29">
    <cfRule type="containsText" dxfId="438" priority="455" operator="containsText" text="H">
      <formula>NOT(ISERROR(SEARCH("H",P29)))</formula>
    </cfRule>
    <cfRule type="containsText" dxfId="437" priority="456" operator="containsText" text="U">
      <formula>NOT(ISERROR(SEARCH("U",P29)))</formula>
    </cfRule>
  </conditionalFormatting>
  <conditionalFormatting sqref="P28:S28">
    <cfRule type="containsText" dxfId="436" priority="454" operator="containsText" text="L">
      <formula>NOT(ISERROR(SEARCH("L",P28)))</formula>
    </cfRule>
  </conditionalFormatting>
  <conditionalFormatting sqref="P28:S28">
    <cfRule type="containsText" dxfId="435" priority="452" operator="containsText" text="H">
      <formula>NOT(ISERROR(SEARCH("H",P28)))</formula>
    </cfRule>
    <cfRule type="containsText" dxfId="434" priority="453" operator="containsText" text="U">
      <formula>NOT(ISERROR(SEARCH("U",P28)))</formula>
    </cfRule>
  </conditionalFormatting>
  <conditionalFormatting sqref="P27:S27">
    <cfRule type="containsText" dxfId="433" priority="451" operator="containsText" text="L">
      <formula>NOT(ISERROR(SEARCH("L",P27)))</formula>
    </cfRule>
  </conditionalFormatting>
  <conditionalFormatting sqref="P27:S27">
    <cfRule type="containsText" dxfId="432" priority="449" operator="containsText" text="H">
      <formula>NOT(ISERROR(SEARCH("H",P27)))</formula>
    </cfRule>
    <cfRule type="containsText" dxfId="431" priority="450" operator="containsText" text="U">
      <formula>NOT(ISERROR(SEARCH("U",P27)))</formula>
    </cfRule>
  </conditionalFormatting>
  <conditionalFormatting sqref="P26:S26">
    <cfRule type="containsText" dxfId="430" priority="448" operator="containsText" text="L">
      <formula>NOT(ISERROR(SEARCH("L",P26)))</formula>
    </cfRule>
  </conditionalFormatting>
  <conditionalFormatting sqref="P26:S26">
    <cfRule type="containsText" dxfId="429" priority="446" operator="containsText" text="H">
      <formula>NOT(ISERROR(SEARCH("H",P26)))</formula>
    </cfRule>
    <cfRule type="containsText" dxfId="428" priority="447" operator="containsText" text="U">
      <formula>NOT(ISERROR(SEARCH("U",P26)))</formula>
    </cfRule>
  </conditionalFormatting>
  <conditionalFormatting sqref="P25:S25">
    <cfRule type="containsText" dxfId="427" priority="445" operator="containsText" text="L">
      <formula>NOT(ISERROR(SEARCH("L",P25)))</formula>
    </cfRule>
  </conditionalFormatting>
  <conditionalFormatting sqref="P25:S25">
    <cfRule type="containsText" dxfId="426" priority="443" operator="containsText" text="H">
      <formula>NOT(ISERROR(SEARCH("H",P25)))</formula>
    </cfRule>
    <cfRule type="containsText" dxfId="425" priority="444" operator="containsText" text="U">
      <formula>NOT(ISERROR(SEARCH("U",P25)))</formula>
    </cfRule>
  </conditionalFormatting>
  <conditionalFormatting sqref="Q10">
    <cfRule type="containsText" dxfId="424" priority="442" operator="containsText" text="L">
      <formula>NOT(ISERROR(SEARCH("L",Q10)))</formula>
    </cfRule>
  </conditionalFormatting>
  <conditionalFormatting sqref="Q10">
    <cfRule type="containsText" dxfId="423" priority="440" operator="containsText" text="H">
      <formula>NOT(ISERROR(SEARCH("H",Q10)))</formula>
    </cfRule>
    <cfRule type="containsText" dxfId="422" priority="441" operator="containsText" text="U">
      <formula>NOT(ISERROR(SEARCH("U",Q10)))</formula>
    </cfRule>
  </conditionalFormatting>
  <conditionalFormatting sqref="R10:S10">
    <cfRule type="containsText" dxfId="421" priority="439" operator="containsText" text="L">
      <formula>NOT(ISERROR(SEARCH("L",R10)))</formula>
    </cfRule>
  </conditionalFormatting>
  <conditionalFormatting sqref="R10:S10">
    <cfRule type="containsText" dxfId="420" priority="437" operator="containsText" text="H">
      <formula>NOT(ISERROR(SEARCH("H",R10)))</formula>
    </cfRule>
    <cfRule type="containsText" dxfId="419" priority="438" operator="containsText" text="U">
      <formula>NOT(ISERROR(SEARCH("U",R10)))</formula>
    </cfRule>
  </conditionalFormatting>
  <conditionalFormatting sqref="Q9">
    <cfRule type="containsText" dxfId="418" priority="436" operator="containsText" text="L">
      <formula>NOT(ISERROR(SEARCH("L",Q9)))</formula>
    </cfRule>
  </conditionalFormatting>
  <conditionalFormatting sqref="Q9">
    <cfRule type="containsText" dxfId="417" priority="434" operator="containsText" text="H">
      <formula>NOT(ISERROR(SEARCH("H",Q9)))</formula>
    </cfRule>
    <cfRule type="containsText" dxfId="416" priority="435" operator="containsText" text="U">
      <formula>NOT(ISERROR(SEARCH("U",Q9)))</formula>
    </cfRule>
  </conditionalFormatting>
  <conditionalFormatting sqref="R9:S9">
    <cfRule type="containsText" dxfId="415" priority="433" operator="containsText" text="L">
      <formula>NOT(ISERROR(SEARCH("L",R9)))</formula>
    </cfRule>
  </conditionalFormatting>
  <conditionalFormatting sqref="R9:S9">
    <cfRule type="containsText" dxfId="414" priority="431" operator="containsText" text="H">
      <formula>NOT(ISERROR(SEARCH("H",R9)))</formula>
    </cfRule>
    <cfRule type="containsText" dxfId="413" priority="432" operator="containsText" text="U">
      <formula>NOT(ISERROR(SEARCH("U",R9)))</formula>
    </cfRule>
  </conditionalFormatting>
  <conditionalFormatting sqref="M33:N62">
    <cfRule type="containsText" dxfId="412" priority="430" operator="containsText" text="L">
      <formula>NOT(ISERROR(SEARCH("L",M33)))</formula>
    </cfRule>
  </conditionalFormatting>
  <conditionalFormatting sqref="M33:N62">
    <cfRule type="containsText" dxfId="411" priority="428" operator="containsText" text="H">
      <formula>NOT(ISERROR(SEARCH("H",M33)))</formula>
    </cfRule>
    <cfRule type="containsText" dxfId="410" priority="429" operator="containsText" text="U">
      <formula>NOT(ISERROR(SEARCH("U",M33)))</formula>
    </cfRule>
  </conditionalFormatting>
  <conditionalFormatting sqref="K33:L62">
    <cfRule type="containsText" dxfId="409" priority="427" operator="containsText" text="L">
      <formula>NOT(ISERROR(SEARCH("L",K33)))</formula>
    </cfRule>
  </conditionalFormatting>
  <conditionalFormatting sqref="K33:L62">
    <cfRule type="containsText" dxfId="408" priority="425" operator="containsText" text="H">
      <formula>NOT(ISERROR(SEARCH("H",K33)))</formula>
    </cfRule>
    <cfRule type="containsText" dxfId="407" priority="426" operator="containsText" text="U">
      <formula>NOT(ISERROR(SEARCH("U",K33)))</formula>
    </cfRule>
  </conditionalFormatting>
  <conditionalFormatting sqref="M27:N31">
    <cfRule type="containsText" dxfId="406" priority="424" operator="containsText" text="L">
      <formula>NOT(ISERROR(SEARCH("L",M27)))</formula>
    </cfRule>
  </conditionalFormatting>
  <conditionalFormatting sqref="M27:N31">
    <cfRule type="containsText" dxfId="405" priority="422" operator="containsText" text="H">
      <formula>NOT(ISERROR(SEARCH("H",M27)))</formula>
    </cfRule>
    <cfRule type="containsText" dxfId="404" priority="423" operator="containsText" text="U">
      <formula>NOT(ISERROR(SEARCH("U",M27)))</formula>
    </cfRule>
  </conditionalFormatting>
  <conditionalFormatting sqref="K27:L31">
    <cfRule type="containsText" dxfId="403" priority="421" operator="containsText" text="L">
      <formula>NOT(ISERROR(SEARCH("L",K27)))</formula>
    </cfRule>
  </conditionalFormatting>
  <conditionalFormatting sqref="K27:L31">
    <cfRule type="containsText" dxfId="402" priority="419" operator="containsText" text="H">
      <formula>NOT(ISERROR(SEARCH("H",K27)))</formula>
    </cfRule>
    <cfRule type="containsText" dxfId="401" priority="420" operator="containsText" text="U">
      <formula>NOT(ISERROR(SEARCH("U",K27)))</formula>
    </cfRule>
  </conditionalFormatting>
  <conditionalFormatting sqref="M25:N25">
    <cfRule type="containsText" dxfId="400" priority="418" operator="containsText" text="L">
      <formula>NOT(ISERROR(SEARCH("L",M25)))</formula>
    </cfRule>
  </conditionalFormatting>
  <conditionalFormatting sqref="M25:N25">
    <cfRule type="containsText" dxfId="399" priority="416" operator="containsText" text="H">
      <formula>NOT(ISERROR(SEARCH("H",M25)))</formula>
    </cfRule>
    <cfRule type="containsText" dxfId="398" priority="417" operator="containsText" text="U">
      <formula>NOT(ISERROR(SEARCH("U",M25)))</formula>
    </cfRule>
  </conditionalFormatting>
  <conditionalFormatting sqref="K25:L25">
    <cfRule type="containsText" dxfId="397" priority="415" operator="containsText" text="L">
      <formula>NOT(ISERROR(SEARCH("L",K25)))</formula>
    </cfRule>
  </conditionalFormatting>
  <conditionalFormatting sqref="K25:L25">
    <cfRule type="containsText" dxfId="396" priority="413" operator="containsText" text="H">
      <formula>NOT(ISERROR(SEARCH("H",K25)))</formula>
    </cfRule>
    <cfRule type="containsText" dxfId="395" priority="414" operator="containsText" text="U">
      <formula>NOT(ISERROR(SEARCH("U",K25)))</formula>
    </cfRule>
  </conditionalFormatting>
  <conditionalFormatting sqref="Q71">
    <cfRule type="containsText" dxfId="394" priority="412" operator="containsText" text="L">
      <formula>NOT(ISERROR(SEARCH("L",Q71)))</formula>
    </cfRule>
  </conditionalFormatting>
  <conditionalFormatting sqref="Q71">
    <cfRule type="containsText" dxfId="393" priority="410" operator="containsText" text="H">
      <formula>NOT(ISERROR(SEARCH("H",Q71)))</formula>
    </cfRule>
    <cfRule type="containsText" dxfId="392" priority="411" operator="containsText" text="U">
      <formula>NOT(ISERROR(SEARCH("U",Q71)))</formula>
    </cfRule>
  </conditionalFormatting>
  <conditionalFormatting sqref="R71:S71">
    <cfRule type="containsText" dxfId="391" priority="409" operator="containsText" text="L">
      <formula>NOT(ISERROR(SEARCH("L",R71)))</formula>
    </cfRule>
  </conditionalFormatting>
  <conditionalFormatting sqref="R71:S71">
    <cfRule type="containsText" dxfId="390" priority="407" operator="containsText" text="H">
      <formula>NOT(ISERROR(SEARCH("H",R71)))</formula>
    </cfRule>
    <cfRule type="containsText" dxfId="389" priority="408" operator="containsText" text="U">
      <formula>NOT(ISERROR(SEARCH("U",R71)))</formula>
    </cfRule>
  </conditionalFormatting>
  <conditionalFormatting sqref="Q11">
    <cfRule type="containsText" dxfId="388" priority="406" operator="containsText" text="L">
      <formula>NOT(ISERROR(SEARCH("L",Q11)))</formula>
    </cfRule>
  </conditionalFormatting>
  <conditionalFormatting sqref="Q11">
    <cfRule type="containsText" dxfId="387" priority="404" operator="containsText" text="H">
      <formula>NOT(ISERROR(SEARCH("H",Q11)))</formula>
    </cfRule>
    <cfRule type="containsText" dxfId="386" priority="405" operator="containsText" text="U">
      <formula>NOT(ISERROR(SEARCH("U",Q11)))</formula>
    </cfRule>
  </conditionalFormatting>
  <conditionalFormatting sqref="R11:S11">
    <cfRule type="containsText" dxfId="385" priority="403" operator="containsText" text="L">
      <formula>NOT(ISERROR(SEARCH("L",R11)))</formula>
    </cfRule>
  </conditionalFormatting>
  <conditionalFormatting sqref="R11:S11">
    <cfRule type="containsText" dxfId="384" priority="401" operator="containsText" text="H">
      <formula>NOT(ISERROR(SEARCH("H",R11)))</formula>
    </cfRule>
    <cfRule type="containsText" dxfId="383" priority="402" operator="containsText" text="U">
      <formula>NOT(ISERROR(SEARCH("U",R11)))</formula>
    </cfRule>
  </conditionalFormatting>
  <conditionalFormatting sqref="P24:S24">
    <cfRule type="containsText" dxfId="382" priority="400" operator="containsText" text="L">
      <formula>NOT(ISERROR(SEARCH("L",P24)))</formula>
    </cfRule>
  </conditionalFormatting>
  <conditionalFormatting sqref="P24:S24">
    <cfRule type="containsText" dxfId="381" priority="398" operator="containsText" text="H">
      <formula>NOT(ISERROR(SEARCH("H",P24)))</formula>
    </cfRule>
    <cfRule type="containsText" dxfId="380" priority="399" operator="containsText" text="U">
      <formula>NOT(ISERROR(SEARCH("U",P24)))</formula>
    </cfRule>
  </conditionalFormatting>
  <conditionalFormatting sqref="U24:Y24">
    <cfRule type="containsText" dxfId="379" priority="397" operator="containsText" text="L">
      <formula>NOT(ISERROR(SEARCH("L",U24)))</formula>
    </cfRule>
  </conditionalFormatting>
  <conditionalFormatting sqref="U24:Y24">
    <cfRule type="containsText" dxfId="378" priority="395" operator="containsText" text="H">
      <formula>NOT(ISERROR(SEARCH("H",U24)))</formula>
    </cfRule>
    <cfRule type="containsText" dxfId="377" priority="396" operator="containsText" text="U">
      <formula>NOT(ISERROR(SEARCH("U",U24)))</formula>
    </cfRule>
  </conditionalFormatting>
  <conditionalFormatting sqref="H30:I30">
    <cfRule type="containsText" dxfId="376" priority="394" operator="containsText" text="L">
      <formula>NOT(ISERROR(SEARCH("L",H30)))</formula>
    </cfRule>
  </conditionalFormatting>
  <conditionalFormatting sqref="H30:I30">
    <cfRule type="containsText" dxfId="375" priority="392" operator="containsText" text="H">
      <formula>NOT(ISERROR(SEARCH("H",H30)))</formula>
    </cfRule>
    <cfRule type="containsText" dxfId="374" priority="393" operator="containsText" text="U">
      <formula>NOT(ISERROR(SEARCH("U",H30)))</formula>
    </cfRule>
  </conditionalFormatting>
  <conditionalFormatting sqref="P30:S30">
    <cfRule type="containsText" dxfId="373" priority="391" operator="containsText" text="L">
      <formula>NOT(ISERROR(SEARCH("L",P30)))</formula>
    </cfRule>
  </conditionalFormatting>
  <conditionalFormatting sqref="P30:S30">
    <cfRule type="containsText" dxfId="372" priority="389" operator="containsText" text="H">
      <formula>NOT(ISERROR(SEARCH("H",P30)))</formula>
    </cfRule>
    <cfRule type="containsText" dxfId="371" priority="390" operator="containsText" text="U">
      <formula>NOT(ISERROR(SEARCH("U",P30)))</formula>
    </cfRule>
  </conditionalFormatting>
  <conditionalFormatting sqref="U30:Y30">
    <cfRule type="containsText" dxfId="370" priority="388" operator="containsText" text="L">
      <formula>NOT(ISERROR(SEARCH("L",U30)))</formula>
    </cfRule>
  </conditionalFormatting>
  <conditionalFormatting sqref="U30:Y30">
    <cfRule type="containsText" dxfId="369" priority="386" operator="containsText" text="H">
      <formula>NOT(ISERROR(SEARCH("H",U30)))</formula>
    </cfRule>
    <cfRule type="containsText" dxfId="368" priority="387" operator="containsText" text="U">
      <formula>NOT(ISERROR(SEARCH("U",U30)))</formula>
    </cfRule>
  </conditionalFormatting>
  <conditionalFormatting sqref="U10">
    <cfRule type="containsText" dxfId="367" priority="385" operator="containsText" text="L">
      <formula>NOT(ISERROR(SEARCH("L",U10)))</formula>
    </cfRule>
  </conditionalFormatting>
  <conditionalFormatting sqref="U10">
    <cfRule type="containsText" dxfId="366" priority="383" operator="containsText" text="H">
      <formula>NOT(ISERROR(SEARCH("H",U10)))</formula>
    </cfRule>
    <cfRule type="containsText" dxfId="365" priority="384" operator="containsText" text="U">
      <formula>NOT(ISERROR(SEARCH("U",U10)))</formula>
    </cfRule>
  </conditionalFormatting>
  <conditionalFormatting sqref="H69">
    <cfRule type="containsText" dxfId="364" priority="382" operator="containsText" text="L">
      <formula>NOT(ISERROR(SEARCH("L",H69)))</formula>
    </cfRule>
  </conditionalFormatting>
  <conditionalFormatting sqref="H69">
    <cfRule type="containsText" dxfId="363" priority="380" operator="containsText" text="H">
      <formula>NOT(ISERROR(SEARCH("H",H69)))</formula>
    </cfRule>
    <cfRule type="containsText" dxfId="362" priority="381" operator="containsText" text="U">
      <formula>NOT(ISERROR(SEARCH("U",H69)))</formula>
    </cfRule>
  </conditionalFormatting>
  <conditionalFormatting sqref="P31:S31">
    <cfRule type="containsText" dxfId="361" priority="376" operator="containsText" text="L">
      <formula>NOT(ISERROR(SEARCH("L",P31)))</formula>
    </cfRule>
  </conditionalFormatting>
  <conditionalFormatting sqref="P31:S31">
    <cfRule type="containsText" dxfId="360" priority="374" operator="containsText" text="H">
      <formula>NOT(ISERROR(SEARCH("H",P31)))</formula>
    </cfRule>
    <cfRule type="containsText" dxfId="359" priority="375" operator="containsText" text="U">
      <formula>NOT(ISERROR(SEARCH("U",P31)))</formula>
    </cfRule>
  </conditionalFormatting>
  <conditionalFormatting sqref="U31:Y31">
    <cfRule type="containsText" dxfId="358" priority="373" operator="containsText" text="L">
      <formula>NOT(ISERROR(SEARCH("L",U31)))</formula>
    </cfRule>
  </conditionalFormatting>
  <conditionalFormatting sqref="U31:Y31">
    <cfRule type="containsText" dxfId="357" priority="371" operator="containsText" text="H">
      <formula>NOT(ISERROR(SEARCH("H",U31)))</formula>
    </cfRule>
    <cfRule type="containsText" dxfId="356" priority="372" operator="containsText" text="U">
      <formula>NOT(ISERROR(SEARCH("U",U31)))</formula>
    </cfRule>
  </conditionalFormatting>
  <conditionalFormatting sqref="H32">
    <cfRule type="containsText" dxfId="355" priority="370" operator="containsText" text="L">
      <formula>NOT(ISERROR(SEARCH("L",H32)))</formula>
    </cfRule>
  </conditionalFormatting>
  <conditionalFormatting sqref="H32">
    <cfRule type="containsText" dxfId="354" priority="368" operator="containsText" text="H">
      <formula>NOT(ISERROR(SEARCH("H",H32)))</formula>
    </cfRule>
    <cfRule type="containsText" dxfId="353" priority="369" operator="containsText" text="U">
      <formula>NOT(ISERROR(SEARCH("U",H32)))</formula>
    </cfRule>
  </conditionalFormatting>
  <conditionalFormatting sqref="I32">
    <cfRule type="containsText" dxfId="352" priority="367" operator="containsText" text="L">
      <formula>NOT(ISERROR(SEARCH("L",I32)))</formula>
    </cfRule>
  </conditionalFormatting>
  <conditionalFormatting sqref="I32">
    <cfRule type="containsText" dxfId="351" priority="365" operator="containsText" text="H">
      <formula>NOT(ISERROR(SEARCH("H",I32)))</formula>
    </cfRule>
    <cfRule type="containsText" dxfId="350" priority="366" operator="containsText" text="U">
      <formula>NOT(ISERROR(SEARCH("U",I32)))</formula>
    </cfRule>
  </conditionalFormatting>
  <conditionalFormatting sqref="U32:Y32">
    <cfRule type="containsText" dxfId="349" priority="364" operator="containsText" text="L">
      <formula>NOT(ISERROR(SEARCH("L",U32)))</formula>
    </cfRule>
  </conditionalFormatting>
  <conditionalFormatting sqref="U32:Y32">
    <cfRule type="containsText" dxfId="348" priority="362" operator="containsText" text="H">
      <formula>NOT(ISERROR(SEARCH("H",U32)))</formula>
    </cfRule>
    <cfRule type="containsText" dxfId="347" priority="363" operator="containsText" text="U">
      <formula>NOT(ISERROR(SEARCH("U",U32)))</formula>
    </cfRule>
  </conditionalFormatting>
  <conditionalFormatting sqref="H33">
    <cfRule type="containsText" dxfId="346" priority="361" operator="containsText" text="L">
      <formula>NOT(ISERROR(SEARCH("L",H33)))</formula>
    </cfRule>
  </conditionalFormatting>
  <conditionalFormatting sqref="H33">
    <cfRule type="containsText" dxfId="345" priority="359" operator="containsText" text="H">
      <formula>NOT(ISERROR(SEARCH("H",H33)))</formula>
    </cfRule>
    <cfRule type="containsText" dxfId="344" priority="360" operator="containsText" text="U">
      <formula>NOT(ISERROR(SEARCH("U",H33)))</formula>
    </cfRule>
  </conditionalFormatting>
  <conditionalFormatting sqref="P33:S33">
    <cfRule type="containsText" dxfId="343" priority="355" operator="containsText" text="L">
      <formula>NOT(ISERROR(SEARCH("L",P33)))</formula>
    </cfRule>
  </conditionalFormatting>
  <conditionalFormatting sqref="P33:S33">
    <cfRule type="containsText" dxfId="342" priority="353" operator="containsText" text="H">
      <formula>NOT(ISERROR(SEARCH("H",P33)))</formula>
    </cfRule>
    <cfRule type="containsText" dxfId="341" priority="354" operator="containsText" text="U">
      <formula>NOT(ISERROR(SEARCH("U",P33)))</formula>
    </cfRule>
  </conditionalFormatting>
  <conditionalFormatting sqref="U34:Y34">
    <cfRule type="containsText" dxfId="340" priority="352" operator="containsText" text="L">
      <formula>NOT(ISERROR(SEARCH("L",U34)))</formula>
    </cfRule>
  </conditionalFormatting>
  <conditionalFormatting sqref="U34:Y34">
    <cfRule type="containsText" dxfId="339" priority="350" operator="containsText" text="H">
      <formula>NOT(ISERROR(SEARCH("H",U34)))</formula>
    </cfRule>
    <cfRule type="containsText" dxfId="338" priority="351" operator="containsText" text="U">
      <formula>NOT(ISERROR(SEARCH("U",U34)))</formula>
    </cfRule>
  </conditionalFormatting>
  <conditionalFormatting sqref="U35:Y35">
    <cfRule type="containsText" dxfId="337" priority="349" operator="containsText" text="L">
      <formula>NOT(ISERROR(SEARCH("L",U35)))</formula>
    </cfRule>
  </conditionalFormatting>
  <conditionalFormatting sqref="U35:Y35">
    <cfRule type="containsText" dxfId="336" priority="347" operator="containsText" text="H">
      <formula>NOT(ISERROR(SEARCH("H",U35)))</formula>
    </cfRule>
    <cfRule type="containsText" dxfId="335" priority="348" operator="containsText" text="U">
      <formula>NOT(ISERROR(SEARCH("U",U35)))</formula>
    </cfRule>
  </conditionalFormatting>
  <conditionalFormatting sqref="P36:S36">
    <cfRule type="containsText" dxfId="334" priority="346" operator="containsText" text="L">
      <formula>NOT(ISERROR(SEARCH("L",P36)))</formula>
    </cfRule>
  </conditionalFormatting>
  <conditionalFormatting sqref="P36:S36">
    <cfRule type="containsText" dxfId="333" priority="344" operator="containsText" text="H">
      <formula>NOT(ISERROR(SEARCH("H",P36)))</formula>
    </cfRule>
    <cfRule type="containsText" dxfId="332" priority="345" operator="containsText" text="U">
      <formula>NOT(ISERROR(SEARCH("U",P36)))</formula>
    </cfRule>
  </conditionalFormatting>
  <conditionalFormatting sqref="U36:Y36">
    <cfRule type="containsText" dxfId="331" priority="343" operator="containsText" text="L">
      <formula>NOT(ISERROR(SEARCH("L",U36)))</formula>
    </cfRule>
  </conditionalFormatting>
  <conditionalFormatting sqref="U36:Y36">
    <cfRule type="containsText" dxfId="330" priority="341" operator="containsText" text="H">
      <formula>NOT(ISERROR(SEARCH("H",U36)))</formula>
    </cfRule>
    <cfRule type="containsText" dxfId="329" priority="342" operator="containsText" text="U">
      <formula>NOT(ISERROR(SEARCH("U",U36)))</formula>
    </cfRule>
  </conditionalFormatting>
  <conditionalFormatting sqref="H36">
    <cfRule type="containsText" dxfId="328" priority="340" operator="containsText" text="L">
      <formula>NOT(ISERROR(SEARCH("L",H36)))</formula>
    </cfRule>
  </conditionalFormatting>
  <conditionalFormatting sqref="H36">
    <cfRule type="containsText" dxfId="327" priority="338" operator="containsText" text="H">
      <formula>NOT(ISERROR(SEARCH("H",H36)))</formula>
    </cfRule>
    <cfRule type="containsText" dxfId="326" priority="339" operator="containsText" text="U">
      <formula>NOT(ISERROR(SEARCH("U",H36)))</formula>
    </cfRule>
  </conditionalFormatting>
  <conditionalFormatting sqref="I36">
    <cfRule type="containsText" dxfId="325" priority="337" operator="containsText" text="L">
      <formula>NOT(ISERROR(SEARCH("L",I36)))</formula>
    </cfRule>
  </conditionalFormatting>
  <conditionalFormatting sqref="I36">
    <cfRule type="containsText" dxfId="324" priority="335" operator="containsText" text="H">
      <formula>NOT(ISERROR(SEARCH("H",I36)))</formula>
    </cfRule>
    <cfRule type="containsText" dxfId="323" priority="336" operator="containsText" text="U">
      <formula>NOT(ISERROR(SEARCH("U",I36)))</formula>
    </cfRule>
  </conditionalFormatting>
  <conditionalFormatting sqref="P37:S37">
    <cfRule type="containsText" dxfId="322" priority="334" operator="containsText" text="L">
      <formula>NOT(ISERROR(SEARCH("L",P37)))</formula>
    </cfRule>
  </conditionalFormatting>
  <conditionalFormatting sqref="P37:S37">
    <cfRule type="containsText" dxfId="321" priority="332" operator="containsText" text="H">
      <formula>NOT(ISERROR(SEARCH("H",P37)))</formula>
    </cfRule>
    <cfRule type="containsText" dxfId="320" priority="333" operator="containsText" text="U">
      <formula>NOT(ISERROR(SEARCH("U",P37)))</formula>
    </cfRule>
  </conditionalFormatting>
  <conditionalFormatting sqref="U37:Y37">
    <cfRule type="containsText" dxfId="319" priority="331" operator="containsText" text="L">
      <formula>NOT(ISERROR(SEARCH("L",U37)))</formula>
    </cfRule>
  </conditionalFormatting>
  <conditionalFormatting sqref="U37:Y37">
    <cfRule type="containsText" dxfId="318" priority="329" operator="containsText" text="H">
      <formula>NOT(ISERROR(SEARCH("H",U37)))</formula>
    </cfRule>
    <cfRule type="containsText" dxfId="317" priority="330" operator="containsText" text="U">
      <formula>NOT(ISERROR(SEARCH("U",U37)))</formula>
    </cfRule>
  </conditionalFormatting>
  <conditionalFormatting sqref="H38">
    <cfRule type="containsText" dxfId="316" priority="328" operator="containsText" text="L">
      <formula>NOT(ISERROR(SEARCH("L",H38)))</formula>
    </cfRule>
  </conditionalFormatting>
  <conditionalFormatting sqref="H38">
    <cfRule type="containsText" dxfId="315" priority="326" operator="containsText" text="H">
      <formula>NOT(ISERROR(SEARCH("H",H38)))</formula>
    </cfRule>
    <cfRule type="containsText" dxfId="314" priority="327" operator="containsText" text="U">
      <formula>NOT(ISERROR(SEARCH("U",H38)))</formula>
    </cfRule>
  </conditionalFormatting>
  <conditionalFormatting sqref="I38">
    <cfRule type="containsText" dxfId="313" priority="325" operator="containsText" text="L">
      <formula>NOT(ISERROR(SEARCH("L",I38)))</formula>
    </cfRule>
  </conditionalFormatting>
  <conditionalFormatting sqref="I38">
    <cfRule type="containsText" dxfId="312" priority="323" operator="containsText" text="H">
      <formula>NOT(ISERROR(SEARCH("H",I38)))</formula>
    </cfRule>
    <cfRule type="containsText" dxfId="311" priority="324" operator="containsText" text="U">
      <formula>NOT(ISERROR(SEARCH("U",I38)))</formula>
    </cfRule>
  </conditionalFormatting>
  <conditionalFormatting sqref="P38:S38">
    <cfRule type="containsText" dxfId="310" priority="322" operator="containsText" text="L">
      <formula>NOT(ISERROR(SEARCH("L",P38)))</formula>
    </cfRule>
  </conditionalFormatting>
  <conditionalFormatting sqref="P38:S38">
    <cfRule type="containsText" dxfId="309" priority="320" operator="containsText" text="H">
      <formula>NOT(ISERROR(SEARCH("H",P38)))</formula>
    </cfRule>
    <cfRule type="containsText" dxfId="308" priority="321" operator="containsText" text="U">
      <formula>NOT(ISERROR(SEARCH("U",P38)))</formula>
    </cfRule>
  </conditionalFormatting>
  <conditionalFormatting sqref="U38:Y38">
    <cfRule type="containsText" dxfId="307" priority="319" operator="containsText" text="L">
      <formula>NOT(ISERROR(SEARCH("L",U38)))</formula>
    </cfRule>
  </conditionalFormatting>
  <conditionalFormatting sqref="U38:Y38">
    <cfRule type="containsText" dxfId="306" priority="317" operator="containsText" text="H">
      <formula>NOT(ISERROR(SEARCH("H",U38)))</formula>
    </cfRule>
    <cfRule type="containsText" dxfId="305" priority="318" operator="containsText" text="U">
      <formula>NOT(ISERROR(SEARCH("U",U38)))</formula>
    </cfRule>
  </conditionalFormatting>
  <conditionalFormatting sqref="H26">
    <cfRule type="containsText" dxfId="304" priority="316" operator="containsText" text="L">
      <formula>NOT(ISERROR(SEARCH("L",H26)))</formula>
    </cfRule>
  </conditionalFormatting>
  <conditionalFormatting sqref="H26">
    <cfRule type="containsText" dxfId="303" priority="314" operator="containsText" text="H">
      <formula>NOT(ISERROR(SEARCH("H",H26)))</formula>
    </cfRule>
    <cfRule type="containsText" dxfId="302" priority="315" operator="containsText" text="U">
      <formula>NOT(ISERROR(SEARCH("U",H26)))</formula>
    </cfRule>
  </conditionalFormatting>
  <conditionalFormatting sqref="I26">
    <cfRule type="containsText" dxfId="301" priority="313" operator="containsText" text="L">
      <formula>NOT(ISERROR(SEARCH("L",I26)))</formula>
    </cfRule>
  </conditionalFormatting>
  <conditionalFormatting sqref="I26">
    <cfRule type="containsText" dxfId="300" priority="311" operator="containsText" text="H">
      <formula>NOT(ISERROR(SEARCH("H",I26)))</formula>
    </cfRule>
    <cfRule type="containsText" dxfId="299" priority="312" operator="containsText" text="U">
      <formula>NOT(ISERROR(SEARCH("U",I26)))</formula>
    </cfRule>
  </conditionalFormatting>
  <conditionalFormatting sqref="U26:X26">
    <cfRule type="containsText" dxfId="298" priority="310" operator="containsText" text="L">
      <formula>NOT(ISERROR(SEARCH("L",U26)))</formula>
    </cfRule>
  </conditionalFormatting>
  <conditionalFormatting sqref="U26:X26">
    <cfRule type="containsText" dxfId="297" priority="308" operator="containsText" text="H">
      <formula>NOT(ISERROR(SEARCH("H",U26)))</formula>
    </cfRule>
    <cfRule type="containsText" dxfId="296" priority="309" operator="containsText" text="U">
      <formula>NOT(ISERROR(SEARCH("U",U26)))</formula>
    </cfRule>
  </conditionalFormatting>
  <conditionalFormatting sqref="Y26">
    <cfRule type="containsText" dxfId="295" priority="307" operator="containsText" text="L">
      <formula>NOT(ISERROR(SEARCH("L",Y26)))</formula>
    </cfRule>
  </conditionalFormatting>
  <conditionalFormatting sqref="Y26">
    <cfRule type="containsText" dxfId="294" priority="305" operator="containsText" text="H">
      <formula>NOT(ISERROR(SEARCH("H",Y26)))</formula>
    </cfRule>
    <cfRule type="containsText" dxfId="293" priority="306" operator="containsText" text="U">
      <formula>NOT(ISERROR(SEARCH("U",Y26)))</formula>
    </cfRule>
  </conditionalFormatting>
  <conditionalFormatting sqref="H27">
    <cfRule type="containsText" dxfId="292" priority="304" operator="containsText" text="L">
      <formula>NOT(ISERROR(SEARCH("L",H27)))</formula>
    </cfRule>
  </conditionalFormatting>
  <conditionalFormatting sqref="H27">
    <cfRule type="containsText" dxfId="291" priority="302" operator="containsText" text="H">
      <formula>NOT(ISERROR(SEARCH("H",H27)))</formula>
    </cfRule>
    <cfRule type="containsText" dxfId="290" priority="303" operator="containsText" text="U">
      <formula>NOT(ISERROR(SEARCH("U",H27)))</formula>
    </cfRule>
  </conditionalFormatting>
  <conditionalFormatting sqref="I27">
    <cfRule type="containsText" dxfId="289" priority="301" operator="containsText" text="L">
      <formula>NOT(ISERROR(SEARCH("L",I27)))</formula>
    </cfRule>
  </conditionalFormatting>
  <conditionalFormatting sqref="I27">
    <cfRule type="containsText" dxfId="288" priority="299" operator="containsText" text="H">
      <formula>NOT(ISERROR(SEARCH("H",I27)))</formula>
    </cfRule>
    <cfRule type="containsText" dxfId="287" priority="300" operator="containsText" text="U">
      <formula>NOT(ISERROR(SEARCH("U",I27)))</formula>
    </cfRule>
  </conditionalFormatting>
  <conditionalFormatting sqref="U27:X27">
    <cfRule type="containsText" dxfId="286" priority="298" operator="containsText" text="L">
      <formula>NOT(ISERROR(SEARCH("L",U27)))</formula>
    </cfRule>
  </conditionalFormatting>
  <conditionalFormatting sqref="U27:X27">
    <cfRule type="containsText" dxfId="285" priority="296" operator="containsText" text="H">
      <formula>NOT(ISERROR(SEARCH("H",U27)))</formula>
    </cfRule>
    <cfRule type="containsText" dxfId="284" priority="297" operator="containsText" text="U">
      <formula>NOT(ISERROR(SEARCH("U",U27)))</formula>
    </cfRule>
  </conditionalFormatting>
  <conditionalFormatting sqref="Y27">
    <cfRule type="containsText" dxfId="283" priority="295" operator="containsText" text="L">
      <formula>NOT(ISERROR(SEARCH("L",Y27)))</formula>
    </cfRule>
  </conditionalFormatting>
  <conditionalFormatting sqref="Y27">
    <cfRule type="containsText" dxfId="282" priority="293" operator="containsText" text="H">
      <formula>NOT(ISERROR(SEARCH("H",Y27)))</formula>
    </cfRule>
    <cfRule type="containsText" dxfId="281" priority="294" operator="containsText" text="U">
      <formula>NOT(ISERROR(SEARCH("U",Y27)))</formula>
    </cfRule>
  </conditionalFormatting>
  <conditionalFormatting sqref="H40">
    <cfRule type="containsText" dxfId="280" priority="292" operator="containsText" text="L">
      <formula>NOT(ISERROR(SEARCH("L",H40)))</formula>
    </cfRule>
  </conditionalFormatting>
  <conditionalFormatting sqref="H40">
    <cfRule type="containsText" dxfId="279" priority="290" operator="containsText" text="H">
      <formula>NOT(ISERROR(SEARCH("H",H40)))</formula>
    </cfRule>
    <cfRule type="containsText" dxfId="278" priority="291" operator="containsText" text="U">
      <formula>NOT(ISERROR(SEARCH("U",H40)))</formula>
    </cfRule>
  </conditionalFormatting>
  <conditionalFormatting sqref="I40">
    <cfRule type="containsText" dxfId="277" priority="289" operator="containsText" text="L">
      <formula>NOT(ISERROR(SEARCH("L",I40)))</formula>
    </cfRule>
  </conditionalFormatting>
  <conditionalFormatting sqref="I40">
    <cfRule type="containsText" dxfId="276" priority="287" operator="containsText" text="H">
      <formula>NOT(ISERROR(SEARCH("H",I40)))</formula>
    </cfRule>
    <cfRule type="containsText" dxfId="275" priority="288" operator="containsText" text="U">
      <formula>NOT(ISERROR(SEARCH("U",I40)))</formula>
    </cfRule>
  </conditionalFormatting>
  <conditionalFormatting sqref="P40:S40">
    <cfRule type="containsText" dxfId="274" priority="286" operator="containsText" text="L">
      <formula>NOT(ISERROR(SEARCH("L",P40)))</formula>
    </cfRule>
  </conditionalFormatting>
  <conditionalFormatting sqref="P40:S40">
    <cfRule type="containsText" dxfId="273" priority="284" operator="containsText" text="H">
      <formula>NOT(ISERROR(SEARCH("H",P40)))</formula>
    </cfRule>
    <cfRule type="containsText" dxfId="272" priority="285" operator="containsText" text="U">
      <formula>NOT(ISERROR(SEARCH("U",P40)))</formula>
    </cfRule>
  </conditionalFormatting>
  <conditionalFormatting sqref="U40:Y40">
    <cfRule type="containsText" dxfId="271" priority="283" operator="containsText" text="L">
      <formula>NOT(ISERROR(SEARCH("L",U40)))</formula>
    </cfRule>
  </conditionalFormatting>
  <conditionalFormatting sqref="U40:Y40">
    <cfRule type="containsText" dxfId="270" priority="281" operator="containsText" text="H">
      <formula>NOT(ISERROR(SEARCH("H",U40)))</formula>
    </cfRule>
    <cfRule type="containsText" dxfId="269" priority="282" operator="containsText" text="U">
      <formula>NOT(ISERROR(SEARCH("U",U40)))</formula>
    </cfRule>
  </conditionalFormatting>
  <conditionalFormatting sqref="H41">
    <cfRule type="containsText" dxfId="268" priority="280" operator="containsText" text="L">
      <formula>NOT(ISERROR(SEARCH("L",H41)))</formula>
    </cfRule>
  </conditionalFormatting>
  <conditionalFormatting sqref="H41">
    <cfRule type="containsText" dxfId="267" priority="278" operator="containsText" text="H">
      <formula>NOT(ISERROR(SEARCH("H",H41)))</formula>
    </cfRule>
    <cfRule type="containsText" dxfId="266" priority="279" operator="containsText" text="U">
      <formula>NOT(ISERROR(SEARCH("U",H41)))</formula>
    </cfRule>
  </conditionalFormatting>
  <conditionalFormatting sqref="I41">
    <cfRule type="containsText" dxfId="265" priority="277" operator="containsText" text="L">
      <formula>NOT(ISERROR(SEARCH("L",I41)))</formula>
    </cfRule>
  </conditionalFormatting>
  <conditionalFormatting sqref="I41">
    <cfRule type="containsText" dxfId="264" priority="275" operator="containsText" text="H">
      <formula>NOT(ISERROR(SEARCH("H",I41)))</formula>
    </cfRule>
    <cfRule type="containsText" dxfId="263" priority="276" operator="containsText" text="U">
      <formula>NOT(ISERROR(SEARCH("U",I41)))</formula>
    </cfRule>
  </conditionalFormatting>
  <conditionalFormatting sqref="U41:Y41">
    <cfRule type="containsText" dxfId="262" priority="274" operator="containsText" text="L">
      <formula>NOT(ISERROR(SEARCH("L",U41)))</formula>
    </cfRule>
  </conditionalFormatting>
  <conditionalFormatting sqref="U41:Y41">
    <cfRule type="containsText" dxfId="261" priority="272" operator="containsText" text="H">
      <formula>NOT(ISERROR(SEARCH("H",U41)))</formula>
    </cfRule>
    <cfRule type="containsText" dxfId="260" priority="273" operator="containsText" text="U">
      <formula>NOT(ISERROR(SEARCH("U",U41)))</formula>
    </cfRule>
  </conditionalFormatting>
  <conditionalFormatting sqref="U53:Y53">
    <cfRule type="containsText" dxfId="259" priority="271" operator="containsText" text="L">
      <formula>NOT(ISERROR(SEARCH("L",U53)))</formula>
    </cfRule>
  </conditionalFormatting>
  <conditionalFormatting sqref="U53:Y53">
    <cfRule type="containsText" dxfId="258" priority="269" operator="containsText" text="H">
      <formula>NOT(ISERROR(SEARCH("H",U53)))</formula>
    </cfRule>
    <cfRule type="containsText" dxfId="257" priority="270" operator="containsText" text="U">
      <formula>NOT(ISERROR(SEARCH("U",U53)))</formula>
    </cfRule>
  </conditionalFormatting>
  <conditionalFormatting sqref="H53">
    <cfRule type="containsText" dxfId="256" priority="268" operator="containsText" text="L">
      <formula>NOT(ISERROR(SEARCH("L",H53)))</formula>
    </cfRule>
  </conditionalFormatting>
  <conditionalFormatting sqref="H53">
    <cfRule type="containsText" dxfId="255" priority="266" operator="containsText" text="H">
      <formula>NOT(ISERROR(SEARCH("H",H53)))</formula>
    </cfRule>
    <cfRule type="containsText" dxfId="254" priority="267" operator="containsText" text="U">
      <formula>NOT(ISERROR(SEARCH("U",H53)))</formula>
    </cfRule>
  </conditionalFormatting>
  <conditionalFormatting sqref="I53">
    <cfRule type="containsText" dxfId="253" priority="265" operator="containsText" text="L">
      <formula>NOT(ISERROR(SEARCH("L",I53)))</formula>
    </cfRule>
  </conditionalFormatting>
  <conditionalFormatting sqref="I53">
    <cfRule type="containsText" dxfId="252" priority="263" operator="containsText" text="H">
      <formula>NOT(ISERROR(SEARCH("H",I53)))</formula>
    </cfRule>
    <cfRule type="containsText" dxfId="251" priority="264" operator="containsText" text="U">
      <formula>NOT(ISERROR(SEARCH("U",I53)))</formula>
    </cfRule>
  </conditionalFormatting>
  <conditionalFormatting sqref="I69">
    <cfRule type="containsText" dxfId="250" priority="262" operator="containsText" text="L">
      <formula>NOT(ISERROR(SEARCH("L",I69)))</formula>
    </cfRule>
  </conditionalFormatting>
  <conditionalFormatting sqref="I69">
    <cfRule type="containsText" dxfId="249" priority="260" operator="containsText" text="H">
      <formula>NOT(ISERROR(SEARCH("H",I69)))</formula>
    </cfRule>
    <cfRule type="containsText" dxfId="248" priority="261" operator="containsText" text="U">
      <formula>NOT(ISERROR(SEARCH("U",I69)))</formula>
    </cfRule>
  </conditionalFormatting>
  <conditionalFormatting sqref="I65">
    <cfRule type="containsText" dxfId="247" priority="259" operator="containsText" text="L">
      <formula>NOT(ISERROR(SEARCH("L",I65)))</formula>
    </cfRule>
  </conditionalFormatting>
  <conditionalFormatting sqref="I65">
    <cfRule type="containsText" dxfId="246" priority="257" operator="containsText" text="H">
      <formula>NOT(ISERROR(SEARCH("H",I65)))</formula>
    </cfRule>
    <cfRule type="containsText" dxfId="245" priority="258" operator="containsText" text="U">
      <formula>NOT(ISERROR(SEARCH("U",I65)))</formula>
    </cfRule>
  </conditionalFormatting>
  <conditionalFormatting sqref="I33">
    <cfRule type="containsText" dxfId="244" priority="256" operator="containsText" text="L">
      <formula>NOT(ISERROR(SEARCH("L",I33)))</formula>
    </cfRule>
  </conditionalFormatting>
  <conditionalFormatting sqref="I33">
    <cfRule type="containsText" dxfId="243" priority="254" operator="containsText" text="H">
      <formula>NOT(ISERROR(SEARCH("H",I33)))</formula>
    </cfRule>
    <cfRule type="containsText" dxfId="242" priority="255" operator="containsText" text="U">
      <formula>NOT(ISERROR(SEARCH("U",I33)))</formula>
    </cfRule>
  </conditionalFormatting>
  <conditionalFormatting sqref="I12">
    <cfRule type="containsText" dxfId="241" priority="253" operator="containsText" text="L">
      <formula>NOT(ISERROR(SEARCH("L",I12)))</formula>
    </cfRule>
  </conditionalFormatting>
  <conditionalFormatting sqref="I12">
    <cfRule type="containsText" dxfId="240" priority="251" operator="containsText" text="H">
      <formula>NOT(ISERROR(SEARCH("H",I12)))</formula>
    </cfRule>
    <cfRule type="containsText" dxfId="239" priority="252" operator="containsText" text="U">
      <formula>NOT(ISERROR(SEARCH("U",I12)))</formula>
    </cfRule>
  </conditionalFormatting>
  <conditionalFormatting sqref="I4">
    <cfRule type="containsText" dxfId="238" priority="250" operator="containsText" text="L">
      <formula>NOT(ISERROR(SEARCH("L",I4)))</formula>
    </cfRule>
  </conditionalFormatting>
  <conditionalFormatting sqref="I4">
    <cfRule type="containsText" dxfId="237" priority="248" operator="containsText" text="H">
      <formula>NOT(ISERROR(SEARCH("H",I4)))</formula>
    </cfRule>
    <cfRule type="containsText" dxfId="236" priority="249" operator="containsText" text="U">
      <formula>NOT(ISERROR(SEARCH("U",I4)))</formula>
    </cfRule>
  </conditionalFormatting>
  <conditionalFormatting sqref="H25:I25">
    <cfRule type="containsText" dxfId="235" priority="247" operator="containsText" text="L">
      <formula>NOT(ISERROR(SEARCH("L",H25)))</formula>
    </cfRule>
  </conditionalFormatting>
  <conditionalFormatting sqref="H25:I25">
    <cfRule type="containsText" dxfId="234" priority="245" operator="containsText" text="H">
      <formula>NOT(ISERROR(SEARCH("H",H25)))</formula>
    </cfRule>
    <cfRule type="containsText" dxfId="233" priority="246" operator="containsText" text="U">
      <formula>NOT(ISERROR(SEARCH("U",H25)))</formula>
    </cfRule>
  </conditionalFormatting>
  <conditionalFormatting sqref="U25:Y25">
    <cfRule type="containsText" dxfId="232" priority="244" operator="containsText" text="L">
      <formula>NOT(ISERROR(SEARCH("L",U25)))</formula>
    </cfRule>
  </conditionalFormatting>
  <conditionalFormatting sqref="U25:Y25">
    <cfRule type="containsText" dxfId="231" priority="242" operator="containsText" text="H">
      <formula>NOT(ISERROR(SEARCH("H",U25)))</formula>
    </cfRule>
    <cfRule type="containsText" dxfId="230" priority="243" operator="containsText" text="U">
      <formula>NOT(ISERROR(SEARCH("U",U25)))</formula>
    </cfRule>
  </conditionalFormatting>
  <conditionalFormatting sqref="H28:I28">
    <cfRule type="containsText" dxfId="229" priority="241" operator="containsText" text="L">
      <formula>NOT(ISERROR(SEARCH("L",H28)))</formula>
    </cfRule>
  </conditionalFormatting>
  <conditionalFormatting sqref="H28:I28">
    <cfRule type="containsText" dxfId="228" priority="239" operator="containsText" text="H">
      <formula>NOT(ISERROR(SEARCH("H",H28)))</formula>
    </cfRule>
    <cfRule type="containsText" dxfId="227" priority="240" operator="containsText" text="U">
      <formula>NOT(ISERROR(SEARCH("U",H28)))</formula>
    </cfRule>
  </conditionalFormatting>
  <conditionalFormatting sqref="U28:X28">
    <cfRule type="containsText" dxfId="226" priority="238" operator="containsText" text="L">
      <formula>NOT(ISERROR(SEARCH("L",U28)))</formula>
    </cfRule>
  </conditionalFormatting>
  <conditionalFormatting sqref="U28:X28">
    <cfRule type="containsText" dxfId="225" priority="236" operator="containsText" text="H">
      <formula>NOT(ISERROR(SEARCH("H",U28)))</formula>
    </cfRule>
    <cfRule type="containsText" dxfId="224" priority="237" operator="containsText" text="U">
      <formula>NOT(ISERROR(SEARCH("U",U28)))</formula>
    </cfRule>
  </conditionalFormatting>
  <conditionalFormatting sqref="Y28">
    <cfRule type="containsText" dxfId="223" priority="235" operator="containsText" text="L">
      <formula>NOT(ISERROR(SEARCH("L",Y28)))</formula>
    </cfRule>
  </conditionalFormatting>
  <conditionalFormatting sqref="Y28">
    <cfRule type="containsText" dxfId="222" priority="233" operator="containsText" text="H">
      <formula>NOT(ISERROR(SEARCH("H",Y28)))</formula>
    </cfRule>
    <cfRule type="containsText" dxfId="221" priority="234" operator="containsText" text="U">
      <formula>NOT(ISERROR(SEARCH("U",Y28)))</formula>
    </cfRule>
  </conditionalFormatting>
  <conditionalFormatting sqref="H29">
    <cfRule type="containsText" dxfId="220" priority="232" operator="containsText" text="L">
      <formula>NOT(ISERROR(SEARCH("L",H29)))</formula>
    </cfRule>
  </conditionalFormatting>
  <conditionalFormatting sqref="H29">
    <cfRule type="containsText" dxfId="219" priority="230" operator="containsText" text="H">
      <formula>NOT(ISERROR(SEARCH("H",H29)))</formula>
    </cfRule>
    <cfRule type="containsText" dxfId="218" priority="231" operator="containsText" text="U">
      <formula>NOT(ISERROR(SEARCH("U",H29)))</formula>
    </cfRule>
  </conditionalFormatting>
  <conditionalFormatting sqref="I29">
    <cfRule type="containsText" dxfId="217" priority="229" operator="containsText" text="L">
      <formula>NOT(ISERROR(SEARCH("L",I29)))</formula>
    </cfRule>
  </conditionalFormatting>
  <conditionalFormatting sqref="I29">
    <cfRule type="containsText" dxfId="216" priority="227" operator="containsText" text="H">
      <formula>NOT(ISERROR(SEARCH("H",I29)))</formula>
    </cfRule>
    <cfRule type="containsText" dxfId="215" priority="228" operator="containsText" text="U">
      <formula>NOT(ISERROR(SEARCH("U",I29)))</formula>
    </cfRule>
  </conditionalFormatting>
  <conditionalFormatting sqref="U29:X29">
    <cfRule type="containsText" dxfId="214" priority="226" operator="containsText" text="L">
      <formula>NOT(ISERROR(SEARCH("L",U29)))</formula>
    </cfRule>
  </conditionalFormatting>
  <conditionalFormatting sqref="U29:X29">
    <cfRule type="containsText" dxfId="213" priority="224" operator="containsText" text="H">
      <formula>NOT(ISERROR(SEARCH("H",U29)))</formula>
    </cfRule>
    <cfRule type="containsText" dxfId="212" priority="225" operator="containsText" text="U">
      <formula>NOT(ISERROR(SEARCH("U",U29)))</formula>
    </cfRule>
  </conditionalFormatting>
  <conditionalFormatting sqref="Y29">
    <cfRule type="containsText" dxfId="211" priority="223" operator="containsText" text="L">
      <formula>NOT(ISERROR(SEARCH("L",Y29)))</formula>
    </cfRule>
  </conditionalFormatting>
  <conditionalFormatting sqref="Y29">
    <cfRule type="containsText" dxfId="210" priority="221" operator="containsText" text="H">
      <formula>NOT(ISERROR(SEARCH("H",Y29)))</formula>
    </cfRule>
    <cfRule type="containsText" dxfId="209" priority="222" operator="containsText" text="U">
      <formula>NOT(ISERROR(SEARCH("U",Y29)))</formula>
    </cfRule>
  </conditionalFormatting>
  <conditionalFormatting sqref="H39">
    <cfRule type="containsText" dxfId="208" priority="220" operator="containsText" text="L">
      <formula>NOT(ISERROR(SEARCH("L",H39)))</formula>
    </cfRule>
  </conditionalFormatting>
  <conditionalFormatting sqref="H39">
    <cfRule type="containsText" dxfId="207" priority="218" operator="containsText" text="H">
      <formula>NOT(ISERROR(SEARCH("H",H39)))</formula>
    </cfRule>
    <cfRule type="containsText" dxfId="206" priority="219" operator="containsText" text="U">
      <formula>NOT(ISERROR(SEARCH("U",H39)))</formula>
    </cfRule>
  </conditionalFormatting>
  <conditionalFormatting sqref="I39">
    <cfRule type="containsText" dxfId="205" priority="217" operator="containsText" text="L">
      <formula>NOT(ISERROR(SEARCH("L",I39)))</formula>
    </cfRule>
  </conditionalFormatting>
  <conditionalFormatting sqref="I39">
    <cfRule type="containsText" dxfId="204" priority="215" operator="containsText" text="H">
      <formula>NOT(ISERROR(SEARCH("H",I39)))</formula>
    </cfRule>
    <cfRule type="containsText" dxfId="203" priority="216" operator="containsText" text="U">
      <formula>NOT(ISERROR(SEARCH("U",I39)))</formula>
    </cfRule>
  </conditionalFormatting>
  <conditionalFormatting sqref="P39:S39">
    <cfRule type="containsText" dxfId="202" priority="214" operator="containsText" text="L">
      <formula>NOT(ISERROR(SEARCH("L",P39)))</formula>
    </cfRule>
  </conditionalFormatting>
  <conditionalFormatting sqref="P39:S39">
    <cfRule type="containsText" dxfId="201" priority="212" operator="containsText" text="H">
      <formula>NOT(ISERROR(SEARCH("H",P39)))</formula>
    </cfRule>
    <cfRule type="containsText" dxfId="200" priority="213" operator="containsText" text="U">
      <formula>NOT(ISERROR(SEARCH("U",P39)))</formula>
    </cfRule>
  </conditionalFormatting>
  <conditionalFormatting sqref="U39:Y39">
    <cfRule type="containsText" dxfId="199" priority="211" operator="containsText" text="L">
      <formula>NOT(ISERROR(SEARCH("L",U39)))</formula>
    </cfRule>
  </conditionalFormatting>
  <conditionalFormatting sqref="U39:Y39">
    <cfRule type="containsText" dxfId="198" priority="209" operator="containsText" text="H">
      <formula>NOT(ISERROR(SEARCH("H",U39)))</formula>
    </cfRule>
    <cfRule type="containsText" dxfId="197" priority="210" operator="containsText" text="U">
      <formula>NOT(ISERROR(SEARCH("U",U39)))</formula>
    </cfRule>
  </conditionalFormatting>
  <conditionalFormatting sqref="H42">
    <cfRule type="containsText" dxfId="196" priority="208" operator="containsText" text="L">
      <formula>NOT(ISERROR(SEARCH("L",H42)))</formula>
    </cfRule>
  </conditionalFormatting>
  <conditionalFormatting sqref="H42">
    <cfRule type="containsText" dxfId="195" priority="206" operator="containsText" text="H">
      <formula>NOT(ISERROR(SEARCH("H",H42)))</formula>
    </cfRule>
    <cfRule type="containsText" dxfId="194" priority="207" operator="containsText" text="U">
      <formula>NOT(ISERROR(SEARCH("U",H42)))</formula>
    </cfRule>
  </conditionalFormatting>
  <conditionalFormatting sqref="I42">
    <cfRule type="containsText" dxfId="193" priority="205" operator="containsText" text="L">
      <formula>NOT(ISERROR(SEARCH("L",I42)))</formula>
    </cfRule>
  </conditionalFormatting>
  <conditionalFormatting sqref="I42">
    <cfRule type="containsText" dxfId="192" priority="203" operator="containsText" text="H">
      <formula>NOT(ISERROR(SEARCH("H",I42)))</formula>
    </cfRule>
    <cfRule type="containsText" dxfId="191" priority="204" operator="containsText" text="U">
      <formula>NOT(ISERROR(SEARCH("U",I42)))</formula>
    </cfRule>
  </conditionalFormatting>
  <conditionalFormatting sqref="P42:S42">
    <cfRule type="containsText" dxfId="190" priority="202" operator="containsText" text="L">
      <formula>NOT(ISERROR(SEARCH("L",P42)))</formula>
    </cfRule>
  </conditionalFormatting>
  <conditionalFormatting sqref="P42:S42">
    <cfRule type="containsText" dxfId="189" priority="200" operator="containsText" text="H">
      <formula>NOT(ISERROR(SEARCH("H",P42)))</formula>
    </cfRule>
    <cfRule type="containsText" dxfId="188" priority="201" operator="containsText" text="U">
      <formula>NOT(ISERROR(SEARCH("U",P42)))</formula>
    </cfRule>
  </conditionalFormatting>
  <conditionalFormatting sqref="U42:Y42">
    <cfRule type="containsText" dxfId="187" priority="199" operator="containsText" text="L">
      <formula>NOT(ISERROR(SEARCH("L",U42)))</formula>
    </cfRule>
  </conditionalFormatting>
  <conditionalFormatting sqref="U42:Y42">
    <cfRule type="containsText" dxfId="186" priority="197" operator="containsText" text="H">
      <formula>NOT(ISERROR(SEARCH("H",U42)))</formula>
    </cfRule>
    <cfRule type="containsText" dxfId="185" priority="198" operator="containsText" text="U">
      <formula>NOT(ISERROR(SEARCH("U",U42)))</formula>
    </cfRule>
  </conditionalFormatting>
  <conditionalFormatting sqref="H43">
    <cfRule type="containsText" dxfId="184" priority="196" operator="containsText" text="L">
      <formula>NOT(ISERROR(SEARCH("L",H43)))</formula>
    </cfRule>
  </conditionalFormatting>
  <conditionalFormatting sqref="H43">
    <cfRule type="containsText" dxfId="183" priority="194" operator="containsText" text="H">
      <formula>NOT(ISERROR(SEARCH("H",H43)))</formula>
    </cfRule>
    <cfRule type="containsText" dxfId="182" priority="195" operator="containsText" text="U">
      <formula>NOT(ISERROR(SEARCH("U",H43)))</formula>
    </cfRule>
  </conditionalFormatting>
  <conditionalFormatting sqref="I43">
    <cfRule type="containsText" dxfId="181" priority="193" operator="containsText" text="L">
      <formula>NOT(ISERROR(SEARCH("L",I43)))</formula>
    </cfRule>
  </conditionalFormatting>
  <conditionalFormatting sqref="I43">
    <cfRule type="containsText" dxfId="180" priority="191" operator="containsText" text="H">
      <formula>NOT(ISERROR(SEARCH("H",I43)))</formula>
    </cfRule>
    <cfRule type="containsText" dxfId="179" priority="192" operator="containsText" text="U">
      <formula>NOT(ISERROR(SEARCH("U",I43)))</formula>
    </cfRule>
  </conditionalFormatting>
  <conditionalFormatting sqref="P43:S43">
    <cfRule type="containsText" dxfId="178" priority="190" operator="containsText" text="L">
      <formula>NOT(ISERROR(SEARCH("L",P43)))</formula>
    </cfRule>
  </conditionalFormatting>
  <conditionalFormatting sqref="P43:S43">
    <cfRule type="containsText" dxfId="177" priority="188" operator="containsText" text="H">
      <formula>NOT(ISERROR(SEARCH("H",P43)))</formula>
    </cfRule>
    <cfRule type="containsText" dxfId="176" priority="189" operator="containsText" text="U">
      <formula>NOT(ISERROR(SEARCH("U",P43)))</formula>
    </cfRule>
  </conditionalFormatting>
  <conditionalFormatting sqref="U43:Y43">
    <cfRule type="containsText" dxfId="175" priority="187" operator="containsText" text="L">
      <formula>NOT(ISERROR(SEARCH("L",U43)))</formula>
    </cfRule>
  </conditionalFormatting>
  <conditionalFormatting sqref="U43:Y43">
    <cfRule type="containsText" dxfId="174" priority="185" operator="containsText" text="H">
      <formula>NOT(ISERROR(SEARCH("H",U43)))</formula>
    </cfRule>
    <cfRule type="containsText" dxfId="173" priority="186" operator="containsText" text="U">
      <formula>NOT(ISERROR(SEARCH("U",U43)))</formula>
    </cfRule>
  </conditionalFormatting>
  <conditionalFormatting sqref="H44">
    <cfRule type="containsText" dxfId="172" priority="184" operator="containsText" text="L">
      <formula>NOT(ISERROR(SEARCH("L",H44)))</formula>
    </cfRule>
  </conditionalFormatting>
  <conditionalFormatting sqref="H44">
    <cfRule type="containsText" dxfId="171" priority="182" operator="containsText" text="H">
      <formula>NOT(ISERROR(SEARCH("H",H44)))</formula>
    </cfRule>
    <cfRule type="containsText" dxfId="170" priority="183" operator="containsText" text="U">
      <formula>NOT(ISERROR(SEARCH("U",H44)))</formula>
    </cfRule>
  </conditionalFormatting>
  <conditionalFormatting sqref="I44">
    <cfRule type="containsText" dxfId="169" priority="181" operator="containsText" text="L">
      <formula>NOT(ISERROR(SEARCH("L",I44)))</formula>
    </cfRule>
  </conditionalFormatting>
  <conditionalFormatting sqref="I44">
    <cfRule type="containsText" dxfId="168" priority="179" operator="containsText" text="H">
      <formula>NOT(ISERROR(SEARCH("H",I44)))</formula>
    </cfRule>
    <cfRule type="containsText" dxfId="167" priority="180" operator="containsText" text="U">
      <formula>NOT(ISERROR(SEARCH("U",I44)))</formula>
    </cfRule>
  </conditionalFormatting>
  <conditionalFormatting sqref="H45">
    <cfRule type="containsText" dxfId="166" priority="175" operator="containsText" text="L">
      <formula>NOT(ISERROR(SEARCH("L",H45)))</formula>
    </cfRule>
  </conditionalFormatting>
  <conditionalFormatting sqref="H45">
    <cfRule type="containsText" dxfId="165" priority="173" operator="containsText" text="H">
      <formula>NOT(ISERROR(SEARCH("H",H45)))</formula>
    </cfRule>
    <cfRule type="containsText" dxfId="164" priority="174" operator="containsText" text="U">
      <formula>NOT(ISERROR(SEARCH("U",H45)))</formula>
    </cfRule>
  </conditionalFormatting>
  <conditionalFormatting sqref="I45">
    <cfRule type="containsText" dxfId="163" priority="172" operator="containsText" text="L">
      <formula>NOT(ISERROR(SEARCH("L",I45)))</formula>
    </cfRule>
  </conditionalFormatting>
  <conditionalFormatting sqref="I45">
    <cfRule type="containsText" dxfId="162" priority="170" operator="containsText" text="H">
      <formula>NOT(ISERROR(SEARCH("H",I45)))</formula>
    </cfRule>
    <cfRule type="containsText" dxfId="161" priority="171" operator="containsText" text="U">
      <formula>NOT(ISERROR(SEARCH("U",I45)))</formula>
    </cfRule>
  </conditionalFormatting>
  <conditionalFormatting sqref="U44:Y44">
    <cfRule type="containsText" dxfId="160" priority="169" operator="containsText" text="L">
      <formula>NOT(ISERROR(SEARCH("L",U44)))</formula>
    </cfRule>
  </conditionalFormatting>
  <conditionalFormatting sqref="U44:Y44">
    <cfRule type="containsText" dxfId="159" priority="167" operator="containsText" text="H">
      <formula>NOT(ISERROR(SEARCH("H",U44)))</formula>
    </cfRule>
    <cfRule type="containsText" dxfId="158" priority="168" operator="containsText" text="U">
      <formula>NOT(ISERROR(SEARCH("U",U44)))</formula>
    </cfRule>
  </conditionalFormatting>
  <conditionalFormatting sqref="U45:Y45">
    <cfRule type="containsText" dxfId="157" priority="166" operator="containsText" text="L">
      <formula>NOT(ISERROR(SEARCH("L",U45)))</formula>
    </cfRule>
  </conditionalFormatting>
  <conditionalFormatting sqref="U45:Y45">
    <cfRule type="containsText" dxfId="156" priority="164" operator="containsText" text="H">
      <formula>NOT(ISERROR(SEARCH("H",U45)))</formula>
    </cfRule>
    <cfRule type="containsText" dxfId="155" priority="165" operator="containsText" text="U">
      <formula>NOT(ISERROR(SEARCH("U",U45)))</formula>
    </cfRule>
  </conditionalFormatting>
  <conditionalFormatting sqref="H46">
    <cfRule type="containsText" dxfId="154" priority="163" operator="containsText" text="L">
      <formula>NOT(ISERROR(SEARCH("L",H46)))</formula>
    </cfRule>
  </conditionalFormatting>
  <conditionalFormatting sqref="H46">
    <cfRule type="containsText" dxfId="153" priority="161" operator="containsText" text="H">
      <formula>NOT(ISERROR(SEARCH("H",H46)))</formula>
    </cfRule>
    <cfRule type="containsText" dxfId="152" priority="162" operator="containsText" text="U">
      <formula>NOT(ISERROR(SEARCH("U",H46)))</formula>
    </cfRule>
  </conditionalFormatting>
  <conditionalFormatting sqref="I46">
    <cfRule type="containsText" dxfId="151" priority="160" operator="containsText" text="L">
      <formula>NOT(ISERROR(SEARCH("L",I46)))</formula>
    </cfRule>
  </conditionalFormatting>
  <conditionalFormatting sqref="I46">
    <cfRule type="containsText" dxfId="150" priority="158" operator="containsText" text="H">
      <formula>NOT(ISERROR(SEARCH("H",I46)))</formula>
    </cfRule>
    <cfRule type="containsText" dxfId="149" priority="159" operator="containsText" text="U">
      <formula>NOT(ISERROR(SEARCH("U",I46)))</formula>
    </cfRule>
  </conditionalFormatting>
  <conditionalFormatting sqref="P46:S46">
    <cfRule type="containsText" dxfId="148" priority="157" operator="containsText" text="L">
      <formula>NOT(ISERROR(SEARCH("L",P46)))</formula>
    </cfRule>
  </conditionalFormatting>
  <conditionalFormatting sqref="P46:S46">
    <cfRule type="containsText" dxfId="147" priority="155" operator="containsText" text="H">
      <formula>NOT(ISERROR(SEARCH("H",P46)))</formula>
    </cfRule>
    <cfRule type="containsText" dxfId="146" priority="156" operator="containsText" text="U">
      <formula>NOT(ISERROR(SEARCH("U",P46)))</formula>
    </cfRule>
  </conditionalFormatting>
  <conditionalFormatting sqref="U46:Y46">
    <cfRule type="containsText" dxfId="145" priority="154" operator="containsText" text="L">
      <formula>NOT(ISERROR(SEARCH("L",U46)))</formula>
    </cfRule>
  </conditionalFormatting>
  <conditionalFormatting sqref="U46:Y46">
    <cfRule type="containsText" dxfId="144" priority="152" operator="containsText" text="H">
      <formula>NOT(ISERROR(SEARCH("H",U46)))</formula>
    </cfRule>
    <cfRule type="containsText" dxfId="143" priority="153" operator="containsText" text="U">
      <formula>NOT(ISERROR(SEARCH("U",U46)))</formula>
    </cfRule>
  </conditionalFormatting>
  <conditionalFormatting sqref="H47">
    <cfRule type="containsText" dxfId="142" priority="151" operator="containsText" text="L">
      <formula>NOT(ISERROR(SEARCH("L",H47)))</formula>
    </cfRule>
  </conditionalFormatting>
  <conditionalFormatting sqref="H47">
    <cfRule type="containsText" dxfId="141" priority="149" operator="containsText" text="H">
      <formula>NOT(ISERROR(SEARCH("H",H47)))</formula>
    </cfRule>
    <cfRule type="containsText" dxfId="140" priority="150" operator="containsText" text="U">
      <formula>NOT(ISERROR(SEARCH("U",H47)))</formula>
    </cfRule>
  </conditionalFormatting>
  <conditionalFormatting sqref="I47">
    <cfRule type="containsText" dxfId="139" priority="148" operator="containsText" text="L">
      <formula>NOT(ISERROR(SEARCH("L",I47)))</formula>
    </cfRule>
  </conditionalFormatting>
  <conditionalFormatting sqref="I47">
    <cfRule type="containsText" dxfId="138" priority="146" operator="containsText" text="H">
      <formula>NOT(ISERROR(SEARCH("H",I47)))</formula>
    </cfRule>
    <cfRule type="containsText" dxfId="137" priority="147" operator="containsText" text="U">
      <formula>NOT(ISERROR(SEARCH("U",I47)))</formula>
    </cfRule>
  </conditionalFormatting>
  <conditionalFormatting sqref="U47:Y47">
    <cfRule type="containsText" dxfId="136" priority="145" operator="containsText" text="L">
      <formula>NOT(ISERROR(SEARCH("L",U47)))</formula>
    </cfRule>
  </conditionalFormatting>
  <conditionalFormatting sqref="U47:Y47">
    <cfRule type="containsText" dxfId="135" priority="143" operator="containsText" text="H">
      <formula>NOT(ISERROR(SEARCH("H",U47)))</formula>
    </cfRule>
    <cfRule type="containsText" dxfId="134" priority="144" operator="containsText" text="U">
      <formula>NOT(ISERROR(SEARCH("U",U47)))</formula>
    </cfRule>
  </conditionalFormatting>
  <conditionalFormatting sqref="H48">
    <cfRule type="containsText" dxfId="133" priority="142" operator="containsText" text="L">
      <formula>NOT(ISERROR(SEARCH("L",H48)))</formula>
    </cfRule>
  </conditionalFormatting>
  <conditionalFormatting sqref="H48">
    <cfRule type="containsText" dxfId="132" priority="140" operator="containsText" text="H">
      <formula>NOT(ISERROR(SEARCH("H",H48)))</formula>
    </cfRule>
    <cfRule type="containsText" dxfId="131" priority="141" operator="containsText" text="U">
      <formula>NOT(ISERROR(SEARCH("U",H48)))</formula>
    </cfRule>
  </conditionalFormatting>
  <conditionalFormatting sqref="I48">
    <cfRule type="containsText" dxfId="130" priority="139" operator="containsText" text="L">
      <formula>NOT(ISERROR(SEARCH("L",I48)))</formula>
    </cfRule>
  </conditionalFormatting>
  <conditionalFormatting sqref="I48">
    <cfRule type="containsText" dxfId="129" priority="137" operator="containsText" text="H">
      <formula>NOT(ISERROR(SEARCH("H",I48)))</formula>
    </cfRule>
    <cfRule type="containsText" dxfId="128" priority="138" operator="containsText" text="U">
      <formula>NOT(ISERROR(SEARCH("U",I48)))</formula>
    </cfRule>
  </conditionalFormatting>
  <conditionalFormatting sqref="U48:Y48">
    <cfRule type="containsText" dxfId="127" priority="136" operator="containsText" text="L">
      <formula>NOT(ISERROR(SEARCH("L",U48)))</formula>
    </cfRule>
  </conditionalFormatting>
  <conditionalFormatting sqref="U48:Y48">
    <cfRule type="containsText" dxfId="126" priority="134" operator="containsText" text="H">
      <formula>NOT(ISERROR(SEARCH("H",U48)))</formula>
    </cfRule>
    <cfRule type="containsText" dxfId="125" priority="135" operator="containsText" text="U">
      <formula>NOT(ISERROR(SEARCH("U",U48)))</formula>
    </cfRule>
  </conditionalFormatting>
  <conditionalFormatting sqref="H49">
    <cfRule type="containsText" dxfId="124" priority="133" operator="containsText" text="L">
      <formula>NOT(ISERROR(SEARCH("L",H49)))</formula>
    </cfRule>
  </conditionalFormatting>
  <conditionalFormatting sqref="H49">
    <cfRule type="containsText" dxfId="123" priority="131" operator="containsText" text="H">
      <formula>NOT(ISERROR(SEARCH("H",H49)))</formula>
    </cfRule>
    <cfRule type="containsText" dxfId="122" priority="132" operator="containsText" text="U">
      <formula>NOT(ISERROR(SEARCH("U",H49)))</formula>
    </cfRule>
  </conditionalFormatting>
  <conditionalFormatting sqref="I49">
    <cfRule type="containsText" dxfId="121" priority="130" operator="containsText" text="L">
      <formula>NOT(ISERROR(SEARCH("L",I49)))</formula>
    </cfRule>
  </conditionalFormatting>
  <conditionalFormatting sqref="I49">
    <cfRule type="containsText" dxfId="120" priority="128" operator="containsText" text="H">
      <formula>NOT(ISERROR(SEARCH("H",I49)))</formula>
    </cfRule>
    <cfRule type="containsText" dxfId="119" priority="129" operator="containsText" text="U">
      <formula>NOT(ISERROR(SEARCH("U",I49)))</formula>
    </cfRule>
  </conditionalFormatting>
  <conditionalFormatting sqref="P49:S49">
    <cfRule type="containsText" dxfId="118" priority="127" operator="containsText" text="L">
      <formula>NOT(ISERROR(SEARCH("L",P49)))</formula>
    </cfRule>
  </conditionalFormatting>
  <conditionalFormatting sqref="P49:S49">
    <cfRule type="containsText" dxfId="117" priority="125" operator="containsText" text="H">
      <formula>NOT(ISERROR(SEARCH("H",P49)))</formula>
    </cfRule>
    <cfRule type="containsText" dxfId="116" priority="126" operator="containsText" text="U">
      <formula>NOT(ISERROR(SEARCH("U",P49)))</formula>
    </cfRule>
  </conditionalFormatting>
  <conditionalFormatting sqref="U49:Y49">
    <cfRule type="containsText" dxfId="115" priority="124" operator="containsText" text="L">
      <formula>NOT(ISERROR(SEARCH("L",U49)))</formula>
    </cfRule>
  </conditionalFormatting>
  <conditionalFormatting sqref="U49:Y49">
    <cfRule type="containsText" dxfId="114" priority="122" operator="containsText" text="H">
      <formula>NOT(ISERROR(SEARCH("H",U49)))</formula>
    </cfRule>
    <cfRule type="containsText" dxfId="113" priority="123" operator="containsText" text="U">
      <formula>NOT(ISERROR(SEARCH("U",U49)))</formula>
    </cfRule>
  </conditionalFormatting>
  <conditionalFormatting sqref="H50">
    <cfRule type="containsText" dxfId="112" priority="115" operator="containsText" text="L">
      <formula>NOT(ISERROR(SEARCH("L",H50)))</formula>
    </cfRule>
  </conditionalFormatting>
  <conditionalFormatting sqref="H50">
    <cfRule type="containsText" dxfId="111" priority="113" operator="containsText" text="H">
      <formula>NOT(ISERROR(SEARCH("H",H50)))</formula>
    </cfRule>
    <cfRule type="containsText" dxfId="110" priority="114" operator="containsText" text="U">
      <formula>NOT(ISERROR(SEARCH("U",H50)))</formula>
    </cfRule>
  </conditionalFormatting>
  <conditionalFormatting sqref="I50">
    <cfRule type="containsText" dxfId="109" priority="112" operator="containsText" text="L">
      <formula>NOT(ISERROR(SEARCH("L",I50)))</formula>
    </cfRule>
  </conditionalFormatting>
  <conditionalFormatting sqref="I50">
    <cfRule type="containsText" dxfId="108" priority="110" operator="containsText" text="H">
      <formula>NOT(ISERROR(SEARCH("H",I50)))</formula>
    </cfRule>
    <cfRule type="containsText" dxfId="107" priority="111" operator="containsText" text="U">
      <formula>NOT(ISERROR(SEARCH("U",I50)))</formula>
    </cfRule>
  </conditionalFormatting>
  <conditionalFormatting sqref="U50:Y50">
    <cfRule type="containsText" dxfId="106" priority="109" operator="containsText" text="L">
      <formula>NOT(ISERROR(SEARCH("L",U50)))</formula>
    </cfRule>
  </conditionalFormatting>
  <conditionalFormatting sqref="U50:Y50">
    <cfRule type="containsText" dxfId="105" priority="107" operator="containsText" text="H">
      <formula>NOT(ISERROR(SEARCH("H",U50)))</formula>
    </cfRule>
    <cfRule type="containsText" dxfId="104" priority="108" operator="containsText" text="U">
      <formula>NOT(ISERROR(SEARCH("U",U50)))</formula>
    </cfRule>
  </conditionalFormatting>
  <conditionalFormatting sqref="H51">
    <cfRule type="containsText" dxfId="103" priority="106" operator="containsText" text="L">
      <formula>NOT(ISERROR(SEARCH("L",H51)))</formula>
    </cfRule>
  </conditionalFormatting>
  <conditionalFormatting sqref="H51">
    <cfRule type="containsText" dxfId="102" priority="104" operator="containsText" text="H">
      <formula>NOT(ISERROR(SEARCH("H",H51)))</formula>
    </cfRule>
    <cfRule type="containsText" dxfId="101" priority="105" operator="containsText" text="U">
      <formula>NOT(ISERROR(SEARCH("U",H51)))</formula>
    </cfRule>
  </conditionalFormatting>
  <conditionalFormatting sqref="I51">
    <cfRule type="containsText" dxfId="100" priority="103" operator="containsText" text="L">
      <formula>NOT(ISERROR(SEARCH("L",I51)))</formula>
    </cfRule>
  </conditionalFormatting>
  <conditionalFormatting sqref="I51">
    <cfRule type="containsText" dxfId="99" priority="101" operator="containsText" text="H">
      <formula>NOT(ISERROR(SEARCH("H",I51)))</formula>
    </cfRule>
    <cfRule type="containsText" dxfId="98" priority="102" operator="containsText" text="U">
      <formula>NOT(ISERROR(SEARCH("U",I51)))</formula>
    </cfRule>
  </conditionalFormatting>
  <conditionalFormatting sqref="P51:S51">
    <cfRule type="containsText" dxfId="97" priority="100" operator="containsText" text="L">
      <formula>NOT(ISERROR(SEARCH("L",P51)))</formula>
    </cfRule>
  </conditionalFormatting>
  <conditionalFormatting sqref="P51:S51">
    <cfRule type="containsText" dxfId="96" priority="98" operator="containsText" text="H">
      <formula>NOT(ISERROR(SEARCH("H",P51)))</formula>
    </cfRule>
    <cfRule type="containsText" dxfId="95" priority="99" operator="containsText" text="U">
      <formula>NOT(ISERROR(SEARCH("U",P51)))</formula>
    </cfRule>
  </conditionalFormatting>
  <conditionalFormatting sqref="U51:Y51">
    <cfRule type="containsText" dxfId="94" priority="97" operator="containsText" text="L">
      <formula>NOT(ISERROR(SEARCH("L",U51)))</formula>
    </cfRule>
  </conditionalFormatting>
  <conditionalFormatting sqref="U51:Y51">
    <cfRule type="containsText" dxfId="93" priority="95" operator="containsText" text="H">
      <formula>NOT(ISERROR(SEARCH("H",U51)))</formula>
    </cfRule>
    <cfRule type="containsText" dxfId="92" priority="96" operator="containsText" text="U">
      <formula>NOT(ISERROR(SEARCH("U",U51)))</formula>
    </cfRule>
  </conditionalFormatting>
  <conditionalFormatting sqref="H52">
    <cfRule type="containsText" dxfId="91" priority="94" operator="containsText" text="L">
      <formula>NOT(ISERROR(SEARCH("L",H52)))</formula>
    </cfRule>
  </conditionalFormatting>
  <conditionalFormatting sqref="H52">
    <cfRule type="containsText" dxfId="90" priority="92" operator="containsText" text="H">
      <formula>NOT(ISERROR(SEARCH("H",H52)))</formula>
    </cfRule>
    <cfRule type="containsText" dxfId="89" priority="93" operator="containsText" text="U">
      <formula>NOT(ISERROR(SEARCH("U",H52)))</formula>
    </cfRule>
  </conditionalFormatting>
  <conditionalFormatting sqref="I52">
    <cfRule type="containsText" dxfId="88" priority="91" operator="containsText" text="L">
      <formula>NOT(ISERROR(SEARCH("L",I52)))</formula>
    </cfRule>
  </conditionalFormatting>
  <conditionalFormatting sqref="I52">
    <cfRule type="containsText" dxfId="87" priority="89" operator="containsText" text="H">
      <formula>NOT(ISERROR(SEARCH("H",I52)))</formula>
    </cfRule>
    <cfRule type="containsText" dxfId="86" priority="90" operator="containsText" text="U">
      <formula>NOT(ISERROR(SEARCH("U",I52)))</formula>
    </cfRule>
  </conditionalFormatting>
  <conditionalFormatting sqref="P52:S52">
    <cfRule type="containsText" dxfId="85" priority="88" operator="containsText" text="L">
      <formula>NOT(ISERROR(SEARCH("L",P52)))</formula>
    </cfRule>
  </conditionalFormatting>
  <conditionalFormatting sqref="P52:S52">
    <cfRule type="containsText" dxfId="84" priority="86" operator="containsText" text="H">
      <formula>NOT(ISERROR(SEARCH("H",P52)))</formula>
    </cfRule>
    <cfRule type="containsText" dxfId="83" priority="87" operator="containsText" text="U">
      <formula>NOT(ISERROR(SEARCH("U",P52)))</formula>
    </cfRule>
  </conditionalFormatting>
  <conditionalFormatting sqref="H62">
    <cfRule type="containsText" dxfId="82" priority="85" operator="containsText" text="L">
      <formula>NOT(ISERROR(SEARCH("L",H62)))</formula>
    </cfRule>
  </conditionalFormatting>
  <conditionalFormatting sqref="H62">
    <cfRule type="containsText" dxfId="81" priority="83" operator="containsText" text="H">
      <formula>NOT(ISERROR(SEARCH("H",H62)))</formula>
    </cfRule>
    <cfRule type="containsText" dxfId="80" priority="84" operator="containsText" text="U">
      <formula>NOT(ISERROR(SEARCH("U",H62)))</formula>
    </cfRule>
  </conditionalFormatting>
  <conditionalFormatting sqref="I62">
    <cfRule type="containsText" dxfId="79" priority="82" operator="containsText" text="L">
      <formula>NOT(ISERROR(SEARCH("L",I62)))</formula>
    </cfRule>
  </conditionalFormatting>
  <conditionalFormatting sqref="I62">
    <cfRule type="containsText" dxfId="78" priority="80" operator="containsText" text="H">
      <formula>NOT(ISERROR(SEARCH("H",I62)))</formula>
    </cfRule>
    <cfRule type="containsText" dxfId="77" priority="81" operator="containsText" text="U">
      <formula>NOT(ISERROR(SEARCH("U",I62)))</formula>
    </cfRule>
  </conditionalFormatting>
  <conditionalFormatting sqref="U62:Y62">
    <cfRule type="containsText" dxfId="76" priority="79" operator="containsText" text="L">
      <formula>NOT(ISERROR(SEARCH("L",U62)))</formula>
    </cfRule>
  </conditionalFormatting>
  <conditionalFormatting sqref="U62:Y62">
    <cfRule type="containsText" dxfId="75" priority="77" operator="containsText" text="H">
      <formula>NOT(ISERROR(SEARCH("H",U62)))</formula>
    </cfRule>
    <cfRule type="containsText" dxfId="74" priority="78" operator="containsText" text="U">
      <formula>NOT(ISERROR(SEARCH("U",U62)))</formula>
    </cfRule>
  </conditionalFormatting>
  <conditionalFormatting sqref="H61">
    <cfRule type="containsText" dxfId="73" priority="76" operator="containsText" text="L">
      <formula>NOT(ISERROR(SEARCH("L",H61)))</formula>
    </cfRule>
  </conditionalFormatting>
  <conditionalFormatting sqref="H61">
    <cfRule type="containsText" dxfId="72" priority="74" operator="containsText" text="H">
      <formula>NOT(ISERROR(SEARCH("H",H61)))</formula>
    </cfRule>
    <cfRule type="containsText" dxfId="71" priority="75" operator="containsText" text="U">
      <formula>NOT(ISERROR(SEARCH("U",H61)))</formula>
    </cfRule>
  </conditionalFormatting>
  <conditionalFormatting sqref="I61">
    <cfRule type="containsText" dxfId="70" priority="73" operator="containsText" text="L">
      <formula>NOT(ISERROR(SEARCH("L",I61)))</formula>
    </cfRule>
  </conditionalFormatting>
  <conditionalFormatting sqref="I61">
    <cfRule type="containsText" dxfId="69" priority="71" operator="containsText" text="H">
      <formula>NOT(ISERROR(SEARCH("H",I61)))</formula>
    </cfRule>
    <cfRule type="containsText" dxfId="68" priority="72" operator="containsText" text="U">
      <formula>NOT(ISERROR(SEARCH("U",I61)))</formula>
    </cfRule>
  </conditionalFormatting>
  <conditionalFormatting sqref="P61:S61">
    <cfRule type="containsText" dxfId="67" priority="70" operator="containsText" text="L">
      <formula>NOT(ISERROR(SEARCH("L",P61)))</formula>
    </cfRule>
  </conditionalFormatting>
  <conditionalFormatting sqref="P61:S61">
    <cfRule type="containsText" dxfId="66" priority="68" operator="containsText" text="H">
      <formula>NOT(ISERROR(SEARCH("H",P61)))</formula>
    </cfRule>
    <cfRule type="containsText" dxfId="65" priority="69" operator="containsText" text="U">
      <formula>NOT(ISERROR(SEARCH("U",P61)))</formula>
    </cfRule>
  </conditionalFormatting>
  <conditionalFormatting sqref="H60">
    <cfRule type="containsText" dxfId="64" priority="67" operator="containsText" text="L">
      <formula>NOT(ISERROR(SEARCH("L",H60)))</formula>
    </cfRule>
  </conditionalFormatting>
  <conditionalFormatting sqref="H60">
    <cfRule type="containsText" dxfId="63" priority="65" operator="containsText" text="H">
      <formula>NOT(ISERROR(SEARCH("H",H60)))</formula>
    </cfRule>
    <cfRule type="containsText" dxfId="62" priority="66" operator="containsText" text="U">
      <formula>NOT(ISERROR(SEARCH("U",H60)))</formula>
    </cfRule>
  </conditionalFormatting>
  <conditionalFormatting sqref="I60">
    <cfRule type="containsText" dxfId="61" priority="64" operator="containsText" text="L">
      <formula>NOT(ISERROR(SEARCH("L",I60)))</formula>
    </cfRule>
  </conditionalFormatting>
  <conditionalFormatting sqref="I60">
    <cfRule type="containsText" dxfId="60" priority="62" operator="containsText" text="H">
      <formula>NOT(ISERROR(SEARCH("H",I60)))</formula>
    </cfRule>
    <cfRule type="containsText" dxfId="59" priority="63" operator="containsText" text="U">
      <formula>NOT(ISERROR(SEARCH("U",I60)))</formula>
    </cfRule>
  </conditionalFormatting>
  <conditionalFormatting sqref="P60:S60">
    <cfRule type="containsText" dxfId="58" priority="61" operator="containsText" text="L">
      <formula>NOT(ISERROR(SEARCH("L",P60)))</formula>
    </cfRule>
  </conditionalFormatting>
  <conditionalFormatting sqref="P60:S60">
    <cfRule type="containsText" dxfId="57" priority="59" operator="containsText" text="H">
      <formula>NOT(ISERROR(SEARCH("H",P60)))</formula>
    </cfRule>
    <cfRule type="containsText" dxfId="56" priority="60" operator="containsText" text="U">
      <formula>NOT(ISERROR(SEARCH("U",P60)))</formula>
    </cfRule>
  </conditionalFormatting>
  <conditionalFormatting sqref="U60:Y60">
    <cfRule type="containsText" dxfId="55" priority="58" operator="containsText" text="L">
      <formula>NOT(ISERROR(SEARCH("L",U60)))</formula>
    </cfRule>
  </conditionalFormatting>
  <conditionalFormatting sqref="U60:Y60">
    <cfRule type="containsText" dxfId="54" priority="56" operator="containsText" text="H">
      <formula>NOT(ISERROR(SEARCH("H",U60)))</formula>
    </cfRule>
    <cfRule type="containsText" dxfId="53" priority="57" operator="containsText" text="U">
      <formula>NOT(ISERROR(SEARCH("U",U60)))</formula>
    </cfRule>
  </conditionalFormatting>
  <conditionalFormatting sqref="H59">
    <cfRule type="containsText" dxfId="52" priority="55" operator="containsText" text="L">
      <formula>NOT(ISERROR(SEARCH("L",H59)))</formula>
    </cfRule>
  </conditionalFormatting>
  <conditionalFormatting sqref="H59">
    <cfRule type="containsText" dxfId="51" priority="53" operator="containsText" text="H">
      <formula>NOT(ISERROR(SEARCH("H",H59)))</formula>
    </cfRule>
    <cfRule type="containsText" dxfId="50" priority="54" operator="containsText" text="U">
      <formula>NOT(ISERROR(SEARCH("U",H59)))</formula>
    </cfRule>
  </conditionalFormatting>
  <conditionalFormatting sqref="I59">
    <cfRule type="containsText" dxfId="49" priority="52" operator="containsText" text="L">
      <formula>NOT(ISERROR(SEARCH("L",I59)))</formula>
    </cfRule>
  </conditionalFormatting>
  <conditionalFormatting sqref="I59">
    <cfRule type="containsText" dxfId="48" priority="50" operator="containsText" text="H">
      <formula>NOT(ISERROR(SEARCH("H",I59)))</formula>
    </cfRule>
    <cfRule type="containsText" dxfId="47" priority="51" operator="containsText" text="U">
      <formula>NOT(ISERROR(SEARCH("U",I59)))</formula>
    </cfRule>
  </conditionalFormatting>
  <conditionalFormatting sqref="P59:S59">
    <cfRule type="containsText" dxfId="46" priority="49" operator="containsText" text="L">
      <formula>NOT(ISERROR(SEARCH("L",P59)))</formula>
    </cfRule>
  </conditionalFormatting>
  <conditionalFormatting sqref="P59:S59">
    <cfRule type="containsText" dxfId="45" priority="47" operator="containsText" text="H">
      <formula>NOT(ISERROR(SEARCH("H",P59)))</formula>
    </cfRule>
    <cfRule type="containsText" dxfId="44" priority="48" operator="containsText" text="U">
      <formula>NOT(ISERROR(SEARCH("U",P59)))</formula>
    </cfRule>
  </conditionalFormatting>
  <conditionalFormatting sqref="U59:Y59">
    <cfRule type="containsText" dxfId="43" priority="46" operator="containsText" text="L">
      <formula>NOT(ISERROR(SEARCH("L",U59)))</formula>
    </cfRule>
  </conditionalFormatting>
  <conditionalFormatting sqref="U59:Y59">
    <cfRule type="containsText" dxfId="42" priority="44" operator="containsText" text="H">
      <formula>NOT(ISERROR(SEARCH("H",U59)))</formula>
    </cfRule>
    <cfRule type="containsText" dxfId="41" priority="45" operator="containsText" text="U">
      <formula>NOT(ISERROR(SEARCH("U",U59)))</formula>
    </cfRule>
  </conditionalFormatting>
  <conditionalFormatting sqref="H54">
    <cfRule type="containsText" dxfId="40" priority="43" operator="containsText" text="L">
      <formula>NOT(ISERROR(SEARCH("L",H54)))</formula>
    </cfRule>
  </conditionalFormatting>
  <conditionalFormatting sqref="H54">
    <cfRule type="containsText" dxfId="39" priority="41" operator="containsText" text="H">
      <formula>NOT(ISERROR(SEARCH("H",H54)))</formula>
    </cfRule>
    <cfRule type="containsText" dxfId="38" priority="42" operator="containsText" text="U">
      <formula>NOT(ISERROR(SEARCH("U",H54)))</formula>
    </cfRule>
  </conditionalFormatting>
  <conditionalFormatting sqref="I54">
    <cfRule type="containsText" dxfId="37" priority="40" operator="containsText" text="L">
      <formula>NOT(ISERROR(SEARCH("L",I54)))</formula>
    </cfRule>
  </conditionalFormatting>
  <conditionalFormatting sqref="I54">
    <cfRule type="containsText" dxfId="36" priority="38" operator="containsText" text="H">
      <formula>NOT(ISERROR(SEARCH("H",I54)))</formula>
    </cfRule>
    <cfRule type="containsText" dxfId="35" priority="39" operator="containsText" text="U">
      <formula>NOT(ISERROR(SEARCH("U",I54)))</formula>
    </cfRule>
  </conditionalFormatting>
  <conditionalFormatting sqref="U54:Y54">
    <cfRule type="containsText" dxfId="34" priority="37" operator="containsText" text="L">
      <formula>NOT(ISERROR(SEARCH("L",U54)))</formula>
    </cfRule>
  </conditionalFormatting>
  <conditionalFormatting sqref="U54:Y54">
    <cfRule type="containsText" dxfId="33" priority="35" operator="containsText" text="H">
      <formula>NOT(ISERROR(SEARCH("H",U54)))</formula>
    </cfRule>
    <cfRule type="containsText" dxfId="32" priority="36" operator="containsText" text="U">
      <formula>NOT(ISERROR(SEARCH("U",U54)))</formula>
    </cfRule>
  </conditionalFormatting>
  <conditionalFormatting sqref="H55">
    <cfRule type="containsText" dxfId="31" priority="34" operator="containsText" text="L">
      <formula>NOT(ISERROR(SEARCH("L",H55)))</formula>
    </cfRule>
  </conditionalFormatting>
  <conditionalFormatting sqref="H55">
    <cfRule type="containsText" dxfId="30" priority="32" operator="containsText" text="H">
      <formula>NOT(ISERROR(SEARCH("H",H55)))</formula>
    </cfRule>
    <cfRule type="containsText" dxfId="29" priority="33" operator="containsText" text="U">
      <formula>NOT(ISERROR(SEARCH("U",H55)))</formula>
    </cfRule>
  </conditionalFormatting>
  <conditionalFormatting sqref="I55">
    <cfRule type="containsText" dxfId="28" priority="31" operator="containsText" text="L">
      <formula>NOT(ISERROR(SEARCH("L",I55)))</formula>
    </cfRule>
  </conditionalFormatting>
  <conditionalFormatting sqref="I55">
    <cfRule type="containsText" dxfId="27" priority="29" operator="containsText" text="H">
      <formula>NOT(ISERROR(SEARCH("H",I55)))</formula>
    </cfRule>
    <cfRule type="containsText" dxfId="26" priority="30" operator="containsText" text="U">
      <formula>NOT(ISERROR(SEARCH("U",I55)))</formula>
    </cfRule>
  </conditionalFormatting>
  <conditionalFormatting sqref="U55:Y55">
    <cfRule type="containsText" dxfId="25" priority="28" operator="containsText" text="L">
      <formula>NOT(ISERROR(SEARCH("L",U55)))</formula>
    </cfRule>
  </conditionalFormatting>
  <conditionalFormatting sqref="U55:Y55">
    <cfRule type="containsText" dxfId="24" priority="26" operator="containsText" text="H">
      <formula>NOT(ISERROR(SEARCH("H",U55)))</formula>
    </cfRule>
    <cfRule type="containsText" dxfId="23" priority="27" operator="containsText" text="U">
      <formula>NOT(ISERROR(SEARCH("U",U55)))</formula>
    </cfRule>
  </conditionalFormatting>
  <conditionalFormatting sqref="H56:I56">
    <cfRule type="containsText" dxfId="22" priority="25" operator="containsText" text="L">
      <formula>NOT(ISERROR(SEARCH("L",H56)))</formula>
    </cfRule>
  </conditionalFormatting>
  <conditionalFormatting sqref="H56:I56">
    <cfRule type="containsText" dxfId="21" priority="23" operator="containsText" text="H">
      <formula>NOT(ISERROR(SEARCH("H",H56)))</formula>
    </cfRule>
    <cfRule type="containsText" dxfId="20" priority="24" operator="containsText" text="U">
      <formula>NOT(ISERROR(SEARCH("U",H56)))</formula>
    </cfRule>
  </conditionalFormatting>
  <conditionalFormatting sqref="H57:I57">
    <cfRule type="containsText" dxfId="19" priority="22" operator="containsText" text="L">
      <formula>NOT(ISERROR(SEARCH("L",H57)))</formula>
    </cfRule>
  </conditionalFormatting>
  <conditionalFormatting sqref="H57:I57">
    <cfRule type="containsText" dxfId="18" priority="20" operator="containsText" text="H">
      <formula>NOT(ISERROR(SEARCH("H",H57)))</formula>
    </cfRule>
    <cfRule type="containsText" dxfId="17" priority="21" operator="containsText" text="U">
      <formula>NOT(ISERROR(SEARCH("U",H57)))</formula>
    </cfRule>
  </conditionalFormatting>
  <conditionalFormatting sqref="U56:Y56">
    <cfRule type="containsText" dxfId="16" priority="19" operator="containsText" text="L">
      <formula>NOT(ISERROR(SEARCH("L",U56)))</formula>
    </cfRule>
  </conditionalFormatting>
  <conditionalFormatting sqref="U56:Y56">
    <cfRule type="containsText" dxfId="15" priority="17" operator="containsText" text="H">
      <formula>NOT(ISERROR(SEARCH("H",U56)))</formula>
    </cfRule>
    <cfRule type="containsText" dxfId="14" priority="18" operator="containsText" text="U">
      <formula>NOT(ISERROR(SEARCH("U",U56)))</formula>
    </cfRule>
  </conditionalFormatting>
  <conditionalFormatting sqref="U57:Y57">
    <cfRule type="containsText" dxfId="13" priority="16" operator="containsText" text="L">
      <formula>NOT(ISERROR(SEARCH("L",U57)))</formula>
    </cfRule>
  </conditionalFormatting>
  <conditionalFormatting sqref="U57:Y57">
    <cfRule type="containsText" dxfId="12" priority="14" operator="containsText" text="H">
      <formula>NOT(ISERROR(SEARCH("H",U57)))</formula>
    </cfRule>
    <cfRule type="containsText" dxfId="11" priority="15" operator="containsText" text="U">
      <formula>NOT(ISERROR(SEARCH("U",U57)))</formula>
    </cfRule>
  </conditionalFormatting>
  <conditionalFormatting sqref="U58:Y58">
    <cfRule type="containsText" dxfId="10" priority="13" operator="containsText" text="L">
      <formula>NOT(ISERROR(SEARCH("L",U58)))</formula>
    </cfRule>
  </conditionalFormatting>
  <conditionalFormatting sqref="U58:Y58">
    <cfRule type="containsText" dxfId="9" priority="11" operator="containsText" text="H">
      <formula>NOT(ISERROR(SEARCH("H",U58)))</formula>
    </cfRule>
    <cfRule type="containsText" dxfId="8" priority="12" operator="containsText" text="U">
      <formula>NOT(ISERROR(SEARCH("U",U58)))</formula>
    </cfRule>
  </conditionalFormatting>
  <conditionalFormatting sqref="H58">
    <cfRule type="containsText" dxfId="7" priority="10" operator="containsText" text="L">
      <formula>NOT(ISERROR(SEARCH("L",H58)))</formula>
    </cfRule>
  </conditionalFormatting>
  <conditionalFormatting sqref="H58">
    <cfRule type="containsText" dxfId="6" priority="8" operator="containsText" text="H">
      <formula>NOT(ISERROR(SEARCH("H",H58)))</formula>
    </cfRule>
    <cfRule type="containsText" dxfId="5" priority="9" operator="containsText" text="U">
      <formula>NOT(ISERROR(SEARCH("U",H58)))</formula>
    </cfRule>
  </conditionalFormatting>
  <conditionalFormatting sqref="I58">
    <cfRule type="containsText" dxfId="4" priority="7" operator="containsText" text="L">
      <formula>NOT(ISERROR(SEARCH("L",I58)))</formula>
    </cfRule>
  </conditionalFormatting>
  <conditionalFormatting sqref="I58">
    <cfRule type="containsText" dxfId="3" priority="5" operator="containsText" text="H">
      <formula>NOT(ISERROR(SEARCH("H",I58)))</formula>
    </cfRule>
    <cfRule type="containsText" dxfId="2" priority="6" operator="containsText" text="U">
      <formula>NOT(ISERROR(SEARCH("U",I58)))</formula>
    </cfRule>
  </conditionalFormatting>
  <conditionalFormatting sqref="AK78:AP78 AK80:AP80 AK79:AL79 AN79:AP79">
    <cfRule type="containsText" dxfId="1" priority="3" operator="containsText" text="L">
      <formula>NOT(ISERROR(SEARCH("L",AK78)))</formula>
    </cfRule>
  </conditionalFormatting>
  <conditionalFormatting sqref="AM79">
    <cfRule type="containsText" dxfId="0" priority="1" operator="containsText" text="L">
      <formula>NOT(ISERROR(SEARCH("L",AM79)))</formula>
    </cfRule>
  </conditionalFormatting>
  <pageMargins left="0.23622047244094491" right="0.23622047244094491" top="0.19685039370078741" bottom="0.19685039370078741" header="0.19685039370078741" footer="0.19685039370078741"/>
  <pageSetup paperSize="9" scale="45"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068" id="{4596D88E-8F8F-45ED-95D1-E17E1DC05687}">
            <x14:iconSet iconSet="3Symbols" showValue="0" custom="1">
              <x14:cfvo type="percent">
                <xm:f>0</xm:f>
              </x14:cfvo>
              <x14:cfvo type="num" gte="0">
                <xm:f>1</xm:f>
              </x14:cfvo>
              <x14:cfvo type="num" gte="0">
                <xm:f>2</xm:f>
              </x14:cfvo>
              <x14:cfIcon iconSet="3Symbols" iconId="2"/>
              <x14:cfIcon iconSet="3TrafficLights1" iconId="1"/>
              <x14:cfIcon iconSet="3Symbols" iconId="0"/>
            </x14:iconSet>
          </x14:cfRule>
          <xm:sqref>AJ79</xm:sqref>
        </x14:conditionalFormatting>
        <x14:conditionalFormatting xmlns:xm="http://schemas.microsoft.com/office/excel/2006/main">
          <x14:cfRule type="iconSet" priority="1062" id="{671ED7DF-D236-48FF-B5D7-AA10A2609923}">
            <x14:iconSet iconSet="3Symbols" showValue="0" custom="1">
              <x14:cfvo type="percent">
                <xm:f>0</xm:f>
              </x14:cfvo>
              <x14:cfvo type="num" gte="0">
                <xm:f>1</xm:f>
              </x14:cfvo>
              <x14:cfvo type="num" gte="0">
                <xm:f>2</xm:f>
              </x14:cfvo>
              <x14:cfIcon iconSet="3Symbols" iconId="2"/>
              <x14:cfIcon iconSet="3TrafficLights1" iconId="1"/>
              <x14:cfIcon iconSet="3Symbols" iconId="0"/>
            </x14:iconSet>
          </x14:cfRule>
          <xm:sqref>AJ95</xm:sqref>
        </x14:conditionalFormatting>
        <x14:conditionalFormatting xmlns:xm="http://schemas.microsoft.com/office/excel/2006/main">
          <x14:cfRule type="iconSet" priority="1079" id="{88A2E69B-E7BD-43A3-8E78-16709D147883}">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TrafficLights" iconId="0"/>
            </x14:iconSet>
          </x14:cfRule>
          <xm:sqref>AK96:AK1048576 AK4:AQ77</xm:sqref>
        </x14:conditionalFormatting>
        <x14:conditionalFormatting xmlns:xm="http://schemas.microsoft.com/office/excel/2006/main">
          <x14:cfRule type="iconSet" priority="4" id="{41A2D294-7004-4C7A-802B-98F8B073D8E0}">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TrafficLights" iconId="0"/>
            </x14:iconSet>
          </x14:cfRule>
          <xm:sqref>AK78:AP78 AK80:AP80 AK79:AL79 AN79:AP79</xm:sqref>
        </x14:conditionalFormatting>
        <x14:conditionalFormatting xmlns:xm="http://schemas.microsoft.com/office/excel/2006/main">
          <x14:cfRule type="iconSet" priority="2" id="{FE489C5C-AA6D-44E7-A09C-715074564053}">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TrafficLights" iconId="0"/>
            </x14:iconSet>
          </x14:cfRule>
          <xm:sqref>AM79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워크시트</vt:lpstr>
      </vt:variant>
      <vt:variant>
        <vt:i4>5</vt:i4>
      </vt:variant>
      <vt:variant>
        <vt:lpstr>이름이 지정된 범위</vt:lpstr>
      </vt:variant>
      <vt:variant>
        <vt:i4>1</vt:i4>
      </vt:variant>
    </vt:vector>
  </HeadingPairs>
  <TitlesOfParts>
    <vt:vector size="6" baseType="lpstr">
      <vt:lpstr>선택문헌특성</vt:lpstr>
      <vt:lpstr>진단정확성_논문보고결과</vt:lpstr>
      <vt:lpstr>2X2계산결과_진단</vt:lpstr>
      <vt:lpstr>2X2계산결과_경과추적</vt:lpstr>
      <vt:lpstr>비뚤림위험 평가</vt:lpstr>
      <vt:lpstr>'비뚤림위험 평가'!Print_Area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2023-08-01T09:33:39Z</dcterms:created>
  <dcterms:modified xsi:type="dcterms:W3CDTF">2024-06-24T08:56:22Z</dcterms:modified>
</cp:coreProperties>
</file>