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박지정\2023_연구(HTR)\4_[NR23-001-27]_S-100\보고서\최종보고서\"/>
    </mc:Choice>
  </mc:AlternateContent>
  <bookViews>
    <workbookView xWindow="0" yWindow="0" windowWidth="28800" windowHeight="11265"/>
  </bookViews>
  <sheets>
    <sheet name="선택문헌특성(191편)" sheetId="8" r:id="rId1"/>
    <sheet name="진단정확도" sheetId="10" r:id="rId2"/>
    <sheet name="약어" sheetId="5" r:id="rId3"/>
  </sheets>
  <definedNames>
    <definedName name="_AMO_UniqueIdentifier" hidden="1">"'c0148110-e8b7-4f53-964e-8082728da9a0'"</definedName>
    <definedName name="_xlnm._FilterDatabase" localSheetId="0" hidden="1">'선택문헌특성(191편)'!$A$72:$W$88</definedName>
    <definedName name="_xlnm._FilterDatabase" localSheetId="2" hidden="1">약어!$A$1:$B$1</definedName>
    <definedName name="_xlnm._FilterDatabase" localSheetId="1" hidden="1">진단정확도!$A$4:$AL$4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6" i="10" l="1"/>
  <c r="AF9" i="10"/>
  <c r="AE228" i="10" l="1"/>
  <c r="AB228" i="10"/>
  <c r="AD228" i="10" s="1"/>
  <c r="AF228" i="10" s="1"/>
  <c r="F228" i="10"/>
  <c r="AE227" i="10"/>
  <c r="AC227" i="10" s="1"/>
  <c r="AG227" i="10" s="1"/>
  <c r="AB227" i="10"/>
  <c r="F227" i="10"/>
  <c r="AE226" i="10"/>
  <c r="AB226" i="10"/>
  <c r="F226" i="10"/>
  <c r="AE225" i="10"/>
  <c r="AD225" i="10"/>
  <c r="AC225" i="10"/>
  <c r="AB225" i="10"/>
  <c r="F225" i="10"/>
  <c r="AE224" i="10"/>
  <c r="AB224" i="10"/>
  <c r="F224" i="10"/>
  <c r="AE223" i="10"/>
  <c r="AC223" i="10" s="1"/>
  <c r="AG223" i="10" s="1"/>
  <c r="AB223" i="10"/>
  <c r="AD223" i="10" s="1"/>
  <c r="F223" i="10"/>
  <c r="AE222" i="10"/>
  <c r="AD222" i="10"/>
  <c r="AC222" i="10"/>
  <c r="AB222" i="10"/>
  <c r="F222" i="10"/>
  <c r="AE221" i="10"/>
  <c r="AB221" i="10"/>
  <c r="AD221" i="10" s="1"/>
  <c r="F221" i="10"/>
  <c r="AE220" i="10"/>
  <c r="AC220" i="10" s="1"/>
  <c r="AG220" i="10" s="1"/>
  <c r="AB220" i="10"/>
  <c r="F220" i="10"/>
  <c r="AE219" i="10"/>
  <c r="AC219" i="10" s="1"/>
  <c r="AB219" i="10"/>
  <c r="AD219" i="10" s="1"/>
  <c r="AF219" i="10" s="1"/>
  <c r="F219" i="10"/>
  <c r="AE218" i="10"/>
  <c r="AB218" i="10"/>
  <c r="F218" i="10"/>
  <c r="AE217" i="10"/>
  <c r="AC217" i="10" s="1"/>
  <c r="AG217" i="10" s="1"/>
  <c r="AB217" i="10"/>
  <c r="AD217" i="10" s="1"/>
  <c r="F217" i="10"/>
  <c r="AE216" i="10"/>
  <c r="AD216" i="10"/>
  <c r="AC216" i="10"/>
  <c r="AB216" i="10"/>
  <c r="F216" i="10"/>
  <c r="AE215" i="10"/>
  <c r="AD215" i="10"/>
  <c r="AC215" i="10"/>
  <c r="AB215" i="10"/>
  <c r="F215" i="10"/>
  <c r="AE214" i="10"/>
  <c r="AC214" i="10" s="1"/>
  <c r="AG214" i="10" s="1"/>
  <c r="AB214" i="10"/>
  <c r="F214" i="10"/>
  <c r="AE213" i="10"/>
  <c r="AC213" i="10" s="1"/>
  <c r="AB213" i="10"/>
  <c r="AD213" i="10" s="1"/>
  <c r="AF213" i="10" s="1"/>
  <c r="F213" i="10"/>
  <c r="AE212" i="10"/>
  <c r="AB212" i="10"/>
  <c r="F212" i="10"/>
  <c r="AE211" i="10"/>
  <c r="AC211" i="10" s="1"/>
  <c r="AG211" i="10" s="1"/>
  <c r="AB211" i="10"/>
  <c r="F211" i="10"/>
  <c r="AE210" i="10"/>
  <c r="AD210" i="10"/>
  <c r="AC210" i="10"/>
  <c r="AB210" i="10"/>
  <c r="F210" i="10"/>
  <c r="AE209" i="10"/>
  <c r="AC209" i="10" s="1"/>
  <c r="AG209" i="10" s="1"/>
  <c r="AB209" i="10"/>
  <c r="AD209" i="10" s="1"/>
  <c r="F209" i="10"/>
  <c r="AC206" i="10"/>
  <c r="AB206" i="10"/>
  <c r="AD206" i="10" s="1"/>
  <c r="J206" i="10"/>
  <c r="AC205" i="10"/>
  <c r="AB205" i="10"/>
  <c r="J205" i="10"/>
  <c r="F205" i="10" s="1"/>
  <c r="AC204" i="10"/>
  <c r="AB204" i="10"/>
  <c r="J204" i="10"/>
  <c r="AC203" i="10"/>
  <c r="AB203" i="10"/>
  <c r="AD203" i="10" s="1"/>
  <c r="AF203" i="10" s="1"/>
  <c r="J203" i="10"/>
  <c r="F203" i="10" s="1"/>
  <c r="AC202" i="10"/>
  <c r="AE202" i="10" s="1"/>
  <c r="AG202" i="10" s="1"/>
  <c r="AB202" i="10"/>
  <c r="AD202" i="10" s="1"/>
  <c r="F202" i="10"/>
  <c r="AE201" i="10"/>
  <c r="AC201" i="10" s="1"/>
  <c r="AB201" i="10"/>
  <c r="F201" i="10"/>
  <c r="AE200" i="10"/>
  <c r="AD200" i="10"/>
  <c r="AC200" i="10"/>
  <c r="AB200" i="10"/>
  <c r="F200" i="10"/>
  <c r="AE199" i="10"/>
  <c r="AB199" i="10"/>
  <c r="AD199" i="10" s="1"/>
  <c r="F199" i="10"/>
  <c r="AE198" i="10"/>
  <c r="AD198" i="10"/>
  <c r="AC198" i="10"/>
  <c r="AB198" i="10"/>
  <c r="F198" i="10"/>
  <c r="AE197" i="10"/>
  <c r="AC197" i="10" s="1"/>
  <c r="AG197" i="10" s="1"/>
  <c r="AB197" i="10"/>
  <c r="F197" i="10"/>
  <c r="AE196" i="10"/>
  <c r="AC196" i="10" s="1"/>
  <c r="AB196" i="10"/>
  <c r="AD196" i="10" s="1"/>
  <c r="AF196" i="10" s="1"/>
  <c r="F196" i="10"/>
  <c r="AE195" i="10"/>
  <c r="AB195" i="10"/>
  <c r="AD195" i="10" s="1"/>
  <c r="AF195" i="10" s="1"/>
  <c r="F195" i="10"/>
  <c r="AE194" i="10"/>
  <c r="AD194" i="10"/>
  <c r="AC194" i="10"/>
  <c r="AB194" i="10"/>
  <c r="F194" i="10"/>
  <c r="AB193" i="10"/>
  <c r="AH193" i="10" s="1"/>
  <c r="F193" i="10"/>
  <c r="F192" i="10"/>
  <c r="F191" i="10"/>
  <c r="AE190" i="10"/>
  <c r="AC190" i="10" s="1"/>
  <c r="AB190" i="10"/>
  <c r="F190" i="10"/>
  <c r="AC189" i="10"/>
  <c r="AB189" i="10"/>
  <c r="F189" i="10"/>
  <c r="AE188" i="10"/>
  <c r="AC188" i="10" s="1"/>
  <c r="AG188" i="10" s="1"/>
  <c r="AB188" i="10"/>
  <c r="F188" i="10"/>
  <c r="AE187" i="10"/>
  <c r="AC187" i="10" s="1"/>
  <c r="AB187" i="10"/>
  <c r="AD187" i="10" s="1"/>
  <c r="F187" i="10"/>
  <c r="AE186" i="10"/>
  <c r="AD186" i="10"/>
  <c r="AC186" i="10"/>
  <c r="AB186" i="10"/>
  <c r="F186" i="10"/>
  <c r="AE185" i="10"/>
  <c r="AC185" i="10" s="1"/>
  <c r="AG185" i="10" s="1"/>
  <c r="AB185" i="10"/>
  <c r="F185" i="10"/>
  <c r="AE184" i="10"/>
  <c r="AC184" i="10" s="1"/>
  <c r="AB184" i="10"/>
  <c r="AD184" i="10" s="1"/>
  <c r="F184" i="10"/>
  <c r="AE183" i="10"/>
  <c r="AC183" i="10" s="1"/>
  <c r="AB183" i="10"/>
  <c r="F183" i="10"/>
  <c r="AE182" i="10"/>
  <c r="AC182" i="10" s="1"/>
  <c r="AB182" i="10"/>
  <c r="AD182" i="10" s="1"/>
  <c r="F182" i="10"/>
  <c r="AE181" i="10"/>
  <c r="AC181" i="10" s="1"/>
  <c r="AB181" i="10"/>
  <c r="F181" i="10"/>
  <c r="F180" i="10"/>
  <c r="AE177" i="10"/>
  <c r="AB177" i="10"/>
  <c r="AD177" i="10" s="1"/>
  <c r="F177" i="10"/>
  <c r="AE176" i="10"/>
  <c r="AB176" i="10"/>
  <c r="AD176" i="10" s="1"/>
  <c r="AF176" i="10" s="1"/>
  <c r="F176" i="10"/>
  <c r="AE175" i="10"/>
  <c r="AC175" i="10" s="1"/>
  <c r="AG175" i="10" s="1"/>
  <c r="AB175" i="10"/>
  <c r="F175" i="10"/>
  <c r="AE174" i="10"/>
  <c r="AC174" i="10" s="1"/>
  <c r="AG174" i="10" s="1"/>
  <c r="AB174" i="10"/>
  <c r="AD174" i="10" s="1"/>
  <c r="F174" i="10"/>
  <c r="AE173" i="10"/>
  <c r="AC173" i="10" s="1"/>
  <c r="AB173" i="10"/>
  <c r="AD173" i="10" s="1"/>
  <c r="F173" i="10"/>
  <c r="AE172" i="10"/>
  <c r="AC172" i="10" s="1"/>
  <c r="AB172" i="10"/>
  <c r="F172" i="10"/>
  <c r="AE171" i="10"/>
  <c r="AC171" i="10"/>
  <c r="AB171" i="10"/>
  <c r="F171" i="10"/>
  <c r="AE170" i="10"/>
  <c r="AC170" i="10"/>
  <c r="AB170" i="10"/>
  <c r="F170" i="10"/>
  <c r="AC169" i="10"/>
  <c r="AE169" i="10" s="1"/>
  <c r="AG169" i="10" s="1"/>
  <c r="AB169" i="10"/>
  <c r="F169" i="10"/>
  <c r="AE168" i="10"/>
  <c r="AB168" i="10"/>
  <c r="AD168" i="10" s="1"/>
  <c r="AF168" i="10" s="1"/>
  <c r="F168" i="10"/>
  <c r="AE167" i="10"/>
  <c r="AB167" i="10"/>
  <c r="AD167" i="10" s="1"/>
  <c r="F167" i="10"/>
  <c r="AE166" i="10"/>
  <c r="AB166" i="10"/>
  <c r="F166" i="10"/>
  <c r="AE165" i="10"/>
  <c r="AB165" i="10"/>
  <c r="F165" i="10"/>
  <c r="AE164" i="10"/>
  <c r="AC164" i="10" s="1"/>
  <c r="AG164" i="10" s="1"/>
  <c r="AB164" i="10"/>
  <c r="F164" i="10"/>
  <c r="AE163" i="10"/>
  <c r="AC163" i="10" s="1"/>
  <c r="AB163" i="10"/>
  <c r="AD163" i="10" s="1"/>
  <c r="AF163" i="10" s="1"/>
  <c r="F163" i="10"/>
  <c r="AE162" i="10"/>
  <c r="AB162" i="10"/>
  <c r="AD162" i="10" s="1"/>
  <c r="F162" i="10"/>
  <c r="F161" i="10"/>
  <c r="F160" i="10"/>
  <c r="AE159" i="10"/>
  <c r="AD159" i="10"/>
  <c r="AC159" i="10"/>
  <c r="AB159" i="10"/>
  <c r="F159" i="10"/>
  <c r="AE158" i="10"/>
  <c r="AB158" i="10"/>
  <c r="F158" i="10"/>
  <c r="AE157" i="10"/>
  <c r="AB157" i="10"/>
  <c r="F157" i="10"/>
  <c r="F156" i="10"/>
  <c r="F155" i="10"/>
  <c r="F154" i="10"/>
  <c r="AE153" i="10"/>
  <c r="AB153" i="10"/>
  <c r="F153" i="10"/>
  <c r="AE152" i="10"/>
  <c r="AB152" i="10"/>
  <c r="F152" i="10"/>
  <c r="AE151" i="10"/>
  <c r="AC151" i="10" s="1"/>
  <c r="AB151" i="10"/>
  <c r="AD151" i="10" s="1"/>
  <c r="AF151" i="10" s="1"/>
  <c r="F151" i="10"/>
  <c r="AE150" i="10"/>
  <c r="AB150" i="10"/>
  <c r="F150" i="10"/>
  <c r="AE149" i="10"/>
  <c r="AD149" i="10"/>
  <c r="AC149" i="10"/>
  <c r="AB149" i="10"/>
  <c r="F149" i="10"/>
  <c r="AE148" i="10"/>
  <c r="AD148" i="10"/>
  <c r="AC148" i="10"/>
  <c r="AB148" i="10"/>
  <c r="F148" i="10"/>
  <c r="AE147" i="10"/>
  <c r="AC147" i="10" s="1"/>
  <c r="AG147" i="10" s="1"/>
  <c r="AB147" i="10"/>
  <c r="F147" i="10"/>
  <c r="AE146" i="10"/>
  <c r="AB146" i="10"/>
  <c r="F146" i="10"/>
  <c r="AE145" i="10"/>
  <c r="AC145" i="10" s="1"/>
  <c r="AB145" i="10"/>
  <c r="AD145" i="10" s="1"/>
  <c r="AF145" i="10" s="1"/>
  <c r="F145" i="10"/>
  <c r="AE144" i="10"/>
  <c r="AC144" i="10" s="1"/>
  <c r="AG144" i="10" s="1"/>
  <c r="AB144" i="10"/>
  <c r="F144" i="10"/>
  <c r="AE143" i="10"/>
  <c r="AB143" i="10"/>
  <c r="AD143" i="10" s="1"/>
  <c r="F143" i="10"/>
  <c r="AE142" i="10"/>
  <c r="AD142" i="10"/>
  <c r="AC142" i="10"/>
  <c r="AB142" i="10"/>
  <c r="F142" i="10"/>
  <c r="AE141" i="10"/>
  <c r="AB141" i="10"/>
  <c r="AD141" i="10" s="1"/>
  <c r="AF141" i="10" s="1"/>
  <c r="F141" i="10"/>
  <c r="AE140" i="10"/>
  <c r="AB140" i="10"/>
  <c r="AD140" i="10" s="1"/>
  <c r="F140" i="10"/>
  <c r="AE139" i="10"/>
  <c r="AC139" i="10" s="1"/>
  <c r="AG139" i="10" s="1"/>
  <c r="AB139" i="10"/>
  <c r="F139" i="10"/>
  <c r="AE138" i="10"/>
  <c r="AB138" i="10"/>
  <c r="AD138" i="10" s="1"/>
  <c r="F138" i="10"/>
  <c r="AE137" i="10"/>
  <c r="AC137" i="10" s="1"/>
  <c r="AB137" i="10"/>
  <c r="F137" i="10"/>
  <c r="AE136" i="10"/>
  <c r="AB136" i="10"/>
  <c r="F136" i="10"/>
  <c r="AE135" i="10"/>
  <c r="AC135" i="10" s="1"/>
  <c r="AG135" i="10" s="1"/>
  <c r="AB135" i="10"/>
  <c r="AD135" i="10" s="1"/>
  <c r="F135" i="10"/>
  <c r="F134" i="10"/>
  <c r="F133" i="10"/>
  <c r="F132" i="10"/>
  <c r="F131" i="10"/>
  <c r="F130" i="10"/>
  <c r="F129" i="10"/>
  <c r="AE128" i="10"/>
  <c r="AC128" i="10" s="1"/>
  <c r="AB128" i="10"/>
  <c r="AD128" i="10" s="1"/>
  <c r="F128" i="10"/>
  <c r="AE127" i="10"/>
  <c r="AD127" i="10"/>
  <c r="AC127" i="10"/>
  <c r="AB127" i="10"/>
  <c r="F127" i="10"/>
  <c r="AE126" i="10"/>
  <c r="AB126" i="10"/>
  <c r="F126" i="10"/>
  <c r="AE125" i="10"/>
  <c r="AC125" i="10" s="1"/>
  <c r="AB125" i="10"/>
  <c r="F125" i="10"/>
  <c r="AE124" i="10"/>
  <c r="AB124" i="10"/>
  <c r="AD124" i="10" s="1"/>
  <c r="F124" i="10"/>
  <c r="AE123" i="10"/>
  <c r="AD123" i="10"/>
  <c r="AC123" i="10"/>
  <c r="AB123" i="10"/>
  <c r="F123" i="10"/>
  <c r="AE122" i="10"/>
  <c r="AC122" i="10" s="1"/>
  <c r="AB122" i="10"/>
  <c r="AD122" i="10" s="1"/>
  <c r="AF122" i="10" s="1"/>
  <c r="F122" i="10"/>
  <c r="AE121" i="10"/>
  <c r="AC121" i="10" s="1"/>
  <c r="AB121" i="10"/>
  <c r="AD121" i="10" s="1"/>
  <c r="F121" i="10"/>
  <c r="AE120" i="10"/>
  <c r="AC120" i="10" s="1"/>
  <c r="AB120" i="10"/>
  <c r="F120" i="10"/>
  <c r="AE119" i="10"/>
  <c r="AC119" i="10" s="1"/>
  <c r="AB119" i="10"/>
  <c r="AD119" i="10" s="1"/>
  <c r="AF119" i="10" s="1"/>
  <c r="F119" i="10"/>
  <c r="AE118" i="10"/>
  <c r="AC118" i="10" s="1"/>
  <c r="AB118" i="10"/>
  <c r="AD118" i="10" s="1"/>
  <c r="F118" i="10"/>
  <c r="AE117" i="10"/>
  <c r="AB117" i="10"/>
  <c r="AD117" i="10" s="1"/>
  <c r="AF117" i="10" s="1"/>
  <c r="F117" i="10"/>
  <c r="AE116" i="10"/>
  <c r="AC116" i="10" s="1"/>
  <c r="AG116" i="10" s="1"/>
  <c r="AB116" i="10"/>
  <c r="AD116" i="10" s="1"/>
  <c r="F116" i="10"/>
  <c r="AE115" i="10"/>
  <c r="AB115" i="10"/>
  <c r="F115" i="10"/>
  <c r="AE114" i="10"/>
  <c r="AC114" i="10" s="1"/>
  <c r="AG114" i="10" s="1"/>
  <c r="AB114" i="10"/>
  <c r="F114" i="10"/>
  <c r="AE113" i="10"/>
  <c r="AB113" i="10"/>
  <c r="AD113" i="10" s="1"/>
  <c r="AF113" i="10" s="1"/>
  <c r="F113" i="10"/>
  <c r="AE112" i="10"/>
  <c r="AC112" i="10" s="1"/>
  <c r="AB112" i="10"/>
  <c r="F112" i="10"/>
  <c r="AE111" i="10"/>
  <c r="AC111" i="10" s="1"/>
  <c r="AG111" i="10" s="1"/>
  <c r="AB111" i="10"/>
  <c r="F111" i="10"/>
  <c r="AE110" i="10"/>
  <c r="AB110" i="10"/>
  <c r="F110" i="10"/>
  <c r="AE109" i="10"/>
  <c r="AC109" i="10" s="1"/>
  <c r="AG109" i="10" s="1"/>
  <c r="AB109" i="10"/>
  <c r="AD109" i="10" s="1"/>
  <c r="AF109" i="10" s="1"/>
  <c r="F109" i="10"/>
  <c r="AE108" i="10"/>
  <c r="AC108" i="10" s="1"/>
  <c r="AB108" i="10"/>
  <c r="AD108" i="10" s="1"/>
  <c r="F108" i="10"/>
  <c r="AE107" i="10"/>
  <c r="AB107" i="10"/>
  <c r="AD107" i="10" s="1"/>
  <c r="AF107" i="10" s="1"/>
  <c r="F107" i="10"/>
  <c r="AE106" i="10"/>
  <c r="AC106" i="10" s="1"/>
  <c r="AB106" i="10"/>
  <c r="AD106" i="10" s="1"/>
  <c r="F106" i="10"/>
  <c r="AE105" i="10"/>
  <c r="AC105" i="10" s="1"/>
  <c r="AG105" i="10" s="1"/>
  <c r="AB105" i="10"/>
  <c r="F105" i="10"/>
  <c r="AE104" i="10"/>
  <c r="AD104" i="10"/>
  <c r="AC104" i="10"/>
  <c r="AB104" i="10"/>
  <c r="F104" i="10"/>
  <c r="AE103" i="10"/>
  <c r="AC103" i="10" s="1"/>
  <c r="AG103" i="10" s="1"/>
  <c r="AB103" i="10"/>
  <c r="AD103" i="10" s="1"/>
  <c r="AF103" i="10" s="1"/>
  <c r="F103" i="10"/>
  <c r="AE102" i="10"/>
  <c r="AC102" i="10" s="1"/>
  <c r="AB102" i="10"/>
  <c r="AD102" i="10" s="1"/>
  <c r="F102" i="10"/>
  <c r="AE101" i="10"/>
  <c r="AB101" i="10"/>
  <c r="F101" i="10"/>
  <c r="AE100" i="10"/>
  <c r="AC100" i="10" s="1"/>
  <c r="AB100" i="10"/>
  <c r="F100" i="10"/>
  <c r="AE99" i="10"/>
  <c r="AC99" i="10" s="1"/>
  <c r="AG99" i="10" s="1"/>
  <c r="AB99" i="10"/>
  <c r="F99" i="10"/>
  <c r="AE98" i="10"/>
  <c r="AB98" i="10"/>
  <c r="F98" i="10"/>
  <c r="AE97" i="10"/>
  <c r="AC97" i="10" s="1"/>
  <c r="AG97" i="10" s="1"/>
  <c r="AB97" i="10"/>
  <c r="AD97" i="10" s="1"/>
  <c r="AF97" i="10" s="1"/>
  <c r="F97" i="10"/>
  <c r="AE96" i="10"/>
  <c r="AC96" i="10" s="1"/>
  <c r="AB96" i="10"/>
  <c r="AD96" i="10" s="1"/>
  <c r="F96" i="10"/>
  <c r="AE95" i="10"/>
  <c r="AB95" i="10"/>
  <c r="AD95" i="10" s="1"/>
  <c r="F95" i="10"/>
  <c r="AE94" i="10"/>
  <c r="AC94" i="10" s="1"/>
  <c r="AB94" i="10"/>
  <c r="F94" i="10"/>
  <c r="AE93" i="10"/>
  <c r="AC93" i="10" s="1"/>
  <c r="AG93" i="10" s="1"/>
  <c r="AB93" i="10"/>
  <c r="F93" i="10"/>
  <c r="AE92" i="10"/>
  <c r="AB92" i="10"/>
  <c r="F92" i="10"/>
  <c r="AE91" i="10"/>
  <c r="AC91" i="10" s="1"/>
  <c r="AG91" i="10" s="1"/>
  <c r="AB91" i="10"/>
  <c r="F91" i="10"/>
  <c r="AE90" i="10"/>
  <c r="AC90" i="10" s="1"/>
  <c r="AB90" i="10"/>
  <c r="AD90" i="10" s="1"/>
  <c r="F90" i="10"/>
  <c r="AE89" i="10"/>
  <c r="AB89" i="10"/>
  <c r="AD89" i="10" s="1"/>
  <c r="F89" i="10"/>
  <c r="AE88" i="10"/>
  <c r="AB88" i="10"/>
  <c r="AD88" i="10" s="1"/>
  <c r="AF88" i="10" s="1"/>
  <c r="F88" i="10"/>
  <c r="AE87" i="10"/>
  <c r="AC87" i="10" s="1"/>
  <c r="AG87" i="10" s="1"/>
  <c r="AB87" i="10"/>
  <c r="F87" i="10"/>
  <c r="AI86" i="10"/>
  <c r="AH86" i="10"/>
  <c r="AG86" i="10"/>
  <c r="AF86" i="10"/>
  <c r="F86" i="10"/>
  <c r="AI85" i="10"/>
  <c r="AH85" i="10"/>
  <c r="AG85" i="10"/>
  <c r="AF85" i="10"/>
  <c r="F85" i="10"/>
  <c r="AI84" i="10"/>
  <c r="AH84" i="10"/>
  <c r="AG84" i="10"/>
  <c r="AF84" i="10"/>
  <c r="F84" i="10"/>
  <c r="AI83" i="10"/>
  <c r="AH83" i="10"/>
  <c r="AG83" i="10"/>
  <c r="AF83" i="10"/>
  <c r="F83" i="10"/>
  <c r="AE82" i="10"/>
  <c r="AC82" i="10" s="1"/>
  <c r="AB82" i="10"/>
  <c r="AD82" i="10" s="1"/>
  <c r="AF82" i="10" s="1"/>
  <c r="F82" i="10"/>
  <c r="AE81" i="10"/>
  <c r="AB81" i="10"/>
  <c r="F81" i="10"/>
  <c r="AE80" i="10"/>
  <c r="AD80" i="10"/>
  <c r="AC80" i="10"/>
  <c r="AB80" i="10"/>
  <c r="F80" i="10"/>
  <c r="AE79" i="10"/>
  <c r="AC79" i="10" s="1"/>
  <c r="AG79" i="10" s="1"/>
  <c r="AB79" i="10"/>
  <c r="F79" i="10"/>
  <c r="AE78" i="10"/>
  <c r="AB78" i="10"/>
  <c r="F78" i="10"/>
  <c r="AE77" i="10"/>
  <c r="AC77" i="10" s="1"/>
  <c r="AB77" i="10"/>
  <c r="AD77" i="10" s="1"/>
  <c r="AF77" i="10" s="1"/>
  <c r="F77" i="10"/>
  <c r="AE76" i="10"/>
  <c r="AB76" i="10"/>
  <c r="F76" i="10"/>
  <c r="AE75" i="10"/>
  <c r="AC75" i="10" s="1"/>
  <c r="AG75" i="10" s="1"/>
  <c r="AB75" i="10"/>
  <c r="F75" i="10"/>
  <c r="AE74" i="10"/>
  <c r="AB74" i="10"/>
  <c r="F74" i="10"/>
  <c r="AE73" i="10"/>
  <c r="AB73" i="10"/>
  <c r="AD73" i="10" s="1"/>
  <c r="AF73" i="10" s="1"/>
  <c r="F73" i="10"/>
  <c r="AE72" i="10"/>
  <c r="AB72" i="10"/>
  <c r="AD72" i="10" s="1"/>
  <c r="AF72" i="10" s="1"/>
  <c r="F72" i="10"/>
  <c r="AE71" i="10"/>
  <c r="AB71" i="10"/>
  <c r="F71" i="10"/>
  <c r="AE70" i="10"/>
  <c r="AB70" i="10"/>
  <c r="AD70" i="10" s="1"/>
  <c r="F70" i="10"/>
  <c r="AL69" i="10"/>
  <c r="AI69" i="10"/>
  <c r="AH69" i="10"/>
  <c r="AG69" i="10"/>
  <c r="AF69" i="10"/>
  <c r="F69" i="10"/>
  <c r="AE68" i="10"/>
  <c r="AC68" i="10" s="1"/>
  <c r="AB68" i="10"/>
  <c r="AD68" i="10" s="1"/>
  <c r="F68" i="10"/>
  <c r="AE67" i="10"/>
  <c r="AB67" i="10"/>
  <c r="AD67" i="10" s="1"/>
  <c r="F67" i="10"/>
  <c r="AE66" i="10"/>
  <c r="AD66" i="10"/>
  <c r="AC66" i="10"/>
  <c r="AB66" i="10"/>
  <c r="F66" i="10"/>
  <c r="AE65" i="10"/>
  <c r="AC65" i="10" s="1"/>
  <c r="AG65" i="10" s="1"/>
  <c r="AB65" i="10"/>
  <c r="F65" i="10"/>
  <c r="AE64" i="10"/>
  <c r="AD64" i="10"/>
  <c r="AC64" i="10"/>
  <c r="AB64" i="10"/>
  <c r="F64" i="10"/>
  <c r="AE63" i="10"/>
  <c r="AC63" i="10" s="1"/>
  <c r="AB63" i="10"/>
  <c r="AD63" i="10" s="1"/>
  <c r="AF63" i="10" s="1"/>
  <c r="F63" i="10"/>
  <c r="AE62" i="10"/>
  <c r="AB62" i="10"/>
  <c r="F62" i="10"/>
  <c r="AE61" i="10"/>
  <c r="AC61" i="10" s="1"/>
  <c r="AB61" i="10"/>
  <c r="F61" i="10"/>
  <c r="AE60" i="10"/>
  <c r="AC60" i="10" s="1"/>
  <c r="AB60" i="10"/>
  <c r="AD60" i="10" s="1"/>
  <c r="F60" i="10"/>
  <c r="AE59" i="10"/>
  <c r="AB59" i="10"/>
  <c r="AD59" i="10" s="1"/>
  <c r="AF59" i="10" s="1"/>
  <c r="F59" i="10"/>
  <c r="AE58" i="10"/>
  <c r="AD58" i="10"/>
  <c r="AC58" i="10"/>
  <c r="AB58" i="10"/>
  <c r="F58" i="10"/>
  <c r="AE57" i="10"/>
  <c r="AB57" i="10"/>
  <c r="F57" i="10"/>
  <c r="AE56" i="10"/>
  <c r="AB56" i="10"/>
  <c r="F56" i="10"/>
  <c r="AE55" i="10"/>
  <c r="AC55" i="10" s="1"/>
  <c r="AB55" i="10"/>
  <c r="AD55" i="10" s="1"/>
  <c r="F55" i="10"/>
  <c r="AE54" i="10"/>
  <c r="AC54" i="10" s="1"/>
  <c r="AB54" i="10"/>
  <c r="AD54" i="10" s="1"/>
  <c r="F54" i="10"/>
  <c r="AE53" i="10"/>
  <c r="AB53" i="10"/>
  <c r="AD53" i="10" s="1"/>
  <c r="F53" i="10"/>
  <c r="AE52" i="10"/>
  <c r="AC52" i="10" s="1"/>
  <c r="AB52" i="10"/>
  <c r="F52" i="10"/>
  <c r="AE51" i="10"/>
  <c r="AB51" i="10"/>
  <c r="AD51" i="10" s="1"/>
  <c r="AF51" i="10" s="1"/>
  <c r="F51" i="10"/>
  <c r="AE50" i="10"/>
  <c r="AB50" i="10"/>
  <c r="F50" i="10"/>
  <c r="AE49" i="10"/>
  <c r="AB49" i="10"/>
  <c r="AD49" i="10" s="1"/>
  <c r="F49" i="10"/>
  <c r="AI48" i="10"/>
  <c r="AB48" i="10"/>
  <c r="F48" i="10"/>
  <c r="AE47" i="10"/>
  <c r="AB47" i="10"/>
  <c r="F47" i="10"/>
  <c r="AE46" i="10"/>
  <c r="AC46" i="10" s="1"/>
  <c r="AB46" i="10"/>
  <c r="AD46" i="10" s="1"/>
  <c r="F46" i="10"/>
  <c r="AE45" i="10"/>
  <c r="AC45" i="10" s="1"/>
  <c r="AB45" i="10"/>
  <c r="AD45" i="10" s="1"/>
  <c r="F45" i="10"/>
  <c r="AE44" i="10"/>
  <c r="AB44" i="10"/>
  <c r="AD44" i="10" s="1"/>
  <c r="AF44" i="10" s="1"/>
  <c r="F44" i="10"/>
  <c r="AE43" i="10"/>
  <c r="AC43" i="10" s="1"/>
  <c r="AG43" i="10" s="1"/>
  <c r="AB43" i="10"/>
  <c r="F43" i="10"/>
  <c r="AE42" i="10"/>
  <c r="AB42" i="10"/>
  <c r="F42" i="10"/>
  <c r="AE41" i="10"/>
  <c r="AC41" i="10" s="1"/>
  <c r="AB41" i="10"/>
  <c r="AD41" i="10" s="1"/>
  <c r="F41" i="10"/>
  <c r="AE40" i="10"/>
  <c r="AC40" i="10" s="1"/>
  <c r="AB40" i="10"/>
  <c r="AD40" i="10" s="1"/>
  <c r="F40" i="10"/>
  <c r="AE39" i="10"/>
  <c r="AB39" i="10"/>
  <c r="AE38" i="10"/>
  <c r="AB38" i="10"/>
  <c r="AE37" i="10"/>
  <c r="AB37" i="10"/>
  <c r="AD37" i="10" s="1"/>
  <c r="AF37" i="10" s="1"/>
  <c r="AE36" i="10"/>
  <c r="AD36" i="10"/>
  <c r="AC36" i="10"/>
  <c r="F36" i="10"/>
  <c r="AE35" i="10"/>
  <c r="AC35" i="10" s="1"/>
  <c r="AB35" i="10"/>
  <c r="F35" i="10"/>
  <c r="AE34" i="10"/>
  <c r="AB34" i="10"/>
  <c r="AD34" i="10" s="1"/>
  <c r="F34" i="10"/>
  <c r="AE33" i="10"/>
  <c r="AC33" i="10" s="1"/>
  <c r="AB33" i="10"/>
  <c r="AD33" i="10" s="1"/>
  <c r="AF33" i="10" s="1"/>
  <c r="AL32" i="10"/>
  <c r="AI32" i="10"/>
  <c r="AH32" i="10"/>
  <c r="AG32" i="10"/>
  <c r="AF32" i="10"/>
  <c r="F32" i="10"/>
  <c r="AE31" i="10"/>
  <c r="AB31" i="10"/>
  <c r="F31" i="10"/>
  <c r="AE30" i="10"/>
  <c r="AB30" i="10"/>
  <c r="AD30" i="10" s="1"/>
  <c r="AF30" i="10" s="1"/>
  <c r="F30" i="10"/>
  <c r="AE28" i="10"/>
  <c r="AB28" i="10"/>
  <c r="F28" i="10"/>
  <c r="F27" i="10"/>
  <c r="AE26" i="10"/>
  <c r="AD26" i="10"/>
  <c r="AC26" i="10"/>
  <c r="AB26" i="10"/>
  <c r="F26" i="10"/>
  <c r="AE25" i="10"/>
  <c r="AB25" i="10"/>
  <c r="F25" i="10"/>
  <c r="AB24" i="10"/>
  <c r="AD24" i="10" s="1"/>
  <c r="AF24" i="10" s="1"/>
  <c r="J24" i="10"/>
  <c r="AE23" i="10"/>
  <c r="AC23" i="10" s="1"/>
  <c r="AB23" i="10"/>
  <c r="F23" i="10"/>
  <c r="AE22" i="10"/>
  <c r="AC22" i="10" s="1"/>
  <c r="AB22" i="10"/>
  <c r="AD22" i="10" s="1"/>
  <c r="F22" i="10"/>
  <c r="AE21" i="10"/>
  <c r="AC21" i="10" s="1"/>
  <c r="AB21" i="10"/>
  <c r="F21" i="10"/>
  <c r="AE20" i="10"/>
  <c r="AC20" i="10" s="1"/>
  <c r="AB20" i="10"/>
  <c r="F20" i="10"/>
  <c r="AE19" i="10"/>
  <c r="AC19" i="10" s="1"/>
  <c r="AG19" i="10" s="1"/>
  <c r="AB19" i="10"/>
  <c r="F19" i="10"/>
  <c r="AE18" i="10"/>
  <c r="AC18" i="10" s="1"/>
  <c r="AG18" i="10" s="1"/>
  <c r="AB18" i="10"/>
  <c r="F18" i="10"/>
  <c r="AE17" i="10"/>
  <c r="AC17" i="10" s="1"/>
  <c r="AB17" i="10"/>
  <c r="F17" i="10"/>
  <c r="AB16" i="10"/>
  <c r="AD16" i="10" s="1"/>
  <c r="AF16" i="10" s="1"/>
  <c r="F16" i="10"/>
  <c r="AE15" i="10"/>
  <c r="AB15" i="10"/>
  <c r="AD15" i="10" s="1"/>
  <c r="F15" i="10"/>
  <c r="AI14" i="10"/>
  <c r="AH14" i="10"/>
  <c r="AG14" i="10"/>
  <c r="AF14" i="10"/>
  <c r="AE13" i="10"/>
  <c r="AC13" i="10" s="1"/>
  <c r="AB13" i="10"/>
  <c r="F13" i="10"/>
  <c r="AE12" i="10"/>
  <c r="AC12" i="10" s="1"/>
  <c r="AB12" i="10"/>
  <c r="F12" i="10"/>
  <c r="AE11" i="10"/>
  <c r="AB11" i="10"/>
  <c r="F11" i="10"/>
  <c r="AE10" i="10"/>
  <c r="AC10" i="10" s="1"/>
  <c r="AB10" i="10"/>
  <c r="F10" i="10"/>
  <c r="AH9" i="10"/>
  <c r="F9" i="10"/>
  <c r="AE8" i="10"/>
  <c r="AD8" i="10"/>
  <c r="AC8" i="10"/>
  <c r="AB8" i="10"/>
  <c r="F8" i="10"/>
  <c r="AE7" i="10"/>
  <c r="AD7" i="10"/>
  <c r="AC7" i="10"/>
  <c r="AB7" i="10"/>
  <c r="F7" i="10"/>
  <c r="AL6" i="10"/>
  <c r="AI6" i="10"/>
  <c r="AH6" i="10"/>
  <c r="AG6" i="10"/>
  <c r="AF6" i="10"/>
  <c r="F6" i="10"/>
  <c r="AL5" i="10"/>
  <c r="AI5" i="10"/>
  <c r="AH5" i="10"/>
  <c r="AG5" i="10"/>
  <c r="AF5" i="10"/>
  <c r="F5" i="10"/>
  <c r="AK6" i="10" l="1"/>
  <c r="AF36" i="10"/>
  <c r="AI216" i="10"/>
  <c r="AI51" i="10"/>
  <c r="AG149" i="10"/>
  <c r="AH149" i="10"/>
  <c r="AG215" i="10"/>
  <c r="AJ14" i="10"/>
  <c r="AK5" i="10"/>
  <c r="AH128" i="10"/>
  <c r="AH198" i="10"/>
  <c r="AF66" i="10"/>
  <c r="AI209" i="10"/>
  <c r="AG222" i="10"/>
  <c r="AG66" i="10"/>
  <c r="AH8" i="10"/>
  <c r="AF182" i="10"/>
  <c r="AI102" i="10"/>
  <c r="AF194" i="10"/>
  <c r="AH23" i="10"/>
  <c r="AG7" i="10"/>
  <c r="AF96" i="10"/>
  <c r="AH55" i="10"/>
  <c r="AF58" i="10"/>
  <c r="AI60" i="10"/>
  <c r="AH63" i="10"/>
  <c r="AH80" i="10"/>
  <c r="AI22" i="10"/>
  <c r="AI116" i="10"/>
  <c r="AE206" i="10"/>
  <c r="AL206" i="10" s="1"/>
  <c r="AH43" i="10"/>
  <c r="AI7" i="10"/>
  <c r="AH122" i="10"/>
  <c r="AF148" i="10"/>
  <c r="AD170" i="10"/>
  <c r="AF170" i="10" s="1"/>
  <c r="AI8" i="10"/>
  <c r="AJ6" i="10"/>
  <c r="AH91" i="10"/>
  <c r="AH100" i="10"/>
  <c r="AI142" i="10"/>
  <c r="AH169" i="10"/>
  <c r="AI174" i="10"/>
  <c r="AL210" i="10"/>
  <c r="AI15" i="10"/>
  <c r="AI36" i="10"/>
  <c r="AL66" i="10"/>
  <c r="AH77" i="10"/>
  <c r="AG123" i="10"/>
  <c r="AF127" i="10"/>
  <c r="AI138" i="10"/>
  <c r="AL159" i="10"/>
  <c r="AF199" i="10"/>
  <c r="AH211" i="10"/>
  <c r="AH45" i="10"/>
  <c r="AI127" i="10"/>
  <c r="AI222" i="10"/>
  <c r="AH18" i="10"/>
  <c r="AI123" i="10"/>
  <c r="AI82" i="10"/>
  <c r="AF215" i="10"/>
  <c r="AH35" i="10"/>
  <c r="AI40" i="10"/>
  <c r="AI58" i="10"/>
  <c r="AI80" i="10"/>
  <c r="AI108" i="10"/>
  <c r="AD137" i="10"/>
  <c r="AF137" i="10" s="1"/>
  <c r="AG142" i="10"/>
  <c r="AH181" i="10"/>
  <c r="AH183" i="10"/>
  <c r="AL225" i="10"/>
  <c r="AK69" i="10"/>
  <c r="AG22" i="10"/>
  <c r="AI33" i="10"/>
  <c r="AD57" i="10"/>
  <c r="AI57" i="10" s="1"/>
  <c r="AI124" i="10"/>
  <c r="AC126" i="10"/>
  <c r="AG126" i="10" s="1"/>
  <c r="AH139" i="10"/>
  <c r="AL142" i="10"/>
  <c r="AG148" i="10"/>
  <c r="AH204" i="10"/>
  <c r="AL26" i="10"/>
  <c r="AH93" i="10"/>
  <c r="AI63" i="10"/>
  <c r="AL7" i="10"/>
  <c r="AG8" i="10"/>
  <c r="AH13" i="10"/>
  <c r="AI30" i="10"/>
  <c r="AJ32" i="10"/>
  <c r="AC72" i="10"/>
  <c r="AG72" i="10" s="1"/>
  <c r="AH68" i="10"/>
  <c r="AI148" i="10"/>
  <c r="AG190" i="10"/>
  <c r="AF200" i="10"/>
  <c r="AG125" i="10"/>
  <c r="AL8" i="10"/>
  <c r="AJ5" i="10"/>
  <c r="AI104" i="10"/>
  <c r="AH118" i="10"/>
  <c r="AH186" i="10"/>
  <c r="AI200" i="10"/>
  <c r="AH219" i="10"/>
  <c r="AF54" i="10"/>
  <c r="AI121" i="10"/>
  <c r="AH171" i="10"/>
  <c r="AH205" i="10"/>
  <c r="AI210" i="10"/>
  <c r="AI217" i="10"/>
  <c r="AI128" i="10"/>
  <c r="AF128" i="10"/>
  <c r="AG26" i="10"/>
  <c r="AI37" i="10"/>
  <c r="AG52" i="10"/>
  <c r="AI54" i="10"/>
  <c r="AH58" i="10"/>
  <c r="AF70" i="10"/>
  <c r="AF90" i="10"/>
  <c r="AI96" i="10"/>
  <c r="AH102" i="10"/>
  <c r="AH108" i="10"/>
  <c r="AD112" i="10"/>
  <c r="AI112" i="10" s="1"/>
  <c r="AG128" i="10"/>
  <c r="AI168" i="10"/>
  <c r="AG184" i="10"/>
  <c r="AI213" i="10"/>
  <c r="AI215" i="10"/>
  <c r="AC15" i="10"/>
  <c r="AG15" i="10" s="1"/>
  <c r="AI26" i="10"/>
  <c r="AC30" i="10"/>
  <c r="AH30" i="10" s="1"/>
  <c r="AI45" i="10"/>
  <c r="AJ69" i="10"/>
  <c r="AG94" i="10"/>
  <c r="AL119" i="10"/>
  <c r="AG121" i="10"/>
  <c r="AG127" i="10"/>
  <c r="AI135" i="10"/>
  <c r="AL145" i="10"/>
  <c r="AD171" i="10"/>
  <c r="AL171" i="10" s="1"/>
  <c r="AH172" i="10"/>
  <c r="AL174" i="10"/>
  <c r="AI187" i="10"/>
  <c r="AD205" i="10"/>
  <c r="AH213" i="10"/>
  <c r="AG216" i="10"/>
  <c r="AH87" i="10"/>
  <c r="AF116" i="10"/>
  <c r="AH125" i="10"/>
  <c r="AL128" i="10"/>
  <c r="AG145" i="10"/>
  <c r="AK145" i="10" s="1"/>
  <c r="AD153" i="10"/>
  <c r="AF153" i="10" s="1"/>
  <c r="AD201" i="10"/>
  <c r="AL201" i="10" s="1"/>
  <c r="AI202" i="10"/>
  <c r="AE205" i="10"/>
  <c r="AG205" i="10" s="1"/>
  <c r="AI72" i="10"/>
  <c r="AD38" i="10"/>
  <c r="AI38" i="10" s="1"/>
  <c r="AH40" i="10"/>
  <c r="AI44" i="10"/>
  <c r="AD62" i="10"/>
  <c r="AF62" i="10" s="1"/>
  <c r="AG80" i="10"/>
  <c r="AD125" i="10"/>
  <c r="AD164" i="10"/>
  <c r="AL164" i="10" s="1"/>
  <c r="AF187" i="10"/>
  <c r="AD193" i="10"/>
  <c r="AI193" i="10" s="1"/>
  <c r="AD197" i="10"/>
  <c r="AL197" i="10" s="1"/>
  <c r="AI223" i="10"/>
  <c r="AI225" i="10"/>
  <c r="AI195" i="10"/>
  <c r="AL55" i="10"/>
  <c r="AD71" i="10"/>
  <c r="AI71" i="10" s="1"/>
  <c r="AH79" i="10"/>
  <c r="AL80" i="10"/>
  <c r="AD91" i="10"/>
  <c r="AF91" i="10" s="1"/>
  <c r="AJ91" i="10" s="1"/>
  <c r="AH111" i="10"/>
  <c r="AH170" i="10"/>
  <c r="AI176" i="10"/>
  <c r="AD183" i="10"/>
  <c r="AI183" i="10" s="1"/>
  <c r="AF186" i="10"/>
  <c r="AH189" i="10"/>
  <c r="AH201" i="10"/>
  <c r="AD204" i="10"/>
  <c r="AF204" i="10" s="1"/>
  <c r="F206" i="10"/>
  <c r="AD220" i="10"/>
  <c r="AI220" i="10" s="1"/>
  <c r="AF225" i="10"/>
  <c r="AD13" i="10"/>
  <c r="AI13" i="10" s="1"/>
  <c r="AF15" i="10"/>
  <c r="AH33" i="10"/>
  <c r="AF67" i="10"/>
  <c r="AH75" i="10"/>
  <c r="AF95" i="10"/>
  <c r="AH99" i="10"/>
  <c r="AD101" i="10"/>
  <c r="AF101" i="10" s="1"/>
  <c r="AH105" i="10"/>
  <c r="AF138" i="10"/>
  <c r="AC141" i="10"/>
  <c r="AH141" i="10" s="1"/>
  <c r="AF142" i="10"/>
  <c r="AI149" i="10"/>
  <c r="AI173" i="10"/>
  <c r="AH174" i="10"/>
  <c r="AI70" i="10"/>
  <c r="AH7" i="10"/>
  <c r="AK14" i="10"/>
  <c r="AH36" i="10"/>
  <c r="AI55" i="10"/>
  <c r="AH66" i="10"/>
  <c r="AH97" i="10"/>
  <c r="AG120" i="10"/>
  <c r="AH159" i="10"/>
  <c r="AF210" i="10"/>
  <c r="AD214" i="10"/>
  <c r="AF214" i="10" s="1"/>
  <c r="AF80" i="10"/>
  <c r="AL122" i="10"/>
  <c r="AG173" i="10"/>
  <c r="AI186" i="10"/>
  <c r="AI194" i="10"/>
  <c r="AI199" i="10"/>
  <c r="AH210" i="10"/>
  <c r="AF89" i="10"/>
  <c r="AG187" i="10"/>
  <c r="AG33" i="10"/>
  <c r="AK33" i="10" s="1"/>
  <c r="AI90" i="10"/>
  <c r="AH94" i="10"/>
  <c r="AI122" i="10"/>
  <c r="AI163" i="10"/>
  <c r="AG170" i="10"/>
  <c r="AF173" i="10"/>
  <c r="AI177" i="10"/>
  <c r="AL215" i="10"/>
  <c r="AF22" i="10"/>
  <c r="AL22" i="10"/>
  <c r="AK32" i="10"/>
  <c r="AD35" i="10"/>
  <c r="AI35" i="10" s="1"/>
  <c r="AD52" i="10"/>
  <c r="AI52" i="10" s="1"/>
  <c r="AI66" i="10"/>
  <c r="AD81" i="10"/>
  <c r="AF81" i="10" s="1"/>
  <c r="AI88" i="10"/>
  <c r="AD94" i="10"/>
  <c r="AF94" i="10" s="1"/>
  <c r="AH119" i="10"/>
  <c r="AH142" i="10"/>
  <c r="AC168" i="10"/>
  <c r="AH168" i="10" s="1"/>
  <c r="AC177" i="10"/>
  <c r="AG177" i="10" s="1"/>
  <c r="AI184" i="10"/>
  <c r="AH196" i="10"/>
  <c r="AC226" i="10"/>
  <c r="AG226" i="10" s="1"/>
  <c r="AD226" i="10"/>
  <c r="AI226" i="10" s="1"/>
  <c r="AG13" i="10"/>
  <c r="AG21" i="10"/>
  <c r="AL46" i="10"/>
  <c r="AH46" i="10"/>
  <c r="AG46" i="10"/>
  <c r="F24" i="10"/>
  <c r="AE24" i="10"/>
  <c r="AC24" i="10" s="1"/>
  <c r="AH24" i="10" s="1"/>
  <c r="AD42" i="10"/>
  <c r="AF42" i="10" s="1"/>
  <c r="AL54" i="10"/>
  <c r="AH54" i="10"/>
  <c r="AC89" i="10"/>
  <c r="AH89" i="10" s="1"/>
  <c r="AI89" i="10"/>
  <c r="AD10" i="10"/>
  <c r="AL10" i="10" s="1"/>
  <c r="AD12" i="10"/>
  <c r="AL12" i="10" s="1"/>
  <c r="AD17" i="10"/>
  <c r="AL17" i="10" s="1"/>
  <c r="AD19" i="10"/>
  <c r="AI19" i="10" s="1"/>
  <c r="AD20" i="10"/>
  <c r="AF20" i="10" s="1"/>
  <c r="AC49" i="10"/>
  <c r="AG49" i="10" s="1"/>
  <c r="AI49" i="10"/>
  <c r="AD18" i="10"/>
  <c r="AI18" i="10" s="1"/>
  <c r="AH26" i="10"/>
  <c r="AF26" i="10"/>
  <c r="AF40" i="10"/>
  <c r="AD47" i="10"/>
  <c r="AI47" i="10" s="1"/>
  <c r="AG10" i="10"/>
  <c r="AC11" i="10"/>
  <c r="AG12" i="10"/>
  <c r="AG20" i="10"/>
  <c r="AF7" i="10"/>
  <c r="AH10" i="10"/>
  <c r="AD11" i="10"/>
  <c r="AI11" i="10" s="1"/>
  <c r="AH12" i="10"/>
  <c r="AG17" i="10"/>
  <c r="AH20" i="10"/>
  <c r="AF45" i="10"/>
  <c r="AH17" i="10"/>
  <c r="AH19" i="10"/>
  <c r="AI68" i="10"/>
  <c r="AF68" i="10"/>
  <c r="AF8" i="10"/>
  <c r="AD28" i="10"/>
  <c r="AF28" i="10" s="1"/>
  <c r="AD74" i="10"/>
  <c r="AF74" i="10" s="1"/>
  <c r="AD23" i="10"/>
  <c r="AI23" i="10" s="1"/>
  <c r="AC34" i="10"/>
  <c r="AH34" i="10" s="1"/>
  <c r="AI34" i="10"/>
  <c r="AI41" i="10"/>
  <c r="AF41" i="10"/>
  <c r="AC53" i="10"/>
  <c r="AG53" i="10" s="1"/>
  <c r="AI53" i="10"/>
  <c r="AD25" i="10"/>
  <c r="AF25" i="10" s="1"/>
  <c r="AL41" i="10"/>
  <c r="AH41" i="10"/>
  <c r="AG41" i="10"/>
  <c r="AH21" i="10"/>
  <c r="AD21" i="10"/>
  <c r="AF21" i="10" s="1"/>
  <c r="AG23" i="10"/>
  <c r="AI46" i="10"/>
  <c r="AF46" i="10"/>
  <c r="AC62" i="10"/>
  <c r="AH22" i="10"/>
  <c r="AC25" i="10"/>
  <c r="AC28" i="10"/>
  <c r="AG28" i="10" s="1"/>
  <c r="AF34" i="10"/>
  <c r="AL36" i="10"/>
  <c r="AG40" i="10"/>
  <c r="AC42" i="10"/>
  <c r="AG45" i="10"/>
  <c r="AC47" i="10"/>
  <c r="AF49" i="10"/>
  <c r="AH52" i="10"/>
  <c r="AF53" i="10"/>
  <c r="AG58" i="10"/>
  <c r="AH61" i="10"/>
  <c r="AD61" i="10"/>
  <c r="AI61" i="10" s="1"/>
  <c r="AC71" i="10"/>
  <c r="AH71" i="10" s="1"/>
  <c r="AC74" i="10"/>
  <c r="AD110" i="10"/>
  <c r="AF110" i="10" s="1"/>
  <c r="AC115" i="10"/>
  <c r="AH115" i="10" s="1"/>
  <c r="AC117" i="10"/>
  <c r="AG117" i="10" s="1"/>
  <c r="AI117" i="10"/>
  <c r="AI64" i="10"/>
  <c r="AG64" i="10"/>
  <c r="AH96" i="10"/>
  <c r="AG96" i="10"/>
  <c r="AD98" i="10"/>
  <c r="AI98" i="10" s="1"/>
  <c r="AL33" i="10"/>
  <c r="AD48" i="10"/>
  <c r="AF48" i="10" s="1"/>
  <c r="AG100" i="10"/>
  <c r="AH112" i="10"/>
  <c r="AG112" i="10"/>
  <c r="AD43" i="10"/>
  <c r="AF43" i="10" s="1"/>
  <c r="AC50" i="10"/>
  <c r="AG54" i="10"/>
  <c r="AC56" i="10"/>
  <c r="AL60" i="10"/>
  <c r="AH60" i="10"/>
  <c r="AF60" i="10"/>
  <c r="AG61" i="10"/>
  <c r="AG68" i="10"/>
  <c r="AG77" i="10"/>
  <c r="AK77" i="10" s="1"/>
  <c r="AL104" i="10"/>
  <c r="AH104" i="10"/>
  <c r="AF104" i="10"/>
  <c r="AC37" i="10"/>
  <c r="AC44" i="10"/>
  <c r="AH44" i="10" s="1"/>
  <c r="AD50" i="10"/>
  <c r="AI50" i="10" s="1"/>
  <c r="AF55" i="10"/>
  <c r="AD56" i="10"/>
  <c r="AI56" i="10" s="1"/>
  <c r="AC67" i="10"/>
  <c r="AH67" i="10" s="1"/>
  <c r="AG35" i="10"/>
  <c r="AC38" i="10"/>
  <c r="AH38" i="10" s="1"/>
  <c r="AL40" i="10"/>
  <c r="AL45" i="10"/>
  <c r="AC51" i="10"/>
  <c r="AH51" i="10" s="1"/>
  <c r="AG55" i="10"/>
  <c r="AC57" i="10"/>
  <c r="AG57" i="10" s="1"/>
  <c r="AH82" i="10"/>
  <c r="AG82" i="10"/>
  <c r="AK82" i="10" s="1"/>
  <c r="AH90" i="10"/>
  <c r="AG90" i="10"/>
  <c r="AD92" i="10"/>
  <c r="AI92" i="10" s="1"/>
  <c r="AF102" i="10"/>
  <c r="AI106" i="10"/>
  <c r="AF106" i="10"/>
  <c r="AD150" i="10"/>
  <c r="AF150" i="10" s="1"/>
  <c r="AC31" i="10"/>
  <c r="AH31" i="10" s="1"/>
  <c r="AC39" i="10"/>
  <c r="AH39" i="10" s="1"/>
  <c r="AG60" i="10"/>
  <c r="AH65" i="10"/>
  <c r="AI67" i="10"/>
  <c r="AC73" i="10"/>
  <c r="AH73" i="10" s="1"/>
  <c r="AI73" i="10"/>
  <c r="AH106" i="10"/>
  <c r="AG106" i="10"/>
  <c r="AL106" i="10"/>
  <c r="AH109" i="10"/>
  <c r="AD31" i="10"/>
  <c r="AF31" i="10" s="1"/>
  <c r="AG36" i="10"/>
  <c r="AD39" i="10"/>
  <c r="AI39" i="10" s="1"/>
  <c r="AL58" i="10"/>
  <c r="AD78" i="10"/>
  <c r="AF78" i="10" s="1"/>
  <c r="AC95" i="10"/>
  <c r="AH95" i="10" s="1"/>
  <c r="AI95" i="10"/>
  <c r="AK109" i="10"/>
  <c r="AJ109" i="10"/>
  <c r="AC59" i="10"/>
  <c r="AH59" i="10" s="1"/>
  <c r="AI59" i="10"/>
  <c r="AC78" i="10"/>
  <c r="AK97" i="10"/>
  <c r="AH103" i="10"/>
  <c r="AF108" i="10"/>
  <c r="AG63" i="10"/>
  <c r="AK63" i="10" s="1"/>
  <c r="AL64" i="10"/>
  <c r="AH64" i="10"/>
  <c r="AF64" i="10"/>
  <c r="AC81" i="10"/>
  <c r="AH81" i="10" s="1"/>
  <c r="AK103" i="10"/>
  <c r="AJ103" i="10"/>
  <c r="AD136" i="10"/>
  <c r="AI136" i="10" s="1"/>
  <c r="AC92" i="10"/>
  <c r="AG92" i="10" s="1"/>
  <c r="AC98" i="10"/>
  <c r="AG98" i="10" s="1"/>
  <c r="AG102" i="10"/>
  <c r="AI107" i="10"/>
  <c r="AG108" i="10"/>
  <c r="AC110" i="10"/>
  <c r="AI113" i="10"/>
  <c r="AL135" i="10"/>
  <c r="AH135" i="10"/>
  <c r="AF135" i="10"/>
  <c r="AC136" i="10"/>
  <c r="AG136" i="10" s="1"/>
  <c r="AC138" i="10"/>
  <c r="AH138" i="10" s="1"/>
  <c r="AC140" i="10"/>
  <c r="AH140" i="10" s="1"/>
  <c r="AI140" i="10"/>
  <c r="AL151" i="10"/>
  <c r="AG151" i="10"/>
  <c r="AK151" i="10" s="1"/>
  <c r="AH116" i="10"/>
  <c r="AG118" i="10"/>
  <c r="AF143" i="10"/>
  <c r="AD146" i="10"/>
  <c r="AF146" i="10" s="1"/>
  <c r="AL123" i="10"/>
  <c r="AF123" i="10"/>
  <c r="AC146" i="10"/>
  <c r="AH146" i="10" s="1"/>
  <c r="AD65" i="10"/>
  <c r="AI65" i="10" s="1"/>
  <c r="AD75" i="10"/>
  <c r="AI75" i="10" s="1"/>
  <c r="AD79" i="10"/>
  <c r="AI79" i="10" s="1"/>
  <c r="AD87" i="10"/>
  <c r="AF87" i="10" s="1"/>
  <c r="AD93" i="10"/>
  <c r="AF93" i="10" s="1"/>
  <c r="AD99" i="10"/>
  <c r="AF99" i="10" s="1"/>
  <c r="AD105" i="10"/>
  <c r="AD111" i="10"/>
  <c r="AF111" i="10" s="1"/>
  <c r="AI118" i="10"/>
  <c r="AD120" i="10"/>
  <c r="AI120" i="10" s="1"/>
  <c r="AC124" i="10"/>
  <c r="AG124" i="10" s="1"/>
  <c r="AL127" i="10"/>
  <c r="AG137" i="10"/>
  <c r="AC143" i="10"/>
  <c r="AH143" i="10" s="1"/>
  <c r="AI143" i="10"/>
  <c r="AI159" i="10"/>
  <c r="AG159" i="10"/>
  <c r="AC70" i="10"/>
  <c r="AC76" i="10"/>
  <c r="AI77" i="10"/>
  <c r="AC88" i="10"/>
  <c r="AH88" i="10" s="1"/>
  <c r="AI97" i="10"/>
  <c r="AI103" i="10"/>
  <c r="AG104" i="10"/>
  <c r="AI109" i="10"/>
  <c r="AL116" i="10"/>
  <c r="AF121" i="10"/>
  <c r="AC162" i="10"/>
  <c r="AG162" i="10" s="1"/>
  <c r="AI162" i="10"/>
  <c r="AL63" i="10"/>
  <c r="AL68" i="10"/>
  <c r="AD76" i="10"/>
  <c r="AF76" i="10" s="1"/>
  <c r="AL82" i="10"/>
  <c r="AL90" i="10"/>
  <c r="AL96" i="10"/>
  <c r="AD100" i="10"/>
  <c r="AL102" i="10"/>
  <c r="AL108" i="10"/>
  <c r="AG119" i="10"/>
  <c r="AK119" i="10" s="1"/>
  <c r="AF124" i="10"/>
  <c r="AD126" i="10"/>
  <c r="AI126" i="10" s="1"/>
  <c r="AI141" i="10"/>
  <c r="AH145" i="10"/>
  <c r="AL149" i="10"/>
  <c r="AF149" i="10"/>
  <c r="AD152" i="10"/>
  <c r="AI152" i="10" s="1"/>
  <c r="AC101" i="10"/>
  <c r="AH101" i="10" s="1"/>
  <c r="AC107" i="10"/>
  <c r="AH107" i="10" s="1"/>
  <c r="AC113" i="10"/>
  <c r="AH113" i="10" s="1"/>
  <c r="AI119" i="10"/>
  <c r="AH120" i="10"/>
  <c r="AH121" i="10"/>
  <c r="AG122" i="10"/>
  <c r="AK122" i="10" s="1"/>
  <c r="AL148" i="10"/>
  <c r="AH148" i="10"/>
  <c r="AL77" i="10"/>
  <c r="AL97" i="10"/>
  <c r="AL103" i="10"/>
  <c r="AL109" i="10"/>
  <c r="AH114" i="10"/>
  <c r="AH123" i="10"/>
  <c r="AD114" i="10"/>
  <c r="AF118" i="10"/>
  <c r="AL118" i="10"/>
  <c r="AL121" i="10"/>
  <c r="AH127" i="10"/>
  <c r="AD144" i="10"/>
  <c r="AL144" i="10" s="1"/>
  <c r="AH144" i="10"/>
  <c r="AL163" i="10"/>
  <c r="AH163" i="10"/>
  <c r="AC167" i="10"/>
  <c r="AH167" i="10" s="1"/>
  <c r="AI167" i="10"/>
  <c r="AD115" i="10"/>
  <c r="AH137" i="10"/>
  <c r="AF140" i="10"/>
  <c r="AH147" i="10"/>
  <c r="AH151" i="10"/>
  <c r="AC150" i="10"/>
  <c r="AH150" i="10" s="1"/>
  <c r="AC152" i="10"/>
  <c r="AF159" i="10"/>
  <c r="AF162" i="10"/>
  <c r="AF167" i="10"/>
  <c r="AI221" i="10"/>
  <c r="AH223" i="10"/>
  <c r="AH175" i="10"/>
  <c r="AD175" i="10"/>
  <c r="AI175" i="10" s="1"/>
  <c r="AL194" i="10"/>
  <c r="AH194" i="10"/>
  <c r="AG194" i="10"/>
  <c r="AE204" i="10"/>
  <c r="F204" i="10"/>
  <c r="AD139" i="10"/>
  <c r="AI139" i="10" s="1"/>
  <c r="AD147" i="10"/>
  <c r="AC157" i="10"/>
  <c r="AG157" i="10" s="1"/>
  <c r="AG163" i="10"/>
  <c r="AK163" i="10" s="1"/>
  <c r="AC165" i="10"/>
  <c r="AG165" i="10" s="1"/>
  <c r="AL198" i="10"/>
  <c r="AI198" i="10"/>
  <c r="AG198" i="10"/>
  <c r="AI145" i="10"/>
  <c r="AI151" i="10"/>
  <c r="AC153" i="10"/>
  <c r="AG153" i="10" s="1"/>
  <c r="AD157" i="10"/>
  <c r="AI157" i="10" s="1"/>
  <c r="AD165" i="10"/>
  <c r="AF165" i="10" s="1"/>
  <c r="AI196" i="10"/>
  <c r="AL200" i="10"/>
  <c r="AH200" i="10"/>
  <c r="AL222" i="10"/>
  <c r="AH222" i="10"/>
  <c r="AF222" i="10"/>
  <c r="AC158" i="10"/>
  <c r="AG158" i="10" s="1"/>
  <c r="AC166" i="10"/>
  <c r="AH166" i="10" s="1"/>
  <c r="AH188" i="10"/>
  <c r="AD188" i="10"/>
  <c r="AI188" i="10" s="1"/>
  <c r="AD190" i="10"/>
  <c r="AF190" i="10" s="1"/>
  <c r="AH190" i="10"/>
  <c r="AH217" i="10"/>
  <c r="AD158" i="10"/>
  <c r="AH164" i="10"/>
  <c r="AD166" i="10"/>
  <c r="AF184" i="10"/>
  <c r="AH209" i="10"/>
  <c r="AH185" i="10"/>
  <c r="AD185" i="10"/>
  <c r="AI185" i="10" s="1"/>
  <c r="AD169" i="10"/>
  <c r="AF169" i="10" s="1"/>
  <c r="AL216" i="10"/>
  <c r="AH216" i="10"/>
  <c r="AF216" i="10"/>
  <c r="AL217" i="10"/>
  <c r="AI219" i="10"/>
  <c r="AG171" i="10"/>
  <c r="AF177" i="10"/>
  <c r="AI182" i="10"/>
  <c r="AL209" i="10"/>
  <c r="AI228" i="10"/>
  <c r="AG172" i="10"/>
  <c r="AG181" i="10"/>
  <c r="AG186" i="10"/>
  <c r="AH197" i="10"/>
  <c r="AF202" i="10"/>
  <c r="AF206" i="10"/>
  <c r="AG210" i="10"/>
  <c r="AG213" i="10"/>
  <c r="AK213" i="10" s="1"/>
  <c r="AG219" i="10"/>
  <c r="AJ219" i="10" s="1"/>
  <c r="AC221" i="10"/>
  <c r="AL221" i="10" s="1"/>
  <c r="AG225" i="10"/>
  <c r="AL223" i="10"/>
  <c r="AH225" i="10"/>
  <c r="AD227" i="10"/>
  <c r="AI227" i="10" s="1"/>
  <c r="AG182" i="10"/>
  <c r="AL196" i="10"/>
  <c r="AF198" i="10"/>
  <c r="AH202" i="10"/>
  <c r="AE203" i="10"/>
  <c r="AL203" i="10" s="1"/>
  <c r="AH206" i="10"/>
  <c r="AC228" i="10"/>
  <c r="AH173" i="10"/>
  <c r="AF174" i="10"/>
  <c r="AH182" i="10"/>
  <c r="AH184" i="10"/>
  <c r="AH187" i="10"/>
  <c r="AC195" i="10"/>
  <c r="AH195" i="10" s="1"/>
  <c r="AC199" i="10"/>
  <c r="AH199" i="10" s="1"/>
  <c r="AH214" i="10"/>
  <c r="AH215" i="10"/>
  <c r="AH220" i="10"/>
  <c r="AF221" i="10"/>
  <c r="AC176" i="10"/>
  <c r="AG183" i="10"/>
  <c r="AL186" i="10"/>
  <c r="AG200" i="10"/>
  <c r="AH203" i="10"/>
  <c r="AD211" i="10"/>
  <c r="AF211" i="10" s="1"/>
  <c r="AL213" i="10"/>
  <c r="AL219" i="10"/>
  <c r="AH227" i="10"/>
  <c r="AL202" i="10"/>
  <c r="AC212" i="10"/>
  <c r="AH212" i="10" s="1"/>
  <c r="AC218" i="10"/>
  <c r="AH218" i="10" s="1"/>
  <c r="AC224" i="10"/>
  <c r="AH224" i="10" s="1"/>
  <c r="AL173" i="10"/>
  <c r="AL182" i="10"/>
  <c r="AL184" i="10"/>
  <c r="AL187" i="10"/>
  <c r="AD189" i="10"/>
  <c r="AE189" i="10" s="1"/>
  <c r="AL189" i="10" s="1"/>
  <c r="AG201" i="10"/>
  <c r="AF209" i="10"/>
  <c r="AD212" i="10"/>
  <c r="AF212" i="10" s="1"/>
  <c r="AF217" i="10"/>
  <c r="AD218" i="10"/>
  <c r="AI218" i="10" s="1"/>
  <c r="AF223" i="10"/>
  <c r="AD224" i="10"/>
  <c r="AF224" i="10" s="1"/>
  <c r="AD172" i="10"/>
  <c r="AL172" i="10" s="1"/>
  <c r="AD181" i="10"/>
  <c r="AL181" i="10" s="1"/>
  <c r="AG196" i="10"/>
  <c r="AK196" i="10" s="1"/>
  <c r="AK36" i="10" l="1"/>
  <c r="AL62" i="10"/>
  <c r="AJ225" i="10"/>
  <c r="AI206" i="10"/>
  <c r="AG206" i="10"/>
  <c r="AJ206" i="10" s="1"/>
  <c r="AI171" i="10"/>
  <c r="AF226" i="10"/>
  <c r="AK226" i="10" s="1"/>
  <c r="AH226" i="10"/>
  <c r="AK148" i="10"/>
  <c r="AH177" i="10"/>
  <c r="AL177" i="10"/>
  <c r="AK116" i="10"/>
  <c r="AL141" i="10"/>
  <c r="AK186" i="10"/>
  <c r="AI205" i="10"/>
  <c r="AK210" i="10"/>
  <c r="AJ127" i="10"/>
  <c r="AJ215" i="10"/>
  <c r="AK182" i="10"/>
  <c r="AL205" i="10"/>
  <c r="AL168" i="10"/>
  <c r="AG168" i="10"/>
  <c r="AK168" i="10" s="1"/>
  <c r="AJ145" i="10"/>
  <c r="AJ210" i="10"/>
  <c r="AF205" i="10"/>
  <c r="AK205" i="10" s="1"/>
  <c r="AK142" i="10"/>
  <c r="AL193" i="10"/>
  <c r="AL89" i="10"/>
  <c r="AL95" i="10"/>
  <c r="AL52" i="10"/>
  <c r="AK96" i="10"/>
  <c r="AK215" i="10"/>
  <c r="AK22" i="10"/>
  <c r="AJ148" i="10"/>
  <c r="AG221" i="10"/>
  <c r="AK221" i="10" s="1"/>
  <c r="AF10" i="10"/>
  <c r="AK10" i="10" s="1"/>
  <c r="AJ200" i="10"/>
  <c r="AL34" i="10"/>
  <c r="AF171" i="10"/>
  <c r="AJ171" i="10" s="1"/>
  <c r="AK66" i="10"/>
  <c r="AF193" i="10"/>
  <c r="AJ193" i="10" s="1"/>
  <c r="AK54" i="10"/>
  <c r="AG30" i="10"/>
  <c r="AK30" i="10" s="1"/>
  <c r="AL170" i="10"/>
  <c r="AI137" i="10"/>
  <c r="AI62" i="10"/>
  <c r="AK90" i="10"/>
  <c r="AI74" i="10"/>
  <c r="AL42" i="10"/>
  <c r="AH136" i="10"/>
  <c r="AF57" i="10"/>
  <c r="AJ57" i="10" s="1"/>
  <c r="AJ15" i="10"/>
  <c r="AI190" i="10"/>
  <c r="AL204" i="10"/>
  <c r="AI146" i="10"/>
  <c r="AK173" i="10"/>
  <c r="AL190" i="10"/>
  <c r="AI78" i="10"/>
  <c r="AK58" i="10"/>
  <c r="AL146" i="10"/>
  <c r="AL137" i="10"/>
  <c r="AF157" i="10"/>
  <c r="AJ157" i="10" s="1"/>
  <c r="AL138" i="10"/>
  <c r="AK170" i="10"/>
  <c r="AH62" i="10"/>
  <c r="AH221" i="10"/>
  <c r="AL112" i="10"/>
  <c r="AF79" i="10"/>
  <c r="AK79" i="10" s="1"/>
  <c r="AL92" i="10"/>
  <c r="AK187" i="10"/>
  <c r="AH72" i="10"/>
  <c r="AL226" i="10"/>
  <c r="AL72" i="10"/>
  <c r="AJ54" i="10"/>
  <c r="AJ173" i="10"/>
  <c r="AL167" i="10"/>
  <c r="AL78" i="10"/>
  <c r="AL74" i="10"/>
  <c r="AL30" i="10"/>
  <c r="AJ66" i="10"/>
  <c r="AG42" i="10"/>
  <c r="AK42" i="10" s="1"/>
  <c r="AJ96" i="10"/>
  <c r="AH53" i="10"/>
  <c r="AH49" i="10"/>
  <c r="AI214" i="10"/>
  <c r="AL214" i="10"/>
  <c r="AF201" i="10"/>
  <c r="AK201" i="10" s="1"/>
  <c r="AI201" i="10"/>
  <c r="AL185" i="10"/>
  <c r="AL162" i="10"/>
  <c r="AI81" i="10"/>
  <c r="AJ142" i="10"/>
  <c r="AH126" i="10"/>
  <c r="AG73" i="10"/>
  <c r="AK73" i="10" s="1"/>
  <c r="AL13" i="10"/>
  <c r="AL15" i="10"/>
  <c r="AH162" i="10"/>
  <c r="AK137" i="10"/>
  <c r="AJ22" i="10"/>
  <c r="AF220" i="10"/>
  <c r="AK220" i="10" s="1"/>
  <c r="AF13" i="10"/>
  <c r="AJ13" i="10" s="1"/>
  <c r="AI170" i="10"/>
  <c r="AL224" i="10"/>
  <c r="AL49" i="10"/>
  <c r="AK15" i="10"/>
  <c r="AK72" i="10"/>
  <c r="AJ72" i="10"/>
  <c r="AG59" i="10"/>
  <c r="AJ59" i="10" s="1"/>
  <c r="AL115" i="10"/>
  <c r="AF65" i="10"/>
  <c r="AK65" i="10" s="1"/>
  <c r="AL110" i="10"/>
  <c r="AK91" i="10"/>
  <c r="AL28" i="10"/>
  <c r="AL18" i="10"/>
  <c r="AL71" i="10"/>
  <c r="AJ137" i="10"/>
  <c r="AL47" i="10"/>
  <c r="AL25" i="10"/>
  <c r="AK80" i="10"/>
  <c r="AG167" i="10"/>
  <c r="AK167" i="10" s="1"/>
  <c r="AG110" i="10"/>
  <c r="AK110" i="10" s="1"/>
  <c r="AL126" i="10"/>
  <c r="AF18" i="10"/>
  <c r="AJ18" i="10" s="1"/>
  <c r="AF189" i="10"/>
  <c r="AI28" i="10"/>
  <c r="AK127" i="10"/>
  <c r="AL152" i="10"/>
  <c r="AF35" i="10"/>
  <c r="AK35" i="10" s="1"/>
  <c r="AF19" i="10"/>
  <c r="AK19" i="10" s="1"/>
  <c r="AI153" i="10"/>
  <c r="AF11" i="10"/>
  <c r="AF12" i="10"/>
  <c r="AK12" i="10" s="1"/>
  <c r="AL143" i="10"/>
  <c r="AH117" i="10"/>
  <c r="AI150" i="10"/>
  <c r="AL53" i="10"/>
  <c r="AF92" i="10"/>
  <c r="AK92" i="10" s="1"/>
  <c r="AL117" i="10"/>
  <c r="AI42" i="10"/>
  <c r="AK128" i="10"/>
  <c r="AJ187" i="10"/>
  <c r="AK194" i="10"/>
  <c r="AK94" i="10"/>
  <c r="AJ94" i="10"/>
  <c r="AK214" i="10"/>
  <c r="AF181" i="10"/>
  <c r="AK181" i="10" s="1"/>
  <c r="AI101" i="10"/>
  <c r="AG25" i="10"/>
  <c r="AK25" i="10" s="1"/>
  <c r="AF17" i="10"/>
  <c r="AJ17" i="10" s="1"/>
  <c r="AI94" i="10"/>
  <c r="AG141" i="10"/>
  <c r="AF197" i="10"/>
  <c r="AI197" i="10"/>
  <c r="AF125" i="10"/>
  <c r="AI125" i="10"/>
  <c r="AI169" i="10"/>
  <c r="AL195" i="10"/>
  <c r="AG152" i="10"/>
  <c r="AF175" i="10"/>
  <c r="AJ175" i="10" s="1"/>
  <c r="AL91" i="10"/>
  <c r="AF126" i="10"/>
  <c r="AJ126" i="10" s="1"/>
  <c r="AG47" i="10"/>
  <c r="AL57" i="10"/>
  <c r="AG34" i="10"/>
  <c r="AK34" i="10" s="1"/>
  <c r="AL19" i="10"/>
  <c r="AL94" i="10"/>
  <c r="AL220" i="10"/>
  <c r="AF71" i="10"/>
  <c r="AL183" i="10"/>
  <c r="AL169" i="10"/>
  <c r="AL188" i="10"/>
  <c r="AJ128" i="10"/>
  <c r="AG146" i="10"/>
  <c r="AK146" i="10" s="1"/>
  <c r="AJ90" i="10"/>
  <c r="AF39" i="10"/>
  <c r="AL125" i="10"/>
  <c r="AJ153" i="10"/>
  <c r="AJ80" i="10"/>
  <c r="AF61" i="10"/>
  <c r="AK61" i="10" s="1"/>
  <c r="AF112" i="10"/>
  <c r="AK112" i="10" s="1"/>
  <c r="AF183" i="10"/>
  <c r="AJ183" i="10" s="1"/>
  <c r="AH124" i="10"/>
  <c r="AI91" i="10"/>
  <c r="AL73" i="10"/>
  <c r="AG199" i="10"/>
  <c r="AJ199" i="10" s="1"/>
  <c r="AI224" i="10"/>
  <c r="AK219" i="10"/>
  <c r="AL59" i="10"/>
  <c r="AF23" i="10"/>
  <c r="AK23" i="10" s="1"/>
  <c r="AF52" i="10"/>
  <c r="AH152" i="10"/>
  <c r="AI110" i="10"/>
  <c r="AG115" i="10"/>
  <c r="AG62" i="10"/>
  <c r="AJ62" i="10" s="1"/>
  <c r="AL23" i="10"/>
  <c r="AL35" i="10"/>
  <c r="AF164" i="10"/>
  <c r="AI164" i="10"/>
  <c r="AH15" i="10"/>
  <c r="AL124" i="10"/>
  <c r="AL107" i="10"/>
  <c r="AF38" i="10"/>
  <c r="AK111" i="10"/>
  <c r="AJ111" i="10"/>
  <c r="AJ20" i="10"/>
  <c r="AK20" i="10"/>
  <c r="AJ165" i="10"/>
  <c r="AK165" i="10"/>
  <c r="AK117" i="10"/>
  <c r="AJ217" i="10"/>
  <c r="AK217" i="10"/>
  <c r="AI211" i="10"/>
  <c r="AL211" i="10"/>
  <c r="AK198" i="10"/>
  <c r="AJ198" i="10"/>
  <c r="AI212" i="10"/>
  <c r="AK216" i="10"/>
  <c r="AJ216" i="10"/>
  <c r="AJ213" i="10"/>
  <c r="AI147" i="10"/>
  <c r="AL147" i="10"/>
  <c r="AI204" i="10"/>
  <c r="AG204" i="10"/>
  <c r="AL139" i="10"/>
  <c r="AF152" i="10"/>
  <c r="AI100" i="10"/>
  <c r="AF100" i="10"/>
  <c r="AH165" i="10"/>
  <c r="AG140" i="10"/>
  <c r="AJ140" i="10" s="1"/>
  <c r="AL136" i="10"/>
  <c r="AG81" i="10"/>
  <c r="AG78" i="10"/>
  <c r="AJ78" i="10" s="1"/>
  <c r="AH78" i="10"/>
  <c r="AG67" i="10"/>
  <c r="AG44" i="10"/>
  <c r="AL44" i="10"/>
  <c r="AG107" i="10"/>
  <c r="AG51" i="10"/>
  <c r="AI21" i="10"/>
  <c r="AK184" i="10"/>
  <c r="AJ184" i="10"/>
  <c r="AL158" i="10"/>
  <c r="AK99" i="10"/>
  <c r="AJ99" i="10"/>
  <c r="AI105" i="10"/>
  <c r="AL105" i="10"/>
  <c r="AL67" i="10"/>
  <c r="AK123" i="10"/>
  <c r="AJ123" i="10"/>
  <c r="AJ163" i="10"/>
  <c r="AL113" i="10"/>
  <c r="AK41" i="10"/>
  <c r="AJ41" i="10"/>
  <c r="AK45" i="10"/>
  <c r="AJ45" i="10"/>
  <c r="AG11" i="10"/>
  <c r="AL11" i="10"/>
  <c r="AF56" i="10"/>
  <c r="AL218" i="10"/>
  <c r="AG224" i="10"/>
  <c r="AK224" i="10" s="1"/>
  <c r="AL140" i="10"/>
  <c r="AJ196" i="10"/>
  <c r="AF218" i="10"/>
  <c r="AK159" i="10"/>
  <c r="AJ159" i="10"/>
  <c r="AH158" i="10"/>
  <c r="AL88" i="10"/>
  <c r="AG88" i="10"/>
  <c r="AL101" i="10"/>
  <c r="AL120" i="10"/>
  <c r="AF136" i="10"/>
  <c r="AH92" i="10"/>
  <c r="AG37" i="10"/>
  <c r="AL37" i="10"/>
  <c r="AH56" i="10"/>
  <c r="AG56" i="10"/>
  <c r="AL31" i="10"/>
  <c r="AL51" i="10"/>
  <c r="AF98" i="10"/>
  <c r="AI115" i="10"/>
  <c r="AG74" i="10"/>
  <c r="AJ74" i="10" s="1"/>
  <c r="AH57" i="10"/>
  <c r="AG39" i="10"/>
  <c r="AG31" i="10"/>
  <c r="AK31" i="10" s="1"/>
  <c r="AH37" i="10"/>
  <c r="AG89" i="10"/>
  <c r="AH42" i="10"/>
  <c r="AJ174" i="10"/>
  <c r="AK174" i="10"/>
  <c r="AL228" i="10"/>
  <c r="AH228" i="10"/>
  <c r="AG228" i="10"/>
  <c r="AL175" i="10"/>
  <c r="AK93" i="10"/>
  <c r="AJ93" i="10"/>
  <c r="AI99" i="10"/>
  <c r="AL99" i="10"/>
  <c r="AI165" i="10"/>
  <c r="AF120" i="10"/>
  <c r="AK135" i="10"/>
  <c r="AJ135" i="10"/>
  <c r="AH98" i="10"/>
  <c r="AI31" i="10"/>
  <c r="AJ21" i="10"/>
  <c r="AK21" i="10"/>
  <c r="AF50" i="10"/>
  <c r="AJ8" i="10"/>
  <c r="AK8" i="10"/>
  <c r="AL150" i="10"/>
  <c r="AK206" i="10"/>
  <c r="AK190" i="10"/>
  <c r="AJ190" i="10"/>
  <c r="AK225" i="10"/>
  <c r="AJ186" i="10"/>
  <c r="AI181" i="10"/>
  <c r="AF172" i="10"/>
  <c r="AL157" i="10"/>
  <c r="AF115" i="10"/>
  <c r="AK149" i="10"/>
  <c r="AJ149" i="10"/>
  <c r="AL76" i="10"/>
  <c r="AG76" i="10"/>
  <c r="AK76" i="10" s="1"/>
  <c r="AH50" i="10"/>
  <c r="AG50" i="10"/>
  <c r="AJ151" i="10"/>
  <c r="AL100" i="10"/>
  <c r="AL98" i="10"/>
  <c r="AL56" i="10"/>
  <c r="AJ28" i="10"/>
  <c r="AK28" i="10"/>
  <c r="AL21" i="10"/>
  <c r="AJ63" i="10"/>
  <c r="AF47" i="10"/>
  <c r="AG38" i="10"/>
  <c r="AI12" i="10"/>
  <c r="AH176" i="10"/>
  <c r="AG176" i="10"/>
  <c r="AL176" i="10"/>
  <c r="AF158" i="10"/>
  <c r="AI158" i="10"/>
  <c r="AK222" i="10"/>
  <c r="AJ222" i="10"/>
  <c r="AI172" i="10"/>
  <c r="AG218" i="10"/>
  <c r="AJ182" i="10"/>
  <c r="AK118" i="10"/>
  <c r="AH153" i="10"/>
  <c r="AK87" i="10"/>
  <c r="AJ87" i="10"/>
  <c r="AL70" i="10"/>
  <c r="AG70" i="10"/>
  <c r="AG143" i="10"/>
  <c r="AJ143" i="10" s="1"/>
  <c r="AL93" i="10"/>
  <c r="AI93" i="10"/>
  <c r="AL65" i="10"/>
  <c r="AK108" i="10"/>
  <c r="AJ108" i="10"/>
  <c r="AJ119" i="10"/>
  <c r="AL38" i="10"/>
  <c r="AG71" i="10"/>
  <c r="AK53" i="10"/>
  <c r="AJ53" i="10"/>
  <c r="AH28" i="10"/>
  <c r="AH47" i="10"/>
  <c r="AI10" i="10"/>
  <c r="AK177" i="10"/>
  <c r="AJ177" i="10"/>
  <c r="AK202" i="10"/>
  <c r="AJ202" i="10"/>
  <c r="AK200" i="10"/>
  <c r="AG150" i="10"/>
  <c r="AJ150" i="10" s="1"/>
  <c r="AL199" i="10"/>
  <c r="AG212" i="10"/>
  <c r="AK212" i="10" s="1"/>
  <c r="AK153" i="10"/>
  <c r="AI114" i="10"/>
  <c r="AF114" i="10"/>
  <c r="AG166" i="10"/>
  <c r="AF139" i="10"/>
  <c r="AG138" i="10"/>
  <c r="AJ64" i="10"/>
  <c r="AK64" i="10"/>
  <c r="AH110" i="10"/>
  <c r="AH70" i="10"/>
  <c r="AI25" i="10"/>
  <c r="AH74" i="10"/>
  <c r="AG113" i="10"/>
  <c r="AJ122" i="10"/>
  <c r="AJ209" i="10"/>
  <c r="AK209" i="10"/>
  <c r="AH157" i="10"/>
  <c r="AL87" i="10"/>
  <c r="AI87" i="10"/>
  <c r="AG101" i="10"/>
  <c r="AG95" i="10"/>
  <c r="AK106" i="10"/>
  <c r="AJ106" i="10"/>
  <c r="AK55" i="10"/>
  <c r="AJ55" i="10"/>
  <c r="AJ60" i="10"/>
  <c r="AK60" i="10"/>
  <c r="AI43" i="10"/>
  <c r="AL43" i="10"/>
  <c r="AI76" i="10"/>
  <c r="AJ77" i="10"/>
  <c r="AK40" i="10"/>
  <c r="AJ40" i="10"/>
  <c r="AI17" i="10"/>
  <c r="AL212" i="10"/>
  <c r="AI203" i="10"/>
  <c r="AG203" i="10"/>
  <c r="AK169" i="10"/>
  <c r="AJ169" i="10"/>
  <c r="AF147" i="10"/>
  <c r="AL81" i="10"/>
  <c r="AL79" i="10"/>
  <c r="AL39" i="10"/>
  <c r="AL50" i="10"/>
  <c r="AJ36" i="10"/>
  <c r="AJ58" i="10"/>
  <c r="AK68" i="10"/>
  <c r="AJ68" i="10"/>
  <c r="AI20" i="10"/>
  <c r="AL20" i="10"/>
  <c r="AF227" i="10"/>
  <c r="AG195" i="10"/>
  <c r="AF185" i="10"/>
  <c r="AF166" i="10"/>
  <c r="AI166" i="10"/>
  <c r="AL165" i="10"/>
  <c r="AI144" i="10"/>
  <c r="AF144" i="10"/>
  <c r="AJ121" i="10"/>
  <c r="AK121" i="10"/>
  <c r="AK102" i="10"/>
  <c r="AJ102" i="10"/>
  <c r="AL114" i="10"/>
  <c r="AH76" i="10"/>
  <c r="AK49" i="10"/>
  <c r="AJ49" i="10"/>
  <c r="AH25" i="10"/>
  <c r="AK7" i="10"/>
  <c r="AJ7" i="10"/>
  <c r="AK26" i="10"/>
  <c r="AJ26" i="10"/>
  <c r="AH11" i="10"/>
  <c r="AL227" i="10"/>
  <c r="AI111" i="10"/>
  <c r="AL111" i="10"/>
  <c r="AK43" i="10"/>
  <c r="AJ43" i="10"/>
  <c r="AJ211" i="10"/>
  <c r="AK211" i="10"/>
  <c r="AJ223" i="10"/>
  <c r="AK223" i="10"/>
  <c r="AG189" i="10"/>
  <c r="AI189" i="10"/>
  <c r="AF188" i="10"/>
  <c r="AL166" i="10"/>
  <c r="AL153" i="10"/>
  <c r="AK162" i="10"/>
  <c r="AJ162" i="10"/>
  <c r="AJ124" i="10"/>
  <c r="AK124" i="10"/>
  <c r="AF105" i="10"/>
  <c r="AF75" i="10"/>
  <c r="AL75" i="10"/>
  <c r="AK104" i="10"/>
  <c r="AJ104" i="10"/>
  <c r="AK46" i="10"/>
  <c r="AJ46" i="10"/>
  <c r="AL61" i="10"/>
  <c r="AL24" i="10"/>
  <c r="AI24" i="10"/>
  <c r="AG24" i="10"/>
  <c r="AJ12" i="10" l="1"/>
  <c r="AJ205" i="10"/>
  <c r="AJ61" i="10"/>
  <c r="AK59" i="10"/>
  <c r="AJ221" i="10"/>
  <c r="AJ25" i="10"/>
  <c r="AJ226" i="10"/>
  <c r="AK18" i="10"/>
  <c r="AJ34" i="10"/>
  <c r="AJ10" i="10"/>
  <c r="AK39" i="10"/>
  <c r="AJ181" i="10"/>
  <c r="AJ42" i="10"/>
  <c r="AJ110" i="10"/>
  <c r="AK157" i="10"/>
  <c r="AJ168" i="10"/>
  <c r="AK62" i="10"/>
  <c r="AK171" i="10"/>
  <c r="AJ220" i="10"/>
  <c r="AK57" i="10"/>
  <c r="AJ65" i="10"/>
  <c r="AJ35" i="10"/>
  <c r="AJ30" i="10"/>
  <c r="AJ76" i="10"/>
  <c r="AK199" i="10"/>
  <c r="AJ19" i="10"/>
  <c r="AK17" i="10"/>
  <c r="AK175" i="10"/>
  <c r="AJ73" i="10"/>
  <c r="AJ39" i="10"/>
  <c r="AK140" i="10"/>
  <c r="AJ79" i="10"/>
  <c r="AK11" i="10"/>
  <c r="AJ92" i="10"/>
  <c r="AK189" i="10"/>
  <c r="AJ112" i="10"/>
  <c r="AK13" i="10"/>
  <c r="AK126" i="10"/>
  <c r="AJ167" i="10"/>
  <c r="AJ11" i="10"/>
  <c r="AJ23" i="10"/>
  <c r="AJ125" i="10"/>
  <c r="AK125" i="10"/>
  <c r="AK197" i="10"/>
  <c r="AK141" i="10"/>
  <c r="AJ141" i="10"/>
  <c r="AK78" i="10"/>
  <c r="AK74" i="10"/>
  <c r="AK183" i="10"/>
  <c r="AK164" i="10"/>
  <c r="AJ164" i="10"/>
  <c r="AJ146" i="10"/>
  <c r="AK52" i="10"/>
  <c r="AJ52" i="10"/>
  <c r="AK218" i="10"/>
  <c r="AJ218" i="10"/>
  <c r="AK185" i="10"/>
  <c r="AJ185" i="10"/>
  <c r="AJ95" i="10"/>
  <c r="AK95" i="10"/>
  <c r="AK139" i="10"/>
  <c r="AJ139" i="10"/>
  <c r="AK150" i="10"/>
  <c r="AJ136" i="10"/>
  <c r="AK136" i="10"/>
  <c r="AK101" i="10"/>
  <c r="AJ101" i="10"/>
  <c r="AJ56" i="10"/>
  <c r="AK56" i="10"/>
  <c r="AK51" i="10"/>
  <c r="AJ51" i="10"/>
  <c r="AJ31" i="10"/>
  <c r="AJ224" i="10"/>
  <c r="AK172" i="10"/>
  <c r="AJ172" i="10"/>
  <c r="AK152" i="10"/>
  <c r="AJ152" i="10"/>
  <c r="AK144" i="10"/>
  <c r="AJ144" i="10"/>
  <c r="AK203" i="10"/>
  <c r="AJ203" i="10"/>
  <c r="AK158" i="10"/>
  <c r="AJ158" i="10"/>
  <c r="AK98" i="10"/>
  <c r="AJ98" i="10"/>
  <c r="AK24" i="10"/>
  <c r="AJ24" i="10"/>
  <c r="AJ50" i="10"/>
  <c r="AK50" i="10"/>
  <c r="AK88" i="10"/>
  <c r="AJ88" i="10"/>
  <c r="AK143" i="10"/>
  <c r="AK113" i="10"/>
  <c r="AJ113" i="10"/>
  <c r="AK114" i="10"/>
  <c r="AJ114" i="10"/>
  <c r="AK44" i="10"/>
  <c r="AJ44" i="10"/>
  <c r="AJ204" i="10"/>
  <c r="AK204" i="10"/>
  <c r="AK75" i="10"/>
  <c r="AJ75" i="10"/>
  <c r="AK105" i="10"/>
  <c r="AJ105" i="10"/>
  <c r="AK147" i="10"/>
  <c r="AJ147" i="10"/>
  <c r="AJ38" i="10"/>
  <c r="AK38" i="10"/>
  <c r="AJ67" i="10"/>
  <c r="AK67" i="10"/>
  <c r="AJ212" i="10"/>
  <c r="AK107" i="10"/>
  <c r="AJ107" i="10"/>
  <c r="AK71" i="10"/>
  <c r="AJ71" i="10"/>
  <c r="AK195" i="10"/>
  <c r="AJ195" i="10"/>
  <c r="AK70" i="10"/>
  <c r="AJ70" i="10"/>
  <c r="AJ176" i="10"/>
  <c r="AK176" i="10"/>
  <c r="AK120" i="10"/>
  <c r="AJ120" i="10"/>
  <c r="AK166" i="10"/>
  <c r="AJ166" i="10"/>
  <c r="AK89" i="10"/>
  <c r="AJ89" i="10"/>
  <c r="AK188" i="10"/>
  <c r="AJ188" i="10"/>
  <c r="AJ189" i="10"/>
  <c r="AK47" i="10"/>
  <c r="AJ47" i="10"/>
  <c r="AK115" i="10"/>
  <c r="AJ115" i="10"/>
  <c r="AJ37" i="10"/>
  <c r="AK37" i="10"/>
  <c r="AJ81" i="10"/>
  <c r="AK81" i="10"/>
  <c r="AK100" i="10"/>
  <c r="AJ100" i="10"/>
  <c r="AK138" i="10"/>
  <c r="AJ138" i="10"/>
  <c r="AJ227" i="10"/>
  <c r="AK228" i="10"/>
  <c r="AJ228" i="10"/>
</calcChain>
</file>

<file path=xl/sharedStrings.xml><?xml version="1.0" encoding="utf-8"?>
<sst xmlns="http://schemas.openxmlformats.org/spreadsheetml/2006/main" count="3433" uniqueCount="1519">
  <si>
    <t>Record Number</t>
  </si>
  <si>
    <t>Egberts FH, W. N.Weichenthal, M.Hauschild, A. Prospective monitoring of adjuvant treatment in high-risk melanoma patients: lactate dehydrogenase and protein S-100B as indicators of relapse. Melanoma research. 2009;Vol.19(1):31-5p.</t>
  </si>
  <si>
    <t>Bouwhuis MGS, S.Kruit, W.Sal,egrave;s, F.Stoitchkov, K.Patel, P.Cocquyt, V.Thomas, J.Li,eacute;nard, D.Eggermont, A. M.Ghanem, G.European Organisation for, ResearchTreatment of Cancer Melanoma, Group. Prognostic value of serial blood S100B determinations in stage IIB-III melanoma patients: a corollary study to EORTC trial 18952. European journal of cancer (Oxford, England :. 2011;Vol.47(3):361-8p.</t>
  </si>
  <si>
    <t>Rogan AS, A.Dickinson, E.Patel, V.Peckler, B.McQuade, D.Larsen, P. D. Diagnostic performance of S100B as a rule-out test for intracranial pathology in head-injured patients presenting to the emergency department who meet NICE Head Injury Guideline criteria for CT-head scan. Emergency Medicine Journal. 2023;40(3):159-66.</t>
  </si>
  <si>
    <t>Chen HD, V. Y.Zhu, G.Jiang, B.Li, Y.Boothroyd, D.Rezaii, P. G.Bet, A. M.Paulino, A. D.Weber, A.Glushakova, O. Y.Hayes, R. L.Wintermark, M. Association between Blood and Computed Tomographic Imaging Biomarkers in a Cohort of Mild Traumatic Brain Injury Patients. Journal of Neurotrauma. 2022;39(19-20):1329-38.</t>
  </si>
  <si>
    <t>Li YD, V. Y.Chen, H.Zhu, G.Jiang, B.Boothroyd, D.Rezaii, P. G.Bet, A. M.Paulino, A. D.Weber, A.Glushakova, O. Y.Hayes, R. L.Wintermark, M. Comparing blood biomarkers to clinical decision rules to select patients suspected of traumatic brain injury for head computed tomography. Neuroradiology Journal. 2023;36(1):68-75.</t>
  </si>
  <si>
    <t>H. Hopman JA. L. Santing JA. Foks KJ. Verheul RM. van der Linden CL. van den Brand CJellema K. Biomarker S100B in plasma a screening tool for mild traumatic brain injury in an emergency department. Brain Injury. 2023;37(1):47-53.</t>
  </si>
  <si>
    <t>Bhatia RW, A. R.Sreenivas, V.Bali, P.Sisodia, P.Gupta, A.Singh, N.Padma Srivastava, M. V.Prasad, K. Role of Blood Biomarkers in Differentiating Ischemic Stroke and Intracerebral Hemorrhage. Neurology India. 2020;68(4):824-9.</t>
  </si>
  <si>
    <t>Ertekin SSP, S.Ribero, S.Molina, R.Rios, J.Carrera, C.Malvehy, J.Puig, S. Monthly changes in serum levels of S100B protein as a predictor of metastasis development in high-risk melanoma patients. Journal of the European Academy of Dermatology and Venereology : JEADV. 2020;22.</t>
  </si>
  <si>
    <t>Jones CMCH, C.McCann, M.Gunyan, H.Bazarian, J. J. S100B outperforms clinical decision rules for the identification of intracranial injury on head CT scan after mild traumatic brain injury. Brain injury. 2020:1-8.</t>
  </si>
  <si>
    <t>Posti JPT, R. S.Lagerstedt, L.Dickens, A. M.Hossain, I.Mohammadian, M.Ala-Seppala, H. M.Frantzen, J.Van Gils, M.Hutchinson, P. J.Katila, A. J.Maanpaa, H. R.Menon, D.Newcombe, V.Tallus, J.Hrusovsky, K.Wilson, D.Gill, J.Sanchez, J. C.Tenovuo, O.Zetterberg, H.Blennow, K. Correlation of blood biomarkers and biomarker panels with traumatic findings on computed tomography after traumatic brain injury. Journal of neurotrauma. 2019;14.</t>
  </si>
  <si>
    <t>Gebhardt CL, R.Utikal, J. Biomarker value and pitfalls of serum S100B in the follow-up of high-risk melanoma patients. JDDG - Journal of the German Society of Dermatology. 2016;14(2):158-64.</t>
  </si>
  <si>
    <t>Richter SW, S.Czeiter, E.Amrein, K.Kornaropoulos, E. N.Verheyden, J.Sugar, G.Yang, Z.Wang, K.Maas, A. I. R.Steyerberg, E.Buki, A.Newcombe, V. F. J.Menon, D. K. Serum biomarkers identify critically ill traumatic brain injury patients for MRI. Critical care (London, England). 2022;26(1):369.</t>
  </si>
  <si>
    <t>Kahouadji SB-M, J. B.Oris, C.Durif, J.Pereira, B.Pinguet, J.Rozand, A.Schmidt, J.Sapin, V.Bouvier, D. Evaluation of serum neurofilament light in the early management of mTBI patients. Clinical Chemistry and Laboratory Medicine. 2022;60(8):1234-41.</t>
  </si>
  <si>
    <t>Koivikko PP, J. P.Mohammadian, M.Lagerstedt, L.Azurmendi, L.Hossain, I.Katila, A. J.Menon, D.Newcombe, V. F. J.Hutchinson, P. J.Maanpaa, H. R.Tallus, J.Zetterberg, H.Blennow, K.Tenovuo, O.Sanchez, J. C.Takala, R. S. K. Potential of heart fatty-acid binding protein, neurofilament light, interleukin-10 and S100 calcium-binding protein B in the acute diagnostics and severity assessment of traumatic brain injury. Emergency medicine journal : EMJ. 2022;39(3):206-12.</t>
  </si>
  <si>
    <t>Virag DK, T.Lorincz, K.Kiss, N.Jobbagy, A.Bozsanyi, S.Gulyas, L.Wikonkal, N.Schlosser, G.Borbely, A.Huba, Z.Dalmadi Kiss, B.Antal, I.Ludanyi, K. Altered Glycosylation of Human Alpha-1-Acid Glycoprotein as a Biomarker for Malignant Melanoma. Molecules. 2021;26(19).</t>
  </si>
  <si>
    <t>Seidenfaden SCK, J. L.Juul, N.Kirkegaard, H.Moller, M. F.Munster, A. M. B.Botker, M. T. Diagnostic accuracy of prehospital serum S100B and GFAP in patients with mild traumatic brain injury: a prospective observational multicenter cohort study - "the PreTBI I study". Scandinavian journal of trauma, resuscitation and emergency medicine. 2021;29(1):75.</t>
  </si>
  <si>
    <t>Haselmann VS, C.Trifonova, F.Ast, V.Froelich, M. F.Strauss, M.Kittel, M.Jaruschewski, S.Eschmann, D.Neumaier, M.Neumaier-Probst, E. Plasma-based S100B testing for management of traumatic brain injury in emergency setting. Practical Laboratory Medicine. 2021;26 (no pagination)(e00236).</t>
  </si>
  <si>
    <t>Buddharaju KJ, M.Mehta, A.Srinivasa, R.Acharya, P. Role of S100beta Glial Protein as a Serological Marker for Analysis of Acute Ischemic Stroke. Journal of Stroke Medicine. 2021;4(1):58-63.</t>
  </si>
  <si>
    <t>Blais Lecuyer JM, E.Tardif, P. A.Archambault, P. M.Chauny, J. M.Berthelot, S.Frenette, J.Perry, J.Stiell, I.Emond, M.Lee, J.Lang, E.McRae, A.Boucher, V.Le Sage, N. S100B protein level for the detection of clinically significant intracranial haemorrhage in patients with mild traumatic brain injury: A subanalysis of a prospective cohort study. Emergency Medicine Journal. 2021;38(4):285-9.</t>
  </si>
  <si>
    <t>Oris CB-M, J. B.Pinguet, J.Kahouadji, S.Durif, J.Mesle, V.Pereira, B.Schmidt, J.Sapin, V.Bouvier, D. Predictive Performance of Blood S100B in the Management of Patients Over 65 Years Old With Mild Traumatic Brain Injury. The journals of gerontology. 2021;Series A, Biological sciences and medical sciences. 76(8):1471-9.</t>
  </si>
  <si>
    <t>Onatsu JV, R.J. AaKAaLAa PMustonen, P.Pulkki, K.Korhonen, M.Hedman, M.Hoglund, K.Blennow, K.Zetterberg, H.Herukka, S. K.Taina, M. Tau, S100B and NSE as blood biomarkers in acute cerebrovascular events. In Vivo. 2020;34(5):2577-86.</t>
  </si>
  <si>
    <t>Okonkwo DOP, R. C.Puccio, A. M.Yuh, E. L.Yue, J. K.Diaz-Arrastia, R.Korley, F. K.Wang, K. K. W.Sun, X.Taylor, S. R.Mukherjee, P.Markowitz, A. J.Jain, S.Manley, G. T. Point-of-Care Platform Blood Biomarker Testing of Glial Fibrillary Acidic Protein versus S100 Calcium-Binding Protein B for Prediction of Traumatic Brain Injuries: A Transforming Research and Clinical Knowledge in Traumatic Brain Injury Study. Journal of Neurotrauma. 2020;37(23):2460-7.</t>
  </si>
  <si>
    <t>Kahouadji SS, P.Praz, L.Coiffier, J.Frochaux, V.Durif, J.Pereira, B.Arlettaz, L.Oris, C.Sapin, V.Bouvier, D. S100B Blood Level Determination for Early Management of Ski-Related Mild Traumatic Brain Injury: A Pilot Study. Frontiers in Neurology. 2020;11 (no pagination)(856).</t>
  </si>
  <si>
    <t>Iverson GLP, J. P.Ohman, J.Blennow, K.Zetterberg, H.Luoto, T. M. Reliability of serum S100B measurement following mild traumatic brain injury: a comparison of assay measurements from two laboratories. Brain Injury. 2020;34(9):1237-44.</t>
  </si>
  <si>
    <t>Carabias CSG, P. A.Panero, I.Eiriz, C.Castano-Leon, A. M.Egea, J.Lagares, A.Paredes, I.Fernandez Alen, J. A.Moreno-Gomez, L. M.Garcia-Perez, D.Chico-Fernandez, M.Barea-Mendoza, J. Chitinase-3-Like Protein 1, Serum Amyloid A1, C-Reactive Protein, and Procalcitonin Are Promising Biomarkers for Intracranial Severity Assessment of Traumatic Brain Injury: Relationship with Glasgow Coma Scale and Computed Tomography Volumetry. World Neurosurgery. 2020;134:e120-e43.</t>
  </si>
  <si>
    <t>Rahmati MA, M. R.Ehteram, H.Ferns, G. A.Ghayour-Mobarhan, M.Ghannadan, H.Mobarra, N. The elevation of S100B and downregulation of circulating miR-602 in the sera of ischemic stroke (IS) patients: the emergence of novel diagnostic and prognostic markers. Neurological Sciences. 2020;41(8):2185-92.</t>
  </si>
  <si>
    <t>Deboevere NM, N.Sierecki, M.Marchetti, M.Dubocage, M.Magimel, E.Mimoz, O.Guenezan, J. Value of copeptin and the S-100b protein assay in ruling out the diagnosis of stroke-induced dizziness pattern in emergency departments. Scandinavian journal of trauma, resuscitation and emergency medicine. 2019;27(1):72.</t>
  </si>
  <si>
    <t>Kaneko TE, T.Karino, K.Yamada, S.Kitada, M.Sakurai, T.Harada, M.Kimura, F.Takahashi, T.Kasaoka, S. Serum glial fibrillary acidic protein is a more specific biomarker than phosphorylated neurofilament heavy subunit, heart-fatty acidic protein, neuron specific enolase, and s100b protein for CT-positive mild-to-moderate traumatic brain injury. Critical Care and Shock. 2019;22(6):307-12.</t>
  </si>
  <si>
    <t>Cevik SO, M. M.Guneyk, A.Evran, S.Akkaya, E.Calis, F.Katar, S.Soyalp, C.Hanimoglu, H.Kaynar, M. Y. NRGN, S100B and GFAP levels are significantly increased in patients with structural lesions resulting from mild traumatic brain injuries. Clinical Neurology and Neurosurgery. 2019;183 (no pagination)(105380).</t>
  </si>
  <si>
    <t>Mozafari JF, M. A.Mohammadi, K.Barzegari, H.Hanafi, M. G.Saki-Malehi, A. The diagnostic accuracy of serum and urinary S100B protein in children and adolescents with mild traumatic brain injury. New Zealand Journal of Medical Laboratory Science. 2019;73(3):88-91.</t>
  </si>
  <si>
    <t>Mahan MYT, M.Ahmadi, A.Abdallah, T.Casey, H.Sturtevant, D.Judge-Yoakam, S.Hoover, C.Rafter, D.Miner, J.Richardson, C.Samadani, U. Glial Fibrillary Acidic Protein (GFAP) Outperforms S100 Calcium-Binding Protein B (S100B) and Ubiquitin C-Terminal Hydrolase L1 (UCH-L1) as Predictor for Positive Computed Tomography of the Head in Trauma Subjects. World Neurosurgery. 2019;128:e434-e44.</t>
  </si>
  <si>
    <t>Minkkinen MI, G. L.Kotilainen, A. K.Pauniaho, S. L.Mattila, V. M.Lehtimaki, T.Berghem, K.Posti, J. P.Luoto, T. M. Prospective Validation of the Scandinavian Guidelines for Initial Management of Minimal, Mild, and Moderate Head Injuries in Adults. Journal of Neurotrauma. 2019;36(20):2904-12.</t>
  </si>
  <si>
    <t>Fang CL, B.Zhou, J.Zhong, R.Wang, R.Zang, X.Shen, H.Li, Y. Blood biomarkers in ischemic stroke: Role of biomarkers in differentiation of clinical phenotype. European Journal of Inflammation. 2018;16(no pagination).</t>
  </si>
  <si>
    <t>Egea-Guerrero JJR-R, A.Quintana-Diaz, M.Freire-Aragon, M. D.Raya-Collados, D.Hernandez-Garcia, C.Ortiz-Manzano, A.Vilches-Arenas, A.Diez-Naz, A.Guerrero, J. M.Murillo-Cabezas, F. Validation of S100B use in a cohort of Spanish patients with mild traumatic brain injury: a multicentre study. Brain Injury. 2018;32(4):459-63.</t>
  </si>
  <si>
    <t>Lagerstedt LE-G, J. J.Bustamante, A.Rodriguez-Rodriguez, A.Rahal, A. E.Quintana-Diaz, M.Garcia-Armengol, R.Prica, C. M.Andereggen, E.Rinaldi, L.Sarrafzadeh, A.Schaller, K.Montaner, J.Sanchez, J. C. Combining H-FABP and GFAP increases the capacity to differentiate between CT-positive and CT-negative patients with mild traumatic brain injury. PLoS ONE. 2018;13(7) (no pagination)(e0200394).</t>
  </si>
  <si>
    <t>Allouchery GM, F.Roubin, J.Pereira, B.Schmidt, J.Raconnat, J.Pic, D.Sapin, V.Bouvier, D. Clinical validation of S100B in the management of a mild traumatic brain injury: Issues from an interventional cohort of 1449 adult patients. Clinical Chemistry and Laboratory Medicine. 2018;56(11):1897-904.</t>
  </si>
  <si>
    <t>Kelmendi FMM, A. A.Mekaj, A. Y.Blyta, A.Alimehmeti, R.Dragusha, S.Ahmeti, F.Morina, Q.Kotori, A. Serum S100B levels can predict computed tomography findings in paediatric patients with mild head injury. BioMed Research International. 2018;2018 (no pagination)(6954045).</t>
  </si>
  <si>
    <t>Lagerstedt LE-G, J. J.Rodriguez-Rodriguez, A.Bustamante, A.Montaner, J.Rahal, A. E.Andereggen, E.Rinaldi, L.Sarrafzadeh, A.Schaller, K.Sanchez, J. C. Early measurement of interleukin-10 predicts the absence of CT scan lesions in mild traumatic brain injury. PLoS ONE. 2018;13(2) (no pagination)(e0193278).</t>
  </si>
  <si>
    <t>Kayas YS, F.Akcay, Y.Yenipazar, G. K.Azarsiz, E.Sozmen, E.Ozdemir, F.Karaarslan, I. Serum amyloid a and lipoprotein associated phospholipase a levels in patients with malign melanoma: Correlations&lt;sup&gt;2&lt;/sup&gt; with clinical assessment and stage. Turk Dermatoloji Dergisi. 2018;12(3):135-42.</t>
  </si>
  <si>
    <t>David AM, C.Vignaud, F.Masson, D.Planche, L.Bord, E.Bourcier, R.Frampas, E.Batard, E.Desal, H. Evaluation of S100B blood level as a biomarker to avoid computed tomography in patients with mild head trauma under antithrombotic medication. Diagnostic and Interventional Imaging. 2017;98(7-8):551-6.</t>
  </si>
  <si>
    <t>Welch RDE, M.Lewis, L. M.Ayaz, S. I.Mika, V. H.Millis, S.Papa, L. Modeling the Kinetics of Serum Glial Fibrillary Acidic Protein, Ubiquitin Carboxyl-Terminal Hydrolase-L1, and S100B Concentrations in Patients with Traumatic Brain Injury. Journal of Neurotrauma. 2017;34(11):1957-71.</t>
  </si>
  <si>
    <t>Uslu US, S.Schliep, K.Erdmann, M.Koch, H. U.Parsch, H.Rosenheinrich, S.Anzengruber, D.Bosserhoff, A. K.Schuler, G.Schuler-Thurner, B. Comparison of the serum tumor markers s100 and melanoma-inhibitory activity (MIA) in the monitoring of patients with metastatic melanoma receiving vaccination immunotherapy with dendritic cells. Anticancer Research. 2017;37(9):5033-7.</t>
  </si>
  <si>
    <t>Lagerstedt LE-G, J. J.Bustamante, A.Montaner, J.Rodriguez-Rodriguez, A.El Rahal, A.Turck, N.Quintana, M.Garcia-Armengol, R.Prica, C. M.Andereggen, E.Rinaldi, L.Sarrafzadeh, A.Schaller, K.Sanchez, J. C. H-FABP: A new biomarker to differentiate between CT-positive and CT-negative patients with mild traumatic brain injury. PLoS ONE. 2017;12(4) (no pagination)(e0175572).</t>
  </si>
  <si>
    <t>Alegre EZ, L.Perez-Gracia, J. L.Gonzalez-Cao, M.Soria, L.Martin-Algarra, S.Gonzalez, A. Circulating melanoma exosomes as diagnostic and prognosis biomarkers. Clinica Chimica Acta. 2016;454:28-32.</t>
  </si>
  <si>
    <t>Asadollahi SH, K.Taghizadeh, M.Seidabadi, A. M.Jamshidian, M.Vafaee, A.Manoochehri, M.Shojaee, A. H.Hatamabadi, H. R. Reducing head computed tomography after mild traumatic brain injury: Screening value of clinical findings and S100B protein levels. Brain Injury. 2016;30(2):172-8.</t>
  </si>
  <si>
    <t>Zhou SB, J.Wang, Y.Pan, S. S100beta as a biomarker for differential diagnosis of intracerebral hemorrhage and ischemic stroke. Neurological Research. 2016;38(4):327-32.</t>
  </si>
  <si>
    <t>Manzano SH, I. B.Kellenberger, C. J.Lacroix, L.Klima-Lange, D.Hersberger, M.La Scala, G.Altermatt, S.Staubli, G. Diagnostic performance of S100B protein serum measurement in detecting intracranial injury in children with mild head trauma. Emergency Medicine Journal. 2016;33(1):42-6.</t>
  </si>
  <si>
    <t>Welch RDA, S. I.Lewis, L. M.Unden, J.Chen, J. Y.Mika, V. H.Saville, B.Tyndall, J. A.Nash, M.Buki, A.Barzo, P.Hack, D.Tortella, F. C.Schmid, K.Hayes, R. L.Vossough, A.Sweriduk, S. T.Bazarian, J. J. Ability of serum glial fibrillary acidic protein, ubiquitin C-Terminal Hydrolase-L1, and S100B to differentiate normal and abnormal head computed tomography findings in patients with suspected mild or moderate traumatic brain injury. Journal of Neurotrauma. 2016;33(2):203-14.</t>
  </si>
  <si>
    <t>Papa LM, M. K.Ramirez, J.Ramia, M.Kirby, S.Silvestri, S.Giordano, P.Weber, K.Braga, C. F.Tan, C. N.Ameli, N. J.Lopez, M.Zonfrillo, M. In children and youth with mild and moderate traumatic brain injury, glial fibrillary acidic protein out-performs s100beta in detecting traumatic intracranial lesions on computed tomography. Journal of Neurotrauma. 2016;33(1):58-64.</t>
  </si>
  <si>
    <t>Shahim PG, M.Liman, V.Andreasson, U.Norgren, N.Tegner, Y.Mattsson, N.Andreasen, N.Ost, M.Zetterberg, H.Nellgard, B.Blennow, K. Serum neurofilament light protein predicts clinical outcome in traumatic brain injury. Scientific reports. 2016;6:36791.</t>
  </si>
  <si>
    <t>Thaler HWS, J.Pusch, M.Pienaar, S.Wunderer, J.Pittermann, P.Valenta, R.Gleiss, A.Fialka, C.Mousavi, M. Evaluation of S100B in the diagnosis of suspected intracranial hemorrhage after minor head injury in patients who are receiving platelet aggregation inhibitors and in patients 65 years of age and older. Journal of Neurosurgery. 2015;123(5):1202-8.</t>
  </si>
  <si>
    <t>Papa LS, S.Brophy, G. M.Giordano, P.Falk, J. L.Braga, C. F.Tan, C. N.Ameli, N. J.Demery, J. A.Dixit, N. K.Mendes, M. E.Hayes, R. L.Wang, K. K. W.Robertson, C. S. GFAP out-performs S100beta in detecting traumatic intracranial lesions on computed tomography in trauma patients with mild traumatic brain injury and those with extracranial lesions. Journal of Neurotrauma. 2014;31(22):1815-22.</t>
  </si>
  <si>
    <t>Laribi SK, J.Borderie, D.Collet, C.Deschamps, P.Ababsa, R.Mouniam, L.Got, L.Leon, A.Thoannes, H.Santin, A.Kouyoumdjian, J. C.Dahyot-Fizelier, C.Millet, C.Golmard, J. L.Beaudeux, J. L. S100B blood level measurement to exclude cerebral lesions after minor head injury: The multicenter STIC-S100 French study. Clinical Chemistry and Laboratory Medicine. 2014;52(4):527-36.</t>
  </si>
  <si>
    <t>Purrucker JCH, O.Lutsch, J. K.Zorn, M.Schwaninger, M.Bruckner, T.Auffarth, G. U.Veltkamp, R. Serum protein S100beta is a diagnostic biomarker for distinguishing posterior circulation stroke from vertigo of nonvascular causes. European Neurology. 2014;72(5-6):278-84.</t>
  </si>
  <si>
    <t>Henry LF, C.Guiraud, I.Bastide, S.Fabbro-Peray, P.Martinez, J.Lavabre-Bertrand, T.Meunier, L.Stoebner, P. E. Clinical use of p-proteasome in discriminating metastatic melanoma patients: Comparative study with LDH, MIA and S100B protein. International Journal of Cancer. 2013;133(1):142-8.</t>
  </si>
  <si>
    <t>Bazarian JJB, B. J.He, H.Mookerjee, S.Jones, C.Kiechle, K.Moynihan, R.Wojcik, S. M.Grant, W. D.Secreti, L. M.Triner, W.Moscati, R.Leinhart, A.Ellis, G. L.Khan, J. Classification accuracy of serum apo a-i and s100b for the diagnosis of mild traumatic brain injury and prediction of abnormal initial head computed tomography scan. Journal of Neurotrauma. 2013;30(20):1747-54.</t>
  </si>
  <si>
    <t>Park SYK, M. H.Kim, O. J.Ahn, H. J.Song, J. Y.Jeong, J. Y.Oh, S. H. Plasma heart-type fatty acid binding protein level in acute ischemic stroke: Comparative analysis with plasma S100B level for diagnosis of stroke and prediction of long-term clinical outcome. Clinical Neurology and Neurosurgery. 2013;115(4):405-10.</t>
  </si>
  <si>
    <t>Egea-Guerrero JJR-R, J.Murillo-Cabezas, F.Munoz-Sanchez, M. A.Vilches-Arenas, A.Sanchez-Linares, P.Dominguez-Roldan, J. M.Leon-Carrion, J. Accuracy of the S100beta protein as a marker of brain damage in traumatic brain injury. Brain Injury. 2012;26(1):76-82.</t>
  </si>
  <si>
    <t>Babcock LB, T.Mookerjee, S.Bazarian, J. J. Ability of S100B to predict severity and cranial CT results in children with TBI. Brain Injury. 2012;26(11):1372-80.</t>
  </si>
  <si>
    <t>Calcagnile OU, L.Unden, J. Clinical validation of S100B use in management of mild head injury. BMC Emergency Medicine. 2012;12 (no pagination)(13).</t>
  </si>
  <si>
    <t>Lange RTI, G. L.Brubacher, J. R. Clinical utility of the protein S100B to evaluate traumatic brain injury in the presence of acute alcohol intoxication. Journal of Head Trauma Rehabilitation. 2012;27(2):123-34.</t>
  </si>
  <si>
    <t>Gonzalez-Garcia SG-Q, A.Pena-Sanchez, M.Menendez-Sainz, C.Fernandez-Carriera, R.Arteche-Prior, M.Pando-Cabrera, A.Fernandez-Concepcion, O. Serum neuron-specific enolase and S100 calcium binding protein B biomarker levels do not improve diagnosis of acute stroke. Journal of the Royal College of Physicians of Edinburgh. 2012;42(3):199-204.</t>
  </si>
  <si>
    <t>Bouvier DF, M.Dauphin, J. B.Amat, F.Ughetto, S.Labbe, A.Sapin, V. Serum S100B determination in the management of pediatric mild traumatic brain injury. Clinical Chemistry. 2012;58(7):1116-22.</t>
  </si>
  <si>
    <t>Maier TL, R. P.Sturm, R. A.Klingenstein, A.Korting, H. C.Ruzicka, T.Berking, C. Osteopontin expression in plasma of melanoma patients and in melanocytic tumours. Journal of the European Academy of Dermatology and Venereology. 2012;26(9):1084-91.</t>
  </si>
  <si>
    <t>Peric BZ, I.Novakovic, S.Zgajnar, J.Hocevar, M. Role of serum S100B and PET-CT in follow-up of patients with cutaneous melanoma. BMC Cancer. 2011;11 (no pagination)(328).</t>
  </si>
  <si>
    <t>Kotlyar SL, G. L.Moore, C. L.D'Onofrio, G. S100b immunoassay: An assessment of diagnostic utility in minor head trauma. Journal of Emergency Medicine. 2011;41(3):285-93.</t>
  </si>
  <si>
    <t>Lange RTB, J. R.Iverson, G. L.Procyshyn, R. M.Mitrovic, S. Differential effects of alcohol intoxication on s100b levels following traumatic brain injury. Journal of Trauma - Injury, Infection and Critical Care. 2010;68(5):1065-71.</t>
  </si>
  <si>
    <t>Kim MHK, S. Y.Kim, M. C.Lee, W. I. Plasma biomarkers in the diagnosis of acute ischemic stroke. Annals of Clinical and Laboratory Science. 2010;40(4):336-41.</t>
  </si>
  <si>
    <t>Bechtel KF, S.Marshall, C.Dziura, J.Simpson, C. Relationship of serum S100B levels and intracranial injury in children with closed head trauma. Pediatrics. 2009;124(4):e697-e704.</t>
  </si>
  <si>
    <t>Morochovic RR, O.Kitka, M.Pingorova, S.Cibur, P.Tomkova, D.Lenartova, R. Serum S100B protein in early management of patients after mild traumatic brain injury. European Journal of Neurology. 2009;16(10):1112-7.</t>
  </si>
  <si>
    <t>Muller KT, W.Biasca, N.Unden, J.Waterloo, K.Romner, B.Ingebrigtsen, T. S100B serum level predicts computed tomography findings after minor head injury. Journal of Trauma - Injury, Infection and Critical Care. 2007;62(6):1452-6.</t>
  </si>
  <si>
    <t>Oh EJK, Y. M.Jegal, D. W.Kahng, J.Park, Y. J.Han, K. Diagnostic value of Elecsys S100 as a marker of acute brain injury in the emergency department. Journal of Clinical Laboratory Analysis. 2007;21(6):387-92.</t>
  </si>
  <si>
    <t>Auge JMM, R.Filella, X.Bosch, E.Gonzalez Cao, M.Puig, S.Malvehy, J.Castel, T.Ballesta, A. M. S-100beta and MIA in advanced melanoma in relation to prognostic factors. Anticancer Research. 2005;25(3 A):1779-82.</t>
  </si>
  <si>
    <t>Mussack TK, C.Buhmann, S.Biberthaler, P.Ladurner, R.Gippner-Steppert, C.Mutschler, W.Jochum, M. Significance of Elecsys S100 immunoassay for real-time assessment of traumatic brain damage in multiple trauma patients. Clinical Chemistry and Laboratory Medicine. 2006;44(9):1140-5.</t>
  </si>
  <si>
    <t>Poli-de-Figueiredo LFB, P.Simao Filho, C.Hauser, C.Mutschler, W.Jochum, M. Measurement of S-100B for risk classification of victims sustaining minor head injury - First pilot study in Brazil. Clinics. 2006;61(1):41-6.</t>
  </si>
  <si>
    <t>Vrbic SF, S.Pejic, I.Vrbic, M.Filipovic, A. Sensitivity, specificity, positive and negative predictive value of serum S-100 beta protein in patients with malignant melanoma. Journal of BUON. 2003;8(2):139-41.</t>
  </si>
  <si>
    <t>Foerch CO, B.Singer, O. C.Neumann-Haefelin, T.Yan, B.Berkefeld, J.Steinmetz, H.Sitzer, M. Serum S100B predicts a malignant course of infarction in patients with acute middle cerebral artery occlusion. Stroke. 2004;35(9):2160-4.</t>
  </si>
  <si>
    <t>Zimmermann-Ivol CGB, P. R.Le Floch-Rohr, J.Allard, L.Hochstrasser, D. F.Sanchez, J. C. Fatty acid binding protein as a serum marker for the early diagnosis of stroke: A pilot study. Molecular and Cellular Proteomics. 2004;3(1):66-72.</t>
  </si>
  <si>
    <t>Juergensen AH, U.Hein, R.Stolz, W.Buettner, R.Bosserhoff, A. K. Comparison of two prognostic markers for malignant melanoma: MIA and S100 beta. Tumor Biology. 2001;22(1):54-8.</t>
  </si>
  <si>
    <t>Stoitchkov KL, S.Garnier, J. P.Bousquet, B.Tsankov, N.Morel, P.Ghanem, G.Le Bricon, T. Melanoma progression and serum l-dopa/l-tyrosine ratio: A comparison with S100B. Melanoma Research. 2002;12(3):255-62.</t>
  </si>
  <si>
    <t>Mussack TB, P.Kanz, K. G.Heckl, U.Gruber, R.Linsenmaier, U.Mutschler, W.Jochum, M. Immediate S-100B and neuron-specific enolase plasma measurements for rapid evaluation of primary brain damage in alcohol-intoxicated, minor head-injured patients. Shock (Augusta, Ga). 2002;18(5):395-400.</t>
  </si>
  <si>
    <t>Biberthaler PM, T.Wiedemann, E.Gilg, T.Soyka, M.Koller, G.Pfeifer, K. J.Linsenmaier, U.Mutschler, W.Gippner-Steppert, C.Jochum, M. Elevated serum levels of S-100B reflect the extent of brain injury in alcohol intoxicated patients after mild head trauma. Shock (Augusta, Ga). 2001;16(2):97-101.</t>
  </si>
  <si>
    <t>Mohammed MQA, H. D.Sherwood, R. A.MacRae, K.Retsas, S. Serum S100beta protein as a marker of disease activity in patients with malignant melanoma. Medical Oncology. 2001;18(2):109-20.</t>
  </si>
  <si>
    <t>Banfalvi TB, M.Gergye, M.Gilde, K.Kremmer, T.Otto, S. Comparison of prognostic significance of serum 5-S-cysteinyldopa, LDH and S-100B protein in stage III-IV malignant melanoma. Pathology and Oncology Research. 2002;8(3):183-7.</t>
  </si>
  <si>
    <t>Wollina UK, K.Hipler, U. C.Knoll, B.Kirsch, K.Herold, C. Serum protein S100beta in patients with malignant melanoma detected by an immunoluminometric assay. Journal of Cancer Research and Clinical Oncology. 2000;126(2):107-10.</t>
  </si>
  <si>
    <t>Krahn GK, P.Sander, S.Pereira, Y. Waizenhofer J.Wortmann, S.Leiter, U.Peter, R. U. S100beta is a more reliable tumor marker in peripheral blood for patients with newly occurred melanoma metastases compared with MIA, albumin and lactate-dehydrogenase. Anticancer Research. 2001;21(2 B):1311-6.</t>
  </si>
  <si>
    <t>Biberthaler PM, T.Wiedemann, E.Kanz, K. G.Koelsch, M.Gippner-Steppert, C.Jochum, M. Evaluation of S-100b as a specific marker for neuronal damage due to minor head trauma. World Journal of Surgery. 2001;25(1):93-7.</t>
  </si>
  <si>
    <t>Schlagenhauff BS, B.Ellwanger, U.Stroebel, W.Blum, A.Schwarz, M.Rassner, G.Garbe, C. Significance of serum protein S100 levels in screening for melanoma metastasis: Does protein S100 enable early detection of melanoma recurrence? Melanoma Research. 2000;10(5):451-9.</t>
  </si>
  <si>
    <t>Djukanovic DH, U.Sucker, A.Rittgen, W.Schadendorf, D. Comparison of S100 protein and MIA protein as serum marker for malignant melanoma. Anticancer Research. 2000;20(3 B):2203-7.</t>
  </si>
  <si>
    <t>Berking CS, E. M.Schrader, A.Atzpodien, J.Volkenandt, M. Tumor markers in peripheral blood of patients with malignant melanoma: Multimarker RT-PCR versus a luminoimmunometric assay for S-100. Archives of Dermatological Research. 1999;291(9):479-84.</t>
  </si>
  <si>
    <t>Bonfrer JMGK, C. M.Nieweg, O. E.Rankin, E. M. The luminescence immunoassay S-100: A sensitive test to measure circulating S-100B: Its prognostic value in malignant melanoma. British Journal of Cancer. 1998;77(12):2210-4.</t>
  </si>
  <si>
    <t>Lewis LMS, D. T.Papa, L.Fucetola, R. P.Bazarian, J.Lindburg, M.Welch, R. D. Utility of Serum Biomarkers in the Diagnosis and Stratification of Mild Traumatic Brain Injury. Academic Emergency Medicine. 2017;24(6):710-20.</t>
  </si>
  <si>
    <t>Linsenmaier UW, S.Kanz, K. G.Geyer, L. L. Imaging minor head injury (MHI) in emergency radiology: MRI highlights additional intracranial findings after measurement of trauma biomarker S-100B in patients with normal CCT. British Journal of Radiology. 2016;89(1061):20150827.</t>
  </si>
  <si>
    <t>Wieder HAT, G.Rosenbaum-Krumme, S.Klode, J.Altenbernd, J.Bockisch, A.Nagarajah, J. 18FDG-PET to assess recurrence and long term survival in patients with malignant melanoma. Nuclear-Medizin. 2013;52(5):198-203.</t>
  </si>
  <si>
    <t>Wolf HF, S.Pajenda, G. S.Salameh, O.Widhalm, H.Hajdu, S.Sarahrudi, K. Predictive value of neuromarkers supported by a set of clinical criteria in patients with mild traumatic brain injury: S100B protein and neuron-specific enolase on trial: clinical article. Journal of Neurosurgery. 2013;118(6):1298-303.</t>
  </si>
  <si>
    <t>Cervellin GB, M.Carbucicchio, A.Mattei, L.Cerasti, D.Aloe, R.Lippi, G. Serum levels of protein S100B predict intracranial lesions in mild head injury. Clinical Biochemistry. 2012;45(6):408-11.</t>
  </si>
  <si>
    <t>Zongo DR-G, R.Masson, F.Laborey, M.Contrand, B.Salmi, L. R.Montaudon, D.Beaudeux, J. L.Meurin, A.Dousset, V.Loiseau, H.Lagarde, E. S100-B protein as a screening tool for the early assessment of minor head injury. Annals of Emergency Medicine. 2012;59(3):209-18.</t>
  </si>
  <si>
    <t>Diaz-Lagares AA, E.Arroyo, A.Gonzalez-Cao, M.Zudaire, M. E.Viteri, S.Martin-Algarra, S.Gonzalez, A. Evaluation of multiple serum markers in advanced melanoma. Tumour Biology. 2011;32(6):1155-61.</t>
  </si>
  <si>
    <t>Muller BE, D. S.Bias, K.Wildisen, A.Zimmermann, H.Exadaktylos, A. K. Can S-100B serum protein help to save cranial CT resources in a peripheral trauma centre? A study and consensus paper. Emergency Medicine Journal. 2011;28(11):938-40.</t>
  </si>
  <si>
    <t>Hallen MK, M.Carlhed, R.Hallgren, T.Bergenheim, M. S-100B in serum and urine after traumatic head injury in children. Journal of Trauma-Injury Infection &amp; Critical Care. 2010;69(2):284-9.</t>
  </si>
  <si>
    <t>Aukema TSO, R. A.Korse, C. M.Kroon, B. B.Wouters, M. W.Vogel, W. V.Bonfrer, J. M.Nieweg, O. E. Utility of FDG PET/CT and brain MRI in melanoma patients with increased serum S-100B level during follow-up. Annals of Surgical Oncology. 2010;17(6):1657-61.</t>
  </si>
  <si>
    <t>Honda MT, R.Kaneko, T.Kasaoka, S.Yagi, T.Todani, M.Fujita, M.Izumi, T.Maekawa, T. Serum glial fibrillary acidic protein is a highly specific biomarker for traumatic brain injury in humans compared with S-100B and neuron-specific enolase. Journal of Trauma-Injury Infection &amp; Critical Care. 2010;69(1):104-9.</t>
  </si>
  <si>
    <t>Castellani CB, P.Ruttenstock, E.Sacherer, P.Stojakovic, T.Weinberg, A. M. Neuroprotein s-100B -- a useful parameter in paediatric patients with mild traumatic brain injury? Acta Paediatrica. 2009;98(10):1607-12.</t>
  </si>
  <si>
    <t>Barak VF, S.Kalickman, I.Maniotis, A. J.Folberg, R.Pe'er, J. Serum markers to detect metastatic uveal melanoma. Anticancer Research. 2007;27(4A):1897-900.</t>
  </si>
  <si>
    <t>Missotten GSK, C. M.van Dehn, C.Linders, T. C.Keunen, J. E.Jager, M. J.Bonfrer, J. M. S-100B protein and melanoma inhibitory activity protein in uveal melanoma screening. A comparison with liver function tests. Tumour Biology. 2007;28(2):63-9.</t>
  </si>
  <si>
    <t>Biberthaler PL, U.Pfeifer, K. J.Kroetz, M.Mussack, T.Kanz, K. G.Hoecherl, E. F.Jonas, F.Marzi, I.Leucht, P.Jochum, M.Mutschler, W. Serum S-100B concentration provides additional information fot the indication of computed tomography in patients after minor head injury: a prospective multicenter study. Shock. 2006;25(5):446-53.</t>
  </si>
  <si>
    <t>Smit LHN, O. E.Korse, C. M.Bonfrer, J. M.Kroon, B. B. Significance of serum S-100B in melanoma patients before and after sentinel node biopsy. Journal of Surgical Oncology. 2005;90(2):66-9; discussion 9-70.</t>
  </si>
  <si>
    <t>Andres RM, J. I.Zaballos, P.Rodino, J.Isla, D.Escudero, P.Elosegui, L.Filipovich, E.Saenz, A.Polo, E.Tres, A. Prognostic value of serum S-100B in malignant melanoma. Tumori. 2004;90(6):607-10.</t>
  </si>
  <si>
    <t>Missotten GST, N. E.Korse, C. M.Hurks, H. M.de Wolff-Rouendaal, D.Keunen, J. E.Jager, M. J.Bonfrer, J. M. Prognostic value of S-100-beta serum concentration in patients with uveal melanoma. Archives of Ophthalmology. 2003;121(8):1117-9.</t>
  </si>
  <si>
    <t>Garbe CL, U.Ellwanger, U.Blaheta, H. J.Meier, F.Rassner, G.Schittek, B. Diagnostic value and prognostic significance of protein S-100beta, melanoma-inhibitory activity, and tyrosinase/MART-1 reverse transcription-polymerase chain reaction in the follow-up of high-risk melanoma patients. Cancer. 2003;97(7):1737-45.</t>
  </si>
  <si>
    <t>Banfalvi TG, K.Gergye, M.Boldizsar, M.Kremmer, T.Otto, S. Use of serum 5-S-CD and S-100B protein levels to monitor the clinical course of malignant melanoma. European Journal of Cancer. 2003;39(2):164-9.</t>
  </si>
  <si>
    <t>Kaskel PB, C.Sander, S.Volkenandt, M.Peter, R. U.Krahn, G. S-100 protein in peripheral blood: a marker for melanoma metastases: a prospective 2-center study of 570 patients with melanoma. Journal of the American Academy of Dermatology. 1999;41(6):962-9.</t>
  </si>
  <si>
    <t>Vancouver</t>
    <phoneticPr fontId="1" type="noConversion"/>
  </si>
  <si>
    <t>비고</t>
    <phoneticPr fontId="1" type="noConversion"/>
  </si>
  <si>
    <t>안영모 양, 임용수,김진주,황성연,김재광,. 비외상성 의식 변화 환자의 기질적 원인과 비기질적 원인의 감별에 있어 혈청 S-100B 단백질과 신경특이에놀레이즈 검사의 유용성. 대한응급의학회지. 2009;20(1):101-7.</t>
  </si>
  <si>
    <t>김찬웅 김, 이미경,. 경도의 두부 외상 환자에서 S-100B 단백질의 진단적 유용성. 대한응급의학회지. 2006;17(6):574-80.</t>
  </si>
  <si>
    <t>안승찬 류, 조석진,이상래,오성찬,김홍용,. 경도 두부손상 환자에서 S-100B 단백질과 위험인자가 뇌전산화단층촬영 시행에미치는 영향. 대한응급의학회지. 2008;19(3):303-12.</t>
  </si>
  <si>
    <t>박현욱 성, 이장영,김지명,홍성엽,양영모,이화연,. 어린이의 가벼운 머리 외상에서 선별검사로서 혈청 S-100 β단백값의 유용성. 대한응급의학회지. 2008;19(2):185-91.</t>
  </si>
  <si>
    <t>박맹렬 안, 오범진,김원,임경수,. 국소 신경학적 장애가 동반되지 않은 급성 뇌중풍 환자에서S-100B 단백의 유용성. 대한응급의학회지. 2008;19(1):82-7.</t>
  </si>
  <si>
    <t>엄영진 김, 이명호,박상훈,손강호,김양원,. 의식저하를 주소로 내원한 비외상성 환자들에서 뇌중풍을 감별하는데 혈중 생화학 지표인: BNP, d-dimer, MMP-9, S100β의 유용성과 사망에 따른 변화. 대한응급의학회지. 2009;20(1):108-14.</t>
  </si>
  <si>
    <t>Min Hee J, 김찬웅,. The S100B Protein Could Be Used as Adjuvant Diagnostic Tool in Acute Ischemic Stroke. Acute and Critical Care. 2011;26(4):217-20.</t>
  </si>
  <si>
    <t>모두 환자</t>
    <phoneticPr fontId="1" type="noConversion"/>
  </si>
  <si>
    <t>SAH</t>
    <phoneticPr fontId="1" type="noConversion"/>
  </si>
  <si>
    <t>AUC</t>
    <phoneticPr fontId="1" type="noConversion"/>
  </si>
  <si>
    <t>감별 진단</t>
    <phoneticPr fontId="1" type="noConversion"/>
  </si>
  <si>
    <t>감별진단</t>
    <phoneticPr fontId="1" type="noConversion"/>
  </si>
  <si>
    <t>metastasis</t>
    <phoneticPr fontId="1" type="noConversion"/>
  </si>
  <si>
    <t>MIA</t>
    <phoneticPr fontId="1" type="noConversion"/>
  </si>
  <si>
    <t>OS</t>
    <phoneticPr fontId="1" type="noConversion"/>
  </si>
  <si>
    <t>1저자</t>
    <phoneticPr fontId="1" type="noConversion"/>
  </si>
  <si>
    <t>Bouvier</t>
  </si>
  <si>
    <t>Egberts</t>
  </si>
  <si>
    <t>Bouwhuis</t>
  </si>
  <si>
    <t>Rogan</t>
  </si>
  <si>
    <t>Kelmendi</t>
  </si>
  <si>
    <t>Chen</t>
  </si>
  <si>
    <t>Li</t>
  </si>
  <si>
    <t>Okonkwo</t>
  </si>
  <si>
    <t>Ertekin</t>
  </si>
  <si>
    <t>Jones</t>
  </si>
  <si>
    <t>Carabias</t>
  </si>
  <si>
    <t>Posti</t>
  </si>
  <si>
    <t>Gebhardt</t>
  </si>
  <si>
    <t>Cervellin</t>
  </si>
  <si>
    <t>Richter</t>
  </si>
  <si>
    <t>Zhou</t>
  </si>
  <si>
    <t>Kahouadji</t>
  </si>
  <si>
    <t>Seidenfaden</t>
  </si>
  <si>
    <t>Koivikko</t>
  </si>
  <si>
    <t>Virag</t>
  </si>
  <si>
    <t>Haselmann</t>
  </si>
  <si>
    <t>Buddharaju</t>
  </si>
  <si>
    <t>Blais Lecuyer</t>
  </si>
  <si>
    <t>Oris</t>
  </si>
  <si>
    <t>Onatsu</t>
  </si>
  <si>
    <t>Iverson</t>
  </si>
  <si>
    <t>Rahmati</t>
  </si>
  <si>
    <t>Deboevere</t>
  </si>
  <si>
    <t>Kaneko</t>
  </si>
  <si>
    <t>Cevik</t>
  </si>
  <si>
    <t>Mozafari</t>
  </si>
  <si>
    <t>Mahan</t>
  </si>
  <si>
    <t>Minkkinen</t>
  </si>
  <si>
    <t>Fang</t>
  </si>
  <si>
    <t>Egea-Guerrero</t>
  </si>
  <si>
    <t>Lagerstedt</t>
  </si>
  <si>
    <t>Allouchery</t>
  </si>
  <si>
    <t>Kayas</t>
  </si>
  <si>
    <t>David</t>
  </si>
  <si>
    <t>Welch</t>
  </si>
  <si>
    <t>Uslu</t>
  </si>
  <si>
    <t>Alegre</t>
  </si>
  <si>
    <t>Asadollahi</t>
  </si>
  <si>
    <t>Manzano</t>
  </si>
  <si>
    <t>Papa</t>
  </si>
  <si>
    <t>Calcagnile</t>
  </si>
  <si>
    <t>Shahim</t>
  </si>
  <si>
    <t>Thaler</t>
  </si>
  <si>
    <t>Laribi</t>
  </si>
  <si>
    <t>Purrucker</t>
  </si>
  <si>
    <t>Park</t>
  </si>
  <si>
    <t>Babcock</t>
  </si>
  <si>
    <t>Henry</t>
  </si>
  <si>
    <t>Bazarian</t>
  </si>
  <si>
    <t>Lange</t>
  </si>
  <si>
    <t>Gonzalez-Garcia</t>
  </si>
  <si>
    <t>Maier</t>
  </si>
  <si>
    <t>Peric</t>
  </si>
  <si>
    <t>Kotlyar</t>
  </si>
  <si>
    <t>Kim</t>
  </si>
  <si>
    <t>Bechtel</t>
  </si>
  <si>
    <t>Morochovic</t>
  </si>
  <si>
    <t>Muller</t>
  </si>
  <si>
    <t>Oh</t>
  </si>
  <si>
    <t>Auge</t>
  </si>
  <si>
    <t>Mussack</t>
  </si>
  <si>
    <t>Poli-de-Figueiredo</t>
  </si>
  <si>
    <t>Smit</t>
  </si>
  <si>
    <t>Foerch</t>
  </si>
  <si>
    <t>Juergensen</t>
  </si>
  <si>
    <t>Stoitchkov</t>
  </si>
  <si>
    <t>Biberthaler</t>
  </si>
  <si>
    <t>Mohammed</t>
  </si>
  <si>
    <t>Banfalvi</t>
  </si>
  <si>
    <t>Wollina</t>
  </si>
  <si>
    <t>Krahn</t>
  </si>
  <si>
    <t>Schlagenhauff</t>
  </si>
  <si>
    <t>Djukanovic</t>
  </si>
  <si>
    <t>Berking</t>
  </si>
  <si>
    <t>Bonfrer</t>
  </si>
  <si>
    <t>Lewis</t>
  </si>
  <si>
    <t>Linsenmaier</t>
  </si>
  <si>
    <t>Wieder</t>
  </si>
  <si>
    <t>Wolf</t>
  </si>
  <si>
    <t>Zongo</t>
  </si>
  <si>
    <t>Diaz-Lagares</t>
  </si>
  <si>
    <t>Barak</t>
  </si>
  <si>
    <t>Hallen</t>
  </si>
  <si>
    <t>Aukema</t>
  </si>
  <si>
    <t>Honda</t>
  </si>
  <si>
    <t>Castellani</t>
  </si>
  <si>
    <t>Missotten</t>
  </si>
  <si>
    <t>Andres</t>
  </si>
  <si>
    <t>Garbe</t>
  </si>
  <si>
    <t>Kaskel</t>
  </si>
  <si>
    <t>연구설계</t>
    <phoneticPr fontId="1" type="noConversion"/>
  </si>
  <si>
    <t xml:space="preserve"> </t>
    <phoneticPr fontId="1" type="noConversion"/>
  </si>
  <si>
    <t>sTBI</t>
    <phoneticPr fontId="1" type="noConversion"/>
  </si>
  <si>
    <t>sTBI</t>
    <phoneticPr fontId="1" type="noConversion"/>
  </si>
  <si>
    <t>약어</t>
    <phoneticPr fontId="1" type="noConversion"/>
  </si>
  <si>
    <t>full-term</t>
    <phoneticPr fontId="1" type="noConversion"/>
  </si>
  <si>
    <t>NSE</t>
    <phoneticPr fontId="1" type="noConversion"/>
  </si>
  <si>
    <t>neuron-specific enolase</t>
    <phoneticPr fontId="1" type="noConversion"/>
  </si>
  <si>
    <t>TBI</t>
    <phoneticPr fontId="1" type="noConversion"/>
  </si>
  <si>
    <t>case-control</t>
    <phoneticPr fontId="1" type="noConversion"/>
  </si>
  <si>
    <t>cutaneous melanoma</t>
    <phoneticPr fontId="1" type="noConversion"/>
  </si>
  <si>
    <t>subarachnoid hemorrhage</t>
    <phoneticPr fontId="1" type="noConversion"/>
  </si>
  <si>
    <t>melanoma</t>
    <phoneticPr fontId="1" type="noConversion"/>
  </si>
  <si>
    <t>LDH</t>
    <phoneticPr fontId="1" type="noConversion"/>
  </si>
  <si>
    <t>LDH</t>
    <phoneticPr fontId="1" type="noConversion"/>
  </si>
  <si>
    <t>lactate dehydrogenase</t>
    <phoneticPr fontId="1" type="noConversion"/>
  </si>
  <si>
    <t>severe traumatic brain injury</t>
    <phoneticPr fontId="1" type="noConversion"/>
  </si>
  <si>
    <t>S100-B</t>
    <phoneticPr fontId="1" type="noConversion"/>
  </si>
  <si>
    <t>Distant metastasis-free interval</t>
    <phoneticPr fontId="1" type="noConversion"/>
  </si>
  <si>
    <t>DMFI</t>
    <phoneticPr fontId="1" type="noConversion"/>
  </si>
  <si>
    <t>Overall survival</t>
    <phoneticPr fontId="1" type="noConversion"/>
  </si>
  <si>
    <t>EORTC</t>
    <phoneticPr fontId="1" type="noConversion"/>
  </si>
  <si>
    <t>European Organisation for Research and Treatment of Cancer</t>
    <phoneticPr fontId="1" type="noConversion"/>
  </si>
  <si>
    <t>AIS</t>
    <phoneticPr fontId="1" type="noConversion"/>
  </si>
  <si>
    <t>acute ischemic stroke</t>
    <phoneticPr fontId="1" type="noConversion"/>
  </si>
  <si>
    <t>MMP-9</t>
    <phoneticPr fontId="1" type="noConversion"/>
  </si>
  <si>
    <t>S100B</t>
    <phoneticPr fontId="1" type="noConversion"/>
  </si>
  <si>
    <t>CT</t>
    <phoneticPr fontId="1" type="noConversion"/>
  </si>
  <si>
    <t>mild traumatic brain injury</t>
    <phoneticPr fontId="1" type="noConversion"/>
  </si>
  <si>
    <t>mTBI</t>
    <phoneticPr fontId="1" type="noConversion"/>
  </si>
  <si>
    <t>post-concussion syndrome</t>
    <phoneticPr fontId="1" type="noConversion"/>
  </si>
  <si>
    <t>PCS</t>
    <phoneticPr fontId="1" type="noConversion"/>
  </si>
  <si>
    <t>S100β</t>
    <phoneticPr fontId="1" type="noConversion"/>
  </si>
  <si>
    <t>GFAP, UCH-L1</t>
    <phoneticPr fontId="1" type="noConversion"/>
  </si>
  <si>
    <t>목표질환</t>
    <phoneticPr fontId="1" type="noConversion"/>
  </si>
  <si>
    <t>0.105 ug/L</t>
    <phoneticPr fontId="1" type="noConversion"/>
  </si>
  <si>
    <t>ICH</t>
    <phoneticPr fontId="1" type="noConversion"/>
  </si>
  <si>
    <t>GFAP</t>
    <phoneticPr fontId="1" type="noConversion"/>
  </si>
  <si>
    <t>traumatic intracranial injuries (ICI)</t>
    <phoneticPr fontId="1" type="noConversion"/>
  </si>
  <si>
    <t>mild TBI</t>
    <phoneticPr fontId="1" type="noConversion"/>
  </si>
  <si>
    <t>intracerebral hemorrhage</t>
    <phoneticPr fontId="1" type="noConversion"/>
  </si>
  <si>
    <t>NF-L</t>
    <phoneticPr fontId="1" type="noConversion"/>
  </si>
  <si>
    <t>TBI (intracranial lesions)</t>
    <phoneticPr fontId="1" type="noConversion"/>
  </si>
  <si>
    <t>0.105 μg/L</t>
    <phoneticPr fontId="1" type="noConversion"/>
  </si>
  <si>
    <t>head trauma</t>
    <phoneticPr fontId="1" type="noConversion"/>
  </si>
  <si>
    <t>progression-free survival</t>
    <phoneticPr fontId="1" type="noConversion"/>
  </si>
  <si>
    <t>PFS</t>
    <phoneticPr fontId="1" type="noConversion"/>
  </si>
  <si>
    <t>S-100B</t>
    <phoneticPr fontId="1" type="noConversion"/>
  </si>
  <si>
    <t>AGP (alpha-1-acid glycoprotein)</t>
    <phoneticPr fontId="1" type="noConversion"/>
  </si>
  <si>
    <t>GFAP</t>
    <phoneticPr fontId="1" type="noConversion"/>
  </si>
  <si>
    <t>aSAH</t>
    <phoneticPr fontId="1" type="noConversion"/>
  </si>
  <si>
    <t>aneurysmal subarachnoid hemorrhage</t>
    <phoneticPr fontId="1" type="noConversion"/>
  </si>
  <si>
    <t>cohort</t>
    <phoneticPr fontId="1" type="noConversion"/>
  </si>
  <si>
    <t>S-100b</t>
    <phoneticPr fontId="1" type="noConversion"/>
  </si>
  <si>
    <t>Melanoma</t>
    <phoneticPr fontId="1" type="noConversion"/>
  </si>
  <si>
    <t>0.105 ng/ml</t>
    <phoneticPr fontId="1" type="noConversion"/>
  </si>
  <si>
    <t>CCT</t>
    <phoneticPr fontId="1" type="noConversion"/>
  </si>
  <si>
    <t>AIS, Control</t>
    <phoneticPr fontId="1" type="noConversion"/>
  </si>
  <si>
    <t>AIS, TIA</t>
    <phoneticPr fontId="1" type="noConversion"/>
  </si>
  <si>
    <t>intracranial injury</t>
    <phoneticPr fontId="1" type="noConversion"/>
  </si>
  <si>
    <t>Glial fibrillary acidic protein</t>
    <phoneticPr fontId="1" type="noConversion"/>
  </si>
  <si>
    <t>0.1 μg/L</t>
    <phoneticPr fontId="1" type="noConversion"/>
  </si>
  <si>
    <t>traumatic intracranial abnormalities</t>
    <phoneticPr fontId="1" type="noConversion"/>
  </si>
  <si>
    <t>S100b</t>
    <phoneticPr fontId="1" type="noConversion"/>
  </si>
  <si>
    <t>SAA</t>
    <phoneticPr fontId="1" type="noConversion"/>
  </si>
  <si>
    <t>Procalcitonin</t>
    <phoneticPr fontId="1" type="noConversion"/>
  </si>
  <si>
    <t>PCT</t>
    <phoneticPr fontId="1" type="noConversion"/>
  </si>
  <si>
    <t>MRI</t>
    <phoneticPr fontId="1" type="noConversion"/>
  </si>
  <si>
    <t>Copeptin</t>
    <phoneticPr fontId="1" type="noConversion"/>
  </si>
  <si>
    <t>mild to moderate TBI</t>
    <phoneticPr fontId="1" type="noConversion"/>
  </si>
  <si>
    <t>intracranial lesions</t>
    <phoneticPr fontId="1" type="noConversion"/>
  </si>
  <si>
    <t>Urinary S100B</t>
    <phoneticPr fontId="1" type="noConversion"/>
  </si>
  <si>
    <t>CT</t>
  </si>
  <si>
    <t>AIS, HS</t>
    <phoneticPr fontId="1" type="noConversion"/>
  </si>
  <si>
    <t>hemorrhagic stroke</t>
    <phoneticPr fontId="1" type="noConversion"/>
  </si>
  <si>
    <t>HS</t>
    <phoneticPr fontId="1" type="noConversion"/>
  </si>
  <si>
    <t>C-reactive protein</t>
    <phoneticPr fontId="1" type="noConversion"/>
  </si>
  <si>
    <t>CRP</t>
    <phoneticPr fontId="1" type="noConversion"/>
  </si>
  <si>
    <t>Glasgow Outcome Score</t>
    <phoneticPr fontId="1" type="noConversion"/>
  </si>
  <si>
    <t>GOS</t>
    <phoneticPr fontId="1" type="noConversion"/>
  </si>
  <si>
    <t>0.10 μg/L</t>
    <phoneticPr fontId="1" type="noConversion"/>
  </si>
  <si>
    <t>Cohort</t>
    <phoneticPr fontId="1" type="noConversion"/>
  </si>
  <si>
    <t>Lagerstedt</t>
    <phoneticPr fontId="1" type="noConversion"/>
  </si>
  <si>
    <t>H-FABP</t>
    <phoneticPr fontId="1" type="noConversion"/>
  </si>
  <si>
    <t>Heart fatty-acid binding protein</t>
    <phoneticPr fontId="1" type="noConversion"/>
  </si>
  <si>
    <t>(CER: 12-194 / NAC 12-074)</t>
    <phoneticPr fontId="1" type="noConversion"/>
  </si>
  <si>
    <t>IL-10</t>
    <phoneticPr fontId="1" type="noConversion"/>
  </si>
  <si>
    <t>interleukin-10</t>
    <phoneticPr fontId="1" type="noConversion"/>
  </si>
  <si>
    <t>sport-related concussion</t>
    <phoneticPr fontId="1" type="noConversion"/>
  </si>
  <si>
    <t>SRC</t>
    <phoneticPr fontId="1" type="noConversion"/>
  </si>
  <si>
    <t>Mild Head Injury</t>
    <phoneticPr fontId="1" type="noConversion"/>
  </si>
  <si>
    <t>MM</t>
    <phoneticPr fontId="1" type="noConversion"/>
  </si>
  <si>
    <t>mild blunt head trauma</t>
    <phoneticPr fontId="1" type="noConversion"/>
  </si>
  <si>
    <t>Mild and Moderate TBI</t>
    <phoneticPr fontId="1" type="noConversion"/>
  </si>
  <si>
    <t>minor head injury</t>
    <phoneticPr fontId="1" type="noConversion"/>
  </si>
  <si>
    <t>ED</t>
    <phoneticPr fontId="1" type="noConversion"/>
  </si>
  <si>
    <t>emergency department</t>
    <phoneticPr fontId="1" type="noConversion"/>
  </si>
  <si>
    <t>protocol#63??</t>
    <phoneticPr fontId="1" type="noConversion"/>
  </si>
  <si>
    <t>head injury</t>
    <phoneticPr fontId="1" type="noConversion"/>
  </si>
  <si>
    <t>Traumatic ABI</t>
    <phoneticPr fontId="1" type="noConversion"/>
  </si>
  <si>
    <t>CT or MRI</t>
    <phoneticPr fontId="1" type="noConversion"/>
  </si>
  <si>
    <t>MHI</t>
    <phoneticPr fontId="1" type="noConversion"/>
  </si>
  <si>
    <t>mild head trauma, No history of head trauma</t>
    <phoneticPr fontId="1" type="noConversion"/>
  </si>
  <si>
    <t>TBI (abnormal findings)</t>
    <phoneticPr fontId="1" type="noConversion"/>
  </si>
  <si>
    <t>suspected TBI</t>
    <phoneticPr fontId="1" type="noConversion"/>
  </si>
  <si>
    <t>suspected head trauma</t>
    <phoneticPr fontId="1" type="noConversion"/>
  </si>
  <si>
    <t>s-100B</t>
    <phoneticPr fontId="1" type="noConversion"/>
  </si>
  <si>
    <t>blunt head trauma</t>
    <phoneticPr fontId="1" type="noConversion"/>
  </si>
  <si>
    <t>S-100β</t>
    <phoneticPr fontId="1" type="noConversion"/>
  </si>
  <si>
    <t>UCH-L1</t>
    <phoneticPr fontId="1" type="noConversion"/>
  </si>
  <si>
    <t>ubiquitin carboxyl-terminal hydrolase-L1</t>
    <phoneticPr fontId="1" type="noConversion"/>
  </si>
  <si>
    <t>MIA</t>
  </si>
  <si>
    <t>melanoma-inhibitory activity</t>
    <phoneticPr fontId="1" type="noConversion"/>
  </si>
  <si>
    <t>sTBI, control</t>
    <phoneticPr fontId="1" type="noConversion"/>
  </si>
  <si>
    <t>Scandinavian Neurotrauma Committee</t>
    <phoneticPr fontId="1" type="noConversion"/>
  </si>
  <si>
    <t>SNC</t>
    <phoneticPr fontId="1" type="noConversion"/>
  </si>
  <si>
    <t>stoke (IS, ICH)</t>
    <phoneticPr fontId="1" type="noConversion"/>
  </si>
  <si>
    <t>IS</t>
    <phoneticPr fontId="1" type="noConversion"/>
  </si>
  <si>
    <t>cutaneous melanoma</t>
    <phoneticPr fontId="1" type="noConversion"/>
  </si>
  <si>
    <t>CM</t>
    <phoneticPr fontId="1" type="noConversion"/>
  </si>
  <si>
    <t>PET-CT</t>
    <phoneticPr fontId="1" type="noConversion"/>
  </si>
  <si>
    <t>intracranial injury (ICI)</t>
    <phoneticPr fontId="1" type="noConversion"/>
  </si>
  <si>
    <t>no evidence of disease</t>
    <phoneticPr fontId="1" type="noConversion"/>
  </si>
  <si>
    <t>NED</t>
    <phoneticPr fontId="1" type="noConversion"/>
  </si>
  <si>
    <t>multiple trauma</t>
    <phoneticPr fontId="1" type="noConversion"/>
  </si>
  <si>
    <t>creatine phosphokinase</t>
    <phoneticPr fontId="1" type="noConversion"/>
  </si>
  <si>
    <t>CK</t>
    <phoneticPr fontId="1" type="noConversion"/>
  </si>
  <si>
    <t>Malignant MCA infarction</t>
    <phoneticPr fontId="1" type="noConversion"/>
  </si>
  <si>
    <t>H-FABP, NSE</t>
    <phoneticPr fontId="1" type="noConversion"/>
  </si>
  <si>
    <t>S100ß</t>
    <phoneticPr fontId="1" type="noConversion"/>
  </si>
  <si>
    <t>MHT</t>
    <phoneticPr fontId="1" type="noConversion"/>
  </si>
  <si>
    <t>Minor head trauma</t>
    <phoneticPr fontId="1" type="noConversion"/>
  </si>
  <si>
    <t>AJCC</t>
    <phoneticPr fontId="1" type="noConversion"/>
  </si>
  <si>
    <t>American Joint Committee on Cancer</t>
    <phoneticPr fontId="1" type="noConversion"/>
  </si>
  <si>
    <t>extensive disease (stage IIIB and IV)</t>
    <phoneticPr fontId="1" type="noConversion"/>
  </si>
  <si>
    <t>M.D. Anderson Cancer Centre classification</t>
    <phoneticPr fontId="1" type="noConversion"/>
  </si>
  <si>
    <t>PET/CT</t>
    <phoneticPr fontId="1" type="noConversion"/>
  </si>
  <si>
    <t>advanced melanoma (stage IIIB/C and stage IV), healthy controls</t>
    <phoneticPr fontId="1" type="noConversion"/>
  </si>
  <si>
    <t>advanced melanoma (stage IIIB/C and IV)</t>
    <phoneticPr fontId="1" type="noConversion"/>
  </si>
  <si>
    <t>MIA, LDH, YKL-40</t>
    <phoneticPr fontId="1" type="noConversion"/>
  </si>
  <si>
    <t>-</t>
    <phoneticPr fontId="1" type="noConversion"/>
  </si>
  <si>
    <t>metastatic Uveal Melanoma</t>
    <phoneticPr fontId="1" type="noConversion"/>
  </si>
  <si>
    <t>metastatic melanoma</t>
    <phoneticPr fontId="1" type="noConversion"/>
  </si>
  <si>
    <t>S-100-B</t>
    <phoneticPr fontId="1" type="noConversion"/>
  </si>
  <si>
    <t>distant metastases</t>
    <phoneticPr fontId="1" type="noConversion"/>
  </si>
  <si>
    <t>UICC</t>
    <phoneticPr fontId="1" type="noConversion"/>
  </si>
  <si>
    <t>Union Internationale Contre le Cancer</t>
    <phoneticPr fontId="1" type="noConversion"/>
  </si>
  <si>
    <t>AJCC Stage IV (distant organs)</t>
    <phoneticPr fontId="1" type="noConversion"/>
  </si>
  <si>
    <t>환자수</t>
    <phoneticPr fontId="1" type="noConversion"/>
  </si>
  <si>
    <t>cut-off</t>
    <phoneticPr fontId="1" type="noConversion"/>
  </si>
  <si>
    <t>측정시간</t>
    <phoneticPr fontId="1" type="noConversion"/>
  </si>
  <si>
    <t>CT/MRI</t>
    <phoneticPr fontId="1" type="noConversion"/>
  </si>
  <si>
    <t>ELISA</t>
    <phoneticPr fontId="1" type="noConversion"/>
  </si>
  <si>
    <t>중국</t>
    <phoneticPr fontId="1" type="noConversion"/>
  </si>
  <si>
    <t>인도</t>
    <phoneticPr fontId="1" type="noConversion"/>
  </si>
  <si>
    <t>86 (43, 43)</t>
    <phoneticPr fontId="1" type="noConversion"/>
  </si>
  <si>
    <t>연령</t>
    <phoneticPr fontId="1" type="noConversion"/>
  </si>
  <si>
    <t>이란</t>
    <phoneticPr fontId="1" type="noConversion"/>
  </si>
  <si>
    <t>104 (52, 52)</t>
    <phoneticPr fontId="1" type="noConversion"/>
  </si>
  <si>
    <t>enzyme linked immunosorbent assay</t>
    <phoneticPr fontId="1" type="noConversion"/>
  </si>
  <si>
    <t>miR-602</t>
    <phoneticPr fontId="1" type="noConversion"/>
  </si>
  <si>
    <t>39.99 ng/ml</t>
    <phoneticPr fontId="1" type="noConversion"/>
  </si>
  <si>
    <t>neurological deficit WHO, CT, MRI, and related risk factors</t>
    <phoneticPr fontId="1" type="noConversion"/>
  </si>
  <si>
    <t>프랑스</t>
    <phoneticPr fontId="1" type="noConversion"/>
  </si>
  <si>
    <t xml:space="preserve">ED </t>
    <phoneticPr fontId="1" type="noConversion"/>
  </si>
  <si>
    <t>electro-chemiluminescence assay</t>
    <phoneticPr fontId="1" type="noConversion"/>
  </si>
  <si>
    <t>new episode of dizziness (stroke/ no stroke)</t>
    <phoneticPr fontId="1" type="noConversion"/>
  </si>
  <si>
    <t>135 (13, 122)</t>
    <phoneticPr fontId="1" type="noConversion"/>
  </si>
  <si>
    <t>대한민국</t>
    <phoneticPr fontId="1" type="noConversion"/>
  </si>
  <si>
    <t>IS, control</t>
    <phoneticPr fontId="1" type="noConversion"/>
  </si>
  <si>
    <t>238 (111, 127)</t>
    <phoneticPr fontId="1" type="noConversion"/>
  </si>
  <si>
    <t>23.5 pg/ml</t>
    <phoneticPr fontId="1" type="noConversion"/>
  </si>
  <si>
    <t>CT/MRI or conventional cerebral angiography</t>
    <phoneticPr fontId="1" type="noConversion"/>
  </si>
  <si>
    <t>분당차병원</t>
    <phoneticPr fontId="1" type="noConversion"/>
  </si>
  <si>
    <t>강동경희대학교병원</t>
    <phoneticPr fontId="1" type="noConversion"/>
  </si>
  <si>
    <t>196 (89, 11, 39, 57)</t>
    <phoneticPr fontId="1" type="noConversion"/>
  </si>
  <si>
    <t>multimarker index</t>
    <phoneticPr fontId="1" type="noConversion"/>
  </si>
  <si>
    <t>MMX</t>
    <phoneticPr fontId="1" type="noConversion"/>
  </si>
  <si>
    <t>NR</t>
    <phoneticPr fontId="1" type="noConversion"/>
  </si>
  <si>
    <t>독일</t>
    <phoneticPr fontId="1" type="noConversion"/>
  </si>
  <si>
    <t>(Elecsys S100 assay (Roche Diagnostics)</t>
    <phoneticPr fontId="1" type="noConversion"/>
  </si>
  <si>
    <t>중앙대학교병원</t>
    <phoneticPr fontId="1" type="noConversion"/>
  </si>
  <si>
    <t>ED CT</t>
    <phoneticPr fontId="1" type="noConversion"/>
  </si>
  <si>
    <t>ED, 모두 환자</t>
    <phoneticPr fontId="1" type="noConversion"/>
  </si>
  <si>
    <t>≥0.10 μg/L</t>
    <phoneticPr fontId="1" type="noConversion"/>
  </si>
  <si>
    <t>캐나다</t>
    <phoneticPr fontId="1" type="noConversion"/>
  </si>
  <si>
    <t>chemiluminescent immunoassay</t>
    <phoneticPr fontId="1" type="noConversion"/>
  </si>
  <si>
    <t>스페인</t>
    <phoneticPr fontId="1" type="noConversion"/>
  </si>
  <si>
    <t>eletrochemiluminescence immunoassay</t>
    <phoneticPr fontId="1" type="noConversion"/>
  </si>
  <si>
    <t>오스트리아</t>
    <phoneticPr fontId="1" type="noConversion"/>
  </si>
  <si>
    <t>electrochemiluminescence immunoassay</t>
    <phoneticPr fontId="1" type="noConversion"/>
  </si>
  <si>
    <t>electrochemiluminescence immunoassay (ECLIA)</t>
    <phoneticPr fontId="1" type="noConversion"/>
  </si>
  <si>
    <t>0.0415 ng/ml</t>
    <phoneticPr fontId="1" type="noConversion"/>
  </si>
  <si>
    <t>MMP-9, sVCAM-1</t>
    <phoneticPr fontId="1" type="noConversion"/>
  </si>
  <si>
    <t>쿠바</t>
    <phoneticPr fontId="1" type="noConversion"/>
  </si>
  <si>
    <t>151 (61, 11, 79)</t>
    <phoneticPr fontId="1" type="noConversion"/>
  </si>
  <si>
    <t>EIA</t>
    <phoneticPr fontId="1" type="noConversion"/>
  </si>
  <si>
    <t>clinical examination and CT</t>
    <phoneticPr fontId="1" type="noConversion"/>
  </si>
  <si>
    <t>Stroke, Control</t>
    <phoneticPr fontId="1" type="noConversion"/>
  </si>
  <si>
    <t>44 (22, 22)</t>
    <phoneticPr fontId="1" type="noConversion"/>
  </si>
  <si>
    <t>스위스</t>
    <phoneticPr fontId="1" type="noConversion"/>
  </si>
  <si>
    <t>stroke (IS, HS)</t>
    <phoneticPr fontId="1" type="noConversion"/>
  </si>
  <si>
    <t>비외상성 원인으로 인한 의식변화</t>
    <phoneticPr fontId="1" type="noConversion"/>
  </si>
  <si>
    <t>78 (37, 41)</t>
    <phoneticPr fontId="1" type="noConversion"/>
  </si>
  <si>
    <t>급성 뇌중풍(급성 뇌경색 또는 뇌출혈)</t>
    <phoneticPr fontId="1" type="noConversion"/>
  </si>
  <si>
    <t>아산병원</t>
    <phoneticPr fontId="1" type="noConversion"/>
  </si>
  <si>
    <t>급성 뇌중풍(뇌출혈, 뇌경색)</t>
    <phoneticPr fontId="1" type="noConversion"/>
  </si>
  <si>
    <t>급성 뇌중풍 의심</t>
    <phoneticPr fontId="1" type="noConversion"/>
  </si>
  <si>
    <t>(Elecsys S100)</t>
    <phoneticPr fontId="1" type="noConversion"/>
  </si>
  <si>
    <t>뇌 영상학적 검사</t>
    <phoneticPr fontId="1" type="noConversion"/>
  </si>
  <si>
    <t>부산백병원</t>
    <phoneticPr fontId="1" type="noConversion"/>
  </si>
  <si>
    <t>길병원</t>
    <phoneticPr fontId="1" type="noConversion"/>
  </si>
  <si>
    <t>의식저하</t>
    <phoneticPr fontId="1" type="noConversion"/>
  </si>
  <si>
    <t>(The Triage Stroke Panel (Biosite))</t>
    <phoneticPr fontId="1" type="noConversion"/>
  </si>
  <si>
    <t>40 (33, 7)</t>
    <phoneticPr fontId="1" type="noConversion"/>
  </si>
  <si>
    <t>뇌중풍(출혈성, 허혈성)</t>
    <phoneticPr fontId="1" type="noConversion"/>
  </si>
  <si>
    <t>luminescence immunoassay</t>
    <phoneticPr fontId="1" type="noConversion"/>
  </si>
  <si>
    <t>CT of the chest and abdominal tract, MRI of the brain, and bone scan</t>
    <phoneticPr fontId="1" type="noConversion"/>
  </si>
  <si>
    <t>immunoluminometric assay LIA-mat</t>
    <phoneticPr fontId="1" type="noConversion"/>
  </si>
  <si>
    <t>melanoma (stages IIb or III)</t>
    <phoneticPr fontId="1" type="noConversion"/>
  </si>
  <si>
    <t>(유럽)</t>
    <phoneticPr fontId="1" type="noConversion"/>
  </si>
  <si>
    <t>(Physical examination, chest radiography, CT, and other imaging)</t>
    <phoneticPr fontId="1" type="noConversion"/>
  </si>
  <si>
    <t>immunoluminometric assay</t>
    <phoneticPr fontId="1" type="noConversion"/>
  </si>
  <si>
    <t>melanoma (stage IB or higher)</t>
    <phoneticPr fontId="1" type="noConversion"/>
  </si>
  <si>
    <t>monoclonal antibody-based Elecsys© S100 Assay</t>
    <phoneticPr fontId="1" type="noConversion"/>
  </si>
  <si>
    <t>melanoma progression (progressive disease/ non-progressive disease 구분)</t>
    <phoneticPr fontId="1" type="noConversion"/>
  </si>
  <si>
    <t>2,664 serum</t>
    <phoneticPr fontId="1" type="noConversion"/>
  </si>
  <si>
    <t>헝가리</t>
    <phoneticPr fontId="1" type="noConversion"/>
  </si>
  <si>
    <t>37 (18, 19)</t>
    <phoneticPr fontId="1" type="noConversion"/>
  </si>
  <si>
    <t>(case-control)</t>
    <phoneticPr fontId="1" type="noConversion"/>
  </si>
  <si>
    <t>158 (131, 27)</t>
    <phoneticPr fontId="1" type="noConversion"/>
  </si>
  <si>
    <t>Serum amyloid A</t>
    <phoneticPr fontId="1" type="noConversion"/>
  </si>
  <si>
    <t>clinically or imaging</t>
    <phoneticPr fontId="1" type="noConversion"/>
  </si>
  <si>
    <t>metastatic melanoma (relapse)</t>
    <phoneticPr fontId="1" type="noConversion"/>
  </si>
  <si>
    <t>electrochemiluminescence assay</t>
    <phoneticPr fontId="1" type="noConversion"/>
  </si>
  <si>
    <t>advanced melanoma (stage IV)</t>
    <phoneticPr fontId="1" type="noConversion"/>
  </si>
  <si>
    <t>advanced melanoma (stage IV), healthy volunteers</t>
    <phoneticPr fontId="1" type="noConversion"/>
  </si>
  <si>
    <t>78 (53, 25)</t>
    <phoneticPr fontId="1" type="noConversion"/>
  </si>
  <si>
    <t>clinically proven</t>
    <phoneticPr fontId="1" type="noConversion"/>
  </si>
  <si>
    <t>LDH, OPN</t>
    <phoneticPr fontId="1" type="noConversion"/>
  </si>
  <si>
    <t>슬로베니아</t>
    <phoneticPr fontId="1" type="noConversion"/>
  </si>
  <si>
    <t xml:space="preserve">AJCC </t>
    <phoneticPr fontId="1" type="noConversion"/>
  </si>
  <si>
    <t>metastatic melanoma (advanced melanoma) Stage III, IV</t>
    <phoneticPr fontId="1" type="noConversion"/>
  </si>
  <si>
    <t>LIA</t>
    <phoneticPr fontId="1" type="noConversion"/>
  </si>
  <si>
    <t>불가리아</t>
    <phoneticPr fontId="1" type="noConversion"/>
  </si>
  <si>
    <t>immunoluminometric sandwich assay (LIA mat)</t>
    <phoneticPr fontId="1" type="noConversion"/>
  </si>
  <si>
    <t>L-Dopa/L-tyrosine ratio</t>
    <phoneticPr fontId="1" type="noConversion"/>
  </si>
  <si>
    <t>영국</t>
    <phoneticPr fontId="1" type="noConversion"/>
  </si>
  <si>
    <t>immunoluminometric assay (LIA-mat)</t>
    <phoneticPr fontId="1" type="noConversion"/>
  </si>
  <si>
    <t>clinical exam, histopathology and/or imaging</t>
    <phoneticPr fontId="1" type="noConversion"/>
  </si>
  <si>
    <t>immunoluminometric assay (LIA)</t>
    <phoneticPr fontId="1" type="noConversion"/>
  </si>
  <si>
    <t>MIA, LDH, albumin</t>
    <phoneticPr fontId="1" type="noConversion"/>
  </si>
  <si>
    <t>clinical exam, routine lab, US, radiology, CT, nuclear MRI</t>
    <phoneticPr fontId="1" type="noConversion"/>
  </si>
  <si>
    <t>metastatic melanoma (stage III or IV)</t>
    <phoneticPr fontId="1" type="noConversion"/>
  </si>
  <si>
    <t>RT-PCR</t>
    <phoneticPr fontId="1" type="noConversion"/>
  </si>
  <si>
    <t>reverse transcriptase polymerase chain reaction</t>
    <phoneticPr fontId="1" type="noConversion"/>
  </si>
  <si>
    <t>네덜란드</t>
    <phoneticPr fontId="1" type="noConversion"/>
  </si>
  <si>
    <t>luminescence immunoassay (LIA)</t>
    <phoneticPr fontId="1" type="noConversion"/>
  </si>
  <si>
    <t>이탈리아</t>
    <phoneticPr fontId="1" type="noConversion"/>
  </si>
  <si>
    <t>histological, imaging (PET/CT, MRI) and clinical</t>
    <phoneticPr fontId="1" type="noConversion"/>
  </si>
  <si>
    <t>recurrences (metastatic)</t>
    <phoneticPr fontId="1" type="noConversion"/>
  </si>
  <si>
    <t>sandwich immunoluminometric assay (LIA-mat)</t>
    <phoneticPr fontId="1" type="noConversion"/>
  </si>
  <si>
    <t>175 (110, 65)</t>
    <phoneticPr fontId="1" type="noConversion"/>
  </si>
  <si>
    <t>이스라엘</t>
    <phoneticPr fontId="1" type="noConversion"/>
  </si>
  <si>
    <t xml:space="preserve">UICC </t>
    <phoneticPr fontId="1" type="noConversion"/>
  </si>
  <si>
    <t>enzyme-linked immunosorbent assays (ELISA)</t>
    <phoneticPr fontId="1" type="noConversion"/>
  </si>
  <si>
    <t>LIA-mat</t>
    <phoneticPr fontId="1" type="noConversion"/>
  </si>
  <si>
    <t>immunoluminometric assay using the LIA-mat</t>
    <phoneticPr fontId="1" type="noConversion"/>
  </si>
  <si>
    <t>85 (19, 66)</t>
    <phoneticPr fontId="1" type="noConversion"/>
  </si>
  <si>
    <t>clinical exam, X-rays, US, sentinel lymph node biopsy, CT, MRI</t>
    <phoneticPr fontId="1" type="noConversion"/>
  </si>
  <si>
    <t>imaging and/or histopathology</t>
    <phoneticPr fontId="1" type="noConversion"/>
  </si>
  <si>
    <t>296 (41, 255)</t>
    <phoneticPr fontId="1" type="noConversion"/>
  </si>
  <si>
    <t>469 (72, 397)</t>
    <phoneticPr fontId="1" type="noConversion"/>
  </si>
  <si>
    <t xml:space="preserve">AGP </t>
    <phoneticPr fontId="1" type="noConversion"/>
  </si>
  <si>
    <t>alpha-1-acid glycoprotein</t>
    <phoneticPr fontId="1" type="noConversion"/>
  </si>
  <si>
    <t>Vrbic</t>
    <phoneticPr fontId="1" type="noConversion"/>
  </si>
  <si>
    <t>세르비아-몬테네그로</t>
    <phoneticPr fontId="1" type="noConversion"/>
  </si>
  <si>
    <t>236 (172, 64)</t>
    <phoneticPr fontId="1" type="noConversion"/>
  </si>
  <si>
    <t>immunoluminometric assay, with the LIA mat</t>
    <phoneticPr fontId="1" type="noConversion"/>
  </si>
  <si>
    <t>스웨덴</t>
    <phoneticPr fontId="1" type="noConversion"/>
  </si>
  <si>
    <t>mTBI (GCS 13–15)</t>
    <phoneticPr fontId="1" type="noConversion"/>
  </si>
  <si>
    <t>Roche Elecsys S100</t>
    <phoneticPr fontId="1" type="noConversion"/>
  </si>
  <si>
    <t>미국</t>
    <phoneticPr fontId="1" type="noConversion"/>
  </si>
  <si>
    <t>ECLIA</t>
    <phoneticPr fontId="1" type="noConversion"/>
  </si>
  <si>
    <t>head injuries</t>
    <phoneticPr fontId="1" type="noConversion"/>
  </si>
  <si>
    <t>뉴질랜드</t>
    <phoneticPr fontId="1" type="noConversion"/>
  </si>
  <si>
    <t>GFAP, UCH</t>
    <phoneticPr fontId="1" type="noConversion"/>
  </si>
  <si>
    <t>electro-chemiluminescence immunoassay</t>
    <phoneticPr fontId="1" type="noConversion"/>
  </si>
  <si>
    <t>(cohort)</t>
    <phoneticPr fontId="1" type="noConversion"/>
  </si>
  <si>
    <t>핀란드</t>
    <phoneticPr fontId="1" type="noConversion"/>
  </si>
  <si>
    <t>133 (94, 39)</t>
    <phoneticPr fontId="1" type="noConversion"/>
  </si>
  <si>
    <t>Elecys® S100</t>
    <phoneticPr fontId="1" type="noConversion"/>
  </si>
  <si>
    <t>덴마크</t>
    <phoneticPr fontId="1" type="noConversion"/>
  </si>
  <si>
    <t>chemiluminescence immunoassay</t>
    <phoneticPr fontId="1" type="noConversion"/>
  </si>
  <si>
    <t>Elecsys S100®</t>
    <phoneticPr fontId="1" type="noConversion"/>
  </si>
  <si>
    <t>automatic electrochemoluminometric immunoassay</t>
    <phoneticPr fontId="1" type="noConversion"/>
  </si>
  <si>
    <t>일본</t>
    <phoneticPr fontId="1" type="noConversion"/>
  </si>
  <si>
    <t>The Scandinavian guidelines recommend S100B only with mild low risk HI patients</t>
    <phoneticPr fontId="1" type="noConversion"/>
  </si>
  <si>
    <t>Elecsys S100B  assay</t>
    <phoneticPr fontId="1" type="noConversion"/>
  </si>
  <si>
    <t>ED, children and adolescent</t>
    <phoneticPr fontId="1" type="noConversion"/>
  </si>
  <si>
    <t>mTBI (intra cerebral lesions)</t>
    <phoneticPr fontId="1" type="noConversion"/>
  </si>
  <si>
    <t>electrochemiluminiscence immunoassay</t>
    <phoneticPr fontId="1" type="noConversion"/>
  </si>
  <si>
    <t>코소보</t>
    <phoneticPr fontId="1" type="noConversion"/>
  </si>
  <si>
    <t>ED, Children</t>
    <phoneticPr fontId="1" type="noConversion"/>
  </si>
  <si>
    <t>스위스, 스페인</t>
    <phoneticPr fontId="1" type="noConversion"/>
  </si>
  <si>
    <t>EZHS100B-33K kit, Elecsys 2010 immunoassay</t>
    <phoneticPr fontId="1" type="noConversion"/>
  </si>
  <si>
    <t>blunt head injury</t>
    <phoneticPr fontId="1" type="noConversion"/>
  </si>
  <si>
    <t>mTBI (complicated + uncomplicated)</t>
    <phoneticPr fontId="1" type="noConversion"/>
  </si>
  <si>
    <t>blunt closed-head injury</t>
    <phoneticPr fontId="1" type="noConversion"/>
  </si>
  <si>
    <t>미국, 헝가리</t>
    <phoneticPr fontId="1" type="noConversion"/>
  </si>
  <si>
    <t>brain injury</t>
    <phoneticPr fontId="1" type="noConversion"/>
  </si>
  <si>
    <t>ED</t>
  </si>
  <si>
    <t>ED, children</t>
    <phoneticPr fontId="1" type="noConversion"/>
  </si>
  <si>
    <t>Elecsys</t>
    <phoneticPr fontId="1" type="noConversion"/>
  </si>
  <si>
    <t>head trauma, control</t>
    <phoneticPr fontId="1" type="noConversion"/>
  </si>
  <si>
    <t>ED, Children and Youth</t>
    <phoneticPr fontId="1" type="noConversion"/>
  </si>
  <si>
    <t>Elecsys S100</t>
    <phoneticPr fontId="1" type="noConversion"/>
  </si>
  <si>
    <t>electrochemoluminometric immunoassay</t>
    <phoneticPr fontId="1" type="noConversion"/>
  </si>
  <si>
    <t>ELISAs</t>
    <phoneticPr fontId="1" type="noConversion"/>
  </si>
  <si>
    <t>cohort</t>
  </si>
  <si>
    <t>electrochemiluminescence immunoassay (Elecsys S100)</t>
    <phoneticPr fontId="1" type="noConversion"/>
  </si>
  <si>
    <t xml:space="preserve">enzyme immunoassay </t>
    <phoneticPr fontId="1" type="noConversion"/>
  </si>
  <si>
    <t>ED, Pediatric</t>
    <phoneticPr fontId="1" type="noConversion"/>
  </si>
  <si>
    <t>Significant intracranial complications</t>
    <phoneticPr fontId="1" type="noConversion"/>
  </si>
  <si>
    <t>Elecsys S100 (Roche AB)</t>
    <phoneticPr fontId="1" type="noConversion"/>
  </si>
  <si>
    <t>immunoluminometric sandwich immunoassay</t>
    <phoneticPr fontId="1" type="noConversion"/>
  </si>
  <si>
    <t>electrochemiluminescence assay (ECLIA)</t>
    <phoneticPr fontId="1" type="noConversion"/>
  </si>
  <si>
    <t>Elisa</t>
    <phoneticPr fontId="1" type="noConversion"/>
  </si>
  <si>
    <t>immunoluminometric assay (S100 EIA)</t>
    <phoneticPr fontId="1" type="noConversion"/>
  </si>
  <si>
    <t>NSE, GFAP</t>
    <phoneticPr fontId="1" type="noConversion"/>
  </si>
  <si>
    <t>enzymelinked immunosorbent assays</t>
    <phoneticPr fontId="1" type="noConversion"/>
  </si>
  <si>
    <t>TBI, trauma control, medical control</t>
    <phoneticPr fontId="1" type="noConversion"/>
  </si>
  <si>
    <t>closed head trauma (CHT)</t>
    <phoneticPr fontId="1" type="noConversion"/>
  </si>
  <si>
    <t>enzymelinked immunoassay</t>
    <phoneticPr fontId="1" type="noConversion"/>
  </si>
  <si>
    <t>슬로바키아</t>
    <phoneticPr fontId="1" type="noConversion"/>
  </si>
  <si>
    <t>Electrochemiluminometric immunoassay</t>
    <phoneticPr fontId="1" type="noConversion"/>
  </si>
  <si>
    <t>을지병원</t>
    <phoneticPr fontId="1" type="noConversion"/>
  </si>
  <si>
    <t>효소면역측정법(enzyme linked immunosorbent assay)</t>
    <phoneticPr fontId="1" type="noConversion"/>
  </si>
  <si>
    <t>머리 외상</t>
    <phoneticPr fontId="1" type="noConversion"/>
  </si>
  <si>
    <t>Bak(박현욱)</t>
    <phoneticPr fontId="1" type="noConversion"/>
  </si>
  <si>
    <t>ED, 어린이</t>
    <phoneticPr fontId="1" type="noConversion"/>
  </si>
  <si>
    <t>상계백병원</t>
    <phoneticPr fontId="1" type="noConversion"/>
  </si>
  <si>
    <t>경도 두부 손상</t>
    <phoneticPr fontId="1" type="noConversion"/>
  </si>
  <si>
    <t>전기화학적발광면역분석법(Electrochemiluminescenceimmunoassay: ECLIA)</t>
    <phoneticPr fontId="1" type="noConversion"/>
  </si>
  <si>
    <t>유럽(4)</t>
    <phoneticPr fontId="1" type="noConversion"/>
  </si>
  <si>
    <t>fully automated LIAISON system (AB DiaSorin, Bromma, Sweden); chemiluminescence</t>
    <phoneticPr fontId="1" type="noConversion"/>
  </si>
  <si>
    <t>가톨릭병원</t>
    <phoneticPr fontId="1" type="noConversion"/>
  </si>
  <si>
    <t>ABI symptoms</t>
    <phoneticPr fontId="1" type="noConversion"/>
  </si>
  <si>
    <t>acute brain injury</t>
    <phoneticPr fontId="1" type="noConversion"/>
  </si>
  <si>
    <t>ABI</t>
    <phoneticPr fontId="1" type="noConversion"/>
  </si>
  <si>
    <t>브라질</t>
    <phoneticPr fontId="1" type="noConversion"/>
  </si>
  <si>
    <t>heterogeneous immunoassay (Elecsys 2010®)</t>
    <phoneticPr fontId="1" type="noConversion"/>
  </si>
  <si>
    <t>중앙대병원</t>
    <phoneticPr fontId="1" type="noConversion"/>
  </si>
  <si>
    <t>두부 외상</t>
    <phoneticPr fontId="1" type="noConversion"/>
  </si>
  <si>
    <t xml:space="preserve">immunoluminometric assay (LIAISON) </t>
    <phoneticPr fontId="1" type="noConversion"/>
  </si>
  <si>
    <t>luminescence immunoassuy (LIA-mat)</t>
    <phoneticPr fontId="1" type="noConversion"/>
  </si>
  <si>
    <t>Hopman</t>
    <phoneticPr fontId="1" type="noConversion"/>
  </si>
  <si>
    <t>137 (102, 35)</t>
    <phoneticPr fontId="1" type="noConversion"/>
  </si>
  <si>
    <t>117 (46, 71)</t>
    <phoneticPr fontId="1" type="noConversion"/>
  </si>
  <si>
    <t>CT and medical history</t>
    <phoneticPr fontId="1" type="noConversion"/>
  </si>
  <si>
    <t>traumatic ICH</t>
    <phoneticPr fontId="1" type="noConversion"/>
  </si>
  <si>
    <t>Sn</t>
  </si>
  <si>
    <t>Sp</t>
  </si>
  <si>
    <t>PPV</t>
  </si>
  <si>
    <t>NPV</t>
  </si>
  <si>
    <t>melanoma metastases</t>
    <phoneticPr fontId="1" type="noConversion"/>
  </si>
  <si>
    <t>biopsy, dedicated CT, US, clinical F/U</t>
    <phoneticPr fontId="1" type="noConversion"/>
  </si>
  <si>
    <t>clinical and CT</t>
    <phoneticPr fontId="1" type="noConversion"/>
  </si>
  <si>
    <t>CENTER-TBI study (#576)</t>
    <phoneticPr fontId="1" type="noConversion"/>
  </si>
  <si>
    <t xml:space="preserve">헝가리 </t>
    <phoneticPr fontId="1" type="noConversion"/>
  </si>
  <si>
    <t>179 (37, 142)</t>
    <phoneticPr fontId="1" type="noConversion"/>
  </si>
  <si>
    <t>nontraumatic ICH, IS</t>
    <phoneticPr fontId="1" type="noConversion"/>
  </si>
  <si>
    <t>(Modular E170 (Roche Diagnostics)</t>
    <phoneticPr fontId="1" type="noConversion"/>
  </si>
  <si>
    <t>Ahn(안승찬)</t>
    <phoneticPr fontId="1" type="noConversion"/>
  </si>
  <si>
    <t>Kim(김찬웅)</t>
    <phoneticPr fontId="1" type="noConversion"/>
  </si>
  <si>
    <t>(EZHS100B-33K, Elecsys 2010)</t>
    <phoneticPr fontId="1" type="noConversion"/>
  </si>
  <si>
    <t>NF-L</t>
    <phoneticPr fontId="1" type="noConversion"/>
  </si>
  <si>
    <t>Neurofilament Light</t>
    <phoneticPr fontId="1" type="noConversion"/>
  </si>
  <si>
    <t>chitinase-3-like protein 1</t>
    <phoneticPr fontId="1" type="noConversion"/>
  </si>
  <si>
    <t>YKL-40</t>
    <phoneticPr fontId="1" type="noConversion"/>
  </si>
  <si>
    <t>B-type natriuretic peptide</t>
    <phoneticPr fontId="1" type="noConversion"/>
  </si>
  <si>
    <t>BNP</t>
    <phoneticPr fontId="1" type="noConversion"/>
  </si>
  <si>
    <t>plasminogen activator inhibitor-1</t>
    <phoneticPr fontId="1" type="noConversion"/>
  </si>
  <si>
    <t>PAI-1</t>
    <phoneticPr fontId="1" type="noConversion"/>
  </si>
  <si>
    <t>soluble vascular cellular adhesion molecule-1</t>
    <phoneticPr fontId="1" type="noConversion"/>
  </si>
  <si>
    <t>sVCAM-1</t>
    <phoneticPr fontId="1" type="noConversion"/>
  </si>
  <si>
    <t>튀르키예</t>
    <phoneticPr fontId="1" type="noConversion"/>
  </si>
  <si>
    <t>An(안영모)</t>
    <phoneticPr fontId="1" type="noConversion"/>
  </si>
  <si>
    <t>Park(박맹렬)</t>
    <phoneticPr fontId="1" type="noConversion"/>
  </si>
  <si>
    <t>Zimmermann-Ivol</t>
    <phoneticPr fontId="1" type="noConversion"/>
  </si>
  <si>
    <t>Eom(엄영진)</t>
    <phoneticPr fontId="1" type="noConversion"/>
  </si>
  <si>
    <t>문헌번호</t>
    <phoneticPr fontId="1" type="noConversion"/>
  </si>
  <si>
    <t>감별진단, figure 3(A) 환자에서 ICH, IS 구분하는 ROC</t>
    <phoneticPr fontId="1" type="noConversion"/>
  </si>
  <si>
    <t>Year</t>
    <phoneticPr fontId="1" type="noConversion"/>
  </si>
  <si>
    <t>연구대상자</t>
    <phoneticPr fontId="1" type="noConversion"/>
  </si>
  <si>
    <t>검사법</t>
    <phoneticPr fontId="1" type="noConversion"/>
  </si>
  <si>
    <t>환자군</t>
    <phoneticPr fontId="1" type="noConversion"/>
  </si>
  <si>
    <t>대조군</t>
    <phoneticPr fontId="1" type="noConversion"/>
  </si>
  <si>
    <r>
      <t xml:space="preserve">분류
</t>
    </r>
    <r>
      <rPr>
        <b/>
        <sz val="6"/>
        <rFont val="맑은 고딕"/>
        <family val="3"/>
        <charset val="129"/>
        <scheme val="minor"/>
      </rPr>
      <t>1=중재,
2=비교</t>
    </r>
    <phoneticPr fontId="1" type="noConversion"/>
  </si>
  <si>
    <t>상세</t>
    <phoneticPr fontId="1" type="noConversion"/>
  </si>
  <si>
    <t>단위</t>
    <phoneticPr fontId="1" type="noConversion"/>
  </si>
  <si>
    <t>TP</t>
    <phoneticPr fontId="1" type="noConversion"/>
  </si>
  <si>
    <t>FP</t>
    <phoneticPr fontId="1" type="noConversion"/>
  </si>
  <si>
    <t>FN</t>
    <phoneticPr fontId="1" type="noConversion"/>
  </si>
  <si>
    <t>TN</t>
    <phoneticPr fontId="1" type="noConversion"/>
  </si>
  <si>
    <t>Sn</t>
    <phoneticPr fontId="1" type="noConversion"/>
  </si>
  <si>
    <t>LR+</t>
    <phoneticPr fontId="1" type="noConversion"/>
  </si>
  <si>
    <t>LR-</t>
    <phoneticPr fontId="1" type="noConversion"/>
  </si>
  <si>
    <t>검사정확도</t>
  </si>
  <si>
    <t>정의</t>
    <phoneticPr fontId="1" type="noConversion"/>
  </si>
  <si>
    <t>N</t>
    <phoneticPr fontId="1" type="noConversion"/>
  </si>
  <si>
    <t xml:space="preserve">값 </t>
    <phoneticPr fontId="1" type="noConversion"/>
  </si>
  <si>
    <t>(95% CI)</t>
    <phoneticPr fontId="1" type="noConversion"/>
  </si>
  <si>
    <t>Jung(정민희)</t>
    <phoneticPr fontId="1" type="noConversion"/>
  </si>
  <si>
    <t>no lesions</t>
    <phoneticPr fontId="1" type="noConversion"/>
  </si>
  <si>
    <t>전체</t>
    <phoneticPr fontId="1" type="noConversion"/>
  </si>
  <si>
    <t>ug/L</t>
    <phoneticPr fontId="1" type="noConversion"/>
  </si>
  <si>
    <t>This study was supported by Roche Diagnostics. They had no role in the design, conduct, analysis, or content of this research or article.</t>
    <phoneticPr fontId="1" type="noConversion"/>
  </si>
  <si>
    <t>within 6 hours after trauma</t>
    <phoneticPr fontId="1" type="noConversion"/>
  </si>
  <si>
    <t>pg/mL</t>
    <phoneticPr fontId="1" type="noConversion"/>
  </si>
  <si>
    <t>&gt;105</t>
    <phoneticPr fontId="1" type="noConversion"/>
  </si>
  <si>
    <t>Abnormal head CT</t>
    <phoneticPr fontId="1" type="noConversion"/>
  </si>
  <si>
    <t>Normal head CT</t>
    <phoneticPr fontId="1" type="noConversion"/>
  </si>
  <si>
    <r>
      <rPr>
        <sz val="10"/>
        <rFont val="맑은 고딕"/>
        <family val="3"/>
        <charset val="129"/>
      </rPr>
      <t>≥</t>
    </r>
    <r>
      <rPr>
        <sz val="10"/>
        <rFont val="맑은 고딕"/>
        <family val="3"/>
        <charset val="129"/>
        <scheme val="minor"/>
      </rPr>
      <t>0.105</t>
    </r>
    <phoneticPr fontId="1" type="noConversion"/>
  </si>
  <si>
    <t>The author(s) received no financial support for the research, authorship, and/or publication of this article.</t>
    <phoneticPr fontId="1" type="noConversion"/>
  </si>
  <si>
    <t>64 (median)</t>
    <phoneticPr fontId="1" type="noConversion"/>
  </si>
  <si>
    <t>This study was supported by a grant from the Japanese Ministry of Health. Labour and Welfare (JSPS KAKENHI) grant number JP16K11409. The authors declare that they have no competing interests.</t>
    <phoneticPr fontId="1" type="noConversion"/>
  </si>
  <si>
    <t xml:space="preserve"> </t>
    <phoneticPr fontId="1" type="noConversion"/>
  </si>
  <si>
    <t>GFAP, pNF-H, H-FABP, NSE</t>
    <phoneticPr fontId="1" type="noConversion"/>
  </si>
  <si>
    <t>pNF-H</t>
    <phoneticPr fontId="1" type="noConversion"/>
  </si>
  <si>
    <t>phosphrylated neurofilament heavy subunit</t>
    <phoneticPr fontId="1" type="noConversion"/>
  </si>
  <si>
    <t xml:space="preserve">AUC </t>
    <phoneticPr fontId="1" type="noConversion"/>
  </si>
  <si>
    <t>Area Under the Curve</t>
    <phoneticPr fontId="1" type="noConversion"/>
  </si>
  <si>
    <t>CT positive (mild to moderate TBI)</t>
    <phoneticPr fontId="1" type="noConversion"/>
  </si>
  <si>
    <t xml:space="preserve">CT negative </t>
    <phoneticPr fontId="1" type="noConversion"/>
  </si>
  <si>
    <t>(0.582-0.924)</t>
    <phoneticPr fontId="1" type="noConversion"/>
  </si>
  <si>
    <t>70 (median)</t>
    <phoneticPr fontId="1" type="noConversion"/>
  </si>
  <si>
    <t>Conflict of interest statement: This research was supported by funding from the Minnesota Spinal Cord and Traumatic Brain Injury Research Fund, Rockswold Kaplan Endowed Chair, and Abbott Laboratories. Dr. Uzma Samadani reports grant money to Hennepin Healthcare Research Institute to conduct research conceived and sponsored by Abbott Laboratories.</t>
    <phoneticPr fontId="1" type="noConversion"/>
  </si>
  <si>
    <t>[손상 0-8시간] CT-positive TBI</t>
    <phoneticPr fontId="1" type="noConversion"/>
  </si>
  <si>
    <t>[손상 12-32 시간] CT-positive TBI</t>
    <phoneticPr fontId="1" type="noConversion"/>
  </si>
  <si>
    <t>Amoo (2022)</t>
  </si>
  <si>
    <t>Yue</t>
  </si>
  <si>
    <t>Oris (2018)</t>
  </si>
  <si>
    <t>Amoo (2022)</t>
    <phoneticPr fontId="1" type="noConversion"/>
  </si>
  <si>
    <t xml:space="preserve">선행 SR </t>
    <phoneticPr fontId="1" type="noConversion"/>
  </si>
  <si>
    <t xml:space="preserve"> </t>
    <phoneticPr fontId="1" type="noConversion"/>
  </si>
  <si>
    <t>0.10 μg/L</t>
    <phoneticPr fontId="1" type="noConversion"/>
  </si>
  <si>
    <t>-</t>
    <phoneticPr fontId="1" type="noConversion"/>
  </si>
  <si>
    <t>ImPACT Applications, Inc.</t>
    <phoneticPr fontId="1" type="noConversion"/>
  </si>
  <si>
    <t>Head CT+</t>
    <phoneticPr fontId="1" type="noConversion"/>
  </si>
  <si>
    <t>Head CT-</t>
    <phoneticPr fontId="1" type="noConversion"/>
  </si>
  <si>
    <t>μg/L</t>
    <phoneticPr fontId="1" type="noConversion"/>
  </si>
  <si>
    <r>
      <rPr>
        <sz val="10"/>
        <rFont val="맑은 고딕"/>
        <family val="3"/>
        <charset val="129"/>
      </rPr>
      <t>≥</t>
    </r>
    <r>
      <rPr>
        <sz val="9"/>
        <rFont val="맑은 고딕"/>
        <family val="3"/>
        <charset val="129"/>
      </rPr>
      <t>0.1</t>
    </r>
    <phoneticPr fontId="1" type="noConversion"/>
  </si>
  <si>
    <t xml:space="preserve">low risk mild TBI </t>
    <phoneticPr fontId="1" type="noConversion"/>
  </si>
  <si>
    <t>(9, 6.6)</t>
    <phoneticPr fontId="1" type="noConversion"/>
  </si>
  <si>
    <t>referrals &lt;6h of the incident.</t>
    <phoneticPr fontId="1" type="noConversion"/>
  </si>
  <si>
    <t>The authors wish to acknowledge the support of the deputy of research affairs of the Ahvaz Jundishapur University of Medical Sciences as part of Kourosh Mohammadi’s thesis under the research code: U-94138.</t>
    <phoneticPr fontId="1" type="noConversion"/>
  </si>
  <si>
    <t>CT+</t>
    <phoneticPr fontId="1" type="noConversion"/>
  </si>
  <si>
    <t>CT-</t>
    <phoneticPr fontId="1" type="noConversion"/>
  </si>
  <si>
    <t>serum S100B</t>
    <phoneticPr fontId="1" type="noConversion"/>
  </si>
  <si>
    <t>ng/L</t>
    <phoneticPr fontId="1" type="noConversion"/>
  </si>
  <si>
    <t>best ROC 172.15 ng/L</t>
    <phoneticPr fontId="1" type="noConversion"/>
  </si>
  <si>
    <t>(most values) 141.2 pg/mL</t>
    <phoneticPr fontId="1" type="noConversion"/>
  </si>
  <si>
    <t>Author Disclosure Statement: 일부</t>
    <phoneticPr fontId="1" type="noConversion"/>
  </si>
  <si>
    <t>(0.491-0.667)</t>
    <phoneticPr fontId="1" type="noConversion"/>
  </si>
  <si>
    <t xml:space="preserve">within 24 h of admission (&lt;2 weeks from the injury) </t>
    <phoneticPr fontId="1" type="noConversion"/>
  </si>
  <si>
    <r>
      <t>A</t>
    </r>
    <r>
      <rPr>
        <b/>
        <sz val="11"/>
        <color theme="1"/>
        <rFont val="맑은 고딕"/>
        <family val="3"/>
        <charset val="129"/>
      </rPr>
      <t>β</t>
    </r>
    <phoneticPr fontId="1" type="noConversion"/>
  </si>
  <si>
    <r>
      <rPr>
        <sz val="11"/>
        <color theme="1"/>
        <rFont val="맑은 고딕"/>
        <family val="3"/>
        <charset val="129"/>
      </rPr>
      <t>β</t>
    </r>
    <r>
      <rPr>
        <sz val="9.9"/>
        <color theme="1"/>
        <rFont val="맑은 고딕"/>
        <family val="3"/>
        <charset val="129"/>
      </rPr>
      <t>-</t>
    </r>
    <r>
      <rPr>
        <sz val="11"/>
        <color theme="1"/>
        <rFont val="맑은 고딕"/>
        <family val="2"/>
        <charset val="129"/>
        <scheme val="minor"/>
      </rPr>
      <t>Amyloid</t>
    </r>
    <phoneticPr fontId="1" type="noConversion"/>
  </si>
  <si>
    <t>51 (median)</t>
    <phoneticPr fontId="1" type="noConversion"/>
  </si>
  <si>
    <t>blood sampling &lt;3h injury</t>
    <phoneticPr fontId="1" type="noConversion"/>
  </si>
  <si>
    <t>Research funding: None declared. Employment or leadership: None declared. Honorarium: None declared.</t>
    <phoneticPr fontId="1" type="noConversion"/>
  </si>
  <si>
    <t>Abnormal CCT</t>
    <phoneticPr fontId="1" type="noConversion"/>
  </si>
  <si>
    <t>Normal CCT</t>
    <phoneticPr fontId="1" type="noConversion"/>
  </si>
  <si>
    <t>This research was made possible thanks in part by the generous donation of Protein S100B Electrochemiluminescence Assay Kits from Roche Diagnostic, Mannheim, Germany.</t>
    <phoneticPr fontId="1" type="noConversion"/>
  </si>
  <si>
    <t>&lt;6 h post-trauma</t>
    <phoneticPr fontId="1" type="noConversion"/>
  </si>
  <si>
    <t>CT scan +</t>
    <phoneticPr fontId="1" type="noConversion"/>
  </si>
  <si>
    <t>CT scan -</t>
    <phoneticPr fontId="1" type="noConversion"/>
  </si>
  <si>
    <t>(0.574-0.769)</t>
    <phoneticPr fontId="1" type="noConversion"/>
  </si>
  <si>
    <t>at 3 hours after injury</t>
    <phoneticPr fontId="1" type="noConversion"/>
  </si>
  <si>
    <t>The authors report no conflicts of interest.</t>
    <phoneticPr fontId="1" type="noConversion"/>
  </si>
  <si>
    <t>(0.786-0.987)</t>
    <phoneticPr fontId="1" type="noConversion"/>
  </si>
  <si>
    <t>0.105μg/L</t>
    <phoneticPr fontId="1" type="noConversion"/>
  </si>
  <si>
    <t xml:space="preserve"> </t>
    <phoneticPr fontId="1" type="noConversion"/>
  </si>
  <si>
    <t>H-FABP, GFAP, IL-10</t>
    <phoneticPr fontId="1" type="noConversion"/>
  </si>
  <si>
    <t>Funding: The authors received no specific funding for this work. Competing interests: The authors have declared that no competing interests exist.</t>
    <phoneticPr fontId="1" type="noConversion"/>
  </si>
  <si>
    <t>(61, 46)</t>
    <phoneticPr fontId="1" type="noConversion"/>
  </si>
  <si>
    <t>(&lt;65) S100B</t>
    <phoneticPr fontId="1" type="noConversion"/>
  </si>
  <si>
    <t>0.042, 0.071, 0.1 μg/L</t>
    <phoneticPr fontId="1" type="noConversion"/>
  </si>
  <si>
    <t>The authors declare that they have no competing interest.</t>
    <phoneticPr fontId="1" type="noConversion"/>
  </si>
  <si>
    <t>&lt;6 h after injury</t>
    <phoneticPr fontId="1" type="noConversion"/>
  </si>
  <si>
    <t>0.095 (best)</t>
    <phoneticPr fontId="1" type="noConversion"/>
  </si>
  <si>
    <t>&lt;6 h of injury</t>
    <phoneticPr fontId="1" type="noConversion"/>
  </si>
  <si>
    <t>ACRM (American Congress of Rehabilitation Medicine) criteria (CT+ 또는 GCS&gt;12 &amp; 증상)</t>
    <phoneticPr fontId="1" type="noConversion"/>
  </si>
  <si>
    <t>ACRM criteria (CT+ 또는 GCS&gt;12 &amp; 증상) all mTBI</t>
    <phoneticPr fontId="1" type="noConversion"/>
  </si>
  <si>
    <t>no mTBI</t>
    <phoneticPr fontId="1" type="noConversion"/>
  </si>
  <si>
    <t>NCT01295346</t>
    <phoneticPr fontId="1" type="noConversion"/>
  </si>
  <si>
    <t>NCT01295346, secondary analysis</t>
    <phoneticPr fontId="1" type="noConversion"/>
  </si>
  <si>
    <t>0.10 μg/L (100pg/mL), 80, 90, 120pg/mL</t>
    <phoneticPr fontId="1" type="noConversion"/>
  </si>
  <si>
    <t>4 h post-injury, 6 h post-injury</t>
    <phoneticPr fontId="1" type="noConversion"/>
  </si>
  <si>
    <t>This work is supported by the U.S. Army Medical Research and Material Command under Contract N.// No competing financial interests exist.</t>
    <phoneticPr fontId="1" type="noConversion"/>
  </si>
  <si>
    <t>(4h) S100B</t>
    <phoneticPr fontId="1" type="noConversion"/>
  </si>
  <si>
    <t>(6h) S100B</t>
    <phoneticPr fontId="1" type="noConversion"/>
  </si>
  <si>
    <t xml:space="preserve"> </t>
    <phoneticPr fontId="1" type="noConversion"/>
  </si>
  <si>
    <t>3, 6 hours after the injury</t>
    <phoneticPr fontId="1" type="noConversion"/>
  </si>
  <si>
    <t>-</t>
    <phoneticPr fontId="1" type="noConversion"/>
  </si>
  <si>
    <t>The authors report no conflicts of interest. The study was financially supported by a grant from Sina Trauma and Surgery Research Center, Tehran University of Medical Sciences, Tehran (Iran).</t>
    <phoneticPr fontId="1" type="noConversion"/>
  </si>
  <si>
    <t>(3h) S100B</t>
    <phoneticPr fontId="1" type="noConversion"/>
  </si>
  <si>
    <r>
      <rPr>
        <sz val="10"/>
        <rFont val="맑은 고딕"/>
        <family val="3"/>
        <charset val="129"/>
      </rPr>
      <t>≥</t>
    </r>
    <r>
      <rPr>
        <sz val="10"/>
        <rFont val="맑은 고딕"/>
        <family val="3"/>
        <charset val="129"/>
        <scheme val="minor"/>
      </rPr>
      <t>0.115</t>
    </r>
    <phoneticPr fontId="1" type="noConversion"/>
  </si>
  <si>
    <t>(0.618-0.728)</t>
    <phoneticPr fontId="1" type="noConversion"/>
  </si>
  <si>
    <t>(0.662–0.817)</t>
    <phoneticPr fontId="1" type="noConversion"/>
  </si>
  <si>
    <t>내원 후 몇 시간 이내</t>
    <phoneticPr fontId="1" type="noConversion"/>
  </si>
  <si>
    <t>0.1 μg/l</t>
    <phoneticPr fontId="1" type="noConversion"/>
  </si>
  <si>
    <t>언급없음</t>
    <phoneticPr fontId="1" type="noConversion"/>
  </si>
  <si>
    <t>MRI+</t>
    <phoneticPr fontId="1" type="noConversion"/>
  </si>
  <si>
    <t>MRI-</t>
    <phoneticPr fontId="1" type="noConversion"/>
  </si>
  <si>
    <t>μg/l</t>
    <phoneticPr fontId="1" type="noConversion"/>
  </si>
  <si>
    <t>0.14 μg/L (best)</t>
    <phoneticPr fontId="1" type="noConversion"/>
  </si>
  <si>
    <t>&lt;6 h trauma</t>
    <phoneticPr fontId="1" type="noConversion"/>
  </si>
  <si>
    <t>Funding Roche Switzerland supplied the S100 reagents without charge.</t>
    <phoneticPr fontId="1" type="noConversion"/>
  </si>
  <si>
    <t>Without ICI</t>
    <phoneticPr fontId="1" type="noConversion"/>
  </si>
  <si>
    <t>with ICI (intracranial injury)</t>
    <phoneticPr fontId="1" type="noConversion"/>
  </si>
  <si>
    <t>(0.60-0.86)</t>
    <phoneticPr fontId="1" type="noConversion"/>
  </si>
  <si>
    <t>0.020 ng/mL (max Sn)</t>
    <phoneticPr fontId="1" type="noConversion"/>
  </si>
  <si>
    <t>The project described was supported in part by Award Number R01NS057676 from the National Institute of Neurological Disorders and Stroke.// Linda Papa is a scientific consultant of Banyan Biomarkers, Inc. but receives no stocks or royalties from the company and will not benefit financially from this publication. For the remaining authors, no competing financial interests exist.</t>
    <phoneticPr fontId="1" type="noConversion"/>
  </si>
  <si>
    <t>ng/mL</t>
    <phoneticPr fontId="1" type="noConversion"/>
  </si>
  <si>
    <r>
      <rPr>
        <sz val="10"/>
        <rFont val="맑은 고딕"/>
        <family val="3"/>
        <charset val="129"/>
      </rPr>
      <t>≥</t>
    </r>
    <r>
      <rPr>
        <sz val="10"/>
        <rFont val="맑은 고딕"/>
        <family val="3"/>
        <charset val="129"/>
        <scheme val="minor"/>
      </rPr>
      <t>0.02</t>
    </r>
    <phoneticPr fontId="1" type="noConversion"/>
  </si>
  <si>
    <t>&gt;0.15</t>
    <phoneticPr fontId="1" type="noConversion"/>
  </si>
  <si>
    <t>105 (70, 35)</t>
    <phoneticPr fontId="1" type="noConversion"/>
  </si>
  <si>
    <t>(36, 31) (median)</t>
    <phoneticPr fontId="1" type="noConversion"/>
  </si>
  <si>
    <t>0.142 μg/L (optimal)</t>
    <phoneticPr fontId="1" type="noConversion"/>
  </si>
  <si>
    <t>control</t>
    <phoneticPr fontId="1" type="noConversion"/>
  </si>
  <si>
    <t>This study was supported by the Swedish Research Council (grant # 14002 and 2013–2546), the Torsten Söderberg Foundation at the Royal Swedish Academy of Sciences, the Swedish Brain Foundation, the Centre for Sports Medicine Research, Sweden, the Knut and Alice Wallenberg Foundation and Vinnova.</t>
    <phoneticPr fontId="1" type="noConversion"/>
  </si>
  <si>
    <t>(&lt;48 h injury)</t>
    <phoneticPr fontId="1" type="noConversion"/>
  </si>
  <si>
    <t>83 (median)</t>
    <phoneticPr fontId="1" type="noConversion"/>
  </si>
  <si>
    <t>Disclosure This study was supported by a grant from the scientific fund of the Allgemeine Unfallversicherungsanstalt (AUVA—the Austrian Workers’ Compensation Board); research account Nr FK 19/12, Medical Head Office, AUVA.</t>
    <phoneticPr fontId="1" type="noConversion"/>
  </si>
  <si>
    <t>(ED 도착 30분 이내)</t>
    <phoneticPr fontId="1" type="noConversion"/>
  </si>
  <si>
    <t>CCT+</t>
    <phoneticPr fontId="1" type="noConversion"/>
  </si>
  <si>
    <t>CCT-</t>
    <phoneticPr fontId="1" type="noConversion"/>
  </si>
  <si>
    <t>This study was supported and funded by the STIC program of The French Ministry of Public Health, Paris, France,// The authors stated that there are no conflicts of interest regarding the publication of this article.// Beaudeux punctually receives fees for consulting from Roche Diagnostics.</t>
    <phoneticPr fontId="1" type="noConversion"/>
  </si>
  <si>
    <t>(Roche) (0h) S100B</t>
    <phoneticPr fontId="1" type="noConversion"/>
  </si>
  <si>
    <t>&gt;0.10</t>
    <phoneticPr fontId="1" type="noConversion"/>
  </si>
  <si>
    <t>(Roche) (3h) S100B</t>
    <phoneticPr fontId="1" type="noConversion"/>
  </si>
  <si>
    <t>(Diasorin) (0h) S100B</t>
    <phoneticPr fontId="1" type="noConversion"/>
  </si>
  <si>
    <t>(Diasorin) (3h) S100B</t>
    <phoneticPr fontId="1" type="noConversion"/>
  </si>
  <si>
    <t>0.020 ng/mL</t>
    <phoneticPr fontId="1" type="noConversion"/>
  </si>
  <si>
    <t>(within 4 h of injury)</t>
    <phoneticPr fontId="1" type="noConversion"/>
  </si>
  <si>
    <t>This study was supported in part by Award Number R01NS057676 from the National Institute of Neurological Disorders and Stroke.// Drs. Wang and Hayes own stock and receive royalties from Banyan Biomarkers Inc., and as such may benefit financially as a result of the outcomes of this research or work reported in this publication.</t>
    <phoneticPr fontId="1" type="noConversion"/>
  </si>
  <si>
    <t xml:space="preserve"> </t>
    <phoneticPr fontId="1" type="noConversion"/>
  </si>
  <si>
    <t>μg/L</t>
  </si>
  <si>
    <r>
      <rPr>
        <sz val="10"/>
        <rFont val="맑은 고딕"/>
        <family val="3"/>
        <charset val="129"/>
      </rPr>
      <t>&gt;</t>
    </r>
    <r>
      <rPr>
        <sz val="10"/>
        <rFont val="맑은 고딕"/>
        <family val="3"/>
        <charset val="129"/>
        <scheme val="minor"/>
      </rPr>
      <t>0.290</t>
    </r>
    <phoneticPr fontId="1" type="noConversion"/>
  </si>
  <si>
    <t>&gt;0.060</t>
    <phoneticPr fontId="1" type="noConversion"/>
  </si>
  <si>
    <t>&gt;2.391</t>
    <phoneticPr fontId="1" type="noConversion"/>
  </si>
  <si>
    <t>&gt;0.097</t>
    <phoneticPr fontId="1" type="noConversion"/>
  </si>
  <si>
    <t>&gt;0.521</t>
    <phoneticPr fontId="1" type="noConversion"/>
  </si>
  <si>
    <t>0.290, 0.060, 2.391, 0.097, 0.521, 0.10 μg/L</t>
    <phoneticPr fontId="1" type="noConversion"/>
  </si>
  <si>
    <t>(within 6 h of injury)</t>
    <phoneticPr fontId="1" type="noConversion"/>
  </si>
  <si>
    <t>Dr. Bazarian is a consultant for Banyan Biomarkers and Roche Diagnostics. For all other authors, No competing financial interests exist.</t>
    <phoneticPr fontId="1" type="noConversion"/>
  </si>
  <si>
    <t>NCT00622778</t>
    <phoneticPr fontId="1" type="noConversion"/>
  </si>
  <si>
    <t>0.105, 0.48 μg/L</t>
    <phoneticPr fontId="1" type="noConversion"/>
  </si>
  <si>
    <t>NSE</t>
    <phoneticPr fontId="1" type="noConversion"/>
  </si>
  <si>
    <t>(injury within 3 hours to ED)</t>
    <phoneticPr fontId="1" type="noConversion"/>
  </si>
  <si>
    <t>The authors report no conflict of interest concerning the materials or methods used in this study or the findings specified in this paper.</t>
    <phoneticPr fontId="1" type="noConversion"/>
  </si>
  <si>
    <t>Normal cranial CT</t>
    <phoneticPr fontId="1" type="noConversion"/>
  </si>
  <si>
    <t>Abnormal cranial CT</t>
    <phoneticPr fontId="1" type="noConversion"/>
  </si>
  <si>
    <r>
      <rPr>
        <sz val="10"/>
        <rFont val="맑은 고딕"/>
        <family val="3"/>
        <charset val="129"/>
      </rPr>
      <t>≥</t>
    </r>
    <r>
      <rPr>
        <sz val="10"/>
        <rFont val="맑은 고딕"/>
        <family val="3"/>
        <charset val="129"/>
        <scheme val="minor"/>
      </rPr>
      <t>0.006</t>
    </r>
    <phoneticPr fontId="1" type="noConversion"/>
  </si>
  <si>
    <t>μgL-¹</t>
    <phoneticPr fontId="1" type="noConversion"/>
  </si>
  <si>
    <t>(0.58, 0.81)</t>
    <phoneticPr fontId="1" type="noConversion"/>
  </si>
  <si>
    <t>funded by Dr Jeffrey Bazarian’s Career Development K23 Award from the National Institute of Health/ National Institute of Neurological Disorders and Stroke (NIH/NINDS K23 NS41952-02) and a research grant secured by Dr Babcock from the Ronald McDonald Charities of Rochester. This analysis was funded in part by Dr Babcock’s KL2 Mentored Career Development Program in Clinical and Translational Research from the University of Cincinnati Center for Clinical and Translational Science and Training, as well as the Division of Emergency Medicine at Cincinnati Children’s Hospital Medical Center. The authors report no conflicts of interest.</t>
    <phoneticPr fontId="1" type="noConversion"/>
  </si>
  <si>
    <t>(&lt;6 h injury)</t>
    <phoneticPr fontId="1" type="noConversion"/>
  </si>
  <si>
    <t>5.2 (median)</t>
    <phoneticPr fontId="1" type="noConversion"/>
  </si>
  <si>
    <t>(&lt;3h trauma)</t>
    <phoneticPr fontId="1" type="noConversion"/>
  </si>
  <si>
    <t>(0.59-0.82)</t>
    <phoneticPr fontId="1" type="noConversion"/>
  </si>
  <si>
    <t>No authors declared any potential conflicts of interest.</t>
    <phoneticPr fontId="1" type="noConversion"/>
  </si>
  <si>
    <t>(3 hours from accident)</t>
    <phoneticPr fontId="1" type="noConversion"/>
  </si>
  <si>
    <t>This study was funded with non-commercial (Swedish State) funds via the Scientific Committee (Vetenskapsrådet) at the Halmstad Regional Hospital and Region Skåne, Sweden. The funding bodies had no input on any aspects of the final study.</t>
    <phoneticPr fontId="1" type="noConversion"/>
  </si>
  <si>
    <t>ED CT or F/U neuroimaging</t>
    <phoneticPr fontId="1" type="noConversion"/>
  </si>
  <si>
    <t>SICC+ (Significant Intracranial Complication)</t>
    <phoneticPr fontId="1" type="noConversion"/>
  </si>
  <si>
    <t>SICC-</t>
    <phoneticPr fontId="1" type="noConversion"/>
  </si>
  <si>
    <t>≥0.10</t>
    <phoneticPr fontId="1" type="noConversion"/>
  </si>
  <si>
    <t>0.38, 2.31 μg/L</t>
    <phoneticPr fontId="1" type="noConversion"/>
  </si>
  <si>
    <t>(&lt;3 h from injury)</t>
    <phoneticPr fontId="1" type="noConversion"/>
  </si>
  <si>
    <t>-</t>
    <phoneticPr fontId="1" type="noConversion"/>
  </si>
  <si>
    <t>언급없음</t>
    <phoneticPr fontId="1" type="noConversion"/>
  </si>
  <si>
    <t>0.105, 0.130, 0.230, 0.254 μgL-¹</t>
    <phoneticPr fontId="1" type="noConversion"/>
  </si>
  <si>
    <t>(3h) S100β</t>
    <phoneticPr fontId="1" type="noConversion"/>
  </si>
  <si>
    <t>(6h) S100β</t>
    <phoneticPr fontId="1" type="noConversion"/>
  </si>
  <si>
    <t>&gt;0.105</t>
    <phoneticPr fontId="1" type="noConversion"/>
  </si>
  <si>
    <t>&gt;0.13</t>
    <phoneticPr fontId="1" type="noConversion"/>
  </si>
  <si>
    <t>&gt;0.23</t>
    <phoneticPr fontId="1" type="noConversion"/>
  </si>
  <si>
    <t>&gt;0.254</t>
    <phoneticPr fontId="1" type="noConversion"/>
  </si>
  <si>
    <t>(0.604-0.822)</t>
    <phoneticPr fontId="1" type="noConversion"/>
  </si>
  <si>
    <t>(NR)</t>
    <phoneticPr fontId="1" type="noConversion"/>
  </si>
  <si>
    <t>(0.614-0.846)</t>
    <phoneticPr fontId="1" type="noConversion"/>
  </si>
  <si>
    <t>This research was made possible in part by the generous donation of Protein S100  Electrochemiluminescence Assay Kits from Roche Diagnostics, Mannheim, Germany. The authors report no conflicts of interest.</t>
    <phoneticPr fontId="1" type="noConversion"/>
  </si>
  <si>
    <t xml:space="preserve">6 hours post-trauma </t>
    <phoneticPr fontId="1" type="noConversion"/>
  </si>
  <si>
    <t>외상센터 ED 내원환자: medical controls (MC), trauma controls (TC), uncomplicated mild TBI (MTBI), and definite TBI (DTBI)</t>
    <phoneticPr fontId="1" type="noConversion"/>
  </si>
  <si>
    <t>38~48</t>
    <phoneticPr fontId="1" type="noConversion"/>
  </si>
  <si>
    <t>non-TBI (TCs and MCs)</t>
    <phoneticPr fontId="1" type="noConversion"/>
  </si>
  <si>
    <t>TBI (mild/ definite)</t>
    <phoneticPr fontId="1" type="noConversion"/>
  </si>
  <si>
    <t>mild (GCS 13-15, normal CT, and LOC&lt;30 min)/ definite (GCS 3-12, LOC, normal CT or GCS&lt;15, abnormal CT)</t>
    <phoneticPr fontId="1" type="noConversion"/>
  </si>
  <si>
    <t>LOC</t>
    <phoneticPr fontId="1" type="noConversion"/>
  </si>
  <si>
    <t>loss of consciousness</t>
    <phoneticPr fontId="1" type="noConversion"/>
  </si>
  <si>
    <t>The authors declare no conflicts of interest.</t>
    <phoneticPr fontId="1" type="noConversion"/>
  </si>
  <si>
    <t>0.290, 0.356, 0.445, 0.575, 0.945, 1.405, 1.605 μg/L</t>
    <phoneticPr fontId="1" type="noConversion"/>
  </si>
  <si>
    <t>&lt; 8 hours of injury</t>
    <phoneticPr fontId="1" type="noConversion"/>
  </si>
  <si>
    <t>(0.72-0.80)</t>
    <phoneticPr fontId="1" type="noConversion"/>
  </si>
  <si>
    <t>0.10, 0.12, 0.14 μg/L</t>
    <phoneticPr fontId="1" type="noConversion"/>
  </si>
  <si>
    <t>(ED &lt; 6 h of trauma)</t>
    <phoneticPr fontId="1" type="noConversion"/>
  </si>
  <si>
    <t>-</t>
    <phoneticPr fontId="1" type="noConversion"/>
  </si>
  <si>
    <t>This study was funded by INSERM, the Réunica Group, and the teaching hospital of Bordeaux (PHRC 2007).</t>
    <phoneticPr fontId="1" type="noConversion"/>
  </si>
  <si>
    <t>HCT+</t>
    <phoneticPr fontId="1" type="noConversion"/>
  </si>
  <si>
    <t>HCT-</t>
    <phoneticPr fontId="1" type="noConversion"/>
  </si>
  <si>
    <t>24, 32, 42 ng/dL</t>
    <phoneticPr fontId="1" type="noConversion"/>
  </si>
  <si>
    <t>ng/dL</t>
    <phoneticPr fontId="1" type="noConversion"/>
  </si>
  <si>
    <t>(0.515-0.770)</t>
    <phoneticPr fontId="1" type="noConversion"/>
  </si>
  <si>
    <t>Grant support was received from the Connecticut College of Emergency Physicians, and the Yale University General Clinical Research Unit.</t>
    <phoneticPr fontId="1" type="noConversion"/>
  </si>
  <si>
    <t>Competing interests None.</t>
    <phoneticPr fontId="1" type="noConversion"/>
  </si>
  <si>
    <t>사고 후 77분(median)</t>
    <phoneticPr fontId="1" type="noConversion"/>
  </si>
  <si>
    <t>48.4 (median)</t>
    <phoneticPr fontId="1" type="noConversion"/>
  </si>
  <si>
    <t>Supported by The Center of Clinical Research, County Council of Va¨rmland, Sweden.</t>
    <phoneticPr fontId="1" type="noConversion"/>
  </si>
  <si>
    <t>(0.879-0.987)</t>
    <phoneticPr fontId="1" type="noConversion"/>
  </si>
  <si>
    <t>내원시, (내원 후 6시간)</t>
    <phoneticPr fontId="1" type="noConversion"/>
  </si>
  <si>
    <t>Supported by the Japanese Ministry of Health, Labor, and Welfare research project grant 19791329.</t>
    <phoneticPr fontId="1" type="noConversion"/>
  </si>
  <si>
    <t>1일(within 3 h of admission), 2일, 3일</t>
    <phoneticPr fontId="1" type="noConversion"/>
  </si>
  <si>
    <t>(72, 41)</t>
    <phoneticPr fontId="1" type="noConversion"/>
  </si>
  <si>
    <t>Non-TBI</t>
    <phoneticPr fontId="1" type="noConversion"/>
  </si>
  <si>
    <t>(Day 1) S-100B</t>
    <phoneticPr fontId="1" type="noConversion"/>
  </si>
  <si>
    <t>(Day 2) S-100B</t>
    <phoneticPr fontId="1" type="noConversion"/>
  </si>
  <si>
    <t>(Day 3) S-100B</t>
    <phoneticPr fontId="1" type="noConversion"/>
  </si>
  <si>
    <t>(Lange, 2010 연구 복제/개선)</t>
    <phoneticPr fontId="1" type="noConversion"/>
  </si>
  <si>
    <t>Supported in part by a Development Grant from the British Columbia Mental Health and Addictions Research Network, Vancouver, Canada.</t>
    <phoneticPr fontId="1" type="noConversion"/>
  </si>
  <si>
    <t>32~47</t>
    <phoneticPr fontId="1" type="noConversion"/>
  </si>
  <si>
    <t>취하지 않은자/취한자(sober/ Intoxicated) 결과 각각 보고</t>
    <phoneticPr fontId="1" type="noConversion"/>
  </si>
  <si>
    <t>[sober] TBI (mild/ definite)</t>
    <phoneticPr fontId="1" type="noConversion"/>
  </si>
  <si>
    <t>[sober] non-TBI (TCs and MCs)</t>
    <phoneticPr fontId="1" type="noConversion"/>
  </si>
  <si>
    <t>141 (sober 73, intoxicated 68)</t>
    <phoneticPr fontId="1" type="noConversion"/>
  </si>
  <si>
    <t>0.07~4.63 μg/L</t>
    <phoneticPr fontId="1" type="noConversion"/>
  </si>
  <si>
    <t>(6.9, 9.8)</t>
    <phoneticPr fontId="1" type="noConversion"/>
  </si>
  <si>
    <t>&lt; 6 hours after trauma</t>
    <phoneticPr fontId="1" type="noConversion"/>
  </si>
  <si>
    <t xml:space="preserve">50 ng/L </t>
    <phoneticPr fontId="1" type="noConversion"/>
  </si>
  <si>
    <t>ICI</t>
    <phoneticPr fontId="1" type="noConversion"/>
  </si>
  <si>
    <t>No ICI</t>
    <phoneticPr fontId="1" type="noConversion"/>
  </si>
  <si>
    <t>Support for this study was through Clinical and Translational Science Awards grant UL1 RR0249139 from the National Center for Research Resources, a component of the National Institutes of Health.</t>
    <phoneticPr fontId="1" type="noConversion"/>
  </si>
  <si>
    <t>(0.547-0.796)</t>
    <phoneticPr fontId="1" type="noConversion"/>
  </si>
  <si>
    <t>언급없음</t>
    <phoneticPr fontId="1" type="noConversion"/>
  </si>
  <si>
    <t>&lt;6 h of trauma</t>
    <phoneticPr fontId="1" type="noConversion"/>
  </si>
  <si>
    <t>(0.58-0.78)</t>
    <phoneticPr fontId="1" type="noConversion"/>
  </si>
  <si>
    <t>ED, paediatric</t>
    <phoneticPr fontId="1" type="noConversion"/>
  </si>
  <si>
    <t>-</t>
    <phoneticPr fontId="1" type="noConversion"/>
  </si>
  <si>
    <t>This work was supported by the scientific grant agency of The Ministry of Education of the Slovak Republic (ME SR) and of The Slovak Academy of Sciences (SAS) No. 1/4260/07.</t>
    <phoneticPr fontId="1" type="noConversion"/>
  </si>
  <si>
    <t>&lt; 6 h after injury</t>
    <phoneticPr fontId="1" type="noConversion"/>
  </si>
  <si>
    <t>ng/ml</t>
    <phoneticPr fontId="1" type="noConversion"/>
  </si>
  <si>
    <t>&gt;0.105 μg/L</t>
    <phoneticPr fontId="1" type="noConversion"/>
  </si>
  <si>
    <t>(&lt;24h 외상 후)</t>
    <phoneticPr fontId="1" type="noConversion"/>
  </si>
  <si>
    <t>본 논문은 2007년도 인제대학교 학술연구조성비 보조에 의한 것임(This work was supported by the 2007 Inje University research grant.)</t>
    <phoneticPr fontId="1" type="noConversion"/>
  </si>
  <si>
    <t>S-100</t>
    <phoneticPr fontId="1" type="noConversion"/>
  </si>
  <si>
    <t>≥0.12 μg/L</t>
    <phoneticPr fontId="1" type="noConversion"/>
  </si>
  <si>
    <t>&lt;3h 외상 후</t>
    <phoneticPr fontId="1" type="noConversion"/>
  </si>
  <si>
    <t>&lt;12h of trauma</t>
    <phoneticPr fontId="1" type="noConversion"/>
  </si>
  <si>
    <t>head injury (GCS 13-15)</t>
    <phoneticPr fontId="1" type="noConversion"/>
  </si>
  <si>
    <t>DiaSorin AB, Bromma, Sweden, kindly supplied the kits for protein S100B analysis.</t>
    <phoneticPr fontId="1" type="noConversion"/>
  </si>
  <si>
    <t>CT Intracranial injury</t>
    <phoneticPr fontId="1" type="noConversion"/>
  </si>
  <si>
    <t>CT Normal</t>
    <phoneticPr fontId="1" type="noConversion"/>
  </si>
  <si>
    <t>(GCS 13-15) S100B</t>
    <phoneticPr fontId="1" type="noConversion"/>
  </si>
  <si>
    <t>(GCS 14-15) S100B</t>
    <phoneticPr fontId="1" type="noConversion"/>
  </si>
  <si>
    <r>
      <t>≥</t>
    </r>
    <r>
      <rPr>
        <sz val="9"/>
        <rFont val="맑은 고딕"/>
        <family val="3"/>
        <charset val="129"/>
      </rPr>
      <t>0.10</t>
    </r>
    <phoneticPr fontId="1" type="noConversion"/>
  </si>
  <si>
    <t>0.105 μg/L</t>
    <phoneticPr fontId="1" type="noConversion"/>
  </si>
  <si>
    <t>&lt;6h after symptom</t>
    <phoneticPr fontId="1" type="noConversion"/>
  </si>
  <si>
    <t>Grant sponsor: Catholic Medical Center Research Foundation (2006).</t>
    <phoneticPr fontId="1" type="noConversion"/>
  </si>
  <si>
    <t>CCT or MRI+</t>
    <phoneticPr fontId="1" type="noConversion"/>
  </si>
  <si>
    <t>CCT or MRI-</t>
    <phoneticPr fontId="1" type="noConversion"/>
  </si>
  <si>
    <t>S100</t>
    <phoneticPr fontId="1" type="noConversion"/>
  </si>
  <si>
    <t>(0.745-0.929)</t>
    <phoneticPr fontId="1" type="noConversion"/>
  </si>
  <si>
    <t>ED</t>
    <phoneticPr fontId="1" type="noConversion"/>
  </si>
  <si>
    <t>&gt;0.10 μg/L</t>
    <phoneticPr fontId="1" type="noConversion"/>
  </si>
  <si>
    <t>(admission &lt; 3 h)</t>
    <phoneticPr fontId="1" type="noConversion"/>
  </si>
  <si>
    <t>Sources of support: This work was supported by Roche Diagnostic, Mannheim, Germany.  Roche Diagnostics supplied the diagnostic kits and managed the technical aspects of data accrual and storage.</t>
    <phoneticPr fontId="1" type="noConversion"/>
  </si>
  <si>
    <t>head trauma injury (GCS 13-15)</t>
    <phoneticPr fontId="1" type="noConversion"/>
  </si>
  <si>
    <t>(0.75-0.84)</t>
    <phoneticPr fontId="1" type="noConversion"/>
  </si>
  <si>
    <t>외상 발생 후 채혈까지 3시간</t>
    <phoneticPr fontId="1" type="noConversion"/>
  </si>
  <si>
    <t>(0.826-1.005)</t>
    <phoneticPr fontId="1" type="noConversion"/>
  </si>
  <si>
    <t>41 (median)</t>
    <phoneticPr fontId="1" type="noConversion"/>
  </si>
  <si>
    <t>electrochemoluminometric Elecsys S100 immunoassay</t>
    <phoneticPr fontId="1" type="noConversion"/>
  </si>
  <si>
    <t>입원시, 외상 후 6, 12, 24, 48, 72시간</t>
    <phoneticPr fontId="1" type="noConversion"/>
  </si>
  <si>
    <t>(입원시) S100</t>
    <phoneticPr fontId="1" type="noConversion"/>
  </si>
  <si>
    <t>(외상 후 6h) S100</t>
    <phoneticPr fontId="1" type="noConversion"/>
  </si>
  <si>
    <t>(외상 후 12h) S100</t>
    <phoneticPr fontId="1" type="noConversion"/>
  </si>
  <si>
    <t>(외상 후 24h) S100</t>
    <phoneticPr fontId="1" type="noConversion"/>
  </si>
  <si>
    <t>(외상 후 48h) S100</t>
    <phoneticPr fontId="1" type="noConversion"/>
  </si>
  <si>
    <t>(외상 후 72h) S100</t>
    <phoneticPr fontId="1" type="noConversion"/>
  </si>
  <si>
    <t>언급없음</t>
    <phoneticPr fontId="1" type="noConversion"/>
  </si>
  <si>
    <t>&gt;0.1 μg/L</t>
    <phoneticPr fontId="1" type="noConversion"/>
  </si>
  <si>
    <t>The study was supported by the program “CAPES-BAVARIA” which is a project of the Bavarian ministry of science, research and art (Staatsministerium für Wissenschaft, Forschung und Kunst) and the “Coordenação de Aperfeiçoamento de Pessoal de Nível Superior (CAPES)” administration in Brazil, grant number Z4-L0142B2-8/ 30321, to increase scientific exchange between both countries. The test systems were provided by ROCHE Diagnostics, Mannheim, Germany.</t>
    <phoneticPr fontId="1" type="noConversion"/>
  </si>
  <si>
    <t>-</t>
    <phoneticPr fontId="1" type="noConversion"/>
  </si>
  <si>
    <t>&gt;0.1</t>
    <phoneticPr fontId="1" type="noConversion"/>
  </si>
  <si>
    <t>&gt;0.21 ng/mL</t>
    <phoneticPr fontId="1" type="noConversion"/>
  </si>
  <si>
    <t>손상~ED 24.3 min (median)</t>
    <phoneticPr fontId="1" type="noConversion"/>
  </si>
  <si>
    <t>손상~측정 82 min (median)</t>
    <phoneticPr fontId="1" type="noConversion"/>
  </si>
  <si>
    <t>&gt;0.21</t>
    <phoneticPr fontId="1" type="noConversion"/>
  </si>
  <si>
    <t>손상~ED 73.5 min</t>
    <phoneticPr fontId="1" type="noConversion"/>
  </si>
  <si>
    <t>Bi 675-1/1</t>
    <phoneticPr fontId="1" type="noConversion"/>
  </si>
  <si>
    <t>Bi 675-1/1 and Bi 675-1/2</t>
    <phoneticPr fontId="1" type="noConversion"/>
  </si>
  <si>
    <t>0.1 ng/ml</t>
    <phoneticPr fontId="1" type="noConversion"/>
  </si>
  <si>
    <t>This work was supported by the Deutsche Forschungs-Gemeinschaft, Sonderforschungsbereich 469 of the Ludwig-Maximilians-University Munich. The author is a recipient of a postdoctoral grant from the Deutsche Forschungs-emeinschaft Bi 675-1/1.</t>
    <phoneticPr fontId="1" type="noConversion"/>
  </si>
  <si>
    <t>stroke (IS, ICH), non-stroke (non vascular vertigo, control)</t>
    <phoneticPr fontId="1" type="noConversion"/>
  </si>
  <si>
    <t>80 (43, 37)</t>
    <phoneticPr fontId="1" type="noConversion"/>
  </si>
  <si>
    <t>The authors declare no financial or other conflicts of interest.</t>
    <phoneticPr fontId="1" type="noConversion"/>
  </si>
  <si>
    <t>(60.8~66.4)</t>
    <phoneticPr fontId="1" type="noConversion"/>
  </si>
  <si>
    <t>nonstroke (nonvascular vertigo, control)</t>
    <phoneticPr fontId="1" type="noConversion"/>
  </si>
  <si>
    <t>(0.674-0.945)</t>
    <phoneticPr fontId="1" type="noConversion"/>
  </si>
  <si>
    <t>Stroke (IS+ICH)</t>
    <phoneticPr fontId="1" type="noConversion"/>
  </si>
  <si>
    <t>case-control</t>
    <phoneticPr fontId="1" type="noConversion"/>
  </si>
  <si>
    <t>(68, 65.7, 61.3)</t>
    <phoneticPr fontId="1" type="noConversion"/>
  </si>
  <si>
    <t>8–48 h of symptom</t>
    <phoneticPr fontId="1" type="noConversion"/>
  </si>
  <si>
    <t>&lt; 24 h after symptom</t>
    <phoneticPr fontId="1" type="noConversion"/>
  </si>
  <si>
    <t>No conflicts of interest declared.</t>
    <phoneticPr fontId="1" type="noConversion"/>
  </si>
  <si>
    <t>Confirmed stroke</t>
    <phoneticPr fontId="1" type="noConversion"/>
  </si>
  <si>
    <t>TIA+mimics</t>
    <phoneticPr fontId="1" type="noConversion"/>
  </si>
  <si>
    <t>&gt;130</t>
    <phoneticPr fontId="1" type="noConversion"/>
  </si>
  <si>
    <t>&gt;14</t>
    <phoneticPr fontId="1" type="noConversion"/>
  </si>
  <si>
    <t>(0.44-0.76)</t>
    <phoneticPr fontId="1" type="noConversion"/>
  </si>
  <si>
    <t>(0.74-0.88)</t>
    <phoneticPr fontId="1" type="noConversion"/>
  </si>
  <si>
    <t>stroke, TIA+mimic, control</t>
    <phoneticPr fontId="1" type="noConversion"/>
  </si>
  <si>
    <t>ED, Ophthalmology</t>
    <phoneticPr fontId="1" type="noConversion"/>
  </si>
  <si>
    <t>ED, general practitioner</t>
    <phoneticPr fontId="1" type="noConversion"/>
  </si>
  <si>
    <t>&gt; 0.14 μg/L</t>
    <phoneticPr fontId="1" type="noConversion"/>
  </si>
  <si>
    <t>내원 &lt; 증상 발현 24h</t>
    <phoneticPr fontId="1" type="noConversion"/>
  </si>
  <si>
    <t>뇌 영상검사, 전문의 진단</t>
    <phoneticPr fontId="1" type="noConversion"/>
  </si>
  <si>
    <t>Organic (기질적 환자군)</t>
    <phoneticPr fontId="1" type="noConversion"/>
  </si>
  <si>
    <t>Non organic (비기질적 환자군)</t>
    <phoneticPr fontId="1" type="noConversion"/>
  </si>
  <si>
    <t>(cohort)</t>
    <phoneticPr fontId="1" type="noConversion"/>
  </si>
  <si>
    <t>&gt; 130 ng/ml</t>
    <phoneticPr fontId="1" type="noConversion"/>
  </si>
  <si>
    <t>&gt;100 pg/mL</t>
    <phoneticPr fontId="1" type="noConversion"/>
  </si>
  <si>
    <t>(&lt; 발병 24 h)</t>
    <phoneticPr fontId="1" type="noConversion"/>
  </si>
  <si>
    <t>Stroke</t>
    <phoneticPr fontId="1" type="noConversion"/>
  </si>
  <si>
    <t>Not stroke</t>
    <phoneticPr fontId="1" type="noConversion"/>
  </si>
  <si>
    <t>&gt;100</t>
    <phoneticPr fontId="1" type="noConversion"/>
  </si>
  <si>
    <t>퇴원시 진단(CT/ MRI)</t>
    <phoneticPr fontId="1" type="noConversion"/>
  </si>
  <si>
    <t>31 (11, 20)</t>
    <phoneticPr fontId="1" type="noConversion"/>
  </si>
  <si>
    <t>0.06, 0.10, 0.13, 0.17 μg/L</t>
    <phoneticPr fontId="1" type="noConversion"/>
  </si>
  <si>
    <t>(&lt;증상 발생 24 h)</t>
    <phoneticPr fontId="1" type="noConversion"/>
  </si>
  <si>
    <t>Parenchymal Parenchymal lesion (-)</t>
    <phoneticPr fontId="1" type="noConversion"/>
  </si>
  <si>
    <t>Parenchymal Parenchymal lesion (+)</t>
    <phoneticPr fontId="1" type="noConversion"/>
  </si>
  <si>
    <t>0.02 ng/ml</t>
    <phoneticPr fontId="1" type="noConversion"/>
  </si>
  <si>
    <t>neurological event &lt;24 h, &lt; 48 h, &gt; 48 h</t>
    <phoneticPr fontId="1" type="noConversion"/>
  </si>
  <si>
    <t>This work was supported in part by Proteome Science (U.K.). The costs of publication of this article were defrayed in part by the payment of page charges.</t>
    <phoneticPr fontId="1" type="noConversion"/>
  </si>
  <si>
    <t>Control</t>
    <phoneticPr fontId="1" type="noConversion"/>
  </si>
  <si>
    <t>&gt;0.5, 1.0 μg/dL</t>
    <phoneticPr fontId="1" type="noConversion"/>
  </si>
  <si>
    <t>&lt; 72 h of onset symptom</t>
    <phoneticPr fontId="1" type="noConversion"/>
  </si>
  <si>
    <t>-</t>
    <phoneticPr fontId="1" type="noConversion"/>
  </si>
  <si>
    <t>Declaration of Conflicting Interests: The authors declared no potential conflicts of interest with respect to the research, authorship, and/or publication of this article. Funding: The authors received no financial support for the research, authorship, and/or publication of this article.</t>
    <phoneticPr fontId="1" type="noConversion"/>
  </si>
  <si>
    <t>&gt;0.5</t>
    <phoneticPr fontId="1" type="noConversion"/>
  </si>
  <si>
    <t>μg/dL</t>
    <phoneticPr fontId="1" type="noConversion"/>
  </si>
  <si>
    <t>&gt;1</t>
    <phoneticPr fontId="1" type="noConversion"/>
  </si>
  <si>
    <t>&gt;5.5 pg/ml</t>
    <phoneticPr fontId="1" type="noConversion"/>
  </si>
  <si>
    <t>&lt; 24 h from onset</t>
    <phoneticPr fontId="1" type="noConversion"/>
  </si>
  <si>
    <t>GFAP, NR, BNP, IL6</t>
    <phoneticPr fontId="1" type="noConversion"/>
  </si>
  <si>
    <t>NR 2</t>
    <phoneticPr fontId="1" type="noConversion"/>
  </si>
  <si>
    <t>NMDA receptor subunit 2</t>
    <phoneticPr fontId="1" type="noConversion"/>
  </si>
  <si>
    <t>Funded by Intramural research grant by the All India Institute of Medical Sciences, New Delhi, India.</t>
    <phoneticPr fontId="1" type="noConversion"/>
  </si>
  <si>
    <t>stroke (ICH, IS)</t>
    <phoneticPr fontId="1" type="noConversion"/>
  </si>
  <si>
    <t>250 (63, 187)</t>
    <phoneticPr fontId="1" type="noConversion"/>
  </si>
  <si>
    <t>(59, 55)</t>
    <phoneticPr fontId="1" type="noConversion"/>
  </si>
  <si>
    <t>&gt;5.5</t>
    <phoneticPr fontId="1" type="noConversion"/>
  </si>
  <si>
    <t>pg/ml</t>
    <phoneticPr fontId="1" type="noConversion"/>
  </si>
  <si>
    <t>(62, 57)</t>
    <phoneticPr fontId="1" type="noConversion"/>
  </si>
  <si>
    <t>KB is supported by the Swedish Research Council (#2017-00915), the Alzheimer Drug Discovery Foundation (ADDF), USA (#RDAPB-201809-2016615), the Swedish Alzheimer Foundation (#AF-742881), Hjärnfonden, (중략). HZ has served on the advisory boards of Roche Diagnostics, CogRx, Wave,</t>
    <phoneticPr fontId="1" type="noConversion"/>
  </si>
  <si>
    <t>0.046 μg/l</t>
    <phoneticPr fontId="1" type="noConversion"/>
  </si>
  <si>
    <t>입원 후 63.8 h (range 1-12일)</t>
    <phoneticPr fontId="1" type="noConversion"/>
  </si>
  <si>
    <t>TIA</t>
    <phoneticPr fontId="1" type="noConversion"/>
  </si>
  <si>
    <t>NSE, T-tau (Plasma)</t>
    <phoneticPr fontId="1" type="noConversion"/>
  </si>
  <si>
    <t>IS, controls</t>
    <phoneticPr fontId="1" type="noConversion"/>
  </si>
  <si>
    <t>(case-control)</t>
    <phoneticPr fontId="1" type="noConversion"/>
  </si>
  <si>
    <t>The current study was financially supported by the Deputy of Research and Technology, Golestan University of Medical Sciences (Grant number: 960427092).</t>
    <phoneticPr fontId="1" type="noConversion"/>
  </si>
  <si>
    <t>Healthy controls</t>
    <phoneticPr fontId="1" type="noConversion"/>
  </si>
  <si>
    <t>(0.798-0.942)</t>
    <phoneticPr fontId="1" type="noConversion"/>
  </si>
  <si>
    <t>miR-602</t>
    <phoneticPr fontId="1" type="noConversion"/>
  </si>
  <si>
    <t>MicroRNA-602</t>
    <phoneticPr fontId="1" type="noConversion"/>
  </si>
  <si>
    <t>입원시(0-12 h after stroke)</t>
    <phoneticPr fontId="1" type="noConversion"/>
  </si>
  <si>
    <t>(70, 60)</t>
    <phoneticPr fontId="1" type="noConversion"/>
  </si>
  <si>
    <t>Funding: Not applicable. Competing interests: The authors declare that they have no competing interests.</t>
    <phoneticPr fontId="1" type="noConversion"/>
  </si>
  <si>
    <t xml:space="preserve">&lt; 72 h of dizziness </t>
    <phoneticPr fontId="1" type="noConversion"/>
  </si>
  <si>
    <t>&gt;0.105 μmol/L</t>
    <phoneticPr fontId="1" type="noConversion"/>
  </si>
  <si>
    <t>No stroke</t>
    <phoneticPr fontId="1" type="noConversion"/>
  </si>
  <si>
    <t>μmol/L</t>
    <phoneticPr fontId="1" type="noConversion"/>
  </si>
  <si>
    <t>stroke</t>
    <phoneticPr fontId="1" type="noConversion"/>
  </si>
  <si>
    <t>The author(s) received no financial support for the research, authorship, and/or publication of this article.</t>
    <phoneticPr fontId="1" type="noConversion"/>
  </si>
  <si>
    <t>AIS, HS, healthy control, patient control</t>
    <phoneticPr fontId="1" type="noConversion"/>
  </si>
  <si>
    <t>629 (262, 42, 200, 125)</t>
    <phoneticPr fontId="1" type="noConversion"/>
  </si>
  <si>
    <t>(62.5, 58.7, 61.8, 38.7))</t>
    <phoneticPr fontId="1" type="noConversion"/>
  </si>
  <si>
    <t>언급없음</t>
    <phoneticPr fontId="1" type="noConversion"/>
  </si>
  <si>
    <t>healthy controls</t>
    <phoneticPr fontId="1" type="noConversion"/>
  </si>
  <si>
    <t>P&lt;0.0001</t>
    <phoneticPr fontId="1" type="noConversion"/>
  </si>
  <si>
    <t>clinical Dx ([13] FAST (Face–Arm–Speech Test),  CT, MRI)</t>
    <phoneticPr fontId="1" type="noConversion"/>
  </si>
  <si>
    <t>CRP, IL-6, PAI-1, P-selectin, TNF-α, MMP-9, ICAM-1</t>
    <phoneticPr fontId="1" type="noConversion"/>
  </si>
  <si>
    <t>cohort</t>
    <phoneticPr fontId="1" type="noConversion"/>
  </si>
  <si>
    <t>67 pg/ml</t>
    <phoneticPr fontId="1" type="noConversion"/>
  </si>
  <si>
    <t>&lt;6 h after symptoms</t>
    <phoneticPr fontId="1" type="noConversion"/>
  </si>
  <si>
    <t>ED, 모두 환자</t>
    <phoneticPr fontId="1" type="noConversion"/>
  </si>
  <si>
    <t>All authors declare that there are no competing financial interests.</t>
    <phoneticPr fontId="1" type="noConversion"/>
  </si>
  <si>
    <t>(67, 63)</t>
    <phoneticPr fontId="1" type="noConversion"/>
  </si>
  <si>
    <t>Funding: This study was supported by a grant of the Korea Healthcare Technology R&amp;D Project, Ministry for Health, Welfare &amp; Family Affairs, Republic of Korea (A090057) and a grant of the Korea Healthcare Technology R&amp;D Project, Ministry for Health, Welfare &amp; Family Affairs, Republic of Korea (A111016).</t>
    <phoneticPr fontId="1" type="noConversion"/>
  </si>
  <si>
    <t>&lt;24 h symptom</t>
    <phoneticPr fontId="1" type="noConversion"/>
  </si>
  <si>
    <t>50 (27, 23)</t>
    <phoneticPr fontId="1" type="noConversion"/>
  </si>
  <si>
    <t>diagnosed ischemic stroke (ED CT+/ CT-)</t>
    <phoneticPr fontId="1" type="noConversion"/>
  </si>
  <si>
    <t>ED CT+</t>
    <phoneticPr fontId="1" type="noConversion"/>
  </si>
  <si>
    <t>ED CT-</t>
    <phoneticPr fontId="1" type="noConversion"/>
  </si>
  <si>
    <t>μg/ml</t>
    <phoneticPr fontId="1" type="noConversion"/>
  </si>
  <si>
    <t>suspicion IS/ early ischemia</t>
    <phoneticPr fontId="1" type="noConversion"/>
  </si>
  <si>
    <t>(cohort)</t>
    <phoneticPr fontId="1" type="noConversion"/>
  </si>
  <si>
    <t>case-control</t>
    <phoneticPr fontId="1" type="noConversion"/>
  </si>
  <si>
    <t>acute ischemic stroke, acute cerebral hemorrhage</t>
    <phoneticPr fontId="1" type="noConversion"/>
  </si>
  <si>
    <t>(Group II) acute ischemic stroke, (Group III) acute cerebral hemorrhage, (Group IV) other brain disorders, (Group I) healthy controls</t>
    <phoneticPr fontId="1" type="noConversion"/>
  </si>
  <si>
    <t>(66, 56, 65, 43)</t>
    <phoneticPr fontId="1" type="noConversion"/>
  </si>
  <si>
    <t>other groups (acute cerebral hemorrhage, other brain disorder, healthy control)</t>
    <phoneticPr fontId="1" type="noConversion"/>
  </si>
  <si>
    <t>acute cerebral hemorrhage</t>
    <phoneticPr fontId="1" type="noConversion"/>
  </si>
  <si>
    <t>other groups (acute ischemic stroke, other brain disorder, healthy control)</t>
    <phoneticPr fontId="1" type="noConversion"/>
  </si>
  <si>
    <t>This research was supported by a grant (KHU-20070662) from the Kyung Hee University Research Fund in 2007.</t>
    <phoneticPr fontId="1" type="noConversion"/>
  </si>
  <si>
    <t>증상~혈액채취 3-6 h (median)</t>
    <phoneticPr fontId="1" type="noConversion"/>
  </si>
  <si>
    <t>BNP, D-dimer, MMP-9, MMX (Multimarker Index)</t>
    <phoneticPr fontId="1" type="noConversion"/>
  </si>
  <si>
    <t>51 (16, 35)</t>
    <phoneticPr fontId="1" type="noConversion"/>
  </si>
  <si>
    <t>MCA Infarction (Malignant, Nonmalignant)</t>
    <phoneticPr fontId="1" type="noConversion"/>
  </si>
  <si>
    <t>(70.8, 68.4)</t>
    <phoneticPr fontId="1" type="noConversion"/>
  </si>
  <si>
    <t>임상의 진단 및 CT</t>
    <phoneticPr fontId="1" type="noConversion"/>
  </si>
  <si>
    <t>입원시(&lt;6h symptom), 8, 12, 16, 20, 24, h after symptom</t>
    <phoneticPr fontId="1" type="noConversion"/>
  </si>
  <si>
    <t>Malignant MCA Infarction</t>
    <phoneticPr fontId="1" type="noConversion"/>
  </si>
  <si>
    <t>Nonmalignant MCA Infarction</t>
    <phoneticPr fontId="1" type="noConversion"/>
  </si>
  <si>
    <t>(12 h) S100B</t>
    <phoneticPr fontId="1" type="noConversion"/>
  </si>
  <si>
    <t>&gt;0.35</t>
    <phoneticPr fontId="1" type="noConversion"/>
  </si>
  <si>
    <r>
      <rPr>
        <sz val="10"/>
        <rFont val="맑은 고딕"/>
        <family val="3"/>
        <charset val="129"/>
      </rPr>
      <t>μ</t>
    </r>
    <r>
      <rPr>
        <sz val="10"/>
        <rFont val="맑은 고딕"/>
        <family val="3"/>
        <charset val="129"/>
        <scheme val="minor"/>
      </rPr>
      <t>g/L</t>
    </r>
    <phoneticPr fontId="1" type="noConversion"/>
  </si>
  <si>
    <t>(24 h) S100B</t>
    <phoneticPr fontId="1" type="noConversion"/>
  </si>
  <si>
    <t>(16 h) S100B</t>
    <phoneticPr fontId="1" type="noConversion"/>
  </si>
  <si>
    <t>(20 h) S100B</t>
    <phoneticPr fontId="1" type="noConversion"/>
  </si>
  <si>
    <t>&gt;0.36</t>
    <phoneticPr fontId="1" type="noConversion"/>
  </si>
  <si>
    <t>&gt;0.48</t>
    <phoneticPr fontId="1" type="noConversion"/>
  </si>
  <si>
    <t>&gt;1.03</t>
    <phoneticPr fontId="1" type="noConversion"/>
  </si>
  <si>
    <t>언급없음</t>
    <phoneticPr fontId="1" type="noConversion"/>
  </si>
  <si>
    <t>Malignant melanoma</t>
    <phoneticPr fontId="1" type="noConversion"/>
  </si>
  <si>
    <t>MM, healthy individuals</t>
    <phoneticPr fontId="1" type="noConversion"/>
  </si>
  <si>
    <t>histopathological evaluation</t>
    <phoneticPr fontId="1" type="noConversion"/>
  </si>
  <si>
    <t>healthy individuals</t>
    <phoneticPr fontId="1" type="noConversion"/>
  </si>
  <si>
    <t>(Funding) The study was financed by the Higher Education Institutional Excellence Program of the Ministry of Human Capacities in Hungary, within the framework of the molecular biology thematic program of Semmelweis University. The research was also supported by the Lendület (Momentum) Program of the Hungarian Academy of Sciences (HAS, MTA) and within the project VEKOP-2.3.3-15-2017-00020 (supported by the European Union and the State of Hungary, co-financed by the European Regional Development Fund). D.V. was supported by the New National Excellence Program of the Ministry of Human Capacities (ÚNKP-20-4-I-SE-30).
The study was financed by the Higher Education Institutional Excellence Program of the Ministry of Human Capacities in Hungary, within the framework of the molecular biology thematic program of Semmelweis University. The research was also supported by the Lendület (Momentum) Program of the Hungarian Academy of Sciences (HAS, MTA) and within the project VEKOP-2.3.3-15-2017-00020 (supported by the European Union and the State of Hungary, co-financed by the European Regional Development Fund). D.V. was supported by the New National Excellence Program of the Ministry of Human Capacities (ÚNKP-20-4-I-SE-30).</t>
    <phoneticPr fontId="1" type="noConversion"/>
  </si>
  <si>
    <t xml:space="preserve">MM, Control </t>
    <phoneticPr fontId="1" type="noConversion"/>
  </si>
  <si>
    <t>(47, 44)</t>
    <phoneticPr fontId="1" type="noConversion"/>
  </si>
  <si>
    <t>This work was funded by a fund from Ege University Research Project Fund (Tip-076). The authors declared that this study received no financial support.</t>
    <phoneticPr fontId="1" type="noConversion"/>
  </si>
  <si>
    <t>0.10 μgr/L</t>
    <phoneticPr fontId="1" type="noConversion"/>
  </si>
  <si>
    <r>
      <t>Lp-PLA</t>
    </r>
    <r>
      <rPr>
        <b/>
        <vertAlign val="subscript"/>
        <sz val="11"/>
        <color theme="1"/>
        <rFont val="맑은 고딕"/>
        <family val="3"/>
        <charset val="129"/>
        <scheme val="minor"/>
      </rPr>
      <t>2</t>
    </r>
    <phoneticPr fontId="1" type="noConversion"/>
  </si>
  <si>
    <r>
      <t>lipoprotein associated phospholipase A</t>
    </r>
    <r>
      <rPr>
        <vertAlign val="subscript"/>
        <sz val="11"/>
        <color theme="1"/>
        <rFont val="맑은 고딕"/>
        <family val="3"/>
        <charset val="129"/>
        <scheme val="minor"/>
      </rPr>
      <t>2</t>
    </r>
    <phoneticPr fontId="1" type="noConversion"/>
  </si>
  <si>
    <t>μgr/L</t>
    <phoneticPr fontId="1" type="noConversion"/>
  </si>
  <si>
    <t>μgr/mL</t>
    <phoneticPr fontId="1" type="noConversion"/>
  </si>
  <si>
    <t>histologically and clinically confirmed</t>
    <phoneticPr fontId="1" type="noConversion"/>
  </si>
  <si>
    <t>Fundación Pública Galega de Medicina Xenómica,</t>
    <phoneticPr fontId="1" type="noConversion"/>
  </si>
  <si>
    <t>(56, 49)</t>
    <phoneticPr fontId="1" type="noConversion"/>
  </si>
  <si>
    <t>0.1 μg/L</t>
    <phoneticPr fontId="1" type="noConversion"/>
  </si>
  <si>
    <t>(0.689–0.831)</t>
    <phoneticPr fontId="1" type="noConversion"/>
  </si>
  <si>
    <t>(control 5%)</t>
    <phoneticPr fontId="1" type="noConversion"/>
  </si>
  <si>
    <t>언급없음</t>
    <phoneticPr fontId="1" type="noConversion"/>
  </si>
  <si>
    <t>intraocular uveal melanoma</t>
    <phoneticPr fontId="1" type="noConversion"/>
  </si>
  <si>
    <t>0.09 μg/l</t>
    <phoneticPr fontId="1" type="noConversion"/>
  </si>
  <si>
    <t>1) at the Time of Enucleation</t>
    <phoneticPr fontId="1" type="noConversion"/>
  </si>
  <si>
    <t>(SE 0.051)</t>
    <phoneticPr fontId="1" type="noConversion"/>
  </si>
  <si>
    <t>(SE 0.048)</t>
    <phoneticPr fontId="1" type="noConversion"/>
  </si>
  <si>
    <t>metastatic uveal melanoma</t>
    <phoneticPr fontId="1" type="noConversion"/>
  </si>
  <si>
    <t>nonmetastatic</t>
    <phoneticPr fontId="1" type="noConversion"/>
  </si>
  <si>
    <t>standard error</t>
    <phoneticPr fontId="1" type="noConversion"/>
  </si>
  <si>
    <t>SE</t>
    <phoneticPr fontId="1" type="noConversion"/>
  </si>
  <si>
    <t>1) histopathologically, 2) liver ultrasound and histopathology</t>
    <phoneticPr fontId="1" type="noConversion"/>
  </si>
  <si>
    <t>MIA, LD, AP, ASAT, ALAT, γGT</t>
    <phoneticPr fontId="1" type="noConversion"/>
  </si>
  <si>
    <t>3arms</t>
    <phoneticPr fontId="1" type="noConversion"/>
  </si>
  <si>
    <t>184 (104, 30, 50)</t>
    <phoneticPr fontId="1" type="noConversion"/>
  </si>
  <si>
    <t>Uveal Melanoma, metastatic uveal melanoma, healthy</t>
    <phoneticPr fontId="1" type="noConversion"/>
  </si>
  <si>
    <t>1) uveal melanoma, 2) metastatic uveal melanoma (liver metastases)</t>
    <phoneticPr fontId="1" type="noConversion"/>
  </si>
  <si>
    <t>1) histology, 2) AJCC</t>
    <phoneticPr fontId="1" type="noConversion"/>
  </si>
  <si>
    <t>(66, NR, 62)</t>
    <phoneticPr fontId="1" type="noConversion"/>
  </si>
  <si>
    <t>MM, healthy</t>
    <phoneticPr fontId="1" type="noConversion"/>
  </si>
  <si>
    <t>1) melanoma, 2) melanoma stage IV</t>
    <phoneticPr fontId="1" type="noConversion"/>
  </si>
  <si>
    <t>stage I MM</t>
    <phoneticPr fontId="1" type="noConversion"/>
  </si>
  <si>
    <t>stage II MM</t>
    <phoneticPr fontId="1" type="noConversion"/>
  </si>
  <si>
    <t>stage III MM</t>
    <phoneticPr fontId="1" type="noConversion"/>
  </si>
  <si>
    <t>stage IV MM</t>
    <phoneticPr fontId="1" type="noConversion"/>
  </si>
  <si>
    <t>Relapse yes</t>
    <phoneticPr fontId="1" type="noConversion"/>
  </si>
  <si>
    <t>Relapse no</t>
    <phoneticPr fontId="1" type="noConversion"/>
  </si>
  <si>
    <t>Relapse (metastasis)</t>
    <phoneticPr fontId="1" type="noConversion"/>
  </si>
  <si>
    <t xml:space="preserve">Funding source: The study in the Melanoma Unit, Hospital Cl ınic, Barcelona, was supported in part by grants from Fondo de Investigaciones Sanitarias P.I. 12/00840, PI15/00956 and 15/00716 Spain; by the CIBER de Enfermedades Raras of the Instituto de Salud Carlos III, (생략) </t>
    <phoneticPr fontId="1" type="noConversion"/>
  </si>
  <si>
    <t xml:space="preserve"> </t>
    <phoneticPr fontId="1" type="noConversion"/>
  </si>
  <si>
    <t>imaging tests or histological examination</t>
    <phoneticPr fontId="1" type="noConversion"/>
  </si>
  <si>
    <t>-</t>
    <phoneticPr fontId="1" type="noConversion"/>
  </si>
  <si>
    <t>melanoma who received vaccination immunotherapy with dendritic cells (tumor-free, metastatic manifestation)</t>
    <phoneticPr fontId="1" type="noConversion"/>
  </si>
  <si>
    <t>tumor-free</t>
    <phoneticPr fontId="1" type="noConversion"/>
  </si>
  <si>
    <t>metastatic manifestation</t>
    <phoneticPr fontId="1" type="noConversion"/>
  </si>
  <si>
    <t>S100 (Roche)</t>
  </si>
  <si>
    <t>(0.751-0.815)</t>
    <phoneticPr fontId="1" type="noConversion"/>
  </si>
  <si>
    <t>(0.657-0.788)</t>
    <phoneticPr fontId="1" type="noConversion"/>
  </si>
  <si>
    <t>S100 (Sangtec)</t>
    <phoneticPr fontId="1" type="noConversion"/>
  </si>
  <si>
    <t>[~2006.6.] 0.09, [2006.6.~] 0.10</t>
    <phoneticPr fontId="1" type="noConversion"/>
  </si>
  <si>
    <t>This project was supported by the German Research Foundation (DFG) via Collaborative Research Center grant SFB 643 (C1).</t>
    <phoneticPr fontId="1" type="noConversion"/>
  </si>
  <si>
    <t>(55, 41)</t>
    <phoneticPr fontId="1" type="noConversion"/>
  </si>
  <si>
    <t>(0.709-0.902)</t>
    <phoneticPr fontId="1" type="noConversion"/>
  </si>
  <si>
    <t>Authors declare no conflict of interest. Thisworkwas supported by a “Fondo de Investigación Sanitaria” (건강 연구 기금) grant [PI14/00274]. We like to thank Dra. María Romero for her support in the preparation of themanuscript and Carmen Rodríguez for her technical assistance.</t>
    <phoneticPr fontId="1" type="noConversion"/>
  </si>
  <si>
    <t>내원시, 30일 이내, 90일 이내</t>
    <phoneticPr fontId="1" type="noConversion"/>
  </si>
  <si>
    <t>by radiological staging following RECIST criteria or by clinical observation</t>
    <phoneticPr fontId="1" type="noConversion"/>
  </si>
  <si>
    <t>This work was supported by grants from the German Research Council (DFG GE-2152/1-2 (C.G.) and Collaborative Research Group SFB 938 (C.G.), and German Cancer Aid (J.U.).</t>
    <phoneticPr fontId="1" type="noConversion"/>
  </si>
  <si>
    <t xml:space="preserve"> </t>
    <phoneticPr fontId="1" type="noConversion"/>
  </si>
  <si>
    <t>S100B</t>
  </si>
  <si>
    <t>Progression (serum)</t>
    <phoneticPr fontId="1" type="noConversion"/>
  </si>
  <si>
    <t>No evidence of disease (serum)</t>
    <phoneticPr fontId="1" type="noConversion"/>
  </si>
  <si>
    <t>regional or distant metastases (stage III–IV)</t>
    <phoneticPr fontId="1" type="noConversion"/>
  </si>
  <si>
    <t>MIA, LDH, p-proteasome</t>
    <phoneticPr fontId="1" type="noConversion"/>
  </si>
  <si>
    <t>Grant sponsors: Soci et e Française de Dermatologie and the Ministe`re de la Sant e (Programme Hospitalier de Recherche Clinique), The Ligue contre le Cancer (Comit e du Gard)</t>
    <phoneticPr fontId="1" type="noConversion"/>
  </si>
  <si>
    <t>0.22, 0.15 ng/mL</t>
    <phoneticPr fontId="1" type="noConversion"/>
  </si>
  <si>
    <t>Met.</t>
    <phoneticPr fontId="1" type="noConversion"/>
  </si>
  <si>
    <t>Non Met.</t>
    <phoneticPr fontId="1" type="noConversion"/>
  </si>
  <si>
    <t>(0.738–0.906)</t>
    <phoneticPr fontId="1" type="noConversion"/>
  </si>
  <si>
    <t>samples were obtained before the start of treatment and before surgical resection in stages I and II except for the stage III disease-free patients (samples were obtained 1–3 months post curative surgery).</t>
    <phoneticPr fontId="1" type="noConversion"/>
  </si>
  <si>
    <t>Conflict of interest: The authors declare that they have no conflict of interest.</t>
    <phoneticPr fontId="1" type="noConversion"/>
  </si>
  <si>
    <t>recurrence</t>
    <phoneticPr fontId="1" type="noConversion"/>
  </si>
  <si>
    <t>no recurrence</t>
    <phoneticPr fontId="1" type="noConversion"/>
  </si>
  <si>
    <t>serum</t>
    <phoneticPr fontId="1" type="noConversion"/>
  </si>
  <si>
    <t>metastatic patients</t>
    <phoneticPr fontId="1" type="noConversion"/>
  </si>
  <si>
    <t>non-metastatic melanoma patients and healthy volunteers</t>
    <phoneticPr fontId="1" type="noConversion"/>
  </si>
  <si>
    <t>metastatic melanoma, non-metastatic melanoma, healthy volunteers</t>
    <phoneticPr fontId="1" type="noConversion"/>
  </si>
  <si>
    <t>Acknowledgements: This work was supported by the Curd-Bohnewand-Fonds of the University of Munich (to T.M.), by the Hiege Foundation against skin cancer, by the Dr. Helmut Legerlotz Foundation, by the Matthias-Lackas Foundation and by the German Research Foundation (DFG) GK1202 (to C.B.).</t>
    <phoneticPr fontId="1" type="noConversion"/>
  </si>
  <si>
    <t>(0.77-0.98)</t>
    <phoneticPr fontId="1" type="noConversion"/>
  </si>
  <si>
    <t>&gt;0.109</t>
    <phoneticPr fontId="1" type="noConversion"/>
  </si>
  <si>
    <t>재발시 연구 중단</t>
    <phoneticPr fontId="1" type="noConversion"/>
  </si>
  <si>
    <t>&gt;0.2</t>
    <phoneticPr fontId="1" type="noConversion"/>
  </si>
  <si>
    <t>EORTC trial 18952</t>
    <phoneticPr fontId="1" type="noConversion"/>
  </si>
  <si>
    <t>(cohort)</t>
    <phoneticPr fontId="1" type="noConversion"/>
  </si>
  <si>
    <t>Supported in part by grants fromthe National Cancer Institute (grant numbers 2U10-CA11488-26 through 5U10-CA11488-39), by a donation fromthe EORTC Charitable Trust and by Sangtec Medical, Sweden. Its contents are solely the responsibility of the authors and do not represent the official views of the National Cancer Institute (Bethesda, Maryland, USA).</t>
    <phoneticPr fontId="1" type="noConversion"/>
  </si>
  <si>
    <t>(18~75)</t>
    <phoneticPr fontId="1" type="noConversion"/>
  </si>
  <si>
    <t>Competing interests: The authors declare that they have no competing interests.</t>
    <phoneticPr fontId="1" type="noConversion"/>
  </si>
  <si>
    <t xml:space="preserve"> </t>
    <phoneticPr fontId="1" type="noConversion"/>
  </si>
  <si>
    <t>needle aspiration cytology, CT or MRI, histology 등</t>
    <phoneticPr fontId="1" type="noConversion"/>
  </si>
  <si>
    <t>Metastases</t>
    <phoneticPr fontId="1" type="noConversion"/>
  </si>
  <si>
    <t>Absent</t>
    <phoneticPr fontId="1" type="noConversion"/>
  </si>
  <si>
    <t>Metastases (Skin, Regional lymph nodes, Distant)</t>
    <phoneticPr fontId="1" type="noConversion"/>
  </si>
  <si>
    <t xml:space="preserve">(stage I-II) S100B </t>
    <phoneticPr fontId="1" type="noConversion"/>
  </si>
  <si>
    <t>(stage I-II) Metastases</t>
    <phoneticPr fontId="1" type="noConversion"/>
  </si>
  <si>
    <t>(stage I-II) Absent</t>
    <phoneticPr fontId="1" type="noConversion"/>
  </si>
  <si>
    <t>metastases</t>
    <phoneticPr fontId="1" type="noConversion"/>
  </si>
  <si>
    <t>언급없음</t>
    <phoneticPr fontId="1" type="noConversion"/>
  </si>
  <si>
    <t>metastatic disease</t>
    <phoneticPr fontId="1" type="noConversion"/>
  </si>
  <si>
    <t>no meta</t>
    <phoneticPr fontId="1" type="noConversion"/>
  </si>
  <si>
    <r>
      <rPr>
        <sz val="10"/>
        <rFont val="맑은 고딕"/>
        <family val="3"/>
        <charset val="129"/>
      </rPr>
      <t>μ</t>
    </r>
    <r>
      <rPr>
        <sz val="10"/>
        <rFont val="맑은 고딕"/>
        <family val="3"/>
        <charset val="129"/>
        <scheme val="minor"/>
      </rPr>
      <t>g/l</t>
    </r>
    <phoneticPr fontId="1" type="noConversion"/>
  </si>
  <si>
    <t>metastasis (loco-regional and/or distant)</t>
    <phoneticPr fontId="1" type="noConversion"/>
  </si>
  <si>
    <t>every 3 months</t>
    <phoneticPr fontId="1" type="noConversion"/>
  </si>
  <si>
    <t>Supported by grant EY10457 from the National Institutes of Health (National Eye Institute).</t>
    <phoneticPr fontId="1" type="noConversion"/>
  </si>
  <si>
    <t>MIA, Osteopontin (OPN)</t>
    <phoneticPr fontId="1" type="noConversion"/>
  </si>
  <si>
    <t>(manufacturers’ instructions)</t>
    <phoneticPr fontId="1" type="noConversion"/>
  </si>
  <si>
    <t>124 (42, 38, 44) serum</t>
    <phoneticPr fontId="1" type="noConversion"/>
  </si>
  <si>
    <t>serum</t>
    <phoneticPr fontId="1" type="noConversion"/>
  </si>
  <si>
    <t>(case-control)</t>
    <phoneticPr fontId="1" type="noConversion"/>
  </si>
  <si>
    <t>ultrasonography and CT, followed by tissue confirmation</t>
    <phoneticPr fontId="1" type="noConversion"/>
  </si>
  <si>
    <t>Controls</t>
    <phoneticPr fontId="1" type="noConversion"/>
  </si>
  <si>
    <t>Disease-free</t>
    <phoneticPr fontId="1" type="noConversion"/>
  </si>
  <si>
    <t>182 (86, 96)</t>
    <phoneticPr fontId="1" type="noConversion"/>
  </si>
  <si>
    <t>(47, 46)</t>
    <phoneticPr fontId="1" type="noConversion"/>
  </si>
  <si>
    <t>MM (advanced melanoma (Stage III, IV), no evidence of disease)</t>
    <phoneticPr fontId="1" type="noConversion"/>
  </si>
  <si>
    <t>advanced melanoma (Stage III, IV)</t>
    <phoneticPr fontId="1" type="noConversion"/>
  </si>
  <si>
    <t>with no evidence of disease (NED)</t>
    <phoneticPr fontId="1" type="noConversion"/>
  </si>
  <si>
    <t>Melanoma-related recurrence</t>
    <phoneticPr fontId="1" type="noConversion"/>
  </si>
  <si>
    <t>No</t>
    <phoneticPr fontId="1" type="noConversion"/>
  </si>
  <si>
    <t>&gt;0.16</t>
    <phoneticPr fontId="1" type="noConversion"/>
  </si>
  <si>
    <t>1) Sentinel Node biopsy, 2) history, physical examination, hematology, and liver function tests, additional imaging</t>
    <phoneticPr fontId="1" type="noConversion"/>
  </si>
  <si>
    <t>Sentinel Node biopsy (+)</t>
    <phoneticPr fontId="1" type="noConversion"/>
  </si>
  <si>
    <t>Sentinel Node biopsy (-)</t>
    <phoneticPr fontId="1" type="noConversion"/>
  </si>
  <si>
    <t>(F/U) S-100B</t>
    <phoneticPr fontId="1" type="noConversion"/>
  </si>
  <si>
    <t>(initial) S-100B</t>
    <phoneticPr fontId="1" type="noConversion"/>
  </si>
  <si>
    <t>1) Sentinel Node Biopsy (+), 2) Melanoma-related recurrence</t>
    <phoneticPr fontId="1" type="noConversion"/>
  </si>
  <si>
    <t>52 (median)</t>
    <phoneticPr fontId="1" type="noConversion"/>
  </si>
  <si>
    <t>Non-metastatic melanoma</t>
    <phoneticPr fontId="1" type="noConversion"/>
  </si>
  <si>
    <t>&gt;0.150</t>
    <phoneticPr fontId="1" type="noConversion"/>
  </si>
  <si>
    <t>Metastatic melanoma (stage IV)</t>
    <phoneticPr fontId="1" type="noConversion"/>
  </si>
  <si>
    <t>metastatic melanoma (stage IV, distant metastases)</t>
    <phoneticPr fontId="1" type="noConversion"/>
  </si>
  <si>
    <t>5-S-CD (5-S-Cysteinyldopa)</t>
    <phoneticPr fontId="1" type="noConversion"/>
  </si>
  <si>
    <t>Tumour-free</t>
    <phoneticPr fontId="1" type="noConversion"/>
  </si>
  <si>
    <t>With tumour burden</t>
    <phoneticPr fontId="1" type="noConversion"/>
  </si>
  <si>
    <t>stage IV</t>
    <phoneticPr fontId="1" type="noConversion"/>
  </si>
  <si>
    <t>stage I, II, III</t>
    <phoneticPr fontId="1" type="noConversion"/>
  </si>
  <si>
    <t>stage IV, (With tumour burden)</t>
    <phoneticPr fontId="1" type="noConversion"/>
  </si>
  <si>
    <t>(cohort)</t>
    <phoneticPr fontId="1" type="noConversion"/>
  </si>
  <si>
    <r>
      <t xml:space="preserve">0.18 </t>
    </r>
    <r>
      <rPr>
        <sz val="10"/>
        <rFont val="맑은 고딕"/>
        <family val="3"/>
        <charset val="129"/>
      </rPr>
      <t>μ</t>
    </r>
    <r>
      <rPr>
        <sz val="10"/>
        <rFont val="맑은 고딕"/>
        <family val="3"/>
        <charset val="129"/>
        <scheme val="minor"/>
      </rPr>
      <t>g/l</t>
    </r>
    <phoneticPr fontId="1" type="noConversion"/>
  </si>
  <si>
    <t>언급없음</t>
    <phoneticPr fontId="1" type="noConversion"/>
  </si>
  <si>
    <t>MIA, LDH, AP (alkaline phosphatase), PCR (polymerase chain reaction)</t>
    <phoneticPr fontId="1" type="noConversion"/>
  </si>
  <si>
    <t>recurrence (Metastasis)</t>
    <phoneticPr fontId="1" type="noConversion"/>
  </si>
  <si>
    <t>122 (64, 58)</t>
    <phoneticPr fontId="1" type="noConversion"/>
  </si>
  <si>
    <t>intraocular uveal melanoma, healthy controls</t>
    <phoneticPr fontId="1" type="noConversion"/>
  </si>
  <si>
    <t>clinical (histopathology)</t>
    <phoneticPr fontId="1" type="noConversion"/>
  </si>
  <si>
    <t>We thank the rotterdamse vereniging blindenbelangen, the Gelderese Blinden vereniging, and the stichting blinden penning, for their support.</t>
    <phoneticPr fontId="1" type="noConversion"/>
  </si>
  <si>
    <t xml:space="preserve"> </t>
    <phoneticPr fontId="1" type="noConversion"/>
  </si>
  <si>
    <t>&gt;0.06</t>
    <phoneticPr fontId="1" type="noConversion"/>
  </si>
  <si>
    <t>Stage IV melanoma (distant)</t>
    <phoneticPr fontId="1" type="noConversion"/>
  </si>
  <si>
    <t>This study was supported by the Ministry of Education (NKFP 1/48/2001).</t>
    <phoneticPr fontId="1" type="noConversion"/>
  </si>
  <si>
    <t>MM (Stage III, Stage IV)</t>
    <phoneticPr fontId="1" type="noConversion"/>
  </si>
  <si>
    <t>Stage IV</t>
    <phoneticPr fontId="1" type="noConversion"/>
  </si>
  <si>
    <t>Stage III</t>
    <phoneticPr fontId="1" type="noConversion"/>
  </si>
  <si>
    <t>LDH, 5-S-CD (5-S-Cysteinyldopa)</t>
    <phoneticPr fontId="1" type="noConversion"/>
  </si>
  <si>
    <t>56.5 (median)</t>
    <phoneticPr fontId="1" type="noConversion"/>
  </si>
  <si>
    <t>그 외 melanoma</t>
    <phoneticPr fontId="1" type="noConversion"/>
  </si>
  <si>
    <t>metastatic patients (stage III, IV)</t>
    <phoneticPr fontId="1" type="noConversion"/>
  </si>
  <si>
    <t>no meta melanoma (stage I, II)</t>
    <phoneticPr fontId="1" type="noConversion"/>
  </si>
  <si>
    <t>&gt;0.10 μg/l</t>
    <phoneticPr fontId="1" type="noConversion"/>
  </si>
  <si>
    <t>&gt;0.38</t>
    <phoneticPr fontId="1" type="noConversion"/>
  </si>
  <si>
    <t>1) metastasis (Stage III, IV), 2) melanoma progression</t>
    <phoneticPr fontId="1" type="noConversion"/>
  </si>
  <si>
    <t>1) AJCC, 2) progression to stage IV within 1.5 years for stage III patients, and as death within 6 months for stage IV patients</t>
    <phoneticPr fontId="1" type="noConversion"/>
  </si>
  <si>
    <t>0.12 ng/ml</t>
    <phoneticPr fontId="1" type="noConversion"/>
  </si>
  <si>
    <t>50 (485 serum)</t>
    <phoneticPr fontId="1" type="noConversion"/>
  </si>
  <si>
    <t>metastasis (stage IV)</t>
    <phoneticPr fontId="1" type="noConversion"/>
  </si>
  <si>
    <t>≥0.12 mg/l</t>
    <phoneticPr fontId="1" type="noConversion"/>
  </si>
  <si>
    <t>mg/l</t>
    <phoneticPr fontId="1" type="noConversion"/>
  </si>
  <si>
    <t>59 (median)</t>
    <phoneticPr fontId="1" type="noConversion"/>
  </si>
  <si>
    <t>LDH, ALP (alkaline phosphatase)</t>
    <phoneticPr fontId="1" type="noConversion"/>
  </si>
  <si>
    <t>(0.84–0.94)</t>
    <phoneticPr fontId="1" type="noConversion"/>
  </si>
  <si>
    <t>M.Q. Mohammed and this work were supported by funds raised by “The Women on the Move Against Cancer.”</t>
    <phoneticPr fontId="1" type="noConversion"/>
  </si>
  <si>
    <t>(cohort)</t>
    <phoneticPr fontId="1" type="noConversion"/>
  </si>
  <si>
    <t>언급없음</t>
    <phoneticPr fontId="1" type="noConversion"/>
  </si>
  <si>
    <t>This study was supported by a grant from the German foundation Deutsche Krebshilfe. (비영리)</t>
    <phoneticPr fontId="1" type="noConversion"/>
  </si>
  <si>
    <t>43 (median)</t>
    <phoneticPr fontId="1" type="noConversion"/>
  </si>
  <si>
    <t>&gt;0.12</t>
    <phoneticPr fontId="1" type="noConversion"/>
  </si>
  <si>
    <r>
      <t>μ</t>
    </r>
    <r>
      <rPr>
        <sz val="9"/>
        <rFont val="맑은 고딕"/>
        <family val="3"/>
        <charset val="129"/>
      </rPr>
      <t>g/l</t>
    </r>
    <phoneticPr fontId="1" type="noConversion"/>
  </si>
  <si>
    <t>&gt;0.08</t>
    <phoneticPr fontId="1" type="noConversion"/>
  </si>
  <si>
    <t>clinical re-examination and CT of the total body , MRI</t>
    <phoneticPr fontId="1" type="noConversion"/>
  </si>
  <si>
    <t>The study was supported by a grant (U.W.) from the Verbund Klinische Forschung at the Medical Faculty of the Friedrich Schiller University of Jena</t>
    <phoneticPr fontId="1" type="noConversion"/>
  </si>
  <si>
    <t>clinical exam, radiological evaluation</t>
    <phoneticPr fontId="1" type="noConversion"/>
  </si>
  <si>
    <t>tumour-bearing (tumour-load)</t>
    <phoneticPr fontId="1" type="noConversion"/>
  </si>
  <si>
    <t>540 serum(352명)</t>
    <phoneticPr fontId="1" type="noConversion"/>
  </si>
  <si>
    <t>Luminoimmunometric assay (LIA-mat® Sangtece®)</t>
    <phoneticPr fontId="1" type="noConversion"/>
  </si>
  <si>
    <t>(22-84)</t>
    <phoneticPr fontId="1" type="noConversion"/>
  </si>
  <si>
    <t>언급없음</t>
    <phoneticPr fontId="1" type="noConversion"/>
  </si>
  <si>
    <t>S-100 LIA</t>
    <phoneticPr fontId="1" type="noConversion"/>
  </si>
  <si>
    <t>LIA</t>
    <phoneticPr fontId="1" type="noConversion"/>
  </si>
  <si>
    <t>luminoimmunometric assay</t>
    <phoneticPr fontId="1" type="noConversion"/>
  </si>
  <si>
    <t>(cohort)</t>
    <phoneticPr fontId="1" type="noConversion"/>
  </si>
  <si>
    <t>종양제거 후</t>
    <phoneticPr fontId="1" type="noConversion"/>
  </si>
  <si>
    <r>
      <t>S-100</t>
    </r>
    <r>
      <rPr>
        <sz val="10"/>
        <rFont val="맑은 고딕"/>
        <family val="3"/>
        <charset val="129"/>
      </rPr>
      <t>β</t>
    </r>
    <phoneticPr fontId="1" type="noConversion"/>
  </si>
  <si>
    <t>UICC stage III or IV with newly occurring metastases</t>
    <phoneticPr fontId="1" type="noConversion"/>
  </si>
  <si>
    <t>≥0.120</t>
    <phoneticPr fontId="1" type="noConversion"/>
  </si>
  <si>
    <t xml:space="preserve">≥0.114 </t>
    <phoneticPr fontId="1" type="noConversion"/>
  </si>
  <si>
    <t>cutaneous MM</t>
    <phoneticPr fontId="1" type="noConversion"/>
  </si>
  <si>
    <t>52 (median)</t>
    <phoneticPr fontId="1" type="noConversion"/>
  </si>
  <si>
    <t>치료 전</t>
    <phoneticPr fontId="1" type="noConversion"/>
  </si>
  <si>
    <t>(sp 99%)</t>
    <phoneticPr fontId="1" type="noConversion"/>
  </si>
  <si>
    <t>Uveal Melanoma (metastatic, disease-free), control</t>
    <phoneticPr fontId="1" type="noConversion"/>
  </si>
  <si>
    <t>66 (median)</t>
    <phoneticPr fontId="1" type="noConversion"/>
  </si>
  <si>
    <t>110 (24, 76, 10) serum</t>
    <phoneticPr fontId="1" type="noConversion"/>
  </si>
  <si>
    <t>ELISA (Roche)</t>
    <phoneticPr fontId="1" type="noConversion"/>
  </si>
  <si>
    <t>S100(B)</t>
    <phoneticPr fontId="1" type="noConversion"/>
  </si>
  <si>
    <t>[2002-2004.4.] LIA-mat® (AB Sangtec), [2004-4.~] Elecsys® S100 assay (Roche)</t>
    <phoneticPr fontId="1" type="noConversion"/>
  </si>
  <si>
    <t>&lt;24h head injury (&lt;6h)</t>
    <phoneticPr fontId="1" type="noConversion"/>
  </si>
  <si>
    <t>(Funding) This research was funded by a Wellington Medical Research Foundation Grant and a Clinical Research Training Fellowship, Health Research Council of New Zealand, Auckland, New Zealand (22/031 (to AR)). (Competing interests) None declared.</t>
    <phoneticPr fontId="1" type="noConversion"/>
  </si>
  <si>
    <t>(&lt;24h) S100B</t>
    <phoneticPr fontId="1" type="noConversion"/>
  </si>
  <si>
    <t>(&lt;6h) S100B</t>
    <phoneticPr fontId="1" type="noConversion"/>
  </si>
  <si>
    <t>(0.61-0.85)</t>
    <phoneticPr fontId="1" type="noConversion"/>
  </si>
  <si>
    <t>(0.59-0.74)</t>
    <phoneticPr fontId="1" type="noConversion"/>
  </si>
  <si>
    <t>265 (&lt;6h: 133)</t>
    <phoneticPr fontId="1" type="noConversion"/>
  </si>
  <si>
    <t>(Funding Information) This work received no funding.</t>
    <phoneticPr fontId="1" type="noConversion"/>
  </si>
  <si>
    <t>&gt;0.8</t>
    <phoneticPr fontId="1" type="noConversion"/>
  </si>
  <si>
    <t>Normal</t>
    <phoneticPr fontId="1" type="noConversion"/>
  </si>
  <si>
    <t>CT TBI injuries</t>
    <phoneticPr fontId="1" type="noConversion"/>
  </si>
  <si>
    <t>&gt;105 pg/mL</t>
    <phoneticPr fontId="1" type="noConversion"/>
  </si>
  <si>
    <t>1h injury (median)</t>
    <phoneticPr fontId="1" type="noConversion"/>
  </si>
  <si>
    <t>0.135 μg/L</t>
    <phoneticPr fontId="1" type="noConversion"/>
  </si>
  <si>
    <t>&lt;2 h post-trauma</t>
    <phoneticPr fontId="1" type="noConversion"/>
  </si>
  <si>
    <t>(Research funding): None declared. (Competing interests): Authors state no conflict of interest.</t>
    <phoneticPr fontId="1" type="noConversion"/>
  </si>
  <si>
    <t>ICL-</t>
    <phoneticPr fontId="1" type="noConversion"/>
  </si>
  <si>
    <t>ICL+ (intracranial found on the CT)</t>
    <phoneticPr fontId="1" type="noConversion"/>
  </si>
  <si>
    <t>(0.58-0.87)</t>
    <phoneticPr fontId="1" type="noConversion"/>
  </si>
  <si>
    <t>(49. 52)</t>
    <phoneticPr fontId="1" type="noConversion"/>
  </si>
  <si>
    <t>ELISA (EZHS100B-33K kit from Millipore)</t>
    <phoneticPr fontId="1" type="noConversion"/>
  </si>
  <si>
    <t>(&lt;24 h of admission)</t>
    <phoneticPr fontId="1" type="noConversion"/>
  </si>
  <si>
    <t>mTBI, orthopaedic controls</t>
    <phoneticPr fontId="1" type="noConversion"/>
  </si>
  <si>
    <t>1) clinical diagnosis, 2) CT</t>
    <phoneticPr fontId="1" type="noConversion"/>
  </si>
  <si>
    <t>H-FABP, NF-L, IL-10</t>
    <phoneticPr fontId="1" type="noConversion"/>
  </si>
  <si>
    <t>(Funding) This study was a part of the EU-funded TBI care project (Evidence-based Diagnostic and Treatment Planning Solution for Traumatic Brain Injuries). (중략) (Competing interests) DM reports grants from European Union, during the conduct of the study; grants, personal fees and non-financial support from GlaxoSmithKline, personal fees and non-financial support from Pfizer, personal fees from NeuroTrauma Sciences, personal fees from Calico, grants and personal fees from PressuraNeuro, grants and personal fees from Integra Neurosciences, grants and personal fees from Lantmannen, outside the submitted work;</t>
    <phoneticPr fontId="1" type="noConversion"/>
  </si>
  <si>
    <t>orthopaedic controls</t>
    <phoneticPr fontId="1" type="noConversion"/>
  </si>
  <si>
    <t>(0.413-0.642)</t>
    <phoneticPr fontId="1" type="noConversion"/>
  </si>
  <si>
    <t>244.9 (Sn&gt;90%)</t>
    <phoneticPr fontId="1" type="noConversion"/>
  </si>
  <si>
    <t>CT+ with mTBI</t>
    <phoneticPr fontId="1" type="noConversion"/>
  </si>
  <si>
    <t>164.9 (Sn&gt;90%)</t>
    <phoneticPr fontId="1" type="noConversion"/>
  </si>
  <si>
    <t>(0.425-0.690)</t>
    <phoneticPr fontId="1" type="noConversion"/>
  </si>
  <si>
    <t xml:space="preserve">mTBI (clinical) </t>
    <phoneticPr fontId="1" type="noConversion"/>
  </si>
  <si>
    <t xml:space="preserve">244.9, 164.9 pg/mL (optimal), </t>
    <phoneticPr fontId="1" type="noConversion"/>
  </si>
  <si>
    <t>≤ 24 h of injury</t>
    <phoneticPr fontId="1" type="noConversion"/>
  </si>
  <si>
    <t>38 (median)</t>
    <phoneticPr fontId="1" type="noConversion"/>
  </si>
  <si>
    <t>(sub-cohort) Clinical diagnosis moderate-severe TBI (GCS&lt;13)</t>
    <phoneticPr fontId="1" type="noConversion"/>
  </si>
  <si>
    <t>others</t>
    <phoneticPr fontId="1" type="noConversion"/>
  </si>
  <si>
    <t>brainstem injury TBI (Adams-Gentry stage 3)</t>
    <phoneticPr fontId="1" type="noConversion"/>
  </si>
  <si>
    <t>other TBI</t>
    <phoneticPr fontId="1" type="noConversion"/>
  </si>
  <si>
    <t xml:space="preserve">(Funding) Data collection was supported by the European Union 7th Framework Program (EC grant 602150), with additional funding from Hannelore Kohl Stiftung (Germany), OneMind (USA) and Integra LifeSciences Corporation (USA), NeuroTrauma Sciences (USA). </t>
    <phoneticPr fontId="1" type="noConversion"/>
  </si>
  <si>
    <t>GFAP, NFL, NSE, S100B, Tau, UCH-L1</t>
    <phoneticPr fontId="1" type="noConversion"/>
  </si>
  <si>
    <t>brainstem injury (Adams-Gentry stage 3)</t>
    <phoneticPr fontId="1" type="noConversion"/>
  </si>
  <si>
    <t>0.09 ng/ml</t>
    <phoneticPr fontId="1" type="noConversion"/>
  </si>
  <si>
    <t>Clinically significant ICH</t>
    <phoneticPr fontId="1" type="noConversion"/>
  </si>
  <si>
    <t>&lt;6, 24 h after injury</t>
    <phoneticPr fontId="1" type="noConversion"/>
  </si>
  <si>
    <t>traumatic Clinically significant ICH</t>
    <phoneticPr fontId="1" type="noConversion"/>
  </si>
  <si>
    <t>(Funding) Fonds de Recherche du Québec–Santé (#35334). (Competing interests None) declared.</t>
    <phoneticPr fontId="1" type="noConversion"/>
  </si>
  <si>
    <r>
      <t>μ</t>
    </r>
    <r>
      <rPr>
        <sz val="9"/>
        <rFont val="맑은 고딕"/>
        <family val="3"/>
        <charset val="129"/>
      </rPr>
      <t>g/L</t>
    </r>
    <phoneticPr fontId="1" type="noConversion"/>
  </si>
  <si>
    <t>&lt;6h after injury</t>
    <phoneticPr fontId="1" type="noConversion"/>
  </si>
  <si>
    <t>42.9 (median)</t>
    <phoneticPr fontId="1" type="noConversion"/>
  </si>
  <si>
    <t>mTBI CCT+</t>
    <phoneticPr fontId="1" type="noConversion"/>
  </si>
  <si>
    <t>mTBI CCT-</t>
    <phoneticPr fontId="1" type="noConversion"/>
  </si>
  <si>
    <t>(Funding) None. (Declaration of competing interest) The authors have declared no conflicts of interest.</t>
    <phoneticPr fontId="1" type="noConversion"/>
  </si>
  <si>
    <t>(subgroup) mTBI (American Congress of Rehabilitation Medicine)</t>
    <phoneticPr fontId="1" type="noConversion"/>
  </si>
  <si>
    <t>mTBI CCT+</t>
    <phoneticPr fontId="1" type="noConversion"/>
  </si>
  <si>
    <t>-</t>
    <phoneticPr fontId="1" type="noConversion"/>
  </si>
  <si>
    <t>0.10 μg/L</t>
    <phoneticPr fontId="1" type="noConversion"/>
  </si>
  <si>
    <t>&lt;3h injury</t>
    <phoneticPr fontId="1" type="noConversion"/>
  </si>
  <si>
    <t>abnormal CCT</t>
    <phoneticPr fontId="1" type="noConversion"/>
  </si>
  <si>
    <t>normal CCT</t>
    <phoneticPr fontId="1" type="noConversion"/>
  </si>
  <si>
    <t>(Funding) None declared. (Conflict of Interest) None declared.</t>
    <phoneticPr fontId="1" type="noConversion"/>
  </si>
  <si>
    <t>≥0.10 μg/L</t>
    <phoneticPr fontId="1" type="noConversion"/>
  </si>
  <si>
    <t>&lt; 6 h of trauma (pre-hospital, in-hospital)</t>
    <phoneticPr fontId="1" type="noConversion"/>
  </si>
  <si>
    <t>(Funding) The study was entirely initiated by the research group. No commercial companies were involved in the design or initiation of the study. Salary for the primary investigator amounts to a regular PhD salary throughout the study period. The project was financially supported by external foundations: The A.P. Møller and Chastine Mc-Kinney Møller Foundation for General Purposes (Medical Foundation) (DKK 60.000) Holger and Ruth Hesse Memorial Foundation (DKK 64.000), Central Denmark Region Health Research Foundation (DKK 480.000) and Rådet for Offerfonden (DKK 600.000). The Regional Scientific Ethical Committee System was notified of all funding during the study period.</t>
    <phoneticPr fontId="1" type="noConversion"/>
  </si>
  <si>
    <t>Intracranial Lesion</t>
    <phoneticPr fontId="1" type="noConversion"/>
  </si>
  <si>
    <t>No Intracranial Lesion</t>
    <phoneticPr fontId="1" type="noConversion"/>
  </si>
  <si>
    <t xml:space="preserve">≥0.10 </t>
    <phoneticPr fontId="1" type="noConversion"/>
  </si>
  <si>
    <t>(in-hospital) S100B</t>
    <phoneticPr fontId="1" type="noConversion"/>
  </si>
  <si>
    <t>(pre-hospital) S100B</t>
    <phoneticPr fontId="1" type="noConversion"/>
  </si>
  <si>
    <t>Conflict of interest statement: This work was supported by grants from Fondo de Investigaciones Sanitarias (FIS) (ISCIII/ FEDER) (grant numbers PI18/01387, PI14/01457) to A.L.; Programa Miguel Servet (grant number CP14/00008); and Fundación Mutua Madrileña (grant number PI16/00735) to J.E.</t>
    <phoneticPr fontId="1" type="noConversion"/>
  </si>
  <si>
    <t>45 (median)</t>
    <phoneticPr fontId="1" type="noConversion"/>
  </si>
  <si>
    <t>normal CT</t>
    <phoneticPr fontId="1" type="noConversion"/>
  </si>
  <si>
    <t>(0.751-0.905)</t>
    <phoneticPr fontId="1" type="noConversion"/>
  </si>
  <si>
    <t>intracranial bleeding (CT+)</t>
    <phoneticPr fontId="1" type="noConversion"/>
  </si>
  <si>
    <t>YKL-40, SAA1, NSE, PCT, GFAP, T-tau, CRP, pNF-H</t>
    <phoneticPr fontId="1" type="noConversion"/>
  </si>
  <si>
    <t>0.105, 0.135, 0.145, 0.195 μg/L</t>
    <phoneticPr fontId="1" type="noConversion"/>
  </si>
  <si>
    <t>&lt;24 h injury</t>
    <phoneticPr fontId="1" type="noConversion"/>
  </si>
  <si>
    <t>&lt; 6 h of injury</t>
    <phoneticPr fontId="1" type="noConversion"/>
  </si>
  <si>
    <t>&lt;6 h of injury</t>
    <phoneticPr fontId="1" type="noConversion"/>
  </si>
  <si>
    <t>mild head injury</t>
    <phoneticPr fontId="1" type="noConversion"/>
  </si>
  <si>
    <t>Abnormal Head CT</t>
    <phoneticPr fontId="1" type="noConversion"/>
  </si>
  <si>
    <t>Normal Head CT</t>
    <phoneticPr fontId="1" type="noConversion"/>
  </si>
  <si>
    <t>The study was financially supported by the Finnish State Research Funding and the Finnish Medical Society Duodecim. Dr Luoto and Dr Posti have received funding from Government’s Special Financial Transfer tied to academic research in Health Sciences (Finland). Dr Posti has received funding from the Academy of Finland (#17379), Emil Aaltonen Foundation sr and the Finnish Brain Foundation sr. Dr Blennow acknowledges funding from The Torsten Söderberg
Foundation, the Swedish Research Council, and the Swedish Brain Foundation. Dr Zetterberg is a Wallenberg Academy Fellow and acknowledges support from the Swedish and European Research Council and the Dementia Research Institute at UCL. Grant Iverson acknowledges unrestricted philanthropic support from the Mooney-Reed Charitable Foundation, ImPACT Applications, Inc., the Heinz Family Foundation, and the Spaulding Research Institute.</t>
    <phoneticPr fontId="1" type="noConversion"/>
  </si>
  <si>
    <t>(Funding) This work was supported by the New York State Department of Health [Contract # C807623]. (Author disclosure statement) Jeffrey J. Bazarian has a consulting relationship with Banyan Biomarkers and Abbott.</t>
    <phoneticPr fontId="1" type="noConversion"/>
  </si>
  <si>
    <t>(0.60-0.81)</t>
    <phoneticPr fontId="1" type="noConversion"/>
  </si>
  <si>
    <t>&lt;3 h post-injury</t>
    <phoneticPr fontId="1" type="noConversion"/>
  </si>
  <si>
    <t>(FUNDING) This work was supported by the program in the Auvergne Rhône-Alpes region for international academic and scientific cooperation between French and Swiss teams (SCUSI 2018).</t>
    <phoneticPr fontId="1" type="noConversion"/>
  </si>
  <si>
    <t>&lt; 24 h of injury</t>
    <phoneticPr fontId="1" type="noConversion"/>
  </si>
  <si>
    <t>(0.635-0.695)</t>
    <phoneticPr fontId="1" type="noConversion"/>
  </si>
  <si>
    <t>(Funding Information) This work was supported by the following grants: National Institute of Neurological Disorders (NINDS) 1RC2NS069409-01, 3RC2NS069409-02S1, 5RC2NS069409-02, 1U01NS086090-01, 3U01NS086090-02S1, 3U01NS086090-02S2, 3U01NS086090-03S1, 5U01NS086090-02, and 5U01NS086090-03; US Department of Defense (DOD) W81XWH-13-1-0441, and US DOD W81XWH-14-2-0176. In-kind support for blinded analyses of GFAP and S100 was provided by Abbott Laboratories. Patient travel and stipend expenses were supported by One Mind (Staglin Family and Gen. Peter Chiarelli).</t>
    <phoneticPr fontId="1" type="noConversion"/>
  </si>
  <si>
    <t>GFAP, NRGN (neurogranin)</t>
    <phoneticPr fontId="1" type="noConversion"/>
  </si>
  <si>
    <t>There is no financial support. There is no conflict interest.</t>
    <phoneticPr fontId="1" type="noConversion"/>
  </si>
  <si>
    <t>&lt;4 h aftertrauma</t>
    <phoneticPr fontId="1" type="noConversion"/>
  </si>
  <si>
    <t>(0.72-0.95)</t>
  </si>
  <si>
    <t>NR</t>
  </si>
  <si>
    <t>mild to moderate TBI (GCS 9-15)</t>
    <phoneticPr fontId="1" type="noConversion"/>
  </si>
  <si>
    <t>NR</t>
    <phoneticPr fontId="1" type="noConversion"/>
  </si>
  <si>
    <t>&lt;3 h of admission</t>
    <phoneticPr fontId="1" type="noConversion"/>
  </si>
  <si>
    <t>&lt;32 h of injury (0-8/ 12-32 h)</t>
    <phoneticPr fontId="1" type="noConversion"/>
  </si>
  <si>
    <t>(0–9 months) 0.35 μg/L, (10–24 months) 0.23 μg/L, (&gt;24 months) 0.18 μg/L</t>
    <phoneticPr fontId="1" type="noConversion"/>
  </si>
  <si>
    <t>손상~채취 1h (median)</t>
    <phoneticPr fontId="1" type="noConversion"/>
  </si>
  <si>
    <t>ELISA (EZHS100B-33K kit)</t>
    <phoneticPr fontId="1" type="noConversion"/>
  </si>
  <si>
    <t>구분</t>
    <phoneticPr fontId="1" type="noConversion"/>
  </si>
  <si>
    <t>ECLIA</t>
    <phoneticPr fontId="1" type="noConversion"/>
  </si>
  <si>
    <t>ECLIA</t>
  </si>
  <si>
    <t>ELISA</t>
  </si>
  <si>
    <t>ELISA</t>
    <phoneticPr fontId="1" type="noConversion"/>
  </si>
  <si>
    <t>ECLIA</t>
    <phoneticPr fontId="1" type="noConversion"/>
  </si>
  <si>
    <t>CIA</t>
    <phoneticPr fontId="1" type="noConversion"/>
  </si>
  <si>
    <t>ELISA, ECLIA</t>
    <phoneticPr fontId="1" type="noConversion"/>
  </si>
  <si>
    <t>Elecsys 2010®</t>
    <phoneticPr fontId="1" type="noConversion"/>
  </si>
  <si>
    <t>-</t>
    <phoneticPr fontId="1" type="noConversion"/>
  </si>
  <si>
    <t>EIA</t>
  </si>
  <si>
    <t>EIA</t>
    <phoneticPr fontId="1" type="noConversion"/>
  </si>
  <si>
    <t xml:space="preserve">immunoluminometric assay </t>
    <phoneticPr fontId="1" type="noConversion"/>
  </si>
  <si>
    <t>ILMA</t>
    <phoneticPr fontId="1" type="noConversion"/>
  </si>
  <si>
    <t>CLIA</t>
    <phoneticPr fontId="1" type="noConversion"/>
  </si>
  <si>
    <t>Elecsys S100 immunoassay</t>
    <phoneticPr fontId="1" type="noConversion"/>
  </si>
  <si>
    <t>FIA</t>
    <phoneticPr fontId="1" type="noConversion"/>
  </si>
  <si>
    <t>LIA</t>
    <phoneticPr fontId="1" type="noConversion"/>
  </si>
  <si>
    <t>point-of-care fluorescence immunoassay (Triage® stroke panel (Biosite))</t>
    <phoneticPr fontId="1" type="noConversion"/>
  </si>
  <si>
    <t>언급없음</t>
    <phoneticPr fontId="1" type="noConversion"/>
  </si>
  <si>
    <t>luminescence immunoassay</t>
    <phoneticPr fontId="1" type="noConversion"/>
  </si>
  <si>
    <t>immuno-luminometric assay (LIA-MAT)</t>
    <phoneticPr fontId="1" type="noConversion"/>
  </si>
  <si>
    <t>LIA, ECLIA</t>
    <phoneticPr fontId="1" type="noConversion"/>
  </si>
  <si>
    <t>mmm</t>
    <phoneticPr fontId="1" type="noConversion"/>
  </si>
  <si>
    <t>Bhatia</t>
    <phoneticPr fontId="1" type="noConversion"/>
  </si>
  <si>
    <t>(&lt;18세) S100B</t>
    <phoneticPr fontId="1" type="noConversion"/>
  </si>
  <si>
    <t>(18-65세) S100B</t>
    <phoneticPr fontId="1" type="noConversion"/>
  </si>
  <si>
    <t>(&gt;54세) S100B</t>
    <phoneticPr fontId="1" type="noConversion"/>
  </si>
  <si>
    <t>감별진단</t>
    <phoneticPr fontId="1" type="noConversion"/>
  </si>
  <si>
    <t>Recurrent (active)</t>
    <phoneticPr fontId="1" type="noConversion"/>
  </si>
  <si>
    <t>0.16 μg/l</t>
    <phoneticPr fontId="1" type="noConversion"/>
  </si>
  <si>
    <t>출판연도</t>
    <phoneticPr fontId="1" type="noConversion"/>
  </si>
  <si>
    <t>연구설계</t>
    <phoneticPr fontId="1" type="noConversion"/>
  </si>
  <si>
    <t xml:space="preserve"> </t>
    <phoneticPr fontId="1" type="noConversion"/>
  </si>
  <si>
    <r>
      <t xml:space="preserve">&gt;0.1 </t>
    </r>
    <r>
      <rPr>
        <sz val="10"/>
        <rFont val="맑은 고딕"/>
        <family val="3"/>
        <charset val="129"/>
      </rPr>
      <t>μ</t>
    </r>
    <r>
      <rPr>
        <sz val="9"/>
        <rFont val="맑은 고딕"/>
        <family val="3"/>
        <charset val="129"/>
      </rPr>
      <t>g/mL</t>
    </r>
    <phoneticPr fontId="1" type="noConversion"/>
  </si>
  <si>
    <t>모두 환자, ED</t>
    <phoneticPr fontId="1" type="noConversion"/>
  </si>
  <si>
    <r>
      <t>≥</t>
    </r>
    <r>
      <rPr>
        <sz val="9"/>
        <rFont val="맑은 고딕"/>
        <family val="3"/>
        <charset val="129"/>
      </rPr>
      <t>65</t>
    </r>
    <phoneticPr fontId="1" type="noConversion"/>
  </si>
  <si>
    <r>
      <t xml:space="preserve">0.1 </t>
    </r>
    <r>
      <rPr>
        <sz val="10"/>
        <rFont val="맑은 고딕"/>
        <family val="3"/>
        <charset val="129"/>
      </rPr>
      <t>μ</t>
    </r>
    <r>
      <rPr>
        <sz val="9"/>
        <rFont val="맑은 고딕"/>
        <family val="3"/>
        <charset val="129"/>
      </rPr>
      <t>g/L</t>
    </r>
    <phoneticPr fontId="1" type="noConversion"/>
  </si>
  <si>
    <r>
      <t>&gt;16 (&gt;</t>
    </r>
    <r>
      <rPr>
        <sz val="9"/>
        <rFont val="맑은 고딕"/>
        <family val="3"/>
        <charset val="129"/>
      </rPr>
      <t xml:space="preserve">65세 10%) </t>
    </r>
    <phoneticPr fontId="1" type="noConversion"/>
  </si>
  <si>
    <r>
      <t xml:space="preserve">0.47 </t>
    </r>
    <r>
      <rPr>
        <sz val="10"/>
        <rFont val="맑은 고딕"/>
        <family val="3"/>
        <charset val="129"/>
      </rPr>
      <t>μ</t>
    </r>
    <r>
      <rPr>
        <sz val="9"/>
        <rFont val="맑은 고딕"/>
        <family val="3"/>
        <charset val="129"/>
      </rPr>
      <t>g/L</t>
    </r>
    <phoneticPr fontId="1" type="noConversion"/>
  </si>
  <si>
    <r>
      <rPr>
        <sz val="10"/>
        <rFont val="맑은 고딕"/>
        <family val="3"/>
        <charset val="129"/>
      </rPr>
      <t>≤</t>
    </r>
    <r>
      <rPr>
        <sz val="10"/>
        <rFont val="맑은 고딕"/>
        <family val="3"/>
        <charset val="129"/>
        <scheme val="minor"/>
      </rPr>
      <t>24h from injury</t>
    </r>
    <phoneticPr fontId="1" type="noConversion"/>
  </si>
  <si>
    <r>
      <t>A</t>
    </r>
    <r>
      <rPr>
        <sz val="10"/>
        <rFont val="맑은 고딕"/>
        <family val="3"/>
        <charset val="129"/>
      </rPr>
      <t>β</t>
    </r>
    <r>
      <rPr>
        <sz val="10"/>
        <rFont val="맑은 고딕"/>
        <family val="3"/>
        <charset val="129"/>
        <scheme val="minor"/>
      </rPr>
      <t>40, A</t>
    </r>
    <r>
      <rPr>
        <sz val="10"/>
        <rFont val="맑은 고딕"/>
        <family val="3"/>
        <charset val="129"/>
      </rPr>
      <t>β</t>
    </r>
    <r>
      <rPr>
        <sz val="10"/>
        <rFont val="맑은 고딕"/>
        <family val="3"/>
        <charset val="129"/>
        <scheme val="minor"/>
      </rPr>
      <t>42, GFAP, H-FABP, IL-10, NF-L, tau</t>
    </r>
    <phoneticPr fontId="1" type="noConversion"/>
  </si>
  <si>
    <r>
      <t>admission (</t>
    </r>
    <r>
      <rPr>
        <sz val="10"/>
        <rFont val="맑은 고딕"/>
        <family val="3"/>
        <charset val="129"/>
      </rPr>
      <t>≤</t>
    </r>
    <r>
      <rPr>
        <sz val="10"/>
        <rFont val="맑은 고딕"/>
        <family val="3"/>
        <charset val="129"/>
        <scheme val="minor"/>
      </rPr>
      <t>6 h post-trauma)</t>
    </r>
    <phoneticPr fontId="1" type="noConversion"/>
  </si>
  <si>
    <r>
      <t xml:space="preserve">0.105 </t>
    </r>
    <r>
      <rPr>
        <sz val="10"/>
        <rFont val="맑은 고딕"/>
        <family val="3"/>
        <charset val="129"/>
      </rPr>
      <t>μ</t>
    </r>
    <r>
      <rPr>
        <sz val="10"/>
        <rFont val="맑은 고딕"/>
        <family val="3"/>
        <charset val="129"/>
        <scheme val="minor"/>
      </rPr>
      <t>g/L</t>
    </r>
    <phoneticPr fontId="1" type="noConversion"/>
  </si>
  <si>
    <r>
      <t>≥</t>
    </r>
    <r>
      <rPr>
        <sz val="9"/>
        <rFont val="맑은 고딕"/>
        <family val="3"/>
        <charset val="129"/>
      </rPr>
      <t>35 pg/nL</t>
    </r>
    <phoneticPr fontId="1" type="noConversion"/>
  </si>
  <si>
    <r>
      <t>≥</t>
    </r>
    <r>
      <rPr>
        <sz val="9"/>
        <rFont val="맑은 고딕"/>
        <family val="3"/>
        <charset val="129"/>
      </rPr>
      <t>0.115 μg/L (optimal)</t>
    </r>
    <phoneticPr fontId="1" type="noConversion"/>
  </si>
  <si>
    <r>
      <t>clinical Dx (</t>
    </r>
    <r>
      <rPr>
        <sz val="10"/>
        <rFont val="맑은 고딕"/>
        <family val="3"/>
        <charset val="129"/>
      </rPr>
      <t>①</t>
    </r>
    <r>
      <rPr>
        <sz val="10"/>
        <rFont val="맑은 고딕"/>
        <family val="3"/>
        <charset val="129"/>
        <scheme val="minor"/>
      </rPr>
      <t xml:space="preserve"> sTBI with a GCS </t>
    </r>
    <r>
      <rPr>
        <sz val="10"/>
        <rFont val="맑은 고딕"/>
        <family val="3"/>
        <charset val="129"/>
      </rPr>
      <t>≤</t>
    </r>
    <r>
      <rPr>
        <sz val="10"/>
        <rFont val="맑은 고딕"/>
        <family val="3"/>
        <charset val="129"/>
        <scheme val="minor"/>
      </rPr>
      <t xml:space="preserve"> 8 at admission 또는 </t>
    </r>
    <r>
      <rPr>
        <sz val="10"/>
        <rFont val="KoPub돋움체 Medium"/>
        <family val="1"/>
        <charset val="129"/>
      </rPr>
      <t>②</t>
    </r>
    <r>
      <rPr>
        <sz val="10"/>
        <rFont val="맑은 고딕"/>
        <family val="3"/>
        <charset val="129"/>
        <scheme val="minor"/>
      </rPr>
      <t xml:space="preserve"> admittance to the NICU within 48 hours from head injury)</t>
    </r>
    <phoneticPr fontId="1" type="noConversion"/>
  </si>
  <si>
    <r>
      <rPr>
        <sz val="10"/>
        <rFont val="맑은 고딕"/>
        <family val="3"/>
        <charset val="129"/>
      </rPr>
      <t>①</t>
    </r>
    <r>
      <rPr>
        <sz val="10"/>
        <rFont val="맑은 고딕"/>
        <family val="3"/>
        <charset val="129"/>
        <scheme val="minor"/>
      </rPr>
      <t xml:space="preserve"> Diasorin &gt;0.15 μg/L, </t>
    </r>
    <r>
      <rPr>
        <sz val="10"/>
        <rFont val="KoPub돋움체 Medium"/>
        <family val="1"/>
        <charset val="129"/>
      </rPr>
      <t>②</t>
    </r>
    <r>
      <rPr>
        <sz val="9"/>
        <rFont val="맑은 고딕"/>
        <family val="3"/>
        <charset val="129"/>
      </rPr>
      <t xml:space="preserve"> Roche &gt;0.10 μg/L</t>
    </r>
    <phoneticPr fontId="1" type="noConversion"/>
  </si>
  <si>
    <r>
      <rPr>
        <sz val="10"/>
        <rFont val="맑은 고딕"/>
        <family val="3"/>
        <charset val="129"/>
      </rPr>
      <t>①</t>
    </r>
    <r>
      <rPr>
        <sz val="9"/>
        <rFont val="맑은 고딕"/>
        <family val="3"/>
        <charset val="129"/>
      </rPr>
      <t xml:space="preserve"> </t>
    </r>
    <r>
      <rPr>
        <sz val="10"/>
        <rFont val="맑은 고딕"/>
        <family val="3"/>
        <charset val="129"/>
        <scheme val="minor"/>
      </rPr>
      <t xml:space="preserve">ED at 0 h, </t>
    </r>
    <r>
      <rPr>
        <sz val="10"/>
        <rFont val="KoPub돋움체 Medium"/>
        <family val="1"/>
        <charset val="129"/>
      </rPr>
      <t>②</t>
    </r>
    <r>
      <rPr>
        <sz val="9"/>
        <rFont val="맑은 고딕"/>
        <family val="3"/>
        <charset val="129"/>
      </rPr>
      <t xml:space="preserve"> </t>
    </r>
    <r>
      <rPr>
        <sz val="10"/>
        <rFont val="맑은 고딕"/>
        <family val="3"/>
        <charset val="129"/>
        <scheme val="minor"/>
      </rPr>
      <t xml:space="preserve">3 h (ED within 3 h after injury) </t>
    </r>
    <phoneticPr fontId="1" type="noConversion"/>
  </si>
  <si>
    <r>
      <t xml:space="preserve">0.006, 0.1 </t>
    </r>
    <r>
      <rPr>
        <sz val="10"/>
        <rFont val="맑은 고딕"/>
        <family val="3"/>
        <charset val="129"/>
      </rPr>
      <t>μgL-¹</t>
    </r>
    <phoneticPr fontId="1" type="noConversion"/>
  </si>
  <si>
    <r>
      <t xml:space="preserve">(0–9 months) 0.35 μg/L, (10–24 months) 0.23 </t>
    </r>
    <r>
      <rPr>
        <sz val="10"/>
        <rFont val="맑은 고딕"/>
        <family val="3"/>
        <charset val="129"/>
      </rPr>
      <t>μ</t>
    </r>
    <r>
      <rPr>
        <sz val="10"/>
        <rFont val="맑은 고딕"/>
        <family val="3"/>
        <charset val="129"/>
        <scheme val="minor"/>
      </rPr>
      <t>g/L, (&gt;24 months) 0.18 μg/L</t>
    </r>
    <phoneticPr fontId="1" type="noConversion"/>
  </si>
  <si>
    <r>
      <t>≥</t>
    </r>
    <r>
      <rPr>
        <sz val="9"/>
        <rFont val="맑은 고딕"/>
        <family val="3"/>
        <charset val="129"/>
      </rPr>
      <t>0.10 μg/L</t>
    </r>
    <phoneticPr fontId="1" type="noConversion"/>
  </si>
  <si>
    <r>
      <t xml:space="preserve">0.105 </t>
    </r>
    <r>
      <rPr>
        <sz val="10"/>
        <rFont val="맑은 고딕"/>
        <family val="3"/>
        <charset val="129"/>
      </rPr>
      <t>μ</t>
    </r>
    <r>
      <rPr>
        <sz val="9"/>
        <rFont val="맑은 고딕"/>
        <family val="3"/>
        <charset val="129"/>
      </rPr>
      <t>g/l</t>
    </r>
    <phoneticPr fontId="1" type="noConversion"/>
  </si>
  <si>
    <r>
      <t xml:space="preserve">0.195 </t>
    </r>
    <r>
      <rPr>
        <sz val="10"/>
        <rFont val="맑은 고딕"/>
        <family val="3"/>
        <charset val="129"/>
      </rPr>
      <t>μ</t>
    </r>
    <r>
      <rPr>
        <sz val="10"/>
        <rFont val="맑은 고딕"/>
        <family val="3"/>
        <charset val="129"/>
        <scheme val="minor"/>
      </rPr>
      <t>g/L</t>
    </r>
    <phoneticPr fontId="1" type="noConversion"/>
  </si>
  <si>
    <r>
      <t>≥</t>
    </r>
    <r>
      <rPr>
        <sz val="9"/>
        <rFont val="맑은 고딕"/>
        <family val="3"/>
        <charset val="129"/>
      </rPr>
      <t>0.16 μg/L</t>
    </r>
    <phoneticPr fontId="1" type="noConversion"/>
  </si>
  <si>
    <r>
      <t>≥</t>
    </r>
    <r>
      <rPr>
        <sz val="9"/>
        <rFont val="맑은 고딕"/>
        <family val="3"/>
        <charset val="129"/>
      </rPr>
      <t>0.1 ng/ml</t>
    </r>
    <phoneticPr fontId="1" type="noConversion"/>
  </si>
  <si>
    <r>
      <t>S100</t>
    </r>
    <r>
      <rPr>
        <sz val="10"/>
        <rFont val="맑은 고딕"/>
        <family val="3"/>
        <charset val="129"/>
      </rPr>
      <t>β</t>
    </r>
    <phoneticPr fontId="1" type="noConversion"/>
  </si>
  <si>
    <r>
      <t xml:space="preserve">(optimal Sn, Sp) 0.35, 0.36, 0.48, 1.03 </t>
    </r>
    <r>
      <rPr>
        <sz val="10"/>
        <rFont val="맑은 고딕"/>
        <family val="3"/>
        <charset val="129"/>
      </rPr>
      <t>μ</t>
    </r>
    <r>
      <rPr>
        <sz val="10"/>
        <rFont val="맑은 고딕"/>
        <family val="3"/>
        <charset val="129"/>
        <scheme val="minor"/>
      </rPr>
      <t xml:space="preserve">g/L </t>
    </r>
    <phoneticPr fontId="1" type="noConversion"/>
  </si>
  <si>
    <r>
      <t xml:space="preserve">0.15 </t>
    </r>
    <r>
      <rPr>
        <sz val="10"/>
        <rFont val="맑은 고딕"/>
        <family val="3"/>
        <charset val="129"/>
      </rPr>
      <t>μg/L</t>
    </r>
    <phoneticPr fontId="1" type="noConversion"/>
  </si>
  <si>
    <r>
      <t xml:space="preserve">&gt;0.15 </t>
    </r>
    <r>
      <rPr>
        <sz val="10"/>
        <rFont val="맑은 고딕"/>
        <family val="3"/>
        <charset val="129"/>
      </rPr>
      <t>μ</t>
    </r>
    <r>
      <rPr>
        <sz val="10"/>
        <rFont val="맑은 고딕"/>
        <family val="3"/>
        <charset val="129"/>
        <scheme val="minor"/>
      </rPr>
      <t>g/L</t>
    </r>
    <phoneticPr fontId="1" type="noConversion"/>
  </si>
  <si>
    <r>
      <t>LDH, CRP, SAA, Lp-PLA</t>
    </r>
    <r>
      <rPr>
        <vertAlign val="subscript"/>
        <sz val="10"/>
        <rFont val="맑은 고딕"/>
        <family val="3"/>
        <charset val="129"/>
        <scheme val="minor"/>
      </rPr>
      <t>2</t>
    </r>
    <phoneticPr fontId="1" type="noConversion"/>
  </si>
  <si>
    <r>
      <t xml:space="preserve">(Sangtec) 0.15 </t>
    </r>
    <r>
      <rPr>
        <sz val="10"/>
        <rFont val="맑은 고딕"/>
        <family val="3"/>
        <charset val="129"/>
      </rPr>
      <t>μ</t>
    </r>
    <r>
      <rPr>
        <sz val="9"/>
        <rFont val="맑은 고딕"/>
        <family val="3"/>
        <charset val="129"/>
      </rPr>
      <t>g/l</t>
    </r>
    <r>
      <rPr>
        <sz val="10"/>
        <rFont val="맑은 고딕"/>
        <family val="3"/>
        <charset val="129"/>
        <scheme val="minor"/>
      </rPr>
      <t>, (Roche) [~2006.6.] 0.09 μg/l, [2006.6.~] 0.10 μg/l</t>
    </r>
    <phoneticPr fontId="1" type="noConversion"/>
  </si>
  <si>
    <r>
      <rPr>
        <sz val="10"/>
        <rFont val="맑은 고딕"/>
        <family val="3"/>
        <charset val="129"/>
      </rPr>
      <t>≥</t>
    </r>
    <r>
      <rPr>
        <sz val="10"/>
        <rFont val="맑은 고딕"/>
        <family val="3"/>
        <charset val="129"/>
        <scheme val="minor"/>
      </rPr>
      <t xml:space="preserve">0.06 </t>
    </r>
    <r>
      <rPr>
        <sz val="10"/>
        <rFont val="맑은 고딕"/>
        <family val="3"/>
        <charset val="129"/>
      </rPr>
      <t>μ</t>
    </r>
    <r>
      <rPr>
        <sz val="9"/>
        <rFont val="맑은 고딕"/>
        <family val="3"/>
        <charset val="129"/>
      </rPr>
      <t>g/l</t>
    </r>
    <phoneticPr fontId="1" type="noConversion"/>
  </si>
  <si>
    <r>
      <t xml:space="preserve">&gt;0.109 </t>
    </r>
    <r>
      <rPr>
        <sz val="10"/>
        <rFont val="맑은 고딕"/>
        <family val="3"/>
        <charset val="129"/>
      </rPr>
      <t>μg/L</t>
    </r>
    <phoneticPr fontId="1" type="noConversion"/>
  </si>
  <si>
    <r>
      <t xml:space="preserve">0.2 </t>
    </r>
    <r>
      <rPr>
        <sz val="10"/>
        <rFont val="맑은 고딕"/>
        <family val="3"/>
        <charset val="129"/>
      </rPr>
      <t>μ</t>
    </r>
    <r>
      <rPr>
        <sz val="10"/>
        <rFont val="맑은 고딕"/>
        <family val="3"/>
        <charset val="129"/>
        <scheme val="minor"/>
      </rPr>
      <t>g/l</t>
    </r>
    <phoneticPr fontId="1" type="noConversion"/>
  </si>
  <si>
    <r>
      <rPr>
        <sz val="10"/>
        <rFont val="맑은 고딕"/>
        <family val="3"/>
        <charset val="129"/>
      </rPr>
      <t>≥</t>
    </r>
    <r>
      <rPr>
        <sz val="10"/>
        <rFont val="맑은 고딕"/>
        <family val="3"/>
        <charset val="129"/>
        <scheme val="minor"/>
      </rPr>
      <t xml:space="preserve">0.10 </t>
    </r>
    <r>
      <rPr>
        <sz val="10"/>
        <rFont val="맑은 고딕"/>
        <family val="3"/>
        <charset val="129"/>
      </rPr>
      <t>μ</t>
    </r>
    <r>
      <rPr>
        <sz val="10"/>
        <rFont val="맑은 고딕"/>
        <family val="3"/>
        <charset val="129"/>
        <scheme val="minor"/>
      </rPr>
      <t>g/L</t>
    </r>
    <phoneticPr fontId="1" type="noConversion"/>
  </si>
  <si>
    <r>
      <t xml:space="preserve">0.20 </t>
    </r>
    <r>
      <rPr>
        <sz val="10"/>
        <rFont val="맑은 고딕"/>
        <family val="3"/>
        <charset val="129"/>
      </rPr>
      <t>μ</t>
    </r>
    <r>
      <rPr>
        <sz val="9"/>
        <rFont val="맑은 고딕"/>
        <family val="3"/>
        <charset val="129"/>
      </rPr>
      <t>g/l</t>
    </r>
    <phoneticPr fontId="1" type="noConversion"/>
  </si>
  <si>
    <r>
      <rPr>
        <sz val="10"/>
        <rFont val="맑은 고딕"/>
        <family val="3"/>
        <charset val="129"/>
      </rPr>
      <t>≥</t>
    </r>
    <r>
      <rPr>
        <sz val="10"/>
        <rFont val="맑은 고딕"/>
        <family val="3"/>
        <charset val="129"/>
        <scheme val="minor"/>
      </rPr>
      <t xml:space="preserve">0.16 </t>
    </r>
    <r>
      <rPr>
        <sz val="10"/>
        <rFont val="맑은 고딕"/>
        <family val="3"/>
        <charset val="129"/>
      </rPr>
      <t>μ</t>
    </r>
    <r>
      <rPr>
        <sz val="10"/>
        <rFont val="맑은 고딕"/>
        <family val="3"/>
        <charset val="129"/>
        <scheme val="minor"/>
      </rPr>
      <t>g/L</t>
    </r>
    <phoneticPr fontId="1" type="noConversion"/>
  </si>
  <si>
    <r>
      <t xml:space="preserve">&gt;0.150 </t>
    </r>
    <r>
      <rPr>
        <sz val="10"/>
        <rFont val="맑은 고딕"/>
        <family val="3"/>
        <charset val="129"/>
      </rPr>
      <t>μ</t>
    </r>
    <r>
      <rPr>
        <sz val="9"/>
        <rFont val="맑은 고딕"/>
        <family val="3"/>
        <charset val="129"/>
      </rPr>
      <t>g/L</t>
    </r>
    <phoneticPr fontId="1" type="noConversion"/>
  </si>
  <si>
    <r>
      <t xml:space="preserve">0.12 </t>
    </r>
    <r>
      <rPr>
        <sz val="10"/>
        <rFont val="맑은 고딕"/>
        <family val="3"/>
        <charset val="129"/>
      </rPr>
      <t>μ</t>
    </r>
    <r>
      <rPr>
        <sz val="10"/>
        <rFont val="맑은 고딕"/>
        <family val="3"/>
        <charset val="129"/>
        <scheme val="minor"/>
      </rPr>
      <t>g/L</t>
    </r>
    <phoneticPr fontId="1" type="noConversion"/>
  </si>
  <si>
    <r>
      <t xml:space="preserve">&gt;0.06 </t>
    </r>
    <r>
      <rPr>
        <sz val="10"/>
        <rFont val="맑은 고딕"/>
        <family val="3"/>
        <charset val="129"/>
      </rPr>
      <t>μ</t>
    </r>
    <r>
      <rPr>
        <sz val="9"/>
        <rFont val="맑은 고딕"/>
        <family val="3"/>
        <charset val="129"/>
      </rPr>
      <t>g/L</t>
    </r>
    <phoneticPr fontId="1" type="noConversion"/>
  </si>
  <si>
    <r>
      <t xml:space="preserve">0.13 </t>
    </r>
    <r>
      <rPr>
        <sz val="10"/>
        <rFont val="맑은 고딕"/>
        <family val="3"/>
        <charset val="129"/>
      </rPr>
      <t>μ</t>
    </r>
    <r>
      <rPr>
        <sz val="9"/>
        <rFont val="맑은 고딕"/>
        <family val="3"/>
        <charset val="129"/>
      </rPr>
      <t>g/l</t>
    </r>
    <phoneticPr fontId="1" type="noConversion"/>
  </si>
  <si>
    <r>
      <t xml:space="preserve">0.12 </t>
    </r>
    <r>
      <rPr>
        <sz val="10"/>
        <rFont val="맑은 고딕"/>
        <family val="3"/>
        <charset val="129"/>
      </rPr>
      <t>μg/l</t>
    </r>
    <phoneticPr fontId="1" type="noConversion"/>
  </si>
  <si>
    <r>
      <t xml:space="preserve">0.15, 0.20, 0.25, 0.30 </t>
    </r>
    <r>
      <rPr>
        <sz val="10"/>
        <rFont val="맑은 고딕"/>
        <family val="3"/>
        <charset val="129"/>
      </rPr>
      <t>μ</t>
    </r>
    <r>
      <rPr>
        <sz val="9"/>
        <rFont val="맑은 고딕"/>
        <family val="3"/>
        <charset val="129"/>
      </rPr>
      <t>g/L</t>
    </r>
    <phoneticPr fontId="1" type="noConversion"/>
  </si>
  <si>
    <r>
      <t xml:space="preserve">0.12 </t>
    </r>
    <r>
      <rPr>
        <sz val="10"/>
        <rFont val="맑은 고딕"/>
        <family val="3"/>
        <charset val="129"/>
      </rPr>
      <t>μ</t>
    </r>
    <r>
      <rPr>
        <sz val="9"/>
        <rFont val="맑은 고딕"/>
        <family val="3"/>
        <charset val="129"/>
      </rPr>
      <t>g/l</t>
    </r>
    <phoneticPr fontId="1" type="noConversion"/>
  </si>
  <si>
    <r>
      <t xml:space="preserve">&gt;0.12 </t>
    </r>
    <r>
      <rPr>
        <sz val="10"/>
        <rFont val="맑은 고딕"/>
        <family val="3"/>
        <charset val="129"/>
      </rPr>
      <t>μ</t>
    </r>
    <r>
      <rPr>
        <sz val="9"/>
        <rFont val="맑은 고딕"/>
        <family val="3"/>
        <charset val="129"/>
      </rPr>
      <t>g/l</t>
    </r>
    <phoneticPr fontId="1" type="noConversion"/>
  </si>
  <si>
    <r>
      <t xml:space="preserve">&gt;0.12, 0.16, 0.20 </t>
    </r>
    <r>
      <rPr>
        <sz val="10"/>
        <rFont val="맑은 고딕"/>
        <family val="3"/>
        <charset val="129"/>
      </rPr>
      <t>μ</t>
    </r>
    <r>
      <rPr>
        <sz val="9"/>
        <rFont val="맑은 고딕"/>
        <family val="3"/>
        <charset val="129"/>
      </rPr>
      <t>g/l</t>
    </r>
    <phoneticPr fontId="1" type="noConversion"/>
  </si>
  <si>
    <r>
      <t>≥0.114</t>
    </r>
    <r>
      <rPr>
        <sz val="9"/>
        <rFont val="맑은 고딕"/>
        <family val="3"/>
        <charset val="129"/>
      </rPr>
      <t>, ≥0.120 μg/L</t>
    </r>
    <phoneticPr fontId="1" type="noConversion"/>
  </si>
  <si>
    <r>
      <rPr>
        <u/>
        <sz val="10"/>
        <rFont val="맑은 고딕"/>
        <family val="3"/>
        <charset val="129"/>
        <scheme val="minor"/>
      </rPr>
      <t>CT상 extracranial fractures 환자에서</t>
    </r>
    <r>
      <rPr>
        <sz val="10"/>
        <rFont val="맑은 고딕"/>
        <family val="3"/>
        <charset val="129"/>
        <scheme val="minor"/>
      </rPr>
      <t>, intracranial lesions detect을 위한 S100 진단정확도(Sn, Sp)</t>
    </r>
    <phoneticPr fontId="1" type="noConversion"/>
  </si>
  <si>
    <t>ECLIA</t>
    <phoneticPr fontId="1" type="noConversion"/>
  </si>
  <si>
    <t>LIA</t>
    <phoneticPr fontId="1" type="noConversion"/>
  </si>
  <si>
    <t>2개 assay 비교</t>
    <phoneticPr fontId="1" type="noConversion"/>
  </si>
  <si>
    <t>(정상군) no CT scan performed or a CT (-)</t>
    <phoneticPr fontId="1" type="noConversion"/>
  </si>
  <si>
    <t>PreTBI I study (NCT02867137)</t>
    <phoneticPr fontId="1" type="noConversion"/>
  </si>
  <si>
    <t>인종별 다른 cut-off 분석결과 있음</t>
    <phoneticPr fontId="1" type="noConversion"/>
  </si>
  <si>
    <t>TRACK-TBI study (NCT02119182)</t>
    <phoneticPr fontId="1" type="noConversion"/>
  </si>
  <si>
    <t>손상시간 경과(0-8/ 12-32시간)에 따라 결과 분리</t>
    <phoneticPr fontId="1" type="noConversion"/>
  </si>
  <si>
    <t>F/U (66개월) 사망</t>
    <phoneticPr fontId="1" type="noConversion"/>
  </si>
  <si>
    <t>PET/CT 결과만 있음</t>
    <phoneticPr fontId="1" type="noConversion"/>
  </si>
  <si>
    <t>연구대상자(P)</t>
    <phoneticPr fontId="1" type="noConversion"/>
  </si>
  <si>
    <t>중재군(I)</t>
    <phoneticPr fontId="1" type="noConversion"/>
  </si>
  <si>
    <t>기준</t>
    <phoneticPr fontId="1" type="noConversion"/>
  </si>
  <si>
    <t>참고표준(ref. std)</t>
    <phoneticPr fontId="1" type="noConversion"/>
  </si>
  <si>
    <t>Funding</t>
    <phoneticPr fontId="1" type="noConversion"/>
  </si>
  <si>
    <t>방법(상품명)</t>
    <phoneticPr fontId="1" type="noConversion"/>
  </si>
  <si>
    <t>검사명</t>
    <phoneticPr fontId="1" type="noConversion"/>
  </si>
  <si>
    <t>비교군(C)</t>
    <phoneticPr fontId="1" type="noConversion"/>
  </si>
  <si>
    <t>Hopman</t>
  </si>
  <si>
    <t>Ahn(안승찬)</t>
  </si>
  <si>
    <t>Bak(박현욱)</t>
  </si>
  <si>
    <t>Kim(김찬웅)</t>
  </si>
  <si>
    <t>An(안영모)</t>
  </si>
  <si>
    <t>Eom(엄영진)</t>
  </si>
  <si>
    <t>Park(박맹렬)</t>
  </si>
  <si>
    <t>Zimmermann-Ivol</t>
  </si>
  <si>
    <t>Bhatia</t>
  </si>
  <si>
    <t>Jung(정민희)</t>
  </si>
  <si>
    <t>Vrbic</t>
  </si>
  <si>
    <t>연구수행국가</t>
    <phoneticPr fontId="1" type="noConversion"/>
  </si>
  <si>
    <t>stage III</t>
    <phoneticPr fontId="1" type="noConversion"/>
  </si>
  <si>
    <t>stage II</t>
    <phoneticPr fontId="1" type="noConversion"/>
  </si>
  <si>
    <t>stage I</t>
    <phoneticPr fontId="1" type="noConversion"/>
  </si>
  <si>
    <t>melanoma progression</t>
    <phoneticPr fontId="1" type="noConversion"/>
  </si>
  <si>
    <t>(stage IV) metastatic melanomas</t>
    <phoneticPr fontId="1" type="noConversion"/>
  </si>
  <si>
    <t>melanomas (stage I, II)</t>
    <phoneticPr fontId="1" type="noConversion"/>
  </si>
  <si>
    <t>mets</t>
    <phoneticPr fontId="1" type="noConversion"/>
  </si>
  <si>
    <t xml:space="preserve">no mets </t>
    <phoneticPr fontId="1" type="noConversion"/>
  </si>
  <si>
    <t xml:space="preserve">Active </t>
    <phoneticPr fontId="1" type="noConversion"/>
  </si>
  <si>
    <t xml:space="preserve">Inactive </t>
    <phoneticPr fontId="1" type="noConversion"/>
  </si>
  <si>
    <t>Metastasis</t>
    <phoneticPr fontId="1" type="noConversion"/>
  </si>
  <si>
    <t>No evidence of metastasis</t>
    <phoneticPr fontId="1" type="noConversion"/>
  </si>
  <si>
    <t>tumour-bearing</t>
    <phoneticPr fontId="1" type="noConversion"/>
  </si>
  <si>
    <t>tumour-free</t>
    <phoneticPr fontId="1" type="noConversion"/>
  </si>
  <si>
    <t>metastatic malignant melanoma (stage III or IV)</t>
    <phoneticPr fontId="1" type="noConversion"/>
  </si>
  <si>
    <t>stage I-II</t>
    <phoneticPr fontId="1" type="noConversion"/>
  </si>
  <si>
    <t>UICC stage I or II melanoma and melanoma in situ</t>
    <phoneticPr fontId="1" type="noConversion"/>
  </si>
  <si>
    <t>stage I, II, IIIA</t>
    <phoneticPr fontId="1" type="noConversion"/>
  </si>
  <si>
    <r>
      <t xml:space="preserve">     목표질환
</t>
    </r>
    <r>
      <rPr>
        <b/>
        <sz val="8"/>
        <rFont val="맑은 고딕"/>
        <family val="3"/>
        <charset val="129"/>
        <scheme val="minor"/>
      </rPr>
      <t>1=외상성뇌손상
2=뇌졸중
3=악성 흑샐종</t>
    </r>
    <phoneticPr fontId="1" type="noConversion"/>
  </si>
  <si>
    <t>[자동계산] 계산된 진단정확도</t>
    <phoneticPr fontId="1" type="noConversion"/>
  </si>
  <si>
    <r>
      <t>μ</t>
    </r>
    <r>
      <rPr>
        <sz val="9"/>
        <rFont val="맑은 고딕"/>
        <family val="3"/>
        <charset val="129"/>
      </rPr>
      <t>g/mL</t>
    </r>
    <phoneticPr fontId="1" type="noConversion"/>
  </si>
  <si>
    <r>
      <t>≥</t>
    </r>
    <r>
      <rPr>
        <sz val="9"/>
        <rFont val="맑은 고딕"/>
        <family val="3"/>
        <charset val="129"/>
      </rPr>
      <t>0.210</t>
    </r>
    <phoneticPr fontId="1" type="noConversion"/>
  </si>
  <si>
    <r>
      <t>≥</t>
    </r>
    <r>
      <rPr>
        <sz val="9"/>
        <rFont val="맑은 고딕"/>
        <family val="3"/>
        <charset val="129"/>
      </rPr>
      <t>0.16</t>
    </r>
    <phoneticPr fontId="1" type="noConversion"/>
  </si>
  <si>
    <r>
      <t>≥</t>
    </r>
    <r>
      <rPr>
        <sz val="9"/>
        <rFont val="맑은 고딕"/>
        <family val="3"/>
        <charset val="129"/>
      </rPr>
      <t>0.1</t>
    </r>
    <phoneticPr fontId="1" type="noConversion"/>
  </si>
  <si>
    <r>
      <t>≥</t>
    </r>
    <r>
      <rPr>
        <sz val="9"/>
        <rFont val="맑은 고딕"/>
        <family val="3"/>
        <charset val="129"/>
      </rPr>
      <t>0.12</t>
    </r>
    <phoneticPr fontId="1" type="noConversion"/>
  </si>
  <si>
    <r>
      <t>≥</t>
    </r>
    <r>
      <rPr>
        <sz val="9"/>
        <rFont val="맑은 고딕"/>
        <family val="3"/>
        <charset val="129"/>
      </rPr>
      <t xml:space="preserve">0.12 </t>
    </r>
    <phoneticPr fontId="1" type="noConversion"/>
  </si>
  <si>
    <r>
      <t>≥</t>
    </r>
    <r>
      <rPr>
        <sz val="9"/>
        <rFont val="맑은 고딕"/>
        <family val="3"/>
        <charset val="129"/>
      </rPr>
      <t>0.06</t>
    </r>
    <phoneticPr fontId="1" type="noConversion"/>
  </si>
  <si>
    <r>
      <t>(</t>
    </r>
    <r>
      <rPr>
        <sz val="10"/>
        <rFont val="맑은 고딕"/>
        <family val="3"/>
        <charset val="129"/>
      </rPr>
      <t>≥</t>
    </r>
    <r>
      <rPr>
        <sz val="9"/>
        <rFont val="맑은 고딕"/>
        <family val="3"/>
        <charset val="129"/>
      </rPr>
      <t>65) S100B</t>
    </r>
    <phoneticPr fontId="1" type="noConversion"/>
  </si>
  <si>
    <r>
      <t>S-100-</t>
    </r>
    <r>
      <rPr>
        <sz val="10"/>
        <rFont val="맑은 고딕"/>
        <family val="3"/>
        <charset val="129"/>
      </rPr>
      <t>β</t>
    </r>
    <phoneticPr fontId="1" type="noConversion"/>
  </si>
  <si>
    <t>논문에 보고된 진단정확도</t>
    <phoneticPr fontId="1" type="noConversion"/>
  </si>
  <si>
    <t>Zongo</t>
    <phoneticPr fontId="1" type="noConversion"/>
  </si>
  <si>
    <t>별첨 1-1. S-100[정밀면역검사] 자료추출:  선택문헌특성</t>
    <phoneticPr fontId="1" type="noConversion"/>
  </si>
  <si>
    <t>별첨 1-1. S-100[정밀면역검사] 자료추출:  진단정확도 결과</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</si>
</sst>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0.000"/>
  </numFmts>
  <fonts count="22" x14ac:knownFonts="1">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1"/>
      <color theme="1"/>
      <name val="맑은 고딕"/>
      <family val="3"/>
      <charset val="129"/>
      <scheme val="minor"/>
    </font>
    <font>
      <sz val="10"/>
      <name val="맑은 고딕"/>
      <family val="3"/>
      <charset val="129"/>
      <scheme val="minor"/>
    </font>
    <font>
      <b/>
      <sz val="11"/>
      <name val="맑은 고딕"/>
      <family val="3"/>
      <charset val="129"/>
      <scheme val="minor"/>
    </font>
    <font>
      <b/>
      <sz val="10"/>
      <name val="맑은 고딕"/>
      <family val="3"/>
      <charset val="129"/>
      <scheme val="minor"/>
    </font>
    <font>
      <sz val="11"/>
      <color theme="1"/>
      <name val="맑은 고딕"/>
      <family val="2"/>
      <charset val="129"/>
      <scheme val="minor"/>
    </font>
    <font>
      <sz val="11"/>
      <color theme="1"/>
      <name val="맑은 고딕"/>
      <family val="3"/>
      <charset val="129"/>
    </font>
    <font>
      <b/>
      <sz val="6"/>
      <name val="맑은 고딕"/>
      <family val="3"/>
      <charset val="129"/>
      <scheme val="minor"/>
    </font>
    <font>
      <sz val="10"/>
      <name val="맑은 고딕"/>
      <family val="3"/>
      <charset val="129"/>
    </font>
    <font>
      <sz val="9"/>
      <name val="맑은 고딕"/>
      <family val="3"/>
      <charset val="129"/>
    </font>
    <font>
      <b/>
      <sz val="11"/>
      <color theme="1"/>
      <name val="맑은 고딕"/>
      <family val="3"/>
      <charset val="129"/>
    </font>
    <font>
      <sz val="9.9"/>
      <color theme="1"/>
      <name val="맑은 고딕"/>
      <family val="3"/>
      <charset val="129"/>
    </font>
    <font>
      <b/>
      <vertAlign val="subscript"/>
      <sz val="11"/>
      <color theme="1"/>
      <name val="맑은 고딕"/>
      <family val="3"/>
      <charset val="129"/>
      <scheme val="minor"/>
    </font>
    <font>
      <vertAlign val="subscript"/>
      <sz val="11"/>
      <color theme="1"/>
      <name val="맑은 고딕"/>
      <family val="3"/>
      <charset val="129"/>
      <scheme val="minor"/>
    </font>
    <font>
      <b/>
      <sz val="8"/>
      <name val="맑은 고딕"/>
      <family val="3"/>
      <charset val="129"/>
      <scheme val="minor"/>
    </font>
    <font>
      <sz val="11"/>
      <name val="맑은 고딕"/>
      <family val="3"/>
      <charset val="129"/>
      <scheme val="minor"/>
    </font>
    <font>
      <sz val="11"/>
      <name val="맑은 고딕"/>
      <family val="2"/>
      <charset val="129"/>
      <scheme val="minor"/>
    </font>
    <font>
      <sz val="10"/>
      <name val="KoPub돋움체 Medium"/>
      <family val="1"/>
      <charset val="129"/>
    </font>
    <font>
      <vertAlign val="subscript"/>
      <sz val="10"/>
      <name val="맑은 고딕"/>
      <family val="3"/>
      <charset val="129"/>
      <scheme val="minor"/>
    </font>
    <font>
      <u/>
      <sz val="10"/>
      <name val="맑은 고딕"/>
      <family val="3"/>
      <charset val="129"/>
      <scheme val="minor"/>
    </font>
  </fonts>
  <fills count="9">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double">
        <color auto="1"/>
      </right>
      <top style="thin">
        <color auto="1"/>
      </top>
      <bottom/>
      <diagonal/>
    </border>
    <border>
      <left style="thin">
        <color auto="1"/>
      </left>
      <right style="double">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right style="thin">
        <color auto="1"/>
      </right>
      <top style="medium">
        <color auto="1"/>
      </top>
      <bottom style="medium">
        <color auto="1"/>
      </bottom>
      <diagonal/>
    </border>
    <border>
      <left style="double">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style="thin">
        <color auto="1"/>
      </top>
      <bottom style="double">
        <color indexed="64"/>
      </bottom>
      <diagonal/>
    </border>
    <border>
      <left/>
      <right style="thin">
        <color auto="1"/>
      </right>
      <top/>
      <bottom/>
      <diagonal/>
    </border>
    <border>
      <left/>
      <right style="thin">
        <color auto="1"/>
      </right>
      <top style="medium">
        <color auto="1"/>
      </top>
      <bottom/>
      <diagonal/>
    </border>
    <border>
      <left style="thin">
        <color auto="1"/>
      </left>
      <right/>
      <top/>
      <bottom/>
      <diagonal/>
    </border>
    <border>
      <left style="thin">
        <color auto="1"/>
      </left>
      <right style="double">
        <color auto="1"/>
      </right>
      <top/>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294">
    <xf numFmtId="0" fontId="0" fillId="0" borderId="0" xfId="0">
      <alignment vertical="center"/>
    </xf>
    <xf numFmtId="0" fontId="3" fillId="0" borderId="0" xfId="0" applyFont="1">
      <alignment vertical="center"/>
    </xf>
    <xf numFmtId="0" fontId="2" fillId="2" borderId="0" xfId="0" applyFont="1" applyFill="1" applyAlignment="1">
      <alignment horizontal="center" vertical="center"/>
    </xf>
    <xf numFmtId="0" fontId="0" fillId="0" borderId="0" xfId="0" applyAlignment="1">
      <alignment vertical="center" wrapText="1"/>
    </xf>
    <xf numFmtId="0" fontId="4" fillId="0" borderId="0" xfId="0" applyFont="1" applyBorder="1" applyAlignment="1">
      <alignment horizontal="left" vertical="center"/>
    </xf>
    <xf numFmtId="0" fontId="6" fillId="2"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4" fillId="6" borderId="5" xfId="0" applyFont="1" applyFill="1" applyBorder="1" applyAlignment="1">
      <alignment horizontal="center" vertical="center"/>
    </xf>
    <xf numFmtId="0" fontId="4" fillId="6" borderId="1" xfId="0" applyFont="1" applyFill="1" applyBorder="1" applyAlignment="1">
      <alignment horizontal="center" vertical="center"/>
    </xf>
    <xf numFmtId="0" fontId="4" fillId="8" borderId="12" xfId="0" applyFont="1" applyFill="1" applyBorder="1" applyAlignment="1">
      <alignment horizontal="right" vertical="center"/>
    </xf>
    <xf numFmtId="0" fontId="4" fillId="8" borderId="1" xfId="0" applyFont="1" applyFill="1" applyBorder="1" applyAlignment="1">
      <alignment horizontal="right" vertical="center"/>
    </xf>
    <xf numFmtId="0" fontId="4" fillId="0" borderId="1" xfId="0" applyFont="1" applyFill="1" applyBorder="1" applyAlignment="1">
      <alignment vertical="center"/>
    </xf>
    <xf numFmtId="2" fontId="4" fillId="0" borderId="1" xfId="0" applyNumberFormat="1" applyFont="1" applyFill="1" applyBorder="1" applyAlignment="1">
      <alignment vertical="center"/>
    </xf>
    <xf numFmtId="0" fontId="4" fillId="0" borderId="6" xfId="0" applyFont="1" applyFill="1" applyBorder="1" applyAlignment="1">
      <alignment horizontal="left" vertical="center"/>
    </xf>
    <xf numFmtId="176" fontId="4" fillId="8" borderId="1" xfId="0" applyNumberFormat="1" applyFont="1" applyFill="1" applyBorder="1" applyAlignment="1">
      <alignment horizontal="right" vertical="center"/>
    </xf>
    <xf numFmtId="2" fontId="4" fillId="0" borderId="1" xfId="1" applyNumberFormat="1" applyFont="1" applyFill="1" applyBorder="1" applyAlignment="1">
      <alignment vertical="center"/>
    </xf>
    <xf numFmtId="177" fontId="4" fillId="0" borderId="1" xfId="0" applyNumberFormat="1" applyFont="1" applyFill="1" applyBorder="1" applyAlignment="1">
      <alignment vertical="center"/>
    </xf>
    <xf numFmtId="0" fontId="4" fillId="0" borderId="1" xfId="0" applyFont="1" applyFill="1" applyBorder="1" applyAlignment="1">
      <alignment horizontal="left" vertical="center"/>
    </xf>
    <xf numFmtId="0" fontId="2" fillId="0" borderId="0" xfId="0" applyFont="1">
      <alignment vertical="center"/>
    </xf>
    <xf numFmtId="0" fontId="2" fillId="0" borderId="0" xfId="0" applyFont="1" applyAlignment="1">
      <alignment vertical="center" wrapText="1"/>
    </xf>
    <xf numFmtId="178" fontId="4" fillId="0" borderId="1" xfId="0" applyNumberFormat="1" applyFont="1" applyFill="1" applyBorder="1" applyAlignment="1">
      <alignment vertical="center"/>
    </xf>
    <xf numFmtId="0" fontId="4" fillId="0" borderId="4" xfId="0" applyFont="1" applyFill="1" applyBorder="1" applyAlignment="1">
      <alignment horizontal="left" vertical="center"/>
    </xf>
    <xf numFmtId="0" fontId="4" fillId="0" borderId="15" xfId="0" applyFont="1" applyFill="1" applyBorder="1" applyAlignment="1">
      <alignment horizontal="left" vertical="center"/>
    </xf>
    <xf numFmtId="0" fontId="4" fillId="8" borderId="4" xfId="0" applyFont="1" applyFill="1" applyBorder="1" applyAlignment="1">
      <alignment horizontal="right" vertical="center"/>
    </xf>
    <xf numFmtId="0" fontId="4" fillId="0" borderId="4" xfId="0" applyFont="1" applyFill="1" applyBorder="1" applyAlignment="1">
      <alignment vertical="center"/>
    </xf>
    <xf numFmtId="2" fontId="4" fillId="0" borderId="4" xfId="0" applyNumberFormat="1" applyFont="1" applyFill="1" applyBorder="1" applyAlignment="1">
      <alignment vertical="center"/>
    </xf>
    <xf numFmtId="176" fontId="4" fillId="8" borderId="4" xfId="0" applyNumberFormat="1" applyFont="1" applyFill="1" applyBorder="1" applyAlignment="1">
      <alignment horizontal="right" vertical="center"/>
    </xf>
    <xf numFmtId="2" fontId="4" fillId="0" borderId="4" xfId="1" applyNumberFormat="1" applyFont="1" applyFill="1" applyBorder="1" applyAlignment="1">
      <alignment vertical="center"/>
    </xf>
    <xf numFmtId="177" fontId="4" fillId="0" borderId="4" xfId="0" applyNumberFormat="1" applyFont="1" applyFill="1" applyBorder="1" applyAlignment="1">
      <alignment vertical="center"/>
    </xf>
    <xf numFmtId="0" fontId="4" fillId="0" borderId="10" xfId="0" applyFont="1" applyFill="1" applyBorder="1" applyAlignment="1">
      <alignment horizontal="left" vertical="center"/>
    </xf>
    <xf numFmtId="0" fontId="4" fillId="0" borderId="17" xfId="0" applyFont="1" applyFill="1" applyBorder="1" applyAlignment="1">
      <alignment horizontal="left" vertical="center"/>
    </xf>
    <xf numFmtId="0" fontId="4" fillId="8" borderId="18" xfId="0" applyFont="1" applyFill="1" applyBorder="1" applyAlignment="1">
      <alignment horizontal="right" vertical="center"/>
    </xf>
    <xf numFmtId="0" fontId="4" fillId="8" borderId="10" xfId="0" applyFont="1" applyFill="1" applyBorder="1" applyAlignment="1">
      <alignment horizontal="right" vertical="center"/>
    </xf>
    <xf numFmtId="0" fontId="4" fillId="0" borderId="10" xfId="0" applyFont="1" applyFill="1" applyBorder="1" applyAlignment="1">
      <alignment vertical="center"/>
    </xf>
    <xf numFmtId="2" fontId="4" fillId="0" borderId="10" xfId="0" applyNumberFormat="1" applyFont="1" applyFill="1" applyBorder="1" applyAlignment="1">
      <alignment vertical="center"/>
    </xf>
    <xf numFmtId="176" fontId="4" fillId="8" borderId="10" xfId="0" applyNumberFormat="1" applyFont="1" applyFill="1" applyBorder="1" applyAlignment="1">
      <alignment horizontal="right" vertical="center"/>
    </xf>
    <xf numFmtId="2" fontId="4" fillId="0" borderId="10" xfId="1" applyNumberFormat="1" applyFont="1" applyFill="1" applyBorder="1" applyAlignment="1">
      <alignment vertical="center"/>
    </xf>
    <xf numFmtId="177" fontId="4" fillId="0" borderId="10" xfId="0" applyNumberFormat="1" applyFont="1" applyFill="1" applyBorder="1" applyAlignment="1">
      <alignment vertical="center"/>
    </xf>
    <xf numFmtId="0" fontId="4" fillId="0" borderId="2" xfId="0" applyFont="1" applyFill="1" applyBorder="1" applyAlignment="1">
      <alignment horizontal="left" vertical="center"/>
    </xf>
    <xf numFmtId="0" fontId="4" fillId="0" borderId="19" xfId="0" applyFont="1" applyFill="1" applyBorder="1" applyAlignment="1">
      <alignment horizontal="left" vertical="center"/>
    </xf>
    <xf numFmtId="0" fontId="4" fillId="0" borderId="2" xfId="0" applyFont="1" applyFill="1" applyBorder="1" applyAlignment="1">
      <alignment vertical="center"/>
    </xf>
    <xf numFmtId="178" fontId="4" fillId="0" borderId="2" xfId="0" applyNumberFormat="1" applyFont="1" applyFill="1" applyBorder="1" applyAlignment="1">
      <alignment vertical="center"/>
    </xf>
    <xf numFmtId="176" fontId="4" fillId="8" borderId="20" xfId="0" applyNumberFormat="1" applyFont="1" applyFill="1" applyBorder="1" applyAlignment="1">
      <alignment horizontal="right" vertical="center"/>
    </xf>
    <xf numFmtId="176" fontId="4" fillId="8" borderId="2" xfId="0" applyNumberFormat="1" applyFont="1" applyFill="1" applyBorder="1" applyAlignment="1">
      <alignment horizontal="right" vertical="center"/>
    </xf>
    <xf numFmtId="2" fontId="4" fillId="0" borderId="2" xfId="1" applyNumberFormat="1" applyFont="1" applyFill="1" applyBorder="1" applyAlignment="1">
      <alignment vertical="center"/>
    </xf>
    <xf numFmtId="177" fontId="4" fillId="0" borderId="2" xfId="0" applyNumberFormat="1" applyFont="1" applyFill="1" applyBorder="1" applyAlignment="1">
      <alignment vertical="center"/>
    </xf>
    <xf numFmtId="2" fontId="4" fillId="0" borderId="2" xfId="0" applyNumberFormat="1" applyFont="1" applyFill="1" applyBorder="1" applyAlignment="1">
      <alignment vertical="center"/>
    </xf>
    <xf numFmtId="0" fontId="4" fillId="0" borderId="3" xfId="0" applyFont="1" applyFill="1" applyBorder="1" applyAlignment="1">
      <alignment horizontal="left" vertical="center"/>
    </xf>
    <xf numFmtId="0" fontId="4" fillId="0" borderId="23" xfId="0" applyFont="1" applyFill="1" applyBorder="1" applyAlignment="1">
      <alignment horizontal="left" vertical="center"/>
    </xf>
    <xf numFmtId="0" fontId="4" fillId="0" borderId="3" xfId="0" applyFont="1" applyFill="1" applyBorder="1" applyAlignment="1">
      <alignment vertical="center"/>
    </xf>
    <xf numFmtId="178" fontId="4" fillId="0" borderId="3" xfId="0" applyNumberFormat="1" applyFont="1" applyFill="1" applyBorder="1" applyAlignment="1">
      <alignment vertical="center"/>
    </xf>
    <xf numFmtId="176" fontId="4" fillId="8" borderId="3" xfId="0" applyNumberFormat="1" applyFont="1" applyFill="1" applyBorder="1" applyAlignment="1">
      <alignment horizontal="right" vertical="center"/>
    </xf>
    <xf numFmtId="2" fontId="4" fillId="0" borderId="3" xfId="1" applyNumberFormat="1" applyFont="1" applyFill="1" applyBorder="1" applyAlignment="1">
      <alignment vertical="center"/>
    </xf>
    <xf numFmtId="177" fontId="4" fillId="0" borderId="3" xfId="0" applyNumberFormat="1" applyFont="1" applyFill="1" applyBorder="1" applyAlignment="1">
      <alignment vertical="center"/>
    </xf>
    <xf numFmtId="2" fontId="4" fillId="0" borderId="3" xfId="0" applyNumberFormat="1" applyFont="1" applyFill="1" applyBorder="1" applyAlignment="1">
      <alignment vertical="center"/>
    </xf>
    <xf numFmtId="0" fontId="4" fillId="8" borderId="24" xfId="0" applyFont="1" applyFill="1" applyBorder="1" applyAlignment="1">
      <alignment horizontal="right" vertical="center"/>
    </xf>
    <xf numFmtId="0" fontId="4" fillId="8" borderId="3" xfId="0" applyFont="1" applyFill="1" applyBorder="1" applyAlignment="1">
      <alignment horizontal="righ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7" xfId="0" applyFont="1" applyFill="1" applyBorder="1" applyAlignment="1">
      <alignment vertical="center"/>
    </xf>
    <xf numFmtId="2" fontId="4" fillId="0" borderId="27" xfId="0" applyNumberFormat="1" applyFont="1" applyFill="1" applyBorder="1" applyAlignment="1">
      <alignment vertical="center"/>
    </xf>
    <xf numFmtId="176" fontId="4" fillId="8" borderId="27" xfId="0" applyNumberFormat="1" applyFont="1" applyFill="1" applyBorder="1" applyAlignment="1">
      <alignment horizontal="right" vertical="center"/>
    </xf>
    <xf numFmtId="2" fontId="4" fillId="0" borderId="27" xfId="1" applyNumberFormat="1" applyFont="1" applyFill="1" applyBorder="1" applyAlignment="1">
      <alignment vertical="center"/>
    </xf>
    <xf numFmtId="177" fontId="4" fillId="0" borderId="27" xfId="0" applyNumberFormat="1" applyFont="1" applyFill="1" applyBorder="1" applyAlignment="1">
      <alignment vertical="center"/>
    </xf>
    <xf numFmtId="178" fontId="4" fillId="0" borderId="10" xfId="0" applyNumberFormat="1" applyFont="1" applyFill="1" applyBorder="1" applyAlignment="1">
      <alignment vertical="center"/>
    </xf>
    <xf numFmtId="0" fontId="4" fillId="0" borderId="33" xfId="0" applyFont="1" applyFill="1" applyBorder="1" applyAlignment="1">
      <alignment horizontal="left" vertical="center"/>
    </xf>
    <xf numFmtId="176" fontId="4" fillId="8" borderId="33" xfId="0" applyNumberFormat="1" applyFont="1" applyFill="1" applyBorder="1" applyAlignment="1">
      <alignment horizontal="right" vertical="center"/>
    </xf>
    <xf numFmtId="176" fontId="4" fillId="8" borderId="7" xfId="0" applyNumberFormat="1" applyFont="1" applyFill="1" applyBorder="1" applyAlignment="1">
      <alignment horizontal="right" vertical="center"/>
    </xf>
    <xf numFmtId="0" fontId="4" fillId="8" borderId="32" xfId="0" applyFont="1" applyFill="1" applyBorder="1" applyAlignment="1">
      <alignment horizontal="right" vertical="center"/>
    </xf>
    <xf numFmtId="0" fontId="4" fillId="8" borderId="33" xfId="0" applyFont="1" applyFill="1" applyBorder="1" applyAlignment="1">
      <alignment horizontal="right" vertical="center"/>
    </xf>
    <xf numFmtId="0" fontId="4" fillId="0" borderId="33" xfId="0" applyFont="1" applyFill="1" applyBorder="1" applyAlignment="1">
      <alignment vertical="center"/>
    </xf>
    <xf numFmtId="2" fontId="4" fillId="0" borderId="33" xfId="0" quotePrefix="1" applyNumberFormat="1" applyFont="1" applyFill="1" applyBorder="1" applyAlignment="1">
      <alignment vertical="center"/>
    </xf>
    <xf numFmtId="0" fontId="4" fillId="0" borderId="36" xfId="0" applyFont="1" applyFill="1" applyBorder="1" applyAlignment="1">
      <alignment horizontal="left" vertical="center"/>
    </xf>
    <xf numFmtId="2" fontId="4" fillId="0" borderId="33" xfId="1" applyNumberFormat="1" applyFont="1" applyFill="1" applyBorder="1" applyAlignment="1">
      <alignment vertical="center"/>
    </xf>
    <xf numFmtId="177" fontId="4" fillId="0" borderId="33" xfId="0" applyNumberFormat="1" applyFont="1" applyFill="1" applyBorder="1" applyAlignment="1">
      <alignment vertical="center"/>
    </xf>
    <xf numFmtId="2" fontId="4" fillId="0" borderId="33" xfId="0" applyNumberFormat="1" applyFont="1" applyFill="1" applyBorder="1" applyAlignment="1">
      <alignment vertical="center"/>
    </xf>
    <xf numFmtId="0" fontId="4" fillId="8" borderId="29" xfId="0" applyFont="1" applyFill="1" applyBorder="1" applyAlignment="1">
      <alignment horizontal="right" vertical="center"/>
    </xf>
    <xf numFmtId="0" fontId="4" fillId="8" borderId="27" xfId="0" applyFont="1" applyFill="1" applyBorder="1" applyAlignment="1">
      <alignment horizontal="right" vertical="center"/>
    </xf>
    <xf numFmtId="178" fontId="4" fillId="0" borderId="27" xfId="0" applyNumberFormat="1" applyFont="1" applyFill="1" applyBorder="1" applyAlignment="1">
      <alignment vertical="center"/>
    </xf>
    <xf numFmtId="0" fontId="10" fillId="0" borderId="23" xfId="0" applyFont="1" applyFill="1" applyBorder="1" applyAlignment="1">
      <alignment horizontal="left" vertical="center"/>
    </xf>
    <xf numFmtId="0" fontId="4" fillId="0" borderId="7"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17" xfId="0" applyFont="1" applyFill="1" applyBorder="1" applyAlignment="1">
      <alignment horizontal="left" vertical="center"/>
    </xf>
    <xf numFmtId="178" fontId="4" fillId="0" borderId="1" xfId="0" quotePrefix="1" applyNumberFormat="1" applyFont="1" applyFill="1" applyBorder="1" applyAlignment="1">
      <alignment vertical="center"/>
    </xf>
    <xf numFmtId="0" fontId="6" fillId="0" borderId="10" xfId="0" applyFont="1" applyFill="1" applyBorder="1" applyAlignment="1">
      <alignment horizontal="center" vertical="center"/>
    </xf>
    <xf numFmtId="0" fontId="4" fillId="0" borderId="2" xfId="0" applyFont="1" applyBorder="1" applyAlignment="1">
      <alignment horizontal="left" vertical="center"/>
    </xf>
    <xf numFmtId="0" fontId="4" fillId="8" borderId="20" xfId="0" applyFont="1" applyFill="1" applyBorder="1" applyAlignment="1">
      <alignment horizontal="right" vertical="center"/>
    </xf>
    <xf numFmtId="0" fontId="4" fillId="8" borderId="2" xfId="0" applyFont="1" applyFill="1" applyBorder="1" applyAlignment="1">
      <alignment horizontal="right" vertical="center"/>
    </xf>
    <xf numFmtId="176" fontId="4" fillId="8" borderId="38" xfId="0" applyNumberFormat="1" applyFont="1" applyFill="1" applyBorder="1" applyAlignment="1">
      <alignment horizontal="right" vertical="center"/>
    </xf>
    <xf numFmtId="0" fontId="4" fillId="0" borderId="39" xfId="0" applyFont="1" applyFill="1" applyBorder="1" applyAlignment="1">
      <alignment horizontal="left" vertical="center"/>
    </xf>
    <xf numFmtId="0" fontId="10" fillId="0" borderId="36"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6"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quotePrefix="1" applyFont="1" applyBorder="1" applyAlignment="1">
      <alignment horizontal="left" vertical="center"/>
    </xf>
    <xf numFmtId="0" fontId="17" fillId="0" borderId="40" xfId="0" applyFont="1" applyFill="1" applyBorder="1">
      <alignment vertical="center"/>
    </xf>
    <xf numFmtId="0" fontId="17" fillId="0" borderId="41" xfId="0" applyFont="1" applyFill="1" applyBorder="1" applyAlignment="1">
      <alignment horizontal="left" vertical="center"/>
    </xf>
    <xf numFmtId="0" fontId="17" fillId="0" borderId="42" xfId="0" applyFont="1" applyFill="1" applyBorder="1">
      <alignment vertical="center"/>
    </xf>
    <xf numFmtId="0" fontId="17" fillId="0" borderId="43" xfId="0" applyFont="1" applyFill="1" applyBorder="1" applyAlignment="1">
      <alignment horizontal="left" vertical="center"/>
    </xf>
    <xf numFmtId="0" fontId="10" fillId="0" borderId="1" xfId="0" applyFont="1" applyBorder="1" applyAlignment="1">
      <alignment horizontal="left" vertical="center"/>
    </xf>
    <xf numFmtId="0" fontId="11" fillId="0" borderId="1" xfId="0" applyFont="1" applyBorder="1" applyAlignment="1">
      <alignment horizontal="left" vertical="center"/>
    </xf>
    <xf numFmtId="0" fontId="4" fillId="0" borderId="10" xfId="0" applyFont="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10" fillId="0" borderId="1" xfId="0" applyFont="1" applyFill="1" applyBorder="1" applyAlignment="1">
      <alignment horizontal="left" vertical="center"/>
    </xf>
    <xf numFmtId="0" fontId="4" fillId="0" borderId="5" xfId="0" applyFont="1" applyFill="1" applyBorder="1" applyAlignment="1">
      <alignment horizontal="left" vertical="center"/>
    </xf>
    <xf numFmtId="0" fontId="17" fillId="0" borderId="1" xfId="0" applyFont="1" applyFill="1" applyBorder="1" applyAlignment="1">
      <alignment horizontal="left" vertical="center"/>
    </xf>
    <xf numFmtId="0" fontId="18" fillId="0" borderId="1" xfId="0" applyFont="1" applyFill="1" applyBorder="1" applyAlignment="1">
      <alignment horizontal="left" vertical="center"/>
    </xf>
    <xf numFmtId="0" fontId="4" fillId="0" borderId="10" xfId="0" quotePrefix="1" applyFont="1" applyBorder="1" applyAlignment="1">
      <alignment horizontal="left" vertical="center"/>
    </xf>
    <xf numFmtId="0" fontId="18" fillId="0" borderId="10" xfId="0" applyFont="1" applyFill="1" applyBorder="1" applyAlignment="1">
      <alignment horizontal="left" vertical="center"/>
    </xf>
    <xf numFmtId="0" fontId="4" fillId="0" borderId="50" xfId="0" applyFont="1" applyFill="1" applyBorder="1" applyAlignment="1">
      <alignment horizontal="left" vertical="center"/>
    </xf>
    <xf numFmtId="0" fontId="4" fillId="0" borderId="50" xfId="0" applyFont="1" applyBorder="1" applyAlignment="1">
      <alignment horizontal="left" vertical="center"/>
    </xf>
    <xf numFmtId="0" fontId="4" fillId="0" borderId="50" xfId="0" quotePrefix="1" applyFont="1" applyBorder="1" applyAlignment="1">
      <alignment horizontal="left" vertical="center"/>
    </xf>
    <xf numFmtId="0" fontId="18" fillId="0" borderId="50" xfId="0" applyFont="1" applyFill="1" applyBorder="1" applyAlignment="1">
      <alignment horizontal="left" vertical="center"/>
    </xf>
    <xf numFmtId="176" fontId="5" fillId="0" borderId="0" xfId="0" applyNumberFormat="1" applyFont="1" applyBorder="1" applyAlignment="1">
      <alignment horizontal="center" vertical="center"/>
    </xf>
    <xf numFmtId="0" fontId="17" fillId="2" borderId="1"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10" xfId="0" applyFont="1" applyFill="1" applyBorder="1" applyAlignment="1">
      <alignment horizontal="center" vertical="center"/>
    </xf>
    <xf numFmtId="0" fontId="17" fillId="0" borderId="0" xfId="0" applyFont="1" applyBorder="1" applyAlignment="1">
      <alignment horizontal="left"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27" xfId="0" applyFont="1" applyFill="1" applyBorder="1" applyAlignment="1">
      <alignment horizontal="left" vertical="center" wrapText="1"/>
    </xf>
    <xf numFmtId="178" fontId="4" fillId="0" borderId="33" xfId="0" applyNumberFormat="1" applyFont="1" applyFill="1" applyBorder="1" applyAlignment="1">
      <alignment vertical="center"/>
    </xf>
    <xf numFmtId="0" fontId="6" fillId="0" borderId="33" xfId="0" applyFont="1" applyFill="1" applyBorder="1" applyAlignment="1">
      <alignment horizontal="center" vertical="center"/>
    </xf>
    <xf numFmtId="0" fontId="4" fillId="0" borderId="6" xfId="0" quotePrefix="1" applyFont="1" applyFill="1" applyBorder="1" applyAlignment="1">
      <alignment horizontal="left" vertical="center"/>
    </xf>
    <xf numFmtId="0" fontId="6" fillId="2"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8"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4" fillId="8" borderId="2" xfId="0" applyFont="1" applyFill="1" applyBorder="1" applyAlignment="1">
      <alignment horizontal="center" vertical="center"/>
    </xf>
    <xf numFmtId="0" fontId="4" fillId="7" borderId="10" xfId="0" applyFont="1" applyFill="1" applyBorder="1" applyAlignment="1">
      <alignment horizontal="center" vertical="center" wrapText="1"/>
    </xf>
    <xf numFmtId="0" fontId="4" fillId="8" borderId="10" xfId="0" applyFont="1" applyFill="1" applyBorder="1" applyAlignment="1">
      <alignment horizontal="center" vertical="center"/>
    </xf>
    <xf numFmtId="0" fontId="10" fillId="0" borderId="10" xfId="0" applyFont="1" applyFill="1" applyBorder="1" applyAlignment="1">
      <alignment horizontal="left" vertical="center"/>
    </xf>
    <xf numFmtId="0" fontId="4" fillId="7"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10" fillId="0" borderId="3" xfId="0" applyFont="1" applyFill="1" applyBorder="1" applyAlignment="1">
      <alignment horizontal="left" vertical="center"/>
    </xf>
    <xf numFmtId="0" fontId="4" fillId="7"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7" borderId="33" xfId="0" applyFont="1" applyFill="1" applyBorder="1" applyAlignment="1">
      <alignment horizontal="center" vertical="center" wrapText="1"/>
    </xf>
    <xf numFmtId="0" fontId="4" fillId="8" borderId="33" xfId="0" applyFont="1" applyFill="1" applyBorder="1" applyAlignment="1">
      <alignment horizontal="center" vertical="center"/>
    </xf>
    <xf numFmtId="0" fontId="10" fillId="0" borderId="33" xfId="0" applyFont="1" applyFill="1" applyBorder="1" applyAlignment="1">
      <alignment horizontal="left" vertical="center"/>
    </xf>
    <xf numFmtId="0" fontId="4" fillId="7" borderId="27" xfId="0" applyFont="1" applyFill="1" applyBorder="1" applyAlignment="1">
      <alignment horizontal="center" vertical="center" wrapText="1"/>
    </xf>
    <xf numFmtId="0" fontId="4" fillId="8" borderId="27" xfId="0" applyFont="1" applyFill="1" applyBorder="1" applyAlignment="1">
      <alignment horizontal="center" vertical="center"/>
    </xf>
    <xf numFmtId="0" fontId="10" fillId="0" borderId="27" xfId="0" applyFont="1" applyFill="1" applyBorder="1" applyAlignment="1">
      <alignment horizontal="left" vertical="center"/>
    </xf>
    <xf numFmtId="0" fontId="4" fillId="7"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3" xfId="0" applyFont="1" applyFill="1" applyBorder="1" applyAlignment="1">
      <alignment horizontal="center" vertical="center" wrapText="1"/>
    </xf>
    <xf numFmtId="2" fontId="4" fillId="0" borderId="10" xfId="0" applyNumberFormat="1" applyFont="1" applyFill="1" applyBorder="1" applyAlignment="1">
      <alignment horizontal="left" vertical="center"/>
    </xf>
    <xf numFmtId="2" fontId="4" fillId="0" borderId="33" xfId="0" applyNumberFormat="1" applyFont="1" applyFill="1" applyBorder="1" applyAlignment="1">
      <alignment horizontal="left" vertical="center"/>
    </xf>
    <xf numFmtId="2" fontId="4" fillId="0" borderId="27" xfId="0" applyNumberFormat="1" applyFont="1" applyFill="1" applyBorder="1" applyAlignment="1">
      <alignment horizontal="left" vertical="center"/>
    </xf>
    <xf numFmtId="0" fontId="4" fillId="0" borderId="27" xfId="0" quotePrefix="1" applyFont="1" applyFill="1" applyBorder="1" applyAlignment="1">
      <alignment horizontal="left" vertical="center"/>
    </xf>
    <xf numFmtId="0" fontId="6" fillId="0" borderId="3" xfId="0" applyFont="1" applyFill="1" applyBorder="1" applyAlignment="1">
      <alignment horizontal="center" vertical="center" wrapText="1"/>
    </xf>
    <xf numFmtId="0" fontId="4" fillId="0" borderId="38" xfId="0" applyFont="1" applyFill="1" applyBorder="1" applyAlignment="1">
      <alignment horizontal="left" vertical="center"/>
    </xf>
    <xf numFmtId="178" fontId="4" fillId="0" borderId="1" xfId="0" applyNumberFormat="1" applyFont="1" applyFill="1" applyBorder="1" applyAlignment="1">
      <alignment horizontal="left" vertical="center"/>
    </xf>
    <xf numFmtId="178" fontId="4" fillId="0" borderId="10" xfId="0" applyNumberFormat="1" applyFont="1" applyFill="1" applyBorder="1" applyAlignment="1">
      <alignment horizontal="left" vertical="center"/>
    </xf>
    <xf numFmtId="0" fontId="4" fillId="8" borderId="38" xfId="0" applyFont="1" applyFill="1" applyBorder="1" applyAlignment="1">
      <alignment horizontal="center" vertical="center"/>
    </xf>
    <xf numFmtId="2" fontId="4" fillId="0" borderId="1" xfId="0" applyNumberFormat="1" applyFont="1" applyFill="1" applyBorder="1" applyAlignment="1">
      <alignment horizontal="left" vertical="center"/>
    </xf>
    <xf numFmtId="2" fontId="4" fillId="0" borderId="3" xfId="0" applyNumberFormat="1" applyFont="1" applyFill="1" applyBorder="1" applyAlignment="1">
      <alignment horizontal="left"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3" xfId="0" applyFont="1" applyFill="1" applyBorder="1" applyAlignment="1">
      <alignment horizontal="center" vertical="center"/>
    </xf>
    <xf numFmtId="0" fontId="18"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7" xfId="0" applyFont="1" applyFill="1" applyBorder="1" applyAlignment="1">
      <alignment horizontal="center" vertical="center"/>
    </xf>
    <xf numFmtId="0" fontId="4" fillId="0" borderId="1" xfId="0" applyFont="1" applyFill="1" applyBorder="1" applyAlignment="1">
      <alignment horizontal="right" vertical="center"/>
    </xf>
    <xf numFmtId="0" fontId="4" fillId="8" borderId="7" xfId="0" applyFont="1" applyFill="1" applyBorder="1" applyAlignment="1">
      <alignment horizontal="center" vertical="center"/>
    </xf>
    <xf numFmtId="176" fontId="4" fillId="8" borderId="14" xfId="0" applyNumberFormat="1" applyFont="1" applyFill="1" applyBorder="1" applyAlignment="1">
      <alignment horizontal="right" vertical="center"/>
    </xf>
    <xf numFmtId="176" fontId="4" fillId="8" borderId="37" xfId="0" applyNumberFormat="1" applyFont="1" applyFill="1" applyBorder="1" applyAlignment="1">
      <alignment horizontal="right" vertical="center"/>
    </xf>
    <xf numFmtId="176" fontId="4" fillId="8" borderId="31" xfId="0" applyNumberFormat="1" applyFont="1" applyFill="1" applyBorder="1" applyAlignment="1">
      <alignment horizontal="right" vertical="center"/>
    </xf>
    <xf numFmtId="176" fontId="4" fillId="8" borderId="22" xfId="0" applyNumberFormat="1" applyFont="1" applyFill="1" applyBorder="1" applyAlignment="1">
      <alignment horizontal="right" vertical="center"/>
    </xf>
    <xf numFmtId="176" fontId="4" fillId="8" borderId="55" xfId="0" applyNumberFormat="1" applyFont="1" applyFill="1" applyBorder="1" applyAlignment="1">
      <alignment horizontal="right" vertical="center"/>
    </xf>
    <xf numFmtId="176" fontId="4" fillId="8" borderId="5" xfId="0" applyNumberFormat="1" applyFont="1" applyFill="1" applyBorder="1" applyAlignment="1">
      <alignment horizontal="right" vertical="center"/>
    </xf>
    <xf numFmtId="176" fontId="4" fillId="8" borderId="26" xfId="0" applyNumberFormat="1" applyFont="1" applyFill="1" applyBorder="1" applyAlignment="1">
      <alignment horizontal="right" vertical="center"/>
    </xf>
    <xf numFmtId="176" fontId="4" fillId="8" borderId="56" xfId="0" applyNumberFormat="1" applyFont="1" applyFill="1" applyBorder="1" applyAlignment="1">
      <alignment horizontal="right" vertical="center"/>
    </xf>
    <xf numFmtId="0" fontId="6" fillId="2" borderId="12" xfId="0" applyFont="1" applyFill="1" applyBorder="1" applyAlignment="1">
      <alignment horizontal="center" vertical="center"/>
    </xf>
    <xf numFmtId="0" fontId="4" fillId="6" borderId="1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21" xfId="0" applyFont="1" applyFill="1" applyBorder="1" applyAlignment="1">
      <alignment horizontal="left" vertical="center"/>
    </xf>
    <xf numFmtId="0" fontId="4" fillId="0" borderId="11" xfId="0" applyFont="1" applyFill="1" applyBorder="1" applyAlignment="1">
      <alignment horizontal="left" vertical="center"/>
    </xf>
    <xf numFmtId="0" fontId="4" fillId="0" borderId="25" xfId="0" applyFont="1" applyFill="1" applyBorder="1" applyAlignment="1">
      <alignment horizontal="left" vertical="center"/>
    </xf>
    <xf numFmtId="0" fontId="4" fillId="0" borderId="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4" xfId="0" applyFont="1" applyFill="1" applyBorder="1" applyAlignment="1">
      <alignment horizontal="left" vertical="center"/>
    </xf>
    <xf numFmtId="0" fontId="4" fillId="8" borderId="16" xfId="0" applyFont="1" applyFill="1" applyBorder="1" applyAlignment="1">
      <alignment horizontal="right" vertical="center"/>
    </xf>
    <xf numFmtId="176" fontId="4" fillId="8" borderId="13" xfId="0" applyNumberFormat="1" applyFont="1" applyFill="1" applyBorder="1" applyAlignment="1">
      <alignment horizontal="right" vertical="center"/>
    </xf>
    <xf numFmtId="0" fontId="4" fillId="8" borderId="31" xfId="0" applyFont="1" applyFill="1" applyBorder="1" applyAlignment="1">
      <alignment horizontal="right" vertical="center"/>
    </xf>
    <xf numFmtId="0" fontId="4" fillId="0" borderId="7" xfId="0" applyFont="1" applyFill="1" applyBorder="1" applyAlignment="1">
      <alignment horizontal="left" vertical="center" wrapText="1"/>
    </xf>
    <xf numFmtId="0" fontId="4" fillId="0" borderId="57" xfId="0" applyFont="1" applyFill="1" applyBorder="1" applyAlignment="1">
      <alignment horizontal="left" vertical="center"/>
    </xf>
    <xf numFmtId="0" fontId="4" fillId="8" borderId="35" xfId="0" applyFont="1" applyFill="1" applyBorder="1" applyAlignment="1">
      <alignment horizontal="right" vertical="center"/>
    </xf>
    <xf numFmtId="0" fontId="4" fillId="8" borderId="7" xfId="0" applyFont="1" applyFill="1" applyBorder="1" applyAlignment="1">
      <alignment horizontal="right" vertical="center"/>
    </xf>
    <xf numFmtId="0" fontId="4" fillId="0" borderId="7" xfId="0" applyFont="1" applyFill="1" applyBorder="1" applyAlignment="1">
      <alignment vertical="center"/>
    </xf>
    <xf numFmtId="178" fontId="4" fillId="0" borderId="7" xfId="0" applyNumberFormat="1" applyFont="1" applyFill="1" applyBorder="1" applyAlignment="1">
      <alignment vertical="center"/>
    </xf>
    <xf numFmtId="0" fontId="4" fillId="0" borderId="58" xfId="0" applyFont="1" applyFill="1" applyBorder="1" applyAlignment="1">
      <alignment horizontal="left" vertical="center"/>
    </xf>
    <xf numFmtId="2" fontId="4" fillId="0" borderId="7" xfId="1" applyNumberFormat="1" applyFont="1" applyFill="1" applyBorder="1" applyAlignment="1">
      <alignment vertical="center"/>
    </xf>
    <xf numFmtId="177" fontId="4" fillId="0" borderId="7" xfId="0" applyNumberFormat="1" applyFont="1" applyFill="1" applyBorder="1" applyAlignment="1">
      <alignment vertical="center"/>
    </xf>
    <xf numFmtId="2" fontId="4" fillId="0" borderId="7" xfId="0" applyNumberFormat="1" applyFont="1" applyFill="1" applyBorder="1" applyAlignment="1">
      <alignment vertical="center"/>
    </xf>
    <xf numFmtId="178" fontId="4" fillId="0" borderId="4" xfId="0" applyNumberFormat="1" applyFont="1" applyFill="1" applyBorder="1" applyAlignment="1">
      <alignment vertical="center"/>
    </xf>
    <xf numFmtId="0" fontId="4" fillId="8" borderId="29" xfId="0" quotePrefix="1" applyFont="1" applyFill="1" applyBorder="1" applyAlignment="1">
      <alignment horizontal="right" vertical="center"/>
    </xf>
    <xf numFmtId="0" fontId="4" fillId="8" borderId="27" xfId="0" quotePrefix="1" applyFont="1" applyFill="1" applyBorder="1" applyAlignment="1">
      <alignment horizontal="right" vertical="center"/>
    </xf>
    <xf numFmtId="0" fontId="4" fillId="0" borderId="27" xfId="0" applyFont="1" applyFill="1" applyBorder="1" applyAlignment="1">
      <alignment horizontal="right" vertical="center"/>
    </xf>
    <xf numFmtId="0" fontId="6" fillId="0" borderId="7" xfId="0" applyFont="1" applyFill="1" applyBorder="1" applyAlignment="1">
      <alignment horizontal="center" vertical="center" wrapText="1"/>
    </xf>
    <xf numFmtId="1" fontId="4" fillId="0" borderId="7" xfId="0" applyNumberFormat="1" applyFont="1" applyFill="1" applyBorder="1" applyAlignment="1">
      <alignment vertical="center"/>
    </xf>
    <xf numFmtId="0" fontId="17" fillId="0" borderId="38" xfId="0" applyFont="1" applyFill="1" applyBorder="1" applyAlignment="1">
      <alignment vertical="center"/>
    </xf>
    <xf numFmtId="0" fontId="4" fillId="8" borderId="7" xfId="0" applyFont="1" applyFill="1" applyBorder="1" applyAlignment="1">
      <alignment horizontal="left" vertical="center"/>
    </xf>
    <xf numFmtId="0" fontId="4" fillId="0" borderId="4" xfId="0" applyFont="1" applyBorder="1" applyAlignment="1">
      <alignment horizontal="left" vertical="center"/>
    </xf>
    <xf numFmtId="0" fontId="4" fillId="8" borderId="13" xfId="0" applyFont="1" applyFill="1" applyBorder="1" applyAlignment="1">
      <alignment horizontal="right" vertical="center"/>
    </xf>
    <xf numFmtId="0" fontId="4" fillId="0" borderId="27" xfId="0" applyFont="1" applyBorder="1" applyAlignment="1">
      <alignment horizontal="left" vertical="center"/>
    </xf>
    <xf numFmtId="0" fontId="4" fillId="0" borderId="4" xfId="0" applyFont="1" applyFill="1" applyBorder="1" applyAlignment="1">
      <alignment horizontal="right" vertical="center"/>
    </xf>
    <xf numFmtId="0" fontId="10" fillId="0" borderId="7"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57" xfId="0" applyFont="1" applyFill="1" applyBorder="1" applyAlignment="1">
      <alignment horizontal="left" vertical="center"/>
    </xf>
    <xf numFmtId="0" fontId="5" fillId="0" borderId="0" xfId="0" applyFont="1" applyAlignment="1">
      <alignment horizontal="left" vertical="center"/>
    </xf>
    <xf numFmtId="0" fontId="4" fillId="6" borderId="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lignment vertical="center"/>
    </xf>
    <xf numFmtId="0" fontId="17" fillId="0" borderId="1" xfId="0" applyFont="1" applyBorder="1" applyAlignment="1">
      <alignment horizontal="left" vertical="center"/>
    </xf>
    <xf numFmtId="0" fontId="18" fillId="0" borderId="1" xfId="0" applyFont="1" applyBorder="1">
      <alignment vertical="center"/>
    </xf>
    <xf numFmtId="0" fontId="18" fillId="0" borderId="1" xfId="0" applyFont="1" applyBorder="1" applyAlignment="1">
      <alignment horizontal="left" vertical="center"/>
    </xf>
    <xf numFmtId="0" fontId="18" fillId="0" borderId="4" xfId="0" applyFont="1" applyBorder="1">
      <alignment vertical="center"/>
    </xf>
    <xf numFmtId="0" fontId="18" fillId="0" borderId="4" xfId="0" applyFont="1" applyBorder="1" applyAlignment="1">
      <alignment horizontal="left" vertical="center"/>
    </xf>
    <xf numFmtId="0" fontId="17" fillId="0" borderId="6" xfId="0" applyFont="1" applyBorder="1" applyAlignment="1">
      <alignment horizontal="left" vertical="center"/>
    </xf>
    <xf numFmtId="0" fontId="17" fillId="0" borderId="5" xfId="0" applyFont="1" applyBorder="1">
      <alignment vertical="center"/>
    </xf>
    <xf numFmtId="0" fontId="5" fillId="0" borderId="44" xfId="0" applyFont="1" applyFill="1" applyBorder="1">
      <alignment vertical="center"/>
    </xf>
    <xf numFmtId="0" fontId="5" fillId="0" borderId="45" xfId="0" applyFont="1" applyFill="1" applyBorder="1" applyAlignment="1">
      <alignment horizontal="left" vertical="center"/>
    </xf>
    <xf numFmtId="0" fontId="18" fillId="0" borderId="5" xfId="0" applyFont="1" applyBorder="1">
      <alignment vertical="center"/>
    </xf>
    <xf numFmtId="0" fontId="18" fillId="0" borderId="7" xfId="0" applyFont="1" applyFill="1" applyBorder="1">
      <alignment vertical="center"/>
    </xf>
    <xf numFmtId="0" fontId="18" fillId="0" borderId="7" xfId="0" applyFont="1" applyFill="1" applyBorder="1" applyAlignment="1">
      <alignment horizontal="left" vertical="center"/>
    </xf>
    <xf numFmtId="0" fontId="17" fillId="5" borderId="5" xfId="0" applyFont="1" applyFill="1" applyBorder="1">
      <alignment vertical="center"/>
    </xf>
    <xf numFmtId="0" fontId="5" fillId="0" borderId="5" xfId="0" applyFont="1" applyBorder="1">
      <alignment vertical="center"/>
    </xf>
    <xf numFmtId="0" fontId="18" fillId="0" borderId="10" xfId="0" applyFont="1" applyBorder="1">
      <alignment vertical="center"/>
    </xf>
    <xf numFmtId="0" fontId="18" fillId="0" borderId="10" xfId="0" applyFont="1" applyBorder="1" applyAlignment="1">
      <alignment horizontal="left" vertical="center"/>
    </xf>
    <xf numFmtId="176" fontId="5" fillId="0" borderId="49" xfId="0" applyNumberFormat="1" applyFont="1" applyBorder="1" applyAlignment="1">
      <alignment horizontal="center" vertical="center"/>
    </xf>
    <xf numFmtId="0" fontId="17" fillId="0" borderId="51" xfId="0" applyFont="1" applyBorder="1" applyAlignment="1">
      <alignment horizontal="left" vertical="center"/>
    </xf>
    <xf numFmtId="0" fontId="5" fillId="0" borderId="52" xfId="0" applyFont="1" applyFill="1" applyBorder="1">
      <alignment vertical="center"/>
    </xf>
    <xf numFmtId="0" fontId="5" fillId="0" borderId="53" xfId="0" applyFont="1" applyFill="1" applyBorder="1" applyAlignment="1">
      <alignment horizontal="left" vertical="center"/>
    </xf>
    <xf numFmtId="0" fontId="18" fillId="0" borderId="54" xfId="0" applyFont="1" applyBorder="1">
      <alignment vertical="center"/>
    </xf>
    <xf numFmtId="0" fontId="17" fillId="0" borderId="10" xfId="0" applyFont="1" applyBorder="1" applyAlignment="1">
      <alignment horizontal="left" vertical="center"/>
    </xf>
    <xf numFmtId="0" fontId="17" fillId="0" borderId="50" xfId="0" applyFont="1" applyBorder="1" applyAlignment="1">
      <alignment horizontal="left" vertical="center"/>
    </xf>
    <xf numFmtId="0" fontId="18" fillId="0" borderId="50" xfId="0" applyFont="1" applyBorder="1">
      <alignment vertical="center"/>
    </xf>
    <xf numFmtId="0" fontId="18" fillId="0" borderId="50" xfId="0" applyFont="1" applyBorder="1" applyAlignment="1">
      <alignment horizontal="left" vertical="center"/>
    </xf>
    <xf numFmtId="0" fontId="4" fillId="6" borderId="4"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left" vertical="center"/>
    </xf>
    <xf numFmtId="0" fontId="6" fillId="6" borderId="4" xfId="0" applyFont="1" applyFill="1" applyBorder="1" applyAlignment="1">
      <alignment horizontal="left" vertical="center"/>
    </xf>
    <xf numFmtId="0" fontId="6" fillId="6" borderId="10" xfId="0" applyFont="1" applyFill="1" applyBorder="1" applyAlignment="1">
      <alignment horizontal="left" vertical="center"/>
    </xf>
    <xf numFmtId="0" fontId="6" fillId="6" borderId="4" xfId="0" applyFont="1" applyFill="1" applyBorder="1" applyAlignment="1">
      <alignment horizontal="center" vertical="center"/>
    </xf>
    <xf numFmtId="0" fontId="6" fillId="6" borderId="10"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5"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9" xfId="0" applyFont="1" applyFill="1" applyBorder="1" applyAlignment="1">
      <alignment horizontal="center" vertical="center"/>
    </xf>
    <xf numFmtId="0" fontId="6" fillId="6" borderId="7" xfId="0" applyFont="1" applyFill="1" applyBorder="1" applyAlignment="1">
      <alignment horizontal="center" vertical="center" wrapText="1"/>
    </xf>
    <xf numFmtId="0" fontId="6" fillId="3" borderId="1" xfId="0" applyFont="1" applyFill="1" applyBorder="1" applyAlignment="1">
      <alignment horizontal="left" vertical="center" wrapText="1"/>
    </xf>
  </cellXfs>
  <cellStyles count="2">
    <cellStyle name="백분율" xfId="1" builtinId="5"/>
    <cellStyle name="표준"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tabSelected="1" zoomScale="90" zoomScaleNormal="90" workbookViewId="0">
      <pane xSplit="5" ySplit="3" topLeftCell="G4" activePane="bottomRight" state="frozen"/>
      <selection pane="topRight" activeCell="H1" sqref="H1"/>
      <selection pane="bottomLeft" activeCell="A2" sqref="A2"/>
      <selection pane="bottomRight" activeCell="L19" sqref="L19"/>
    </sheetView>
  </sheetViews>
  <sheetFormatPr defaultRowHeight="16.5" x14ac:dyDescent="0.3"/>
  <cols>
    <col min="1" max="1" width="5.75" style="118" bestFit="1" customWidth="1"/>
    <col min="2" max="2" width="7.625" style="94" customWidth="1"/>
    <col min="3" max="3" width="9" style="122" hidden="1" customWidth="1"/>
    <col min="4" max="4" width="18.125" style="238" bestFit="1" customWidth="1"/>
    <col min="5" max="5" width="9.375" style="238" bestFit="1" customWidth="1"/>
    <col min="6" max="6" width="9" style="239" hidden="1" customWidth="1"/>
    <col min="7" max="7" width="12.5" style="4" customWidth="1"/>
    <col min="8" max="8" width="12" style="4" customWidth="1"/>
    <col min="9" max="9" width="8.75" style="4" customWidth="1"/>
    <col min="10" max="10" width="13" style="4" customWidth="1"/>
    <col min="11" max="11" width="9.125" style="4" bestFit="1" customWidth="1"/>
    <col min="12" max="12" width="10" style="4" customWidth="1"/>
    <col min="13" max="13" width="9" style="4"/>
    <col min="14" max="14" width="7.875" style="4" bestFit="1" customWidth="1"/>
    <col min="15" max="15" width="10.875" style="4" customWidth="1"/>
    <col min="16" max="16" width="11.25" style="4" bestFit="1" customWidth="1"/>
    <col min="17" max="18" width="9" style="4" customWidth="1"/>
    <col min="19" max="19" width="22.125" style="4" customWidth="1"/>
    <col min="20" max="20" width="10.75" style="4" customWidth="1"/>
    <col min="21" max="21" width="11.875" style="4" customWidth="1"/>
    <col min="22" max="22" width="10.75" style="4" customWidth="1"/>
    <col min="23" max="23" width="14.5" style="238" customWidth="1"/>
    <col min="24" max="16384" width="9" style="238"/>
  </cols>
  <sheetData>
    <row r="1" spans="1:23" ht="21" customHeight="1" x14ac:dyDescent="0.3">
      <c r="B1" s="93" t="s">
        <v>1517</v>
      </c>
    </row>
    <row r="2" spans="1:23" s="93" customFormat="1" x14ac:dyDescent="0.3">
      <c r="A2" s="118"/>
      <c r="B2" s="273" t="s">
        <v>617</v>
      </c>
      <c r="C2" s="274" t="s">
        <v>0</v>
      </c>
      <c r="D2" s="273" t="s">
        <v>130</v>
      </c>
      <c r="E2" s="273" t="s">
        <v>1408</v>
      </c>
      <c r="F2" s="274" t="s">
        <v>113</v>
      </c>
      <c r="G2" s="272" t="s">
        <v>1409</v>
      </c>
      <c r="H2" s="272"/>
      <c r="I2" s="272"/>
      <c r="J2" s="272" t="s">
        <v>1466</v>
      </c>
      <c r="K2" s="272"/>
      <c r="L2" s="272"/>
      <c r="M2" s="272"/>
      <c r="N2" s="272" t="s">
        <v>1467</v>
      </c>
      <c r="O2" s="272"/>
      <c r="P2" s="272"/>
      <c r="Q2" s="272"/>
      <c r="R2" s="272"/>
      <c r="S2" s="272" t="s">
        <v>1469</v>
      </c>
      <c r="T2" s="272"/>
      <c r="U2" s="272" t="s">
        <v>1473</v>
      </c>
      <c r="V2" s="272" t="s">
        <v>1470</v>
      </c>
      <c r="W2" s="273" t="s">
        <v>670</v>
      </c>
    </row>
    <row r="3" spans="1:23" s="94" customFormat="1" ht="16.5" customHeight="1" x14ac:dyDescent="0.3">
      <c r="A3" s="118"/>
      <c r="B3" s="273"/>
      <c r="C3" s="274"/>
      <c r="D3" s="273"/>
      <c r="E3" s="273"/>
      <c r="F3" s="274"/>
      <c r="G3" s="95" t="s">
        <v>1485</v>
      </c>
      <c r="H3" s="95" t="s">
        <v>226</v>
      </c>
      <c r="I3" s="95" t="s">
        <v>114</v>
      </c>
      <c r="J3" s="95" t="s">
        <v>635</v>
      </c>
      <c r="K3" s="95" t="s">
        <v>374</v>
      </c>
      <c r="L3" s="95" t="s">
        <v>382</v>
      </c>
      <c r="M3" s="95" t="s">
        <v>114</v>
      </c>
      <c r="N3" s="95" t="s">
        <v>1472</v>
      </c>
      <c r="O3" s="95" t="s">
        <v>1471</v>
      </c>
      <c r="P3" s="95" t="s">
        <v>1377</v>
      </c>
      <c r="Q3" s="95" t="s">
        <v>375</v>
      </c>
      <c r="R3" s="95" t="s">
        <v>376</v>
      </c>
      <c r="S3" s="95" t="s">
        <v>260</v>
      </c>
      <c r="T3" s="95" t="s">
        <v>1468</v>
      </c>
      <c r="U3" s="272"/>
      <c r="V3" s="272"/>
      <c r="W3" s="273"/>
    </row>
    <row r="4" spans="1:23" ht="16.5" customHeight="1" x14ac:dyDescent="0.3">
      <c r="A4" s="118">
        <v>1</v>
      </c>
      <c r="B4" s="119">
        <v>451</v>
      </c>
      <c r="C4" s="240">
        <v>125681</v>
      </c>
      <c r="D4" s="241" t="s">
        <v>582</v>
      </c>
      <c r="E4" s="242">
        <v>2023</v>
      </c>
      <c r="F4" s="241" t="s">
        <v>6</v>
      </c>
      <c r="G4" s="19" t="s">
        <v>482</v>
      </c>
      <c r="H4" s="96" t="s">
        <v>278</v>
      </c>
      <c r="I4" s="96"/>
      <c r="J4" s="19" t="s">
        <v>506</v>
      </c>
      <c r="K4" s="19">
        <v>495</v>
      </c>
      <c r="L4" s="19" t="s">
        <v>651</v>
      </c>
      <c r="M4" s="19" t="s">
        <v>390</v>
      </c>
      <c r="N4" s="96" t="s">
        <v>252</v>
      </c>
      <c r="O4" s="96" t="s">
        <v>507</v>
      </c>
      <c r="P4" s="96" t="s">
        <v>1378</v>
      </c>
      <c r="Q4" s="96" t="s">
        <v>261</v>
      </c>
      <c r="R4" s="96" t="s">
        <v>644</v>
      </c>
      <c r="S4" s="19" t="s">
        <v>234</v>
      </c>
      <c r="T4" s="19" t="s">
        <v>253</v>
      </c>
      <c r="U4" s="97" t="s">
        <v>366</v>
      </c>
      <c r="V4" s="19" t="s">
        <v>643</v>
      </c>
      <c r="W4" s="111" t="s">
        <v>1410</v>
      </c>
    </row>
    <row r="5" spans="1:23" ht="16.5" customHeight="1" x14ac:dyDescent="0.3">
      <c r="A5" s="118">
        <v>2</v>
      </c>
      <c r="B5" s="119">
        <v>407</v>
      </c>
      <c r="C5" s="240">
        <v>125633</v>
      </c>
      <c r="D5" s="241" t="s">
        <v>137</v>
      </c>
      <c r="E5" s="242">
        <v>2023</v>
      </c>
      <c r="F5" s="241" t="s">
        <v>5</v>
      </c>
      <c r="G5" s="19" t="s">
        <v>508</v>
      </c>
      <c r="H5" s="96" t="s">
        <v>278</v>
      </c>
      <c r="I5" s="96"/>
      <c r="J5" s="19" t="s">
        <v>330</v>
      </c>
      <c r="K5" s="19">
        <v>463</v>
      </c>
      <c r="L5" s="19">
        <v>50.8</v>
      </c>
      <c r="M5" s="19" t="s">
        <v>390</v>
      </c>
      <c r="N5" s="96" t="s">
        <v>258</v>
      </c>
      <c r="O5" s="96" t="s">
        <v>509</v>
      </c>
      <c r="P5" s="96" t="s">
        <v>509</v>
      </c>
      <c r="Q5" s="96" t="s">
        <v>1285</v>
      </c>
      <c r="R5" s="96" t="s">
        <v>1375</v>
      </c>
      <c r="S5" s="19" t="s">
        <v>234</v>
      </c>
      <c r="T5" s="19" t="s">
        <v>253</v>
      </c>
      <c r="U5" s="96" t="s">
        <v>259</v>
      </c>
      <c r="V5" s="19" t="s">
        <v>650</v>
      </c>
      <c r="W5" s="111" t="s">
        <v>1410</v>
      </c>
    </row>
    <row r="6" spans="1:23" ht="16.5" customHeight="1" x14ac:dyDescent="0.3">
      <c r="A6" s="118">
        <v>3</v>
      </c>
      <c r="B6" s="119">
        <v>373</v>
      </c>
      <c r="C6" s="240">
        <v>125598</v>
      </c>
      <c r="D6" s="241" t="s">
        <v>134</v>
      </c>
      <c r="E6" s="242">
        <v>2023</v>
      </c>
      <c r="F6" s="241" t="s">
        <v>3</v>
      </c>
      <c r="G6" s="19" t="s">
        <v>511</v>
      </c>
      <c r="H6" s="96" t="s">
        <v>278</v>
      </c>
      <c r="I6" s="96"/>
      <c r="J6" s="19" t="s">
        <v>510</v>
      </c>
      <c r="K6" s="19" t="s">
        <v>1280</v>
      </c>
      <c r="L6" s="19">
        <v>69</v>
      </c>
      <c r="M6" s="19" t="s">
        <v>321</v>
      </c>
      <c r="N6" s="96" t="s">
        <v>252</v>
      </c>
      <c r="O6" s="96" t="s">
        <v>513</v>
      </c>
      <c r="P6" s="96" t="s">
        <v>509</v>
      </c>
      <c r="Q6" s="96" t="s">
        <v>1411</v>
      </c>
      <c r="R6" s="96" t="s">
        <v>1274</v>
      </c>
      <c r="S6" s="19" t="s">
        <v>234</v>
      </c>
      <c r="T6" s="19" t="s">
        <v>253</v>
      </c>
      <c r="U6" s="97" t="s">
        <v>366</v>
      </c>
      <c r="V6" s="19" t="s">
        <v>1275</v>
      </c>
      <c r="W6" s="111" t="s">
        <v>1410</v>
      </c>
    </row>
    <row r="7" spans="1:23" ht="16.5" customHeight="1" x14ac:dyDescent="0.3">
      <c r="A7" s="118">
        <v>4</v>
      </c>
      <c r="B7" s="119">
        <v>405</v>
      </c>
      <c r="C7" s="240">
        <v>125630</v>
      </c>
      <c r="D7" s="241" t="s">
        <v>136</v>
      </c>
      <c r="E7" s="242">
        <v>2022</v>
      </c>
      <c r="F7" s="241" t="s">
        <v>4</v>
      </c>
      <c r="G7" s="19" t="s">
        <v>508</v>
      </c>
      <c r="H7" s="19" t="s">
        <v>278</v>
      </c>
      <c r="I7" s="19"/>
      <c r="J7" s="19" t="s">
        <v>234</v>
      </c>
      <c r="K7" s="19">
        <v>462</v>
      </c>
      <c r="L7" s="19">
        <v>50.7</v>
      </c>
      <c r="M7" s="19" t="s">
        <v>321</v>
      </c>
      <c r="N7" s="96" t="s">
        <v>252</v>
      </c>
      <c r="O7" s="96" t="s">
        <v>416</v>
      </c>
      <c r="P7" s="96" t="s">
        <v>509</v>
      </c>
      <c r="Q7" s="96" t="s">
        <v>1285</v>
      </c>
      <c r="R7" s="96" t="s">
        <v>1286</v>
      </c>
      <c r="S7" s="19" t="s">
        <v>234</v>
      </c>
      <c r="T7" s="19" t="s">
        <v>253</v>
      </c>
      <c r="U7" s="96" t="s">
        <v>512</v>
      </c>
      <c r="V7" s="19" t="s">
        <v>1281</v>
      </c>
      <c r="W7" s="111" t="s">
        <v>1410</v>
      </c>
    </row>
    <row r="8" spans="1:23" ht="16.5" customHeight="1" x14ac:dyDescent="0.3">
      <c r="A8" s="118">
        <v>5</v>
      </c>
      <c r="B8" s="119">
        <v>623</v>
      </c>
      <c r="C8" s="240">
        <v>125868</v>
      </c>
      <c r="D8" s="241" t="s">
        <v>147</v>
      </c>
      <c r="E8" s="242">
        <v>2022</v>
      </c>
      <c r="F8" s="241" t="s">
        <v>13</v>
      </c>
      <c r="G8" s="19" t="s">
        <v>389</v>
      </c>
      <c r="H8" s="19" t="s">
        <v>278</v>
      </c>
      <c r="I8" s="19"/>
      <c r="J8" s="19" t="s">
        <v>255</v>
      </c>
      <c r="K8" s="19">
        <v>179</v>
      </c>
      <c r="L8" s="19">
        <v>56.5</v>
      </c>
      <c r="M8" s="19" t="s">
        <v>390</v>
      </c>
      <c r="N8" s="96" t="s">
        <v>252</v>
      </c>
      <c r="O8" s="96" t="s">
        <v>416</v>
      </c>
      <c r="P8" s="96" t="s">
        <v>509</v>
      </c>
      <c r="Q8" s="96" t="s">
        <v>1287</v>
      </c>
      <c r="R8" s="96" t="s">
        <v>1288</v>
      </c>
      <c r="S8" s="19" t="s">
        <v>268</v>
      </c>
      <c r="T8" s="19" t="s">
        <v>253</v>
      </c>
      <c r="U8" s="96" t="s">
        <v>267</v>
      </c>
      <c r="V8" s="19" t="s">
        <v>1289</v>
      </c>
      <c r="W8" s="111" t="s">
        <v>1410</v>
      </c>
    </row>
    <row r="9" spans="1:23" ht="16.5" customHeight="1" x14ac:dyDescent="0.3">
      <c r="A9" s="118">
        <v>6</v>
      </c>
      <c r="B9" s="119">
        <v>691</v>
      </c>
      <c r="C9" s="240">
        <v>125943</v>
      </c>
      <c r="D9" s="241" t="s">
        <v>149</v>
      </c>
      <c r="E9" s="242">
        <v>2022</v>
      </c>
      <c r="F9" s="241" t="s">
        <v>14</v>
      </c>
      <c r="G9" s="19" t="s">
        <v>515</v>
      </c>
      <c r="H9" s="19" t="s">
        <v>455</v>
      </c>
      <c r="I9" s="19" t="s">
        <v>1410</v>
      </c>
      <c r="J9" s="19" t="s">
        <v>1296</v>
      </c>
      <c r="K9" s="19" t="s">
        <v>516</v>
      </c>
      <c r="L9" s="19" t="s">
        <v>1293</v>
      </c>
      <c r="M9" s="19"/>
      <c r="N9" s="96" t="s">
        <v>252</v>
      </c>
      <c r="O9" s="96" t="s">
        <v>1294</v>
      </c>
      <c r="P9" s="96" t="s">
        <v>1381</v>
      </c>
      <c r="Q9" s="96" t="s">
        <v>1307</v>
      </c>
      <c r="R9" s="96" t="s">
        <v>1295</v>
      </c>
      <c r="S9" s="19" t="s">
        <v>255</v>
      </c>
      <c r="T9" s="19" t="s">
        <v>1297</v>
      </c>
      <c r="U9" s="96" t="s">
        <v>1298</v>
      </c>
      <c r="V9" s="19" t="s">
        <v>1299</v>
      </c>
      <c r="W9" s="111" t="s">
        <v>1410</v>
      </c>
    </row>
    <row r="10" spans="1:23" ht="16.5" customHeight="1" x14ac:dyDescent="0.3">
      <c r="A10" s="118">
        <v>7</v>
      </c>
      <c r="B10" s="119">
        <v>543</v>
      </c>
      <c r="C10" s="240">
        <v>125782</v>
      </c>
      <c r="D10" s="241" t="s">
        <v>145</v>
      </c>
      <c r="E10" s="242">
        <v>2022</v>
      </c>
      <c r="F10" s="241" t="s">
        <v>12</v>
      </c>
      <c r="G10" s="19" t="s">
        <v>446</v>
      </c>
      <c r="H10" s="19" t="s">
        <v>278</v>
      </c>
      <c r="I10" s="19" t="s">
        <v>594</v>
      </c>
      <c r="J10" s="19" t="s">
        <v>1310</v>
      </c>
      <c r="K10" s="19">
        <v>30</v>
      </c>
      <c r="L10" s="19" t="s">
        <v>1309</v>
      </c>
      <c r="M10" s="19" t="s">
        <v>122</v>
      </c>
      <c r="N10" s="96" t="s">
        <v>252</v>
      </c>
      <c r="O10" s="96" t="s">
        <v>509</v>
      </c>
      <c r="P10" s="96" t="s">
        <v>509</v>
      </c>
      <c r="Q10" s="96" t="s">
        <v>1317</v>
      </c>
      <c r="R10" s="19" t="s">
        <v>1308</v>
      </c>
      <c r="S10" s="19" t="s">
        <v>1316</v>
      </c>
      <c r="T10" s="19" t="s">
        <v>293</v>
      </c>
      <c r="U10" s="96" t="s">
        <v>1315</v>
      </c>
      <c r="V10" s="19" t="s">
        <v>1314</v>
      </c>
      <c r="W10" s="111" t="s">
        <v>653</v>
      </c>
    </row>
    <row r="11" spans="1:23" ht="16.5" customHeight="1" x14ac:dyDescent="0.3">
      <c r="A11" s="118">
        <v>8</v>
      </c>
      <c r="B11" s="119">
        <v>843</v>
      </c>
      <c r="C11" s="240">
        <v>126117</v>
      </c>
      <c r="D11" s="241" t="s">
        <v>153</v>
      </c>
      <c r="E11" s="242">
        <v>2021</v>
      </c>
      <c r="F11" s="241" t="s">
        <v>19</v>
      </c>
      <c r="G11" s="19" t="s">
        <v>411</v>
      </c>
      <c r="H11" s="19" t="s">
        <v>278</v>
      </c>
      <c r="I11" s="19"/>
      <c r="J11" s="19" t="s">
        <v>536</v>
      </c>
      <c r="K11" s="19">
        <v>476</v>
      </c>
      <c r="L11" s="19">
        <v>41</v>
      </c>
      <c r="M11" s="19" t="s">
        <v>321</v>
      </c>
      <c r="N11" s="96" t="s">
        <v>252</v>
      </c>
      <c r="O11" s="96" t="s">
        <v>378</v>
      </c>
      <c r="P11" s="96" t="s">
        <v>509</v>
      </c>
      <c r="Q11" s="96" t="s">
        <v>410</v>
      </c>
      <c r="R11" s="96" t="s">
        <v>1319</v>
      </c>
      <c r="S11" s="19" t="s">
        <v>1320</v>
      </c>
      <c r="T11" s="19" t="s">
        <v>253</v>
      </c>
      <c r="U11" s="97" t="s">
        <v>366</v>
      </c>
      <c r="V11" s="19" t="s">
        <v>1321</v>
      </c>
      <c r="W11" s="111" t="s">
        <v>666</v>
      </c>
    </row>
    <row r="12" spans="1:23" ht="16.5" customHeight="1" x14ac:dyDescent="0.3">
      <c r="A12" s="118">
        <v>9</v>
      </c>
      <c r="B12" s="119">
        <v>799</v>
      </c>
      <c r="C12" s="240">
        <v>126063</v>
      </c>
      <c r="D12" s="241" t="s">
        <v>151</v>
      </c>
      <c r="E12" s="242">
        <v>2021</v>
      </c>
      <c r="F12" s="241" t="s">
        <v>17</v>
      </c>
      <c r="G12" s="19" t="s">
        <v>405</v>
      </c>
      <c r="H12" s="19" t="s">
        <v>514</v>
      </c>
      <c r="I12" s="19" t="s">
        <v>1405</v>
      </c>
      <c r="J12" s="19" t="s">
        <v>1328</v>
      </c>
      <c r="K12" s="19">
        <v>27</v>
      </c>
      <c r="L12" s="19" t="s">
        <v>1324</v>
      </c>
      <c r="M12" s="19" t="s">
        <v>1412</v>
      </c>
      <c r="N12" s="96" t="s">
        <v>252</v>
      </c>
      <c r="O12" s="96" t="s">
        <v>517</v>
      </c>
      <c r="P12" s="96" t="s">
        <v>1382</v>
      </c>
      <c r="Q12" s="96" t="s">
        <v>281</v>
      </c>
      <c r="R12" s="96" t="s">
        <v>1323</v>
      </c>
      <c r="S12" s="19" t="s">
        <v>1329</v>
      </c>
      <c r="T12" s="19" t="s">
        <v>282</v>
      </c>
      <c r="U12" s="97" t="s">
        <v>1330</v>
      </c>
      <c r="V12" s="19" t="s">
        <v>1327</v>
      </c>
      <c r="W12" s="111" t="s">
        <v>1410</v>
      </c>
    </row>
    <row r="13" spans="1:23" ht="16.5" customHeight="1" x14ac:dyDescent="0.3">
      <c r="A13" s="118">
        <v>10</v>
      </c>
      <c r="B13" s="119">
        <v>881</v>
      </c>
      <c r="C13" s="240">
        <v>126158</v>
      </c>
      <c r="D13" s="241" t="s">
        <v>154</v>
      </c>
      <c r="E13" s="242">
        <v>2021</v>
      </c>
      <c r="F13" s="241" t="s">
        <v>20</v>
      </c>
      <c r="G13" s="19" t="s">
        <v>389</v>
      </c>
      <c r="H13" s="19" t="s">
        <v>278</v>
      </c>
      <c r="I13" s="19"/>
      <c r="J13" s="19" t="s">
        <v>255</v>
      </c>
      <c r="K13" s="19">
        <v>1172</v>
      </c>
      <c r="L13" s="19" t="s">
        <v>1413</v>
      </c>
      <c r="M13" s="19" t="s">
        <v>321</v>
      </c>
      <c r="N13" s="96" t="s">
        <v>252</v>
      </c>
      <c r="O13" s="96" t="s">
        <v>416</v>
      </c>
      <c r="P13" s="96" t="s">
        <v>1382</v>
      </c>
      <c r="Q13" s="96" t="s">
        <v>1331</v>
      </c>
      <c r="R13" s="96" t="s">
        <v>1332</v>
      </c>
      <c r="S13" s="19" t="s">
        <v>255</v>
      </c>
      <c r="T13" s="19" t="s">
        <v>253</v>
      </c>
      <c r="U13" s="97" t="s">
        <v>1330</v>
      </c>
      <c r="V13" s="19" t="s">
        <v>1335</v>
      </c>
      <c r="W13" s="111" t="s">
        <v>666</v>
      </c>
    </row>
    <row r="14" spans="1:23" ht="16.5" customHeight="1" x14ac:dyDescent="0.3">
      <c r="A14" s="118">
        <v>11</v>
      </c>
      <c r="B14" s="119">
        <v>774</v>
      </c>
      <c r="C14" s="240">
        <v>126037</v>
      </c>
      <c r="D14" s="241" t="s">
        <v>148</v>
      </c>
      <c r="E14" s="242">
        <v>2021</v>
      </c>
      <c r="F14" s="241" t="s">
        <v>16</v>
      </c>
      <c r="G14" s="19" t="s">
        <v>518</v>
      </c>
      <c r="H14" s="19" t="s">
        <v>278</v>
      </c>
      <c r="I14" s="19" t="s">
        <v>1460</v>
      </c>
      <c r="J14" s="19" t="s">
        <v>255</v>
      </c>
      <c r="K14" s="19">
        <v>566</v>
      </c>
      <c r="L14" s="19">
        <v>62</v>
      </c>
      <c r="M14" s="19" t="s">
        <v>321</v>
      </c>
      <c r="N14" s="96" t="s">
        <v>252</v>
      </c>
      <c r="O14" s="96" t="s">
        <v>519</v>
      </c>
      <c r="P14" s="96" t="s">
        <v>1383</v>
      </c>
      <c r="Q14" s="96" t="s">
        <v>1336</v>
      </c>
      <c r="R14" s="96" t="s">
        <v>1337</v>
      </c>
      <c r="S14" s="19" t="s">
        <v>234</v>
      </c>
      <c r="T14" s="19" t="s">
        <v>253</v>
      </c>
      <c r="U14" s="96" t="s">
        <v>263</v>
      </c>
      <c r="V14" s="19" t="s">
        <v>1338</v>
      </c>
      <c r="W14" s="111" t="s">
        <v>653</v>
      </c>
    </row>
    <row r="15" spans="1:23" ht="16.5" customHeight="1" x14ac:dyDescent="0.3">
      <c r="A15" s="118">
        <v>12</v>
      </c>
      <c r="B15" s="119">
        <v>1039</v>
      </c>
      <c r="C15" s="240">
        <v>126343</v>
      </c>
      <c r="D15" s="241" t="s">
        <v>141</v>
      </c>
      <c r="E15" s="242">
        <v>2020</v>
      </c>
      <c r="F15" s="241" t="s">
        <v>25</v>
      </c>
      <c r="G15" s="19" t="s">
        <v>413</v>
      </c>
      <c r="H15" s="19" t="s">
        <v>278</v>
      </c>
      <c r="I15" s="19"/>
      <c r="J15" s="19" t="s">
        <v>234</v>
      </c>
      <c r="K15" s="19">
        <v>115</v>
      </c>
      <c r="L15" s="19" t="s">
        <v>1345</v>
      </c>
      <c r="M15" s="19"/>
      <c r="N15" s="96" t="s">
        <v>289</v>
      </c>
      <c r="O15" s="96" t="s">
        <v>412</v>
      </c>
      <c r="P15" s="96" t="s">
        <v>1383</v>
      </c>
      <c r="Q15" s="97" t="s">
        <v>1350</v>
      </c>
      <c r="R15" s="96" t="s">
        <v>1351</v>
      </c>
      <c r="S15" s="19" t="s">
        <v>262</v>
      </c>
      <c r="T15" s="19" t="s">
        <v>253</v>
      </c>
      <c r="U15" s="96" t="s">
        <v>1349</v>
      </c>
      <c r="V15" s="19" t="s">
        <v>1344</v>
      </c>
      <c r="W15" s="111" t="s">
        <v>1410</v>
      </c>
    </row>
    <row r="16" spans="1:23" ht="16.5" customHeight="1" x14ac:dyDescent="0.3">
      <c r="A16" s="118">
        <v>13</v>
      </c>
      <c r="B16" s="119">
        <v>1005</v>
      </c>
      <c r="C16" s="240">
        <v>126299</v>
      </c>
      <c r="D16" s="241" t="s">
        <v>156</v>
      </c>
      <c r="E16" s="242">
        <v>2020</v>
      </c>
      <c r="F16" s="241" t="s">
        <v>24</v>
      </c>
      <c r="G16" s="19" t="s">
        <v>515</v>
      </c>
      <c r="H16" s="19" t="s">
        <v>278</v>
      </c>
      <c r="I16" s="19"/>
      <c r="J16" s="19" t="s">
        <v>1354</v>
      </c>
      <c r="K16" s="19">
        <v>163</v>
      </c>
      <c r="L16" s="19">
        <v>61</v>
      </c>
      <c r="M16" s="19" t="s">
        <v>321</v>
      </c>
      <c r="N16" s="96" t="s">
        <v>252</v>
      </c>
      <c r="O16" s="96" t="s">
        <v>520</v>
      </c>
      <c r="P16" s="96" t="s">
        <v>509</v>
      </c>
      <c r="Q16" s="96" t="s">
        <v>1414</v>
      </c>
      <c r="R16" s="96" t="s">
        <v>1353</v>
      </c>
      <c r="S16" s="19" t="s">
        <v>288</v>
      </c>
      <c r="T16" s="19" t="s">
        <v>253</v>
      </c>
      <c r="U16" s="97" t="s">
        <v>366</v>
      </c>
      <c r="V16" s="19" t="s">
        <v>1357</v>
      </c>
      <c r="W16" s="111" t="s">
        <v>1410</v>
      </c>
    </row>
    <row r="17" spans="1:23" ht="16.5" customHeight="1" x14ac:dyDescent="0.3">
      <c r="A17" s="118">
        <v>14</v>
      </c>
      <c r="B17" s="119">
        <v>493</v>
      </c>
      <c r="C17" s="240">
        <v>125727</v>
      </c>
      <c r="D17" s="241" t="s">
        <v>140</v>
      </c>
      <c r="E17" s="242">
        <v>2020</v>
      </c>
      <c r="F17" s="241" t="s">
        <v>9</v>
      </c>
      <c r="G17" s="19" t="s">
        <v>508</v>
      </c>
      <c r="H17" s="19" t="s">
        <v>278</v>
      </c>
      <c r="I17" s="19" t="s">
        <v>1461</v>
      </c>
      <c r="J17" s="19" t="s">
        <v>265</v>
      </c>
      <c r="K17" s="19">
        <v>679</v>
      </c>
      <c r="L17" s="19" t="s">
        <v>1415</v>
      </c>
      <c r="M17" s="19" t="s">
        <v>321</v>
      </c>
      <c r="N17" s="96" t="s">
        <v>252</v>
      </c>
      <c r="O17" s="96" t="s">
        <v>521</v>
      </c>
      <c r="P17" s="96" t="s">
        <v>509</v>
      </c>
      <c r="Q17" s="96" t="s">
        <v>306</v>
      </c>
      <c r="R17" s="96" t="s">
        <v>1352</v>
      </c>
      <c r="S17" s="19" t="s">
        <v>264</v>
      </c>
      <c r="T17" s="19" t="s">
        <v>253</v>
      </c>
      <c r="U17" s="97" t="s">
        <v>366</v>
      </c>
      <c r="V17" s="19" t="s">
        <v>1358</v>
      </c>
      <c r="W17" s="111" t="s">
        <v>666</v>
      </c>
    </row>
    <row r="18" spans="1:23" ht="16.5" customHeight="1" x14ac:dyDescent="0.3">
      <c r="A18" s="118">
        <v>15</v>
      </c>
      <c r="B18" s="119">
        <v>994</v>
      </c>
      <c r="C18" s="240">
        <v>126284</v>
      </c>
      <c r="D18" s="241" t="s">
        <v>147</v>
      </c>
      <c r="E18" s="242">
        <v>2020</v>
      </c>
      <c r="F18" s="241" t="s">
        <v>23</v>
      </c>
      <c r="G18" s="19" t="s">
        <v>426</v>
      </c>
      <c r="H18" s="19" t="s">
        <v>278</v>
      </c>
      <c r="I18" s="19"/>
      <c r="J18" s="19" t="s">
        <v>270</v>
      </c>
      <c r="K18" s="19">
        <v>130</v>
      </c>
      <c r="L18" s="19">
        <v>44.8</v>
      </c>
      <c r="M18" s="19" t="s">
        <v>321</v>
      </c>
      <c r="N18" s="96" t="s">
        <v>252</v>
      </c>
      <c r="O18" s="96" t="s">
        <v>416</v>
      </c>
      <c r="P18" s="96" t="s">
        <v>509</v>
      </c>
      <c r="Q18" s="96" t="s">
        <v>917</v>
      </c>
      <c r="R18" s="96" t="s">
        <v>1360</v>
      </c>
      <c r="S18" s="19" t="s">
        <v>255</v>
      </c>
      <c r="T18" s="19" t="s">
        <v>253</v>
      </c>
      <c r="U18" s="96"/>
      <c r="V18" s="19" t="s">
        <v>1361</v>
      </c>
      <c r="W18" s="111" t="s">
        <v>666</v>
      </c>
    </row>
    <row r="19" spans="1:23" ht="16.5" customHeight="1" x14ac:dyDescent="0.3">
      <c r="A19" s="118">
        <v>16</v>
      </c>
      <c r="B19" s="119">
        <v>975</v>
      </c>
      <c r="C19" s="240">
        <v>126262</v>
      </c>
      <c r="D19" s="241" t="s">
        <v>138</v>
      </c>
      <c r="E19" s="242">
        <v>2020</v>
      </c>
      <c r="F19" s="241" t="s">
        <v>22</v>
      </c>
      <c r="G19" s="19" t="s">
        <v>508</v>
      </c>
      <c r="H19" s="19" t="s">
        <v>514</v>
      </c>
      <c r="I19" s="19" t="s">
        <v>1462</v>
      </c>
      <c r="J19" s="19" t="s">
        <v>234</v>
      </c>
      <c r="K19" s="19">
        <v>1359</v>
      </c>
      <c r="L19" s="19">
        <v>40.1</v>
      </c>
      <c r="M19" s="19" t="s">
        <v>321</v>
      </c>
      <c r="N19" s="96" t="s">
        <v>252</v>
      </c>
      <c r="O19" s="96" t="s">
        <v>416</v>
      </c>
      <c r="P19" s="96" t="s">
        <v>509</v>
      </c>
      <c r="Q19" s="96" t="s">
        <v>404</v>
      </c>
      <c r="R19" s="96" t="s">
        <v>1362</v>
      </c>
      <c r="S19" s="19" t="s">
        <v>285</v>
      </c>
      <c r="T19" s="19" t="s">
        <v>253</v>
      </c>
      <c r="U19" s="96" t="s">
        <v>263</v>
      </c>
      <c r="V19" s="19" t="s">
        <v>1364</v>
      </c>
      <c r="W19" s="111" t="s">
        <v>653</v>
      </c>
    </row>
    <row r="20" spans="1:23" ht="16.5" customHeight="1" x14ac:dyDescent="0.3">
      <c r="A20" s="118">
        <v>17</v>
      </c>
      <c r="B20" s="119">
        <v>1145</v>
      </c>
      <c r="C20" s="240">
        <v>126462</v>
      </c>
      <c r="D20" s="241" t="s">
        <v>160</v>
      </c>
      <c r="E20" s="242">
        <v>2019</v>
      </c>
      <c r="F20" s="241" t="s">
        <v>29</v>
      </c>
      <c r="G20" s="19" t="s">
        <v>612</v>
      </c>
      <c r="H20" s="19" t="s">
        <v>235</v>
      </c>
      <c r="I20" s="19"/>
      <c r="J20" s="19" t="s">
        <v>234</v>
      </c>
      <c r="K20" s="19">
        <v>48</v>
      </c>
      <c r="L20" s="19">
        <v>24</v>
      </c>
      <c r="M20" s="19" t="s">
        <v>321</v>
      </c>
      <c r="N20" s="96" t="s">
        <v>252</v>
      </c>
      <c r="O20" s="96" t="s">
        <v>378</v>
      </c>
      <c r="P20" s="96" t="s">
        <v>378</v>
      </c>
      <c r="Q20" s="96" t="s">
        <v>1416</v>
      </c>
      <c r="R20" s="96" t="s">
        <v>1367</v>
      </c>
      <c r="S20" s="19" t="s">
        <v>296</v>
      </c>
      <c r="T20" s="19" t="s">
        <v>253</v>
      </c>
      <c r="U20" s="96" t="s">
        <v>1365</v>
      </c>
      <c r="V20" s="19" t="s">
        <v>1366</v>
      </c>
      <c r="W20" s="111" t="s">
        <v>666</v>
      </c>
    </row>
    <row r="21" spans="1:23" ht="16.5" customHeight="1" x14ac:dyDescent="0.3">
      <c r="A21" s="118">
        <v>18</v>
      </c>
      <c r="B21" s="119">
        <v>1126</v>
      </c>
      <c r="C21" s="240">
        <v>126442</v>
      </c>
      <c r="D21" s="241" t="s">
        <v>159</v>
      </c>
      <c r="E21" s="242">
        <v>2019</v>
      </c>
      <c r="F21" s="241" t="s">
        <v>28</v>
      </c>
      <c r="G21" s="19" t="s">
        <v>522</v>
      </c>
      <c r="H21" s="19" t="s">
        <v>514</v>
      </c>
      <c r="I21" s="19"/>
      <c r="J21" s="19" t="s">
        <v>1370</v>
      </c>
      <c r="K21" s="19">
        <v>57</v>
      </c>
      <c r="L21" s="19" t="s">
        <v>662</v>
      </c>
      <c r="M21" s="19" t="s">
        <v>321</v>
      </c>
      <c r="N21" s="96" t="s">
        <v>252</v>
      </c>
      <c r="O21" s="96" t="s">
        <v>378</v>
      </c>
      <c r="P21" s="96" t="s">
        <v>378</v>
      </c>
      <c r="Q21" s="96" t="s">
        <v>1371</v>
      </c>
      <c r="R21" s="96" t="s">
        <v>1372</v>
      </c>
      <c r="S21" s="19" t="s">
        <v>295</v>
      </c>
      <c r="T21" s="19" t="s">
        <v>253</v>
      </c>
      <c r="U21" s="96" t="s">
        <v>654</v>
      </c>
      <c r="V21" s="19" t="s">
        <v>652</v>
      </c>
      <c r="W21" s="111" t="s">
        <v>1410</v>
      </c>
    </row>
    <row r="22" spans="1:23" ht="16.5" customHeight="1" x14ac:dyDescent="0.3">
      <c r="A22" s="118">
        <v>19</v>
      </c>
      <c r="B22" s="119">
        <v>1171</v>
      </c>
      <c r="C22" s="240">
        <v>126490</v>
      </c>
      <c r="D22" s="241" t="s">
        <v>162</v>
      </c>
      <c r="E22" s="242">
        <v>2019</v>
      </c>
      <c r="F22" s="241" t="s">
        <v>31</v>
      </c>
      <c r="G22" s="19" t="s">
        <v>508</v>
      </c>
      <c r="H22" s="19" t="s">
        <v>514</v>
      </c>
      <c r="I22" s="19" t="s">
        <v>1463</v>
      </c>
      <c r="J22" s="19" t="s">
        <v>331</v>
      </c>
      <c r="K22" s="19">
        <v>168</v>
      </c>
      <c r="L22" s="19">
        <v>53</v>
      </c>
      <c r="M22" s="19" t="s">
        <v>390</v>
      </c>
      <c r="N22" s="96" t="s">
        <v>252</v>
      </c>
      <c r="O22" s="97" t="s">
        <v>366</v>
      </c>
      <c r="P22" s="97" t="s">
        <v>1386</v>
      </c>
      <c r="Q22" s="96" t="s">
        <v>404</v>
      </c>
      <c r="R22" s="19" t="s">
        <v>1373</v>
      </c>
      <c r="S22" s="19" t="s">
        <v>234</v>
      </c>
      <c r="T22" s="19" t="s">
        <v>253</v>
      </c>
      <c r="U22" s="96" t="s">
        <v>259</v>
      </c>
      <c r="V22" s="19" t="s">
        <v>663</v>
      </c>
      <c r="W22" s="111" t="s">
        <v>671</v>
      </c>
    </row>
    <row r="23" spans="1:23" ht="16.5" customHeight="1" x14ac:dyDescent="0.3">
      <c r="A23" s="118">
        <v>20</v>
      </c>
      <c r="B23" s="119">
        <v>1179</v>
      </c>
      <c r="C23" s="240">
        <v>126498</v>
      </c>
      <c r="D23" s="241" t="s">
        <v>163</v>
      </c>
      <c r="E23" s="242">
        <v>2019</v>
      </c>
      <c r="F23" s="241" t="s">
        <v>32</v>
      </c>
      <c r="G23" s="19" t="s">
        <v>515</v>
      </c>
      <c r="H23" s="19" t="s">
        <v>278</v>
      </c>
      <c r="I23" s="19" t="s">
        <v>523</v>
      </c>
      <c r="J23" s="19" t="s">
        <v>679</v>
      </c>
      <c r="K23" s="19">
        <v>62</v>
      </c>
      <c r="L23" s="19">
        <v>56.9</v>
      </c>
      <c r="M23" s="19" t="s">
        <v>390</v>
      </c>
      <c r="N23" s="96" t="s">
        <v>252</v>
      </c>
      <c r="O23" s="96" t="s">
        <v>524</v>
      </c>
      <c r="P23" s="96" t="s">
        <v>509</v>
      </c>
      <c r="Q23" s="96" t="s">
        <v>672</v>
      </c>
      <c r="R23" s="96" t="s">
        <v>1417</v>
      </c>
      <c r="S23" s="19" t="s">
        <v>234</v>
      </c>
      <c r="T23" s="19" t="s">
        <v>253</v>
      </c>
      <c r="U23" s="97" t="s">
        <v>673</v>
      </c>
      <c r="V23" s="19" t="s">
        <v>674</v>
      </c>
      <c r="W23" s="111" t="s">
        <v>666</v>
      </c>
    </row>
    <row r="24" spans="1:23" ht="16.5" customHeight="1" x14ac:dyDescent="0.3">
      <c r="A24" s="118">
        <v>21</v>
      </c>
      <c r="B24" s="119">
        <v>1163</v>
      </c>
      <c r="C24" s="240">
        <v>126482</v>
      </c>
      <c r="D24" s="241" t="s">
        <v>161</v>
      </c>
      <c r="E24" s="242">
        <v>2019</v>
      </c>
      <c r="F24" s="241" t="s">
        <v>30</v>
      </c>
      <c r="G24" s="19" t="s">
        <v>383</v>
      </c>
      <c r="H24" s="19" t="s">
        <v>514</v>
      </c>
      <c r="I24" s="19"/>
      <c r="J24" s="19" t="s">
        <v>510</v>
      </c>
      <c r="K24" s="19">
        <v>40</v>
      </c>
      <c r="L24" s="19" t="s">
        <v>680</v>
      </c>
      <c r="M24" s="19" t="s">
        <v>525</v>
      </c>
      <c r="N24" s="96" t="s">
        <v>252</v>
      </c>
      <c r="O24" s="96" t="s">
        <v>378</v>
      </c>
      <c r="P24" s="96" t="s">
        <v>378</v>
      </c>
      <c r="Q24" s="96" t="s">
        <v>687</v>
      </c>
      <c r="R24" s="96" t="s">
        <v>681</v>
      </c>
      <c r="S24" s="19" t="s">
        <v>526</v>
      </c>
      <c r="T24" s="19" t="s">
        <v>253</v>
      </c>
      <c r="U24" s="96" t="s">
        <v>297</v>
      </c>
      <c r="V24" s="19" t="s">
        <v>682</v>
      </c>
      <c r="W24" s="111" t="s">
        <v>1410</v>
      </c>
    </row>
    <row r="25" spans="1:23" ht="16.5" customHeight="1" x14ac:dyDescent="0.3">
      <c r="A25" s="118">
        <v>22</v>
      </c>
      <c r="B25" s="119">
        <v>508</v>
      </c>
      <c r="C25" s="240">
        <v>125743</v>
      </c>
      <c r="D25" s="241" t="s">
        <v>142</v>
      </c>
      <c r="E25" s="242">
        <v>2019</v>
      </c>
      <c r="F25" s="241" t="s">
        <v>10</v>
      </c>
      <c r="G25" s="19" t="s">
        <v>515</v>
      </c>
      <c r="H25" s="19" t="s">
        <v>278</v>
      </c>
      <c r="I25" s="19"/>
      <c r="J25" s="19" t="s">
        <v>234</v>
      </c>
      <c r="K25" s="19">
        <v>160</v>
      </c>
      <c r="L25" s="19">
        <v>47.2</v>
      </c>
      <c r="M25" s="19"/>
      <c r="N25" s="96" t="s">
        <v>252</v>
      </c>
      <c r="O25" s="96" t="s">
        <v>1376</v>
      </c>
      <c r="P25" s="96" t="s">
        <v>1381</v>
      </c>
      <c r="Q25" s="96" t="s">
        <v>688</v>
      </c>
      <c r="R25" s="96" t="s">
        <v>691</v>
      </c>
      <c r="S25" s="19" t="s">
        <v>234</v>
      </c>
      <c r="T25" s="19" t="s">
        <v>253</v>
      </c>
      <c r="U25" s="96" t="s">
        <v>1418</v>
      </c>
      <c r="V25" s="19" t="s">
        <v>689</v>
      </c>
      <c r="W25" s="111" t="s">
        <v>666</v>
      </c>
    </row>
    <row r="26" spans="1:23" ht="16.5" customHeight="1" x14ac:dyDescent="0.3">
      <c r="A26" s="118">
        <v>23</v>
      </c>
      <c r="B26" s="119">
        <v>1358</v>
      </c>
      <c r="C26" s="240">
        <v>126698</v>
      </c>
      <c r="D26" s="241" t="s">
        <v>167</v>
      </c>
      <c r="E26" s="242">
        <v>2018</v>
      </c>
      <c r="F26" s="241" t="s">
        <v>36</v>
      </c>
      <c r="G26" s="19" t="s">
        <v>389</v>
      </c>
      <c r="H26" s="19" t="s">
        <v>278</v>
      </c>
      <c r="I26" s="19"/>
      <c r="J26" s="19" t="s">
        <v>255</v>
      </c>
      <c r="K26" s="19">
        <v>1449</v>
      </c>
      <c r="L26" s="19" t="s">
        <v>694</v>
      </c>
      <c r="M26" s="19" t="s">
        <v>321</v>
      </c>
      <c r="N26" s="96" t="s">
        <v>252</v>
      </c>
      <c r="O26" s="96" t="s">
        <v>416</v>
      </c>
      <c r="P26" s="96" t="s">
        <v>509</v>
      </c>
      <c r="Q26" s="96" t="s">
        <v>672</v>
      </c>
      <c r="R26" s="96" t="s">
        <v>695</v>
      </c>
      <c r="S26" s="19" t="s">
        <v>255</v>
      </c>
      <c r="T26" s="19" t="s">
        <v>253</v>
      </c>
      <c r="U26" s="96"/>
      <c r="V26" s="19" t="s">
        <v>696</v>
      </c>
      <c r="W26" s="111" t="s">
        <v>666</v>
      </c>
    </row>
    <row r="27" spans="1:23" ht="16.5" customHeight="1" x14ac:dyDescent="0.3">
      <c r="A27" s="118">
        <v>24</v>
      </c>
      <c r="B27" s="119">
        <v>1343</v>
      </c>
      <c r="C27" s="240">
        <v>126680</v>
      </c>
      <c r="D27" s="241" t="s">
        <v>165</v>
      </c>
      <c r="E27" s="242">
        <v>2018</v>
      </c>
      <c r="F27" s="241" t="s">
        <v>34</v>
      </c>
      <c r="G27" s="19" t="s">
        <v>413</v>
      </c>
      <c r="H27" s="19" t="s">
        <v>278</v>
      </c>
      <c r="I27" s="19"/>
      <c r="J27" s="19" t="s">
        <v>234</v>
      </c>
      <c r="K27" s="19">
        <v>260</v>
      </c>
      <c r="L27" s="19">
        <v>50</v>
      </c>
      <c r="M27" s="19"/>
      <c r="N27" s="96" t="s">
        <v>252</v>
      </c>
      <c r="O27" s="96" t="s">
        <v>527</v>
      </c>
      <c r="P27" s="96" t="s">
        <v>509</v>
      </c>
      <c r="Q27" s="96" t="s">
        <v>306</v>
      </c>
      <c r="R27" s="96" t="s">
        <v>700</v>
      </c>
      <c r="S27" s="19" t="s">
        <v>255</v>
      </c>
      <c r="T27" s="19" t="s">
        <v>253</v>
      </c>
      <c r="U27" s="97" t="s">
        <v>673</v>
      </c>
      <c r="V27" s="19" t="s">
        <v>699</v>
      </c>
      <c r="W27" s="111" t="s">
        <v>666</v>
      </c>
    </row>
    <row r="28" spans="1:23" ht="16.5" customHeight="1" thickBot="1" x14ac:dyDescent="0.35">
      <c r="A28" s="118">
        <v>25</v>
      </c>
      <c r="B28" s="119">
        <v>1389</v>
      </c>
      <c r="C28" s="240">
        <v>126731</v>
      </c>
      <c r="D28" s="243" t="s">
        <v>135</v>
      </c>
      <c r="E28" s="244">
        <v>2018</v>
      </c>
      <c r="F28" s="241" t="s">
        <v>37</v>
      </c>
      <c r="G28" s="19" t="s">
        <v>528</v>
      </c>
      <c r="H28" s="19" t="s">
        <v>307</v>
      </c>
      <c r="I28" s="23"/>
      <c r="J28" s="19" t="s">
        <v>316</v>
      </c>
      <c r="K28" s="19">
        <v>80</v>
      </c>
      <c r="L28" s="19">
        <v>9.1</v>
      </c>
      <c r="M28" s="19" t="s">
        <v>529</v>
      </c>
      <c r="N28" s="96" t="s">
        <v>252</v>
      </c>
      <c r="O28" s="96" t="s">
        <v>416</v>
      </c>
      <c r="P28" s="96" t="s">
        <v>509</v>
      </c>
      <c r="Q28" s="96" t="s">
        <v>707</v>
      </c>
      <c r="R28" s="96" t="s">
        <v>704</v>
      </c>
      <c r="S28" s="19" t="s">
        <v>234</v>
      </c>
      <c r="T28" s="19" t="s">
        <v>253</v>
      </c>
      <c r="U28" s="97" t="s">
        <v>673</v>
      </c>
      <c r="V28" s="19" t="s">
        <v>705</v>
      </c>
      <c r="W28" s="111" t="s">
        <v>1410</v>
      </c>
    </row>
    <row r="29" spans="1:23" s="122" customFormat="1" ht="16.5" customHeight="1" x14ac:dyDescent="0.3">
      <c r="A29" s="118">
        <v>26</v>
      </c>
      <c r="B29" s="119">
        <v>1346</v>
      </c>
      <c r="C29" s="245">
        <v>126683</v>
      </c>
      <c r="D29" s="98" t="s">
        <v>308</v>
      </c>
      <c r="E29" s="99">
        <v>2018</v>
      </c>
      <c r="F29" s="246" t="s">
        <v>35</v>
      </c>
      <c r="G29" s="19" t="s">
        <v>530</v>
      </c>
      <c r="H29" s="15" t="s">
        <v>307</v>
      </c>
      <c r="I29" s="105" t="s">
        <v>311</v>
      </c>
      <c r="J29" s="109" t="s">
        <v>255</v>
      </c>
      <c r="K29" s="19">
        <v>132</v>
      </c>
      <c r="L29" s="19"/>
      <c r="M29" s="19"/>
      <c r="N29" s="96" t="s">
        <v>252</v>
      </c>
      <c r="O29" s="96" t="s">
        <v>601</v>
      </c>
      <c r="P29" s="96" t="s">
        <v>1384</v>
      </c>
      <c r="Q29" s="96" t="s">
        <v>713</v>
      </c>
      <c r="R29" s="96" t="s">
        <v>1419</v>
      </c>
      <c r="S29" s="19" t="s">
        <v>255</v>
      </c>
      <c r="T29" s="19" t="s">
        <v>253</v>
      </c>
      <c r="U29" s="96" t="s">
        <v>709</v>
      </c>
      <c r="V29" s="19" t="s">
        <v>1410</v>
      </c>
      <c r="W29" s="110" t="s">
        <v>666</v>
      </c>
    </row>
    <row r="30" spans="1:23" s="122" customFormat="1" ht="16.5" customHeight="1" x14ac:dyDescent="0.3">
      <c r="A30" s="118">
        <v>27</v>
      </c>
      <c r="B30" s="119">
        <v>1400</v>
      </c>
      <c r="C30" s="245">
        <v>126743</v>
      </c>
      <c r="D30" s="100" t="s">
        <v>166</v>
      </c>
      <c r="E30" s="101">
        <v>2018</v>
      </c>
      <c r="F30" s="246" t="s">
        <v>38</v>
      </c>
      <c r="G30" s="19" t="s">
        <v>530</v>
      </c>
      <c r="H30" s="15" t="s">
        <v>307</v>
      </c>
      <c r="I30" s="106" t="s">
        <v>311</v>
      </c>
      <c r="J30" s="109" t="s">
        <v>255</v>
      </c>
      <c r="K30" s="19">
        <v>92</v>
      </c>
      <c r="L30" s="19"/>
      <c r="M30" s="19"/>
      <c r="N30" s="96" t="s">
        <v>252</v>
      </c>
      <c r="O30" s="96" t="s">
        <v>531</v>
      </c>
      <c r="P30" s="96" t="s">
        <v>1384</v>
      </c>
      <c r="Q30" s="96" t="s">
        <v>713</v>
      </c>
      <c r="R30" s="96" t="s">
        <v>1419</v>
      </c>
      <c r="S30" s="19" t="s">
        <v>255</v>
      </c>
      <c r="T30" s="19" t="s">
        <v>253</v>
      </c>
      <c r="U30" s="96" t="s">
        <v>312</v>
      </c>
      <c r="V30" s="19"/>
      <c r="W30" s="110"/>
    </row>
    <row r="31" spans="1:23" ht="16.5" customHeight="1" thickBot="1" x14ac:dyDescent="0.35">
      <c r="A31" s="118">
        <v>28</v>
      </c>
      <c r="B31" s="119">
        <v>1663</v>
      </c>
      <c r="C31" s="245">
        <v>127032</v>
      </c>
      <c r="D31" s="247" t="s">
        <v>166</v>
      </c>
      <c r="E31" s="248">
        <v>2017</v>
      </c>
      <c r="F31" s="249" t="s">
        <v>43</v>
      </c>
      <c r="G31" s="19" t="s">
        <v>530</v>
      </c>
      <c r="H31" s="15" t="s">
        <v>307</v>
      </c>
      <c r="I31" s="107" t="s">
        <v>311</v>
      </c>
      <c r="J31" s="109" t="s">
        <v>255</v>
      </c>
      <c r="K31" s="19">
        <v>172</v>
      </c>
      <c r="L31" s="19" t="s">
        <v>711</v>
      </c>
      <c r="M31" s="19"/>
      <c r="N31" s="96" t="s">
        <v>252</v>
      </c>
      <c r="O31" s="96" t="s">
        <v>531</v>
      </c>
      <c r="P31" s="96" t="s">
        <v>1384</v>
      </c>
      <c r="Q31" s="96" t="s">
        <v>713</v>
      </c>
      <c r="R31" s="96" t="s">
        <v>1419</v>
      </c>
      <c r="S31" s="19" t="s">
        <v>255</v>
      </c>
      <c r="T31" s="19" t="s">
        <v>253</v>
      </c>
      <c r="U31" s="96" t="s">
        <v>309</v>
      </c>
      <c r="V31" s="19" t="s">
        <v>710</v>
      </c>
      <c r="W31" s="111" t="s">
        <v>666</v>
      </c>
    </row>
    <row r="32" spans="1:23" ht="16.5" customHeight="1" thickBot="1" x14ac:dyDescent="0.35">
      <c r="A32" s="118">
        <v>29</v>
      </c>
      <c r="B32" s="119">
        <v>1501</v>
      </c>
      <c r="C32" s="240">
        <v>126853</v>
      </c>
      <c r="D32" s="250" t="s">
        <v>169</v>
      </c>
      <c r="E32" s="251">
        <v>2017</v>
      </c>
      <c r="F32" s="241" t="s">
        <v>40</v>
      </c>
      <c r="G32" s="19" t="s">
        <v>389</v>
      </c>
      <c r="H32" s="19" t="s">
        <v>278</v>
      </c>
      <c r="I32" s="82"/>
      <c r="J32" s="19" t="s">
        <v>318</v>
      </c>
      <c r="K32" s="19" t="s">
        <v>1400</v>
      </c>
      <c r="L32" s="108">
        <v>79.099999999999994</v>
      </c>
      <c r="M32" s="19" t="s">
        <v>321</v>
      </c>
      <c r="N32" s="96" t="s">
        <v>252</v>
      </c>
      <c r="O32" s="96" t="s">
        <v>414</v>
      </c>
      <c r="P32" s="96" t="s">
        <v>509</v>
      </c>
      <c r="Q32" s="96" t="s">
        <v>1420</v>
      </c>
      <c r="R32" s="96" t="s">
        <v>715</v>
      </c>
      <c r="S32" s="19" t="s">
        <v>262</v>
      </c>
      <c r="T32" s="19" t="s">
        <v>253</v>
      </c>
      <c r="U32" s="97" t="s">
        <v>366</v>
      </c>
      <c r="V32" s="19" t="s">
        <v>714</v>
      </c>
      <c r="W32" s="111" t="s">
        <v>666</v>
      </c>
    </row>
    <row r="33" spans="1:23" s="122" customFormat="1" ht="16.5" customHeight="1" x14ac:dyDescent="0.3">
      <c r="A33" s="118">
        <v>30</v>
      </c>
      <c r="B33" s="119">
        <v>3551</v>
      </c>
      <c r="C33" s="245">
        <v>129566</v>
      </c>
      <c r="D33" s="98" t="s">
        <v>211</v>
      </c>
      <c r="E33" s="99">
        <v>2017</v>
      </c>
      <c r="F33" s="252" t="s">
        <v>92</v>
      </c>
      <c r="G33" s="19" t="s">
        <v>535</v>
      </c>
      <c r="H33" s="15" t="s">
        <v>514</v>
      </c>
      <c r="I33" s="105" t="s">
        <v>721</v>
      </c>
      <c r="J33" s="109" t="s">
        <v>532</v>
      </c>
      <c r="K33" s="19">
        <v>247</v>
      </c>
      <c r="L33" s="19"/>
      <c r="M33" s="19" t="s">
        <v>390</v>
      </c>
      <c r="N33" s="96" t="s">
        <v>334</v>
      </c>
      <c r="O33" s="96" t="s">
        <v>416</v>
      </c>
      <c r="P33" s="96" t="s">
        <v>1456</v>
      </c>
      <c r="Q33" s="96" t="s">
        <v>1421</v>
      </c>
      <c r="R33" s="96" t="s">
        <v>717</v>
      </c>
      <c r="S33" s="19" t="s">
        <v>533</v>
      </c>
      <c r="T33" s="19" t="s">
        <v>718</v>
      </c>
      <c r="U33" s="96" t="s">
        <v>259</v>
      </c>
      <c r="V33" s="19"/>
      <c r="W33" s="110"/>
    </row>
    <row r="34" spans="1:23" s="122" customFormat="1" ht="16.5" customHeight="1" x14ac:dyDescent="0.3">
      <c r="A34" s="118">
        <v>31</v>
      </c>
      <c r="B34" s="119">
        <v>1518</v>
      </c>
      <c r="C34" s="245">
        <v>126873</v>
      </c>
      <c r="D34" s="100" t="s">
        <v>170</v>
      </c>
      <c r="E34" s="101">
        <v>2017</v>
      </c>
      <c r="F34" s="246" t="s">
        <v>41</v>
      </c>
      <c r="G34" s="19" t="s">
        <v>535</v>
      </c>
      <c r="H34" s="15" t="s">
        <v>514</v>
      </c>
      <c r="I34" s="106" t="s">
        <v>722</v>
      </c>
      <c r="J34" s="109" t="s">
        <v>534</v>
      </c>
      <c r="K34" s="19">
        <v>167</v>
      </c>
      <c r="L34" s="19"/>
      <c r="M34" s="19" t="s">
        <v>321</v>
      </c>
      <c r="N34" s="96" t="s">
        <v>252</v>
      </c>
      <c r="O34" s="96" t="s">
        <v>416</v>
      </c>
      <c r="P34" s="96" t="s">
        <v>1456</v>
      </c>
      <c r="Q34" s="96" t="s">
        <v>708</v>
      </c>
      <c r="R34" s="96" t="s">
        <v>708</v>
      </c>
      <c r="S34" s="19" t="s">
        <v>234</v>
      </c>
      <c r="T34" s="19" t="s">
        <v>253</v>
      </c>
      <c r="U34" s="96" t="s">
        <v>259</v>
      </c>
      <c r="V34" s="19"/>
      <c r="W34" s="110"/>
    </row>
    <row r="35" spans="1:23" ht="16.5" customHeight="1" thickBot="1" x14ac:dyDescent="0.35">
      <c r="A35" s="118">
        <v>32</v>
      </c>
      <c r="B35" s="119">
        <v>1756</v>
      </c>
      <c r="C35" s="245">
        <v>127135</v>
      </c>
      <c r="D35" s="247" t="s">
        <v>170</v>
      </c>
      <c r="E35" s="248">
        <v>2016</v>
      </c>
      <c r="F35" s="253" t="s">
        <v>48</v>
      </c>
      <c r="G35" s="19" t="s">
        <v>535</v>
      </c>
      <c r="H35" s="15" t="s">
        <v>514</v>
      </c>
      <c r="I35" s="107" t="s">
        <v>721</v>
      </c>
      <c r="J35" s="109" t="s">
        <v>324</v>
      </c>
      <c r="K35" s="19">
        <v>251</v>
      </c>
      <c r="L35" s="19">
        <v>45.6</v>
      </c>
      <c r="M35" s="19" t="s">
        <v>321</v>
      </c>
      <c r="N35" s="96" t="s">
        <v>252</v>
      </c>
      <c r="O35" s="96" t="s">
        <v>416</v>
      </c>
      <c r="P35" s="96" t="s">
        <v>509</v>
      </c>
      <c r="Q35" s="96" t="s">
        <v>723</v>
      </c>
      <c r="R35" s="96" t="s">
        <v>724</v>
      </c>
      <c r="S35" s="19" t="s">
        <v>234</v>
      </c>
      <c r="T35" s="19" t="s">
        <v>253</v>
      </c>
      <c r="U35" s="96" t="s">
        <v>259</v>
      </c>
      <c r="V35" s="19" t="s">
        <v>725</v>
      </c>
      <c r="W35" s="111" t="s">
        <v>1410</v>
      </c>
    </row>
    <row r="36" spans="1:23" ht="16.5" customHeight="1" x14ac:dyDescent="0.3">
      <c r="A36" s="118">
        <v>33</v>
      </c>
      <c r="B36" s="119">
        <v>1720</v>
      </c>
      <c r="C36" s="240">
        <v>127093</v>
      </c>
      <c r="D36" s="254" t="s">
        <v>173</v>
      </c>
      <c r="E36" s="255">
        <v>2016</v>
      </c>
      <c r="F36" s="241" t="s">
        <v>45</v>
      </c>
      <c r="G36" s="19" t="s">
        <v>383</v>
      </c>
      <c r="H36" s="19" t="s">
        <v>514</v>
      </c>
      <c r="I36" s="31"/>
      <c r="J36" s="19" t="s">
        <v>536</v>
      </c>
      <c r="K36" s="19">
        <v>158</v>
      </c>
      <c r="L36" s="19">
        <v>35</v>
      </c>
      <c r="M36" s="19" t="s">
        <v>537</v>
      </c>
      <c r="N36" s="96" t="s">
        <v>252</v>
      </c>
      <c r="O36" s="96" t="s">
        <v>416</v>
      </c>
      <c r="P36" s="96" t="s">
        <v>509</v>
      </c>
      <c r="Q36" s="102" t="s">
        <v>1422</v>
      </c>
      <c r="R36" s="96" t="s">
        <v>729</v>
      </c>
      <c r="S36" s="19" t="s">
        <v>255</v>
      </c>
      <c r="T36" s="19" t="s">
        <v>253</v>
      </c>
      <c r="U36" s="97" t="s">
        <v>730</v>
      </c>
      <c r="V36" s="19" t="s">
        <v>731</v>
      </c>
      <c r="W36" s="111" t="s">
        <v>666</v>
      </c>
    </row>
    <row r="37" spans="1:23" ht="16.5" customHeight="1" x14ac:dyDescent="0.3">
      <c r="A37" s="118">
        <v>34</v>
      </c>
      <c r="B37" s="119">
        <v>3582</v>
      </c>
      <c r="C37" s="240">
        <v>129682</v>
      </c>
      <c r="D37" s="241" t="s">
        <v>212</v>
      </c>
      <c r="E37" s="242">
        <v>2016</v>
      </c>
      <c r="F37" s="241" t="s">
        <v>93</v>
      </c>
      <c r="G37" s="19" t="s">
        <v>405</v>
      </c>
      <c r="H37" s="19" t="s">
        <v>514</v>
      </c>
      <c r="I37" s="19"/>
      <c r="J37" s="19" t="s">
        <v>327</v>
      </c>
      <c r="K37" s="19">
        <v>41</v>
      </c>
      <c r="L37" s="19">
        <v>54.6</v>
      </c>
      <c r="M37" s="19"/>
      <c r="N37" s="96" t="s">
        <v>273</v>
      </c>
      <c r="O37" s="96" t="s">
        <v>416</v>
      </c>
      <c r="P37" s="96" t="s">
        <v>509</v>
      </c>
      <c r="Q37" s="96" t="s">
        <v>737</v>
      </c>
      <c r="R37" s="96" t="s">
        <v>736</v>
      </c>
      <c r="S37" s="19" t="s">
        <v>329</v>
      </c>
      <c r="T37" s="19" t="s">
        <v>293</v>
      </c>
      <c r="U37" s="97" t="s">
        <v>366</v>
      </c>
      <c r="V37" s="19" t="s">
        <v>738</v>
      </c>
      <c r="W37" s="111" t="s">
        <v>667</v>
      </c>
    </row>
    <row r="38" spans="1:23" ht="16.5" customHeight="1" x14ac:dyDescent="0.3">
      <c r="A38" s="118">
        <v>35</v>
      </c>
      <c r="B38" s="119">
        <v>1733</v>
      </c>
      <c r="C38" s="240">
        <v>127109</v>
      </c>
      <c r="D38" s="241" t="s">
        <v>174</v>
      </c>
      <c r="E38" s="242">
        <v>2016</v>
      </c>
      <c r="F38" s="241" t="s">
        <v>47</v>
      </c>
      <c r="G38" s="19" t="s">
        <v>426</v>
      </c>
      <c r="H38" s="19" t="s">
        <v>278</v>
      </c>
      <c r="I38" s="19"/>
      <c r="J38" s="19" t="s">
        <v>255</v>
      </c>
      <c r="K38" s="19">
        <v>73</v>
      </c>
      <c r="L38" s="19">
        <v>7</v>
      </c>
      <c r="M38" s="19" t="s">
        <v>538</v>
      </c>
      <c r="N38" s="96" t="s">
        <v>252</v>
      </c>
      <c r="O38" s="96" t="s">
        <v>539</v>
      </c>
      <c r="P38" s="96" t="s">
        <v>509</v>
      </c>
      <c r="Q38" s="96" t="s">
        <v>742</v>
      </c>
      <c r="R38" s="96" t="s">
        <v>743</v>
      </c>
      <c r="S38" s="19" t="s">
        <v>255</v>
      </c>
      <c r="T38" s="19" t="s">
        <v>253</v>
      </c>
      <c r="U38" s="97" t="s">
        <v>730</v>
      </c>
      <c r="V38" s="19" t="s">
        <v>744</v>
      </c>
      <c r="W38" s="111" t="s">
        <v>668</v>
      </c>
    </row>
    <row r="39" spans="1:23" ht="16.5" customHeight="1" x14ac:dyDescent="0.3">
      <c r="A39" s="118">
        <v>36</v>
      </c>
      <c r="B39" s="119">
        <v>1758</v>
      </c>
      <c r="C39" s="240">
        <v>127137</v>
      </c>
      <c r="D39" s="241" t="s">
        <v>175</v>
      </c>
      <c r="E39" s="242">
        <v>2016</v>
      </c>
      <c r="F39" s="241" t="s">
        <v>49</v>
      </c>
      <c r="G39" s="19" t="s">
        <v>508</v>
      </c>
      <c r="H39" s="19" t="s">
        <v>278</v>
      </c>
      <c r="I39" s="19"/>
      <c r="J39" s="19" t="s">
        <v>540</v>
      </c>
      <c r="K39" s="19">
        <v>155</v>
      </c>
      <c r="L39" s="19">
        <v>13</v>
      </c>
      <c r="M39" s="19" t="s">
        <v>541</v>
      </c>
      <c r="N39" s="96" t="s">
        <v>334</v>
      </c>
      <c r="O39" s="96" t="s">
        <v>378</v>
      </c>
      <c r="P39" s="96" t="s">
        <v>378</v>
      </c>
      <c r="Q39" s="96" t="s">
        <v>748</v>
      </c>
      <c r="R39" s="96" t="s">
        <v>743</v>
      </c>
      <c r="S39" s="19" t="s">
        <v>319</v>
      </c>
      <c r="T39" s="19" t="s">
        <v>253</v>
      </c>
      <c r="U39" s="96" t="s">
        <v>263</v>
      </c>
      <c r="V39" s="19" t="s">
        <v>749</v>
      </c>
      <c r="W39" s="111" t="s">
        <v>668</v>
      </c>
    </row>
    <row r="40" spans="1:23" ht="16.5" customHeight="1" x14ac:dyDescent="0.3">
      <c r="A40" s="118">
        <v>37</v>
      </c>
      <c r="B40" s="119">
        <v>1862</v>
      </c>
      <c r="C40" s="240">
        <v>127251</v>
      </c>
      <c r="D40" s="241" t="s">
        <v>177</v>
      </c>
      <c r="E40" s="242">
        <v>2016</v>
      </c>
      <c r="F40" s="241" t="s">
        <v>50</v>
      </c>
      <c r="G40" s="19" t="s">
        <v>505</v>
      </c>
      <c r="H40" s="19" t="s">
        <v>455</v>
      </c>
      <c r="I40" s="19"/>
      <c r="J40" s="19" t="s">
        <v>339</v>
      </c>
      <c r="K40" s="19" t="s">
        <v>753</v>
      </c>
      <c r="L40" s="19" t="s">
        <v>754</v>
      </c>
      <c r="M40" s="19" t="s">
        <v>728</v>
      </c>
      <c r="N40" s="96" t="s">
        <v>252</v>
      </c>
      <c r="O40" s="96" t="s">
        <v>542</v>
      </c>
      <c r="P40" s="96" t="s">
        <v>509</v>
      </c>
      <c r="Q40" s="96" t="s">
        <v>755</v>
      </c>
      <c r="R40" s="96" t="s">
        <v>758</v>
      </c>
      <c r="S40" s="19" t="s">
        <v>228</v>
      </c>
      <c r="T40" s="19" t="s">
        <v>1423</v>
      </c>
      <c r="U40" s="96" t="s">
        <v>267</v>
      </c>
      <c r="V40" s="19" t="s">
        <v>757</v>
      </c>
      <c r="W40" s="111" t="s">
        <v>1410</v>
      </c>
    </row>
    <row r="41" spans="1:23" ht="16.5" customHeight="1" x14ac:dyDescent="0.3">
      <c r="A41" s="118">
        <v>38</v>
      </c>
      <c r="B41" s="119">
        <v>1897</v>
      </c>
      <c r="C41" s="240">
        <v>127292</v>
      </c>
      <c r="D41" s="241" t="s">
        <v>178</v>
      </c>
      <c r="E41" s="242">
        <v>2015</v>
      </c>
      <c r="F41" s="241" t="s">
        <v>51</v>
      </c>
      <c r="G41" s="19" t="s">
        <v>415</v>
      </c>
      <c r="H41" s="19" t="s">
        <v>278</v>
      </c>
      <c r="I41" s="19"/>
      <c r="J41" s="19" t="s">
        <v>327</v>
      </c>
      <c r="K41" s="19">
        <v>782</v>
      </c>
      <c r="L41" s="19" t="s">
        <v>759</v>
      </c>
      <c r="M41" s="19" t="s">
        <v>321</v>
      </c>
      <c r="N41" s="96" t="s">
        <v>252</v>
      </c>
      <c r="O41" s="96" t="s">
        <v>416</v>
      </c>
      <c r="P41" s="96" t="s">
        <v>509</v>
      </c>
      <c r="Q41" s="96" t="s">
        <v>269</v>
      </c>
      <c r="R41" s="96" t="s">
        <v>761</v>
      </c>
      <c r="S41" s="19" t="s">
        <v>262</v>
      </c>
      <c r="T41" s="19" t="s">
        <v>253</v>
      </c>
      <c r="U41" s="97" t="s">
        <v>730</v>
      </c>
      <c r="V41" s="19" t="s">
        <v>760</v>
      </c>
      <c r="W41" s="111" t="s">
        <v>666</v>
      </c>
    </row>
    <row r="42" spans="1:23" ht="16.5" customHeight="1" x14ac:dyDescent="0.3">
      <c r="A42" s="118">
        <v>39</v>
      </c>
      <c r="B42" s="119">
        <v>2070</v>
      </c>
      <c r="C42" s="240">
        <v>127485</v>
      </c>
      <c r="D42" s="241" t="s">
        <v>179</v>
      </c>
      <c r="E42" s="242">
        <v>2014</v>
      </c>
      <c r="F42" s="241" t="s">
        <v>53</v>
      </c>
      <c r="G42" s="19" t="s">
        <v>389</v>
      </c>
      <c r="H42" s="19" t="s">
        <v>278</v>
      </c>
      <c r="I42" s="19" t="s">
        <v>1458</v>
      </c>
      <c r="J42" s="19" t="s">
        <v>327</v>
      </c>
      <c r="K42" s="19">
        <v>431</v>
      </c>
      <c r="L42" s="19">
        <v>36</v>
      </c>
      <c r="M42" s="19" t="s">
        <v>321</v>
      </c>
      <c r="N42" s="96" t="s">
        <v>252</v>
      </c>
      <c r="O42" s="96" t="s">
        <v>1385</v>
      </c>
      <c r="P42" s="96" t="s">
        <v>509</v>
      </c>
      <c r="Q42" s="96" t="s">
        <v>1424</v>
      </c>
      <c r="R42" s="96" t="s">
        <v>1425</v>
      </c>
      <c r="S42" s="19" t="s">
        <v>234</v>
      </c>
      <c r="T42" s="19" t="s">
        <v>253</v>
      </c>
      <c r="U42" s="97" t="s">
        <v>366</v>
      </c>
      <c r="V42" s="19" t="s">
        <v>764</v>
      </c>
      <c r="W42" s="111" t="s">
        <v>666</v>
      </c>
    </row>
    <row r="43" spans="1:23" ht="16.5" customHeight="1" x14ac:dyDescent="0.3">
      <c r="A43" s="118">
        <v>40</v>
      </c>
      <c r="B43" s="119">
        <v>2058</v>
      </c>
      <c r="C43" s="240">
        <v>127471</v>
      </c>
      <c r="D43" s="241" t="s">
        <v>175</v>
      </c>
      <c r="E43" s="242">
        <v>2014</v>
      </c>
      <c r="F43" s="241" t="s">
        <v>52</v>
      </c>
      <c r="G43" s="19" t="s">
        <v>508</v>
      </c>
      <c r="H43" s="19" t="s">
        <v>278</v>
      </c>
      <c r="I43" s="19" t="s">
        <v>1455</v>
      </c>
      <c r="J43" s="19" t="s">
        <v>270</v>
      </c>
      <c r="K43" s="19">
        <v>262</v>
      </c>
      <c r="L43" s="19">
        <v>40</v>
      </c>
      <c r="M43" s="19" t="s">
        <v>321</v>
      </c>
      <c r="N43" s="96" t="s">
        <v>258</v>
      </c>
      <c r="O43" s="96" t="s">
        <v>544</v>
      </c>
      <c r="P43" s="96" t="s">
        <v>1380</v>
      </c>
      <c r="Q43" s="96" t="s">
        <v>770</v>
      </c>
      <c r="R43" s="96" t="s">
        <v>771</v>
      </c>
      <c r="S43" s="19" t="s">
        <v>234</v>
      </c>
      <c r="T43" s="19" t="s">
        <v>253</v>
      </c>
      <c r="U43" s="96" t="s">
        <v>263</v>
      </c>
      <c r="V43" s="19" t="s">
        <v>772</v>
      </c>
      <c r="W43" s="111" t="s">
        <v>1410</v>
      </c>
    </row>
    <row r="44" spans="1:23" ht="16.5" customHeight="1" x14ac:dyDescent="0.3">
      <c r="A44" s="118">
        <v>41</v>
      </c>
      <c r="B44" s="119">
        <v>2254</v>
      </c>
      <c r="C44" s="240">
        <v>127690</v>
      </c>
      <c r="D44" s="241" t="s">
        <v>184</v>
      </c>
      <c r="E44" s="242">
        <v>2013</v>
      </c>
      <c r="F44" s="241" t="s">
        <v>56</v>
      </c>
      <c r="G44" s="19" t="s">
        <v>508</v>
      </c>
      <c r="H44" s="19" t="s">
        <v>278</v>
      </c>
      <c r="I44" s="19"/>
      <c r="J44" s="19" t="s">
        <v>255</v>
      </c>
      <c r="K44" s="19">
        <v>787</v>
      </c>
      <c r="L44" s="19">
        <v>38.200000000000003</v>
      </c>
      <c r="M44" s="19" t="s">
        <v>321</v>
      </c>
      <c r="N44" s="96" t="s">
        <v>252</v>
      </c>
      <c r="O44" s="96" t="s">
        <v>543</v>
      </c>
      <c r="P44" s="96" t="s">
        <v>509</v>
      </c>
      <c r="Q44" s="96" t="s">
        <v>780</v>
      </c>
      <c r="R44" s="96" t="s">
        <v>781</v>
      </c>
      <c r="S44" s="19" t="s">
        <v>255</v>
      </c>
      <c r="T44" s="19" t="s">
        <v>298</v>
      </c>
      <c r="U44" s="97" t="s">
        <v>366</v>
      </c>
      <c r="V44" s="19" t="s">
        <v>782</v>
      </c>
      <c r="W44" s="111" t="s">
        <v>669</v>
      </c>
    </row>
    <row r="45" spans="1:23" ht="16.5" customHeight="1" x14ac:dyDescent="0.3">
      <c r="A45" s="118">
        <v>42</v>
      </c>
      <c r="B45" s="119">
        <v>3654</v>
      </c>
      <c r="C45" s="240">
        <v>129920</v>
      </c>
      <c r="D45" s="241" t="s">
        <v>214</v>
      </c>
      <c r="E45" s="242">
        <v>2013</v>
      </c>
      <c r="F45" s="241" t="s">
        <v>95</v>
      </c>
      <c r="G45" s="19" t="s">
        <v>415</v>
      </c>
      <c r="H45" s="19" t="s">
        <v>278</v>
      </c>
      <c r="I45" s="19" t="s">
        <v>783</v>
      </c>
      <c r="J45" s="19" t="s">
        <v>330</v>
      </c>
      <c r="K45" s="19">
        <v>107</v>
      </c>
      <c r="L45" s="19">
        <v>59</v>
      </c>
      <c r="M45" s="19" t="s">
        <v>321</v>
      </c>
      <c r="N45" s="96" t="s">
        <v>252</v>
      </c>
      <c r="O45" s="96" t="s">
        <v>546</v>
      </c>
      <c r="P45" s="96" t="s">
        <v>509</v>
      </c>
      <c r="Q45" s="96" t="s">
        <v>784</v>
      </c>
      <c r="R45" s="96" t="s">
        <v>786</v>
      </c>
      <c r="S45" s="19" t="s">
        <v>234</v>
      </c>
      <c r="T45" s="19" t="s">
        <v>253</v>
      </c>
      <c r="U45" s="96" t="s">
        <v>785</v>
      </c>
      <c r="V45" s="19" t="s">
        <v>787</v>
      </c>
      <c r="W45" s="111" t="s">
        <v>666</v>
      </c>
    </row>
    <row r="46" spans="1:23" ht="16.5" customHeight="1" x14ac:dyDescent="0.3">
      <c r="A46" s="118">
        <v>43</v>
      </c>
      <c r="B46" s="119">
        <v>2367</v>
      </c>
      <c r="C46" s="240">
        <v>127815</v>
      </c>
      <c r="D46" s="241" t="s">
        <v>182</v>
      </c>
      <c r="E46" s="242">
        <v>2012</v>
      </c>
      <c r="F46" s="241" t="s">
        <v>59</v>
      </c>
      <c r="G46" s="19" t="s">
        <v>508</v>
      </c>
      <c r="H46" s="19" t="s">
        <v>278</v>
      </c>
      <c r="I46" s="19"/>
      <c r="J46" s="19" t="s">
        <v>234</v>
      </c>
      <c r="K46" s="19">
        <v>109</v>
      </c>
      <c r="L46" s="19">
        <v>14</v>
      </c>
      <c r="M46" s="19" t="s">
        <v>538</v>
      </c>
      <c r="N46" s="96" t="s">
        <v>252</v>
      </c>
      <c r="O46" s="96" t="s">
        <v>547</v>
      </c>
      <c r="P46" s="96" t="s">
        <v>1388</v>
      </c>
      <c r="Q46" s="96" t="s">
        <v>1426</v>
      </c>
      <c r="R46" s="96" t="s">
        <v>794</v>
      </c>
      <c r="S46" s="19" t="s">
        <v>234</v>
      </c>
      <c r="T46" s="19" t="s">
        <v>253</v>
      </c>
      <c r="U46" s="96"/>
      <c r="V46" s="19" t="s">
        <v>793</v>
      </c>
      <c r="W46" s="111" t="s">
        <v>668</v>
      </c>
    </row>
    <row r="47" spans="1:23" ht="16.5" customHeight="1" x14ac:dyDescent="0.3">
      <c r="A47" s="118">
        <v>44</v>
      </c>
      <c r="B47" s="119">
        <v>2497</v>
      </c>
      <c r="C47" s="240">
        <v>127956</v>
      </c>
      <c r="D47" s="241" t="s">
        <v>131</v>
      </c>
      <c r="E47" s="242">
        <v>2012</v>
      </c>
      <c r="F47" s="241" t="s">
        <v>63</v>
      </c>
      <c r="G47" s="19" t="s">
        <v>389</v>
      </c>
      <c r="H47" s="19" t="s">
        <v>545</v>
      </c>
      <c r="I47" s="19" t="s">
        <v>323</v>
      </c>
      <c r="J47" s="19" t="s">
        <v>506</v>
      </c>
      <c r="K47" s="19">
        <v>65</v>
      </c>
      <c r="L47" s="19" t="s">
        <v>795</v>
      </c>
      <c r="M47" s="19" t="s">
        <v>548</v>
      </c>
      <c r="N47" s="96" t="s">
        <v>252</v>
      </c>
      <c r="O47" s="96" t="s">
        <v>416</v>
      </c>
      <c r="P47" s="96" t="s">
        <v>509</v>
      </c>
      <c r="Q47" s="96" t="s">
        <v>1427</v>
      </c>
      <c r="R47" s="96" t="s">
        <v>796</v>
      </c>
      <c r="S47" s="19" t="s">
        <v>255</v>
      </c>
      <c r="T47" s="19" t="s">
        <v>253</v>
      </c>
      <c r="U47" s="96"/>
      <c r="V47" s="19" t="s">
        <v>798</v>
      </c>
      <c r="W47" s="111" t="s">
        <v>668</v>
      </c>
    </row>
    <row r="48" spans="1:23" ht="16.5" customHeight="1" x14ac:dyDescent="0.3">
      <c r="A48" s="118">
        <v>45</v>
      </c>
      <c r="B48" s="119">
        <v>2382</v>
      </c>
      <c r="C48" s="240">
        <v>127830</v>
      </c>
      <c r="D48" s="241" t="s">
        <v>176</v>
      </c>
      <c r="E48" s="242">
        <v>2012</v>
      </c>
      <c r="F48" s="241" t="s">
        <v>60</v>
      </c>
      <c r="G48" s="19" t="s">
        <v>505</v>
      </c>
      <c r="H48" s="19" t="s">
        <v>278</v>
      </c>
      <c r="I48" s="19"/>
      <c r="J48" s="19" t="s">
        <v>327</v>
      </c>
      <c r="K48" s="19">
        <v>512</v>
      </c>
      <c r="L48" s="19">
        <v>42.2</v>
      </c>
      <c r="M48" s="19" t="s">
        <v>390</v>
      </c>
      <c r="N48" s="96" t="s">
        <v>252</v>
      </c>
      <c r="O48" s="96" t="s">
        <v>550</v>
      </c>
      <c r="P48" s="96" t="s">
        <v>509</v>
      </c>
      <c r="Q48" s="102" t="s">
        <v>1428</v>
      </c>
      <c r="R48" s="96" t="s">
        <v>799</v>
      </c>
      <c r="S48" s="19" t="s">
        <v>549</v>
      </c>
      <c r="T48" s="19" t="s">
        <v>801</v>
      </c>
      <c r="U48" s="97" t="s">
        <v>366</v>
      </c>
      <c r="V48" s="19" t="s">
        <v>800</v>
      </c>
      <c r="W48" s="111" t="s">
        <v>666</v>
      </c>
    </row>
    <row r="49" spans="1:23" ht="16.5" customHeight="1" x14ac:dyDescent="0.3">
      <c r="A49" s="118">
        <v>46</v>
      </c>
      <c r="B49" s="119">
        <v>3682</v>
      </c>
      <c r="C49" s="240">
        <v>130011</v>
      </c>
      <c r="D49" s="241" t="s">
        <v>144</v>
      </c>
      <c r="E49" s="242">
        <v>2012</v>
      </c>
      <c r="F49" s="241" t="s">
        <v>96</v>
      </c>
      <c r="G49" s="19" t="s">
        <v>484</v>
      </c>
      <c r="H49" s="19" t="s">
        <v>514</v>
      </c>
      <c r="I49" s="19"/>
      <c r="J49" s="19" t="s">
        <v>327</v>
      </c>
      <c r="K49" s="19">
        <v>60</v>
      </c>
      <c r="L49" s="19">
        <v>58</v>
      </c>
      <c r="M49" s="19" t="s">
        <v>390</v>
      </c>
      <c r="N49" s="96" t="s">
        <v>252</v>
      </c>
      <c r="O49" s="96" t="s">
        <v>551</v>
      </c>
      <c r="P49" s="96" t="s">
        <v>1394</v>
      </c>
      <c r="Q49" s="96" t="s">
        <v>805</v>
      </c>
      <c r="R49" s="96" t="s">
        <v>806</v>
      </c>
      <c r="S49" s="19" t="s">
        <v>234</v>
      </c>
      <c r="T49" s="19" t="s">
        <v>253</v>
      </c>
      <c r="U49" s="97" t="s">
        <v>807</v>
      </c>
      <c r="V49" s="19" t="s">
        <v>808</v>
      </c>
      <c r="W49" s="111" t="s">
        <v>666</v>
      </c>
    </row>
    <row r="50" spans="1:23" ht="16.5" customHeight="1" x14ac:dyDescent="0.3">
      <c r="A50" s="118">
        <v>47</v>
      </c>
      <c r="B50" s="119">
        <v>2365</v>
      </c>
      <c r="C50" s="240">
        <v>127813</v>
      </c>
      <c r="D50" s="241" t="s">
        <v>165</v>
      </c>
      <c r="E50" s="242">
        <v>2012</v>
      </c>
      <c r="F50" s="241" t="s">
        <v>58</v>
      </c>
      <c r="G50" s="19" t="s">
        <v>413</v>
      </c>
      <c r="H50" s="19" t="s">
        <v>514</v>
      </c>
      <c r="I50" s="19"/>
      <c r="J50" s="19" t="s">
        <v>255</v>
      </c>
      <c r="K50" s="19">
        <v>143</v>
      </c>
      <c r="L50" s="19">
        <v>49.2</v>
      </c>
      <c r="M50" s="19"/>
      <c r="N50" s="96" t="s">
        <v>258</v>
      </c>
      <c r="O50" s="96" t="s">
        <v>552</v>
      </c>
      <c r="P50" s="96" t="s">
        <v>509</v>
      </c>
      <c r="Q50" s="96" t="s">
        <v>809</v>
      </c>
      <c r="R50" s="96" t="s">
        <v>820</v>
      </c>
      <c r="S50" s="19" t="s">
        <v>234</v>
      </c>
      <c r="T50" s="19" t="s">
        <v>253</v>
      </c>
      <c r="U50" s="97" t="s">
        <v>807</v>
      </c>
      <c r="V50" s="19" t="s">
        <v>819</v>
      </c>
      <c r="W50" s="111" t="s">
        <v>666</v>
      </c>
    </row>
    <row r="51" spans="1:23" ht="16.5" customHeight="1" x14ac:dyDescent="0.3">
      <c r="A51" s="118">
        <v>48</v>
      </c>
      <c r="B51" s="119">
        <v>2391</v>
      </c>
      <c r="C51" s="240">
        <v>127840</v>
      </c>
      <c r="D51" s="241" t="s">
        <v>185</v>
      </c>
      <c r="E51" s="242">
        <v>2012</v>
      </c>
      <c r="F51" s="241" t="s">
        <v>61</v>
      </c>
      <c r="G51" s="19" t="s">
        <v>411</v>
      </c>
      <c r="H51" s="19" t="s">
        <v>514</v>
      </c>
      <c r="I51" s="19" t="s">
        <v>855</v>
      </c>
      <c r="J51" s="19" t="s">
        <v>821</v>
      </c>
      <c r="K51" s="19">
        <v>159</v>
      </c>
      <c r="L51" s="19" t="s">
        <v>822</v>
      </c>
      <c r="M51" s="19" t="s">
        <v>390</v>
      </c>
      <c r="N51" s="96" t="s">
        <v>252</v>
      </c>
      <c r="O51" s="96" t="s">
        <v>553</v>
      </c>
      <c r="P51" s="96" t="s">
        <v>1380</v>
      </c>
      <c r="Q51" s="96" t="s">
        <v>829</v>
      </c>
      <c r="R51" s="96" t="s">
        <v>830</v>
      </c>
      <c r="S51" s="19" t="s">
        <v>824</v>
      </c>
      <c r="T51" s="19" t="s">
        <v>825</v>
      </c>
      <c r="U51" s="97" t="s">
        <v>366</v>
      </c>
      <c r="V51" s="19" t="s">
        <v>828</v>
      </c>
      <c r="W51" s="111" t="s">
        <v>1410</v>
      </c>
    </row>
    <row r="52" spans="1:23" ht="16.5" customHeight="1" x14ac:dyDescent="0.3">
      <c r="A52" s="118">
        <v>49</v>
      </c>
      <c r="B52" s="119">
        <v>3692</v>
      </c>
      <c r="C52" s="240">
        <v>130028</v>
      </c>
      <c r="D52" s="241" t="s">
        <v>215</v>
      </c>
      <c r="E52" s="242">
        <v>2012</v>
      </c>
      <c r="F52" s="241" t="s">
        <v>97</v>
      </c>
      <c r="G52" s="19" t="s">
        <v>389</v>
      </c>
      <c r="H52" s="19" t="s">
        <v>514</v>
      </c>
      <c r="I52" s="19"/>
      <c r="J52" s="19" t="s">
        <v>327</v>
      </c>
      <c r="K52" s="19">
        <v>1560</v>
      </c>
      <c r="L52" s="19">
        <v>57</v>
      </c>
      <c r="M52" s="19" t="s">
        <v>537</v>
      </c>
      <c r="N52" s="96" t="s">
        <v>243</v>
      </c>
      <c r="O52" s="96" t="s">
        <v>416</v>
      </c>
      <c r="P52" s="96" t="s">
        <v>509</v>
      </c>
      <c r="Q52" s="96" t="s">
        <v>832</v>
      </c>
      <c r="R52" s="96" t="s">
        <v>833</v>
      </c>
      <c r="S52" s="19" t="s">
        <v>255</v>
      </c>
      <c r="T52" s="19" t="s">
        <v>253</v>
      </c>
      <c r="U52" s="97" t="s">
        <v>834</v>
      </c>
      <c r="V52" s="19" t="s">
        <v>835</v>
      </c>
      <c r="W52" s="111" t="s">
        <v>666</v>
      </c>
    </row>
    <row r="53" spans="1:23" ht="16.5" customHeight="1" x14ac:dyDescent="0.3">
      <c r="A53" s="118">
        <v>50</v>
      </c>
      <c r="B53" s="119">
        <v>2606</v>
      </c>
      <c r="C53" s="240">
        <v>128076</v>
      </c>
      <c r="D53" s="241" t="s">
        <v>189</v>
      </c>
      <c r="E53" s="242">
        <v>2011</v>
      </c>
      <c r="F53" s="241" t="s">
        <v>66</v>
      </c>
      <c r="G53" s="19" t="s">
        <v>508</v>
      </c>
      <c r="H53" s="19" t="s">
        <v>278</v>
      </c>
      <c r="I53" s="19"/>
      <c r="J53" s="19" t="s">
        <v>327</v>
      </c>
      <c r="K53" s="19">
        <v>346</v>
      </c>
      <c r="L53" s="108">
        <v>48</v>
      </c>
      <c r="M53" s="19" t="s">
        <v>321</v>
      </c>
      <c r="N53" s="96" t="s">
        <v>252</v>
      </c>
      <c r="O53" s="96" t="s">
        <v>554</v>
      </c>
      <c r="P53" s="96" t="s">
        <v>1394</v>
      </c>
      <c r="Q53" s="96" t="s">
        <v>838</v>
      </c>
      <c r="R53" s="96" t="s">
        <v>794</v>
      </c>
      <c r="S53" s="19" t="s">
        <v>255</v>
      </c>
      <c r="T53" s="19" t="s">
        <v>253</v>
      </c>
      <c r="U53" s="97" t="s">
        <v>834</v>
      </c>
      <c r="V53" s="19" t="s">
        <v>841</v>
      </c>
      <c r="W53" s="111" t="s">
        <v>1410</v>
      </c>
    </row>
    <row r="54" spans="1:23" ht="16.5" customHeight="1" x14ac:dyDescent="0.3">
      <c r="A54" s="118">
        <v>51</v>
      </c>
      <c r="B54" s="119">
        <v>3715</v>
      </c>
      <c r="C54" s="240">
        <v>130099</v>
      </c>
      <c r="D54" s="241" t="s">
        <v>193</v>
      </c>
      <c r="E54" s="242">
        <v>2011</v>
      </c>
      <c r="F54" s="241" t="s">
        <v>99</v>
      </c>
      <c r="G54" s="19" t="s">
        <v>426</v>
      </c>
      <c r="H54" s="19" t="s">
        <v>514</v>
      </c>
      <c r="I54" s="19"/>
      <c r="J54" s="19" t="s">
        <v>510</v>
      </c>
      <c r="K54" s="19">
        <v>233</v>
      </c>
      <c r="L54" s="19" t="s">
        <v>844</v>
      </c>
      <c r="M54" s="19" t="s">
        <v>390</v>
      </c>
      <c r="N54" s="96" t="s">
        <v>273</v>
      </c>
      <c r="O54" s="96" t="s">
        <v>416</v>
      </c>
      <c r="P54" s="96" t="s">
        <v>509</v>
      </c>
      <c r="Q54" s="96" t="s">
        <v>1429</v>
      </c>
      <c r="R54" s="96" t="s">
        <v>843</v>
      </c>
      <c r="S54" s="19" t="s">
        <v>255</v>
      </c>
      <c r="T54" s="19" t="s">
        <v>253</v>
      </c>
      <c r="U54" s="97" t="s">
        <v>834</v>
      </c>
      <c r="V54" s="19" t="s">
        <v>842</v>
      </c>
      <c r="W54" s="111" t="s">
        <v>666</v>
      </c>
    </row>
    <row r="55" spans="1:23" ht="16.5" customHeight="1" x14ac:dyDescent="0.3">
      <c r="A55" s="118">
        <v>52</v>
      </c>
      <c r="B55" s="119">
        <v>3722</v>
      </c>
      <c r="C55" s="240">
        <v>130125</v>
      </c>
      <c r="D55" s="241" t="s">
        <v>218</v>
      </c>
      <c r="E55" s="242">
        <v>2010</v>
      </c>
      <c r="F55" s="241" t="s">
        <v>100</v>
      </c>
      <c r="G55" s="19" t="s">
        <v>505</v>
      </c>
      <c r="H55" s="19" t="s">
        <v>514</v>
      </c>
      <c r="I55" s="19" t="s">
        <v>1459</v>
      </c>
      <c r="J55" s="19" t="s">
        <v>331</v>
      </c>
      <c r="K55" s="19">
        <v>111</v>
      </c>
      <c r="L55" s="19">
        <v>10.199999999999999</v>
      </c>
      <c r="M55" s="19" t="s">
        <v>529</v>
      </c>
      <c r="N55" s="96" t="s">
        <v>273</v>
      </c>
      <c r="O55" s="96" t="s">
        <v>416</v>
      </c>
      <c r="P55" s="96" t="s">
        <v>509</v>
      </c>
      <c r="Q55" s="96" t="s">
        <v>1430</v>
      </c>
      <c r="R55" s="96" t="s">
        <v>847</v>
      </c>
      <c r="S55" s="19" t="s">
        <v>586</v>
      </c>
      <c r="T55" s="19" t="s">
        <v>253</v>
      </c>
      <c r="U55" s="97" t="s">
        <v>834</v>
      </c>
      <c r="V55" s="19" t="s">
        <v>845</v>
      </c>
      <c r="W55" s="111" t="s">
        <v>668</v>
      </c>
    </row>
    <row r="56" spans="1:23" ht="16.5" customHeight="1" x14ac:dyDescent="0.3">
      <c r="A56" s="118">
        <v>53</v>
      </c>
      <c r="B56" s="119">
        <v>3735</v>
      </c>
      <c r="C56" s="240">
        <v>130156</v>
      </c>
      <c r="D56" s="241" t="s">
        <v>220</v>
      </c>
      <c r="E56" s="242">
        <v>2010</v>
      </c>
      <c r="F56" s="241" t="s">
        <v>102</v>
      </c>
      <c r="G56" s="19" t="s">
        <v>522</v>
      </c>
      <c r="H56" s="19" t="s">
        <v>514</v>
      </c>
      <c r="I56" s="19"/>
      <c r="J56" s="19" t="s">
        <v>234</v>
      </c>
      <c r="K56" s="19">
        <v>34</v>
      </c>
      <c r="L56" s="19" t="s">
        <v>850</v>
      </c>
      <c r="M56" s="19" t="s">
        <v>390</v>
      </c>
      <c r="N56" s="96" t="s">
        <v>273</v>
      </c>
      <c r="O56" s="96" t="s">
        <v>556</v>
      </c>
      <c r="P56" s="96" t="s">
        <v>1380</v>
      </c>
      <c r="Q56" s="96" t="s">
        <v>404</v>
      </c>
      <c r="R56" s="96" t="s">
        <v>849</v>
      </c>
      <c r="S56" s="19" t="s">
        <v>234</v>
      </c>
      <c r="T56" s="19" t="s">
        <v>253</v>
      </c>
      <c r="U56" s="96" t="s">
        <v>555</v>
      </c>
      <c r="V56" s="19" t="s">
        <v>848</v>
      </c>
      <c r="W56" s="111" t="s">
        <v>1410</v>
      </c>
    </row>
    <row r="57" spans="1:23" ht="16.5" customHeight="1" x14ac:dyDescent="0.3">
      <c r="A57" s="118">
        <v>54</v>
      </c>
      <c r="B57" s="119">
        <v>2712</v>
      </c>
      <c r="C57" s="240">
        <v>128195</v>
      </c>
      <c r="D57" s="241" t="s">
        <v>185</v>
      </c>
      <c r="E57" s="242">
        <v>2010</v>
      </c>
      <c r="F57" s="241" t="s">
        <v>67</v>
      </c>
      <c r="G57" s="19" t="s">
        <v>411</v>
      </c>
      <c r="H57" s="19" t="s">
        <v>514</v>
      </c>
      <c r="I57" s="19" t="s">
        <v>858</v>
      </c>
      <c r="J57" s="19" t="s">
        <v>557</v>
      </c>
      <c r="K57" s="19" t="s">
        <v>861</v>
      </c>
      <c r="L57" s="19" t="s">
        <v>857</v>
      </c>
      <c r="M57" s="19" t="s">
        <v>390</v>
      </c>
      <c r="N57" s="96" t="s">
        <v>252</v>
      </c>
      <c r="O57" s="96" t="s">
        <v>553</v>
      </c>
      <c r="P57" s="96" t="s">
        <v>1380</v>
      </c>
      <c r="Q57" s="96" t="s">
        <v>862</v>
      </c>
      <c r="R57" s="96" t="s">
        <v>830</v>
      </c>
      <c r="S57" s="19" t="s">
        <v>234</v>
      </c>
      <c r="T57" s="19" t="s">
        <v>825</v>
      </c>
      <c r="U57" s="97" t="s">
        <v>834</v>
      </c>
      <c r="V57" s="19" t="s">
        <v>856</v>
      </c>
      <c r="W57" s="111" t="s">
        <v>1410</v>
      </c>
    </row>
    <row r="58" spans="1:23" ht="16.5" customHeight="1" x14ac:dyDescent="0.3">
      <c r="A58" s="118">
        <v>55</v>
      </c>
      <c r="B58" s="119">
        <v>2769</v>
      </c>
      <c r="C58" s="240">
        <v>128254</v>
      </c>
      <c r="D58" s="241" t="s">
        <v>191</v>
      </c>
      <c r="E58" s="242">
        <v>2009</v>
      </c>
      <c r="F58" s="241" t="s">
        <v>69</v>
      </c>
      <c r="G58" s="19" t="s">
        <v>508</v>
      </c>
      <c r="H58" s="19" t="s">
        <v>514</v>
      </c>
      <c r="I58" s="19"/>
      <c r="J58" s="19" t="s">
        <v>558</v>
      </c>
      <c r="K58" s="19">
        <v>152</v>
      </c>
      <c r="L58" s="19" t="s">
        <v>863</v>
      </c>
      <c r="M58" s="19" t="s">
        <v>538</v>
      </c>
      <c r="N58" s="96" t="s">
        <v>252</v>
      </c>
      <c r="O58" s="96" t="s">
        <v>559</v>
      </c>
      <c r="P58" s="96" t="s">
        <v>1380</v>
      </c>
      <c r="Q58" s="96" t="s">
        <v>865</v>
      </c>
      <c r="R58" s="96" t="s">
        <v>864</v>
      </c>
      <c r="S58" s="19" t="s">
        <v>347</v>
      </c>
      <c r="T58" s="19" t="s">
        <v>253</v>
      </c>
      <c r="U58" s="96" t="s">
        <v>227</v>
      </c>
      <c r="V58" s="19" t="s">
        <v>868</v>
      </c>
      <c r="W58" s="111" t="s">
        <v>1410</v>
      </c>
    </row>
    <row r="59" spans="1:23" ht="16.5" customHeight="1" x14ac:dyDescent="0.3">
      <c r="A59" s="118">
        <v>56</v>
      </c>
      <c r="B59" s="119">
        <v>3747</v>
      </c>
      <c r="C59" s="240">
        <v>130183</v>
      </c>
      <c r="D59" s="241" t="s">
        <v>221</v>
      </c>
      <c r="E59" s="242">
        <v>2009</v>
      </c>
      <c r="F59" s="241" t="s">
        <v>103</v>
      </c>
      <c r="G59" s="19" t="s">
        <v>415</v>
      </c>
      <c r="H59" s="19" t="s">
        <v>278</v>
      </c>
      <c r="I59" s="19"/>
      <c r="J59" s="19" t="s">
        <v>333</v>
      </c>
      <c r="K59" s="19">
        <v>109</v>
      </c>
      <c r="L59" s="19">
        <v>9.5</v>
      </c>
      <c r="M59" s="19" t="s">
        <v>873</v>
      </c>
      <c r="N59" s="96" t="s">
        <v>332</v>
      </c>
      <c r="O59" s="96" t="s">
        <v>416</v>
      </c>
      <c r="P59" s="96" t="s">
        <v>509</v>
      </c>
      <c r="Q59" s="102" t="s">
        <v>1431</v>
      </c>
      <c r="R59" s="96" t="s">
        <v>871</v>
      </c>
      <c r="S59" s="19" t="s">
        <v>255</v>
      </c>
      <c r="T59" s="19" t="s">
        <v>253</v>
      </c>
      <c r="U59" s="97" t="s">
        <v>874</v>
      </c>
      <c r="V59" s="19" t="s">
        <v>870</v>
      </c>
      <c r="W59" s="111" t="s">
        <v>668</v>
      </c>
    </row>
    <row r="60" spans="1:23" ht="16.5" customHeight="1" x14ac:dyDescent="0.3">
      <c r="A60" s="118">
        <v>57</v>
      </c>
      <c r="B60" s="119">
        <v>2801</v>
      </c>
      <c r="C60" s="240">
        <v>128288</v>
      </c>
      <c r="D60" s="241" t="s">
        <v>192</v>
      </c>
      <c r="E60" s="242">
        <v>2009</v>
      </c>
      <c r="F60" s="241" t="s">
        <v>70</v>
      </c>
      <c r="G60" s="19" t="s">
        <v>560</v>
      </c>
      <c r="H60" s="19" t="s">
        <v>278</v>
      </c>
      <c r="I60" s="19"/>
      <c r="J60" s="19" t="s">
        <v>234</v>
      </c>
      <c r="K60" s="19">
        <v>102</v>
      </c>
      <c r="L60" s="19">
        <v>42</v>
      </c>
      <c r="M60" s="19" t="s">
        <v>390</v>
      </c>
      <c r="N60" s="96" t="s">
        <v>252</v>
      </c>
      <c r="O60" s="96" t="s">
        <v>561</v>
      </c>
      <c r="P60" s="96" t="s">
        <v>509</v>
      </c>
      <c r="Q60" s="102" t="s">
        <v>1432</v>
      </c>
      <c r="R60" s="96" t="s">
        <v>876</v>
      </c>
      <c r="S60" s="19" t="s">
        <v>255</v>
      </c>
      <c r="T60" s="19" t="s">
        <v>253</v>
      </c>
      <c r="U60" s="96"/>
      <c r="V60" s="19" t="s">
        <v>875</v>
      </c>
      <c r="W60" s="111" t="s">
        <v>666</v>
      </c>
    </row>
    <row r="61" spans="1:23" ht="16.5" customHeight="1" x14ac:dyDescent="0.3">
      <c r="A61" s="118">
        <v>58</v>
      </c>
      <c r="B61" s="119">
        <v>4034</v>
      </c>
      <c r="C61" s="240">
        <v>131816</v>
      </c>
      <c r="D61" s="241" t="s">
        <v>599</v>
      </c>
      <c r="E61" s="242">
        <v>2008</v>
      </c>
      <c r="F61" s="241" t="s">
        <v>117</v>
      </c>
      <c r="G61" s="19" t="s">
        <v>394</v>
      </c>
      <c r="H61" s="19" t="s">
        <v>514</v>
      </c>
      <c r="I61" s="19" t="s">
        <v>567</v>
      </c>
      <c r="J61" s="19" t="s">
        <v>568</v>
      </c>
      <c r="K61" s="19">
        <v>50</v>
      </c>
      <c r="L61" s="19">
        <v>45</v>
      </c>
      <c r="M61" s="19" t="s">
        <v>390</v>
      </c>
      <c r="N61" s="96" t="s">
        <v>273</v>
      </c>
      <c r="O61" s="96" t="s">
        <v>569</v>
      </c>
      <c r="P61" s="96" t="s">
        <v>509</v>
      </c>
      <c r="Q61" s="96" t="s">
        <v>878</v>
      </c>
      <c r="R61" s="102" t="s">
        <v>879</v>
      </c>
      <c r="S61" s="19" t="s">
        <v>234</v>
      </c>
      <c r="T61" s="19" t="s">
        <v>253</v>
      </c>
      <c r="U61" s="97" t="s">
        <v>874</v>
      </c>
      <c r="V61" s="19" t="s">
        <v>880</v>
      </c>
      <c r="W61" s="111" t="s">
        <v>1410</v>
      </c>
    </row>
    <row r="62" spans="1:23" ht="16.5" customHeight="1" x14ac:dyDescent="0.3">
      <c r="A62" s="118">
        <v>59</v>
      </c>
      <c r="B62" s="119">
        <v>4037</v>
      </c>
      <c r="C62" s="240">
        <v>131819</v>
      </c>
      <c r="D62" s="241" t="s">
        <v>565</v>
      </c>
      <c r="E62" s="242">
        <v>2008</v>
      </c>
      <c r="F62" s="241" t="s">
        <v>118</v>
      </c>
      <c r="G62" s="19" t="s">
        <v>394</v>
      </c>
      <c r="H62" s="19" t="s">
        <v>514</v>
      </c>
      <c r="I62" s="19" t="s">
        <v>562</v>
      </c>
      <c r="J62" s="19" t="s">
        <v>564</v>
      </c>
      <c r="K62" s="19">
        <v>48</v>
      </c>
      <c r="L62" s="19">
        <v>7.19</v>
      </c>
      <c r="M62" s="19" t="s">
        <v>566</v>
      </c>
      <c r="N62" s="96" t="s">
        <v>334</v>
      </c>
      <c r="O62" s="96" t="s">
        <v>563</v>
      </c>
      <c r="P62" s="96" t="s">
        <v>1380</v>
      </c>
      <c r="Q62" s="102" t="s">
        <v>882</v>
      </c>
      <c r="R62" s="102" t="s">
        <v>883</v>
      </c>
      <c r="S62" s="19" t="s">
        <v>234</v>
      </c>
      <c r="T62" s="19" t="s">
        <v>253</v>
      </c>
      <c r="U62" s="97" t="s">
        <v>874</v>
      </c>
      <c r="V62" s="19" t="s">
        <v>870</v>
      </c>
      <c r="W62" s="111"/>
    </row>
    <row r="63" spans="1:23" ht="16.5" customHeight="1" x14ac:dyDescent="0.3">
      <c r="A63" s="118">
        <v>60</v>
      </c>
      <c r="B63" s="119">
        <v>2887</v>
      </c>
      <c r="C63" s="240">
        <v>128385</v>
      </c>
      <c r="D63" s="241" t="s">
        <v>193</v>
      </c>
      <c r="E63" s="242">
        <v>2007</v>
      </c>
      <c r="F63" s="241" t="s">
        <v>71</v>
      </c>
      <c r="G63" s="19" t="s">
        <v>570</v>
      </c>
      <c r="H63" s="19" t="s">
        <v>514</v>
      </c>
      <c r="I63" s="19"/>
      <c r="J63" s="19" t="s">
        <v>885</v>
      </c>
      <c r="K63" s="19">
        <v>226</v>
      </c>
      <c r="L63" s="19">
        <v>39</v>
      </c>
      <c r="M63" s="19" t="s">
        <v>390</v>
      </c>
      <c r="N63" s="96" t="s">
        <v>252</v>
      </c>
      <c r="O63" s="96" t="s">
        <v>571</v>
      </c>
      <c r="P63" s="96" t="s">
        <v>1391</v>
      </c>
      <c r="Q63" s="102" t="s">
        <v>410</v>
      </c>
      <c r="R63" s="96" t="s">
        <v>884</v>
      </c>
      <c r="S63" s="19" t="s">
        <v>234</v>
      </c>
      <c r="T63" s="19" t="s">
        <v>253</v>
      </c>
      <c r="U63" s="97" t="s">
        <v>874</v>
      </c>
      <c r="V63" s="19" t="s">
        <v>886</v>
      </c>
      <c r="W63" s="111" t="s">
        <v>666</v>
      </c>
    </row>
    <row r="64" spans="1:23" ht="16.5" customHeight="1" x14ac:dyDescent="0.3">
      <c r="A64" s="118">
        <v>61</v>
      </c>
      <c r="B64" s="119">
        <v>2908</v>
      </c>
      <c r="C64" s="240">
        <v>128407</v>
      </c>
      <c r="D64" s="241" t="s">
        <v>194</v>
      </c>
      <c r="E64" s="242">
        <v>2007</v>
      </c>
      <c r="F64" s="241" t="s">
        <v>72</v>
      </c>
      <c r="G64" s="19" t="s">
        <v>394</v>
      </c>
      <c r="H64" s="19" t="s">
        <v>514</v>
      </c>
      <c r="I64" s="19" t="s">
        <v>572</v>
      </c>
      <c r="J64" s="19" t="s">
        <v>573</v>
      </c>
      <c r="K64" s="19">
        <v>101</v>
      </c>
      <c r="L64" s="19">
        <v>45</v>
      </c>
      <c r="M64" s="19" t="s">
        <v>390</v>
      </c>
      <c r="N64" s="96" t="s">
        <v>1433</v>
      </c>
      <c r="O64" s="96" t="s">
        <v>416</v>
      </c>
      <c r="P64" s="96" t="s">
        <v>509</v>
      </c>
      <c r="Q64" s="96" t="s">
        <v>892</v>
      </c>
      <c r="R64" s="96" t="s">
        <v>893</v>
      </c>
      <c r="S64" s="19" t="s">
        <v>325</v>
      </c>
      <c r="T64" s="19" t="s">
        <v>326</v>
      </c>
      <c r="U64" s="97" t="s">
        <v>366</v>
      </c>
      <c r="V64" s="19" t="s">
        <v>894</v>
      </c>
      <c r="W64" s="111" t="s">
        <v>667</v>
      </c>
    </row>
    <row r="65" spans="1:23" ht="16.5" customHeight="1" x14ac:dyDescent="0.3">
      <c r="A65" s="118">
        <v>62</v>
      </c>
      <c r="B65" s="119">
        <v>3838</v>
      </c>
      <c r="C65" s="240">
        <v>130435</v>
      </c>
      <c r="D65" s="241" t="s">
        <v>202</v>
      </c>
      <c r="E65" s="242">
        <v>2006</v>
      </c>
      <c r="F65" s="241" t="s">
        <v>106</v>
      </c>
      <c r="G65" s="19" t="s">
        <v>405</v>
      </c>
      <c r="H65" s="19" t="s">
        <v>514</v>
      </c>
      <c r="I65" s="19"/>
      <c r="J65" s="19" t="s">
        <v>903</v>
      </c>
      <c r="K65" s="19">
        <v>1309</v>
      </c>
      <c r="L65" s="19">
        <v>47</v>
      </c>
      <c r="M65" s="19" t="s">
        <v>899</v>
      </c>
      <c r="N65" s="96" t="s">
        <v>273</v>
      </c>
      <c r="O65" s="96" t="s">
        <v>416</v>
      </c>
      <c r="P65" s="96" t="s">
        <v>509</v>
      </c>
      <c r="Q65" s="96" t="s">
        <v>900</v>
      </c>
      <c r="R65" s="96" t="s">
        <v>901</v>
      </c>
      <c r="S65" s="19" t="s">
        <v>327</v>
      </c>
      <c r="T65" s="19" t="s">
        <v>253</v>
      </c>
      <c r="U65" s="97" t="s">
        <v>874</v>
      </c>
      <c r="V65" s="19" t="s">
        <v>902</v>
      </c>
      <c r="W65" s="111" t="s">
        <v>666</v>
      </c>
    </row>
    <row r="66" spans="1:23" ht="16.5" customHeight="1" x14ac:dyDescent="0.3">
      <c r="A66" s="118">
        <v>63</v>
      </c>
      <c r="B66" s="119">
        <v>4032</v>
      </c>
      <c r="C66" s="240">
        <v>131814</v>
      </c>
      <c r="D66" s="241" t="s">
        <v>600</v>
      </c>
      <c r="E66" s="242">
        <v>2006</v>
      </c>
      <c r="F66" s="241" t="s">
        <v>116</v>
      </c>
      <c r="G66" s="19" t="s">
        <v>394</v>
      </c>
      <c r="H66" s="19" t="s">
        <v>514</v>
      </c>
      <c r="I66" s="19" t="s">
        <v>578</v>
      </c>
      <c r="J66" s="19" t="s">
        <v>579</v>
      </c>
      <c r="K66" s="19">
        <v>40</v>
      </c>
      <c r="L66" s="19">
        <v>44.2</v>
      </c>
      <c r="M66" s="19" t="s">
        <v>390</v>
      </c>
      <c r="N66" s="96" t="s">
        <v>273</v>
      </c>
      <c r="O66" s="96" t="s">
        <v>416</v>
      </c>
      <c r="P66" s="96" t="s">
        <v>509</v>
      </c>
      <c r="Q66" s="102" t="s">
        <v>882</v>
      </c>
      <c r="R66" s="96" t="s">
        <v>905</v>
      </c>
      <c r="S66" s="19" t="s">
        <v>234</v>
      </c>
      <c r="T66" s="19" t="s">
        <v>253</v>
      </c>
      <c r="U66" s="97" t="s">
        <v>874</v>
      </c>
      <c r="V66" s="19" t="s">
        <v>870</v>
      </c>
      <c r="W66" s="111"/>
    </row>
    <row r="67" spans="1:23" ht="16.5" customHeight="1" x14ac:dyDescent="0.3">
      <c r="A67" s="118">
        <v>64</v>
      </c>
      <c r="B67" s="119">
        <v>2964</v>
      </c>
      <c r="C67" s="240">
        <v>128470</v>
      </c>
      <c r="D67" s="241" t="s">
        <v>196</v>
      </c>
      <c r="E67" s="242">
        <v>2006</v>
      </c>
      <c r="F67" s="241" t="s">
        <v>74</v>
      </c>
      <c r="G67" s="19" t="s">
        <v>405</v>
      </c>
      <c r="H67" s="19" t="s">
        <v>278</v>
      </c>
      <c r="I67" s="19"/>
      <c r="J67" s="19" t="s">
        <v>350</v>
      </c>
      <c r="K67" s="19">
        <v>27</v>
      </c>
      <c r="L67" s="19" t="s">
        <v>907</v>
      </c>
      <c r="M67" s="19" t="s">
        <v>390</v>
      </c>
      <c r="N67" s="19" t="s">
        <v>252</v>
      </c>
      <c r="O67" s="96" t="s">
        <v>908</v>
      </c>
      <c r="P67" s="96" t="s">
        <v>509</v>
      </c>
      <c r="Q67" s="96" t="s">
        <v>404</v>
      </c>
      <c r="R67" s="96" t="s">
        <v>909</v>
      </c>
      <c r="S67" s="19" t="s">
        <v>234</v>
      </c>
      <c r="T67" s="19" t="s">
        <v>253</v>
      </c>
      <c r="U67" s="97" t="s">
        <v>366</v>
      </c>
      <c r="V67" s="19" t="s">
        <v>738</v>
      </c>
      <c r="W67" s="111"/>
    </row>
    <row r="68" spans="1:23" ht="16.5" customHeight="1" x14ac:dyDescent="0.3">
      <c r="A68" s="118">
        <v>65</v>
      </c>
      <c r="B68" s="119">
        <v>2965</v>
      </c>
      <c r="C68" s="240">
        <v>128471</v>
      </c>
      <c r="D68" s="241" t="s">
        <v>197</v>
      </c>
      <c r="E68" s="242">
        <v>2006</v>
      </c>
      <c r="F68" s="241" t="s">
        <v>75</v>
      </c>
      <c r="G68" s="19" t="s">
        <v>576</v>
      </c>
      <c r="H68" s="19" t="s">
        <v>514</v>
      </c>
      <c r="I68" s="19"/>
      <c r="J68" s="19" t="s">
        <v>327</v>
      </c>
      <c r="K68" s="19">
        <v>50</v>
      </c>
      <c r="L68" s="19" t="s">
        <v>404</v>
      </c>
      <c r="M68" s="19" t="s">
        <v>390</v>
      </c>
      <c r="N68" s="96" t="s">
        <v>273</v>
      </c>
      <c r="O68" s="96" t="s">
        <v>577</v>
      </c>
      <c r="P68" s="96" t="s">
        <v>509</v>
      </c>
      <c r="Q68" s="96" t="s">
        <v>917</v>
      </c>
      <c r="R68" s="96" t="s">
        <v>923</v>
      </c>
      <c r="S68" s="19" t="s">
        <v>234</v>
      </c>
      <c r="T68" s="19" t="s">
        <v>253</v>
      </c>
      <c r="U68" s="97" t="s">
        <v>919</v>
      </c>
      <c r="V68" s="19" t="s">
        <v>918</v>
      </c>
      <c r="W68" s="111" t="s">
        <v>666</v>
      </c>
    </row>
    <row r="69" spans="1:23" ht="16.5" customHeight="1" thickBot="1" x14ac:dyDescent="0.35">
      <c r="A69" s="118">
        <v>66</v>
      </c>
      <c r="B69" s="119">
        <v>3173</v>
      </c>
      <c r="C69" s="240">
        <v>128711</v>
      </c>
      <c r="D69" s="243" t="s">
        <v>196</v>
      </c>
      <c r="E69" s="244">
        <v>2002</v>
      </c>
      <c r="F69" s="241" t="s">
        <v>81</v>
      </c>
      <c r="G69" s="19" t="s">
        <v>405</v>
      </c>
      <c r="H69" s="19" t="s">
        <v>514</v>
      </c>
      <c r="I69" s="19"/>
      <c r="J69" s="19" t="s">
        <v>327</v>
      </c>
      <c r="K69" s="19">
        <v>139</v>
      </c>
      <c r="L69" s="19">
        <v>36</v>
      </c>
      <c r="M69" s="19" t="s">
        <v>390</v>
      </c>
      <c r="N69" s="96" t="s">
        <v>273</v>
      </c>
      <c r="O69" s="96" t="s">
        <v>580</v>
      </c>
      <c r="P69" s="96" t="s">
        <v>1394</v>
      </c>
      <c r="Q69" s="96" t="s">
        <v>921</v>
      </c>
      <c r="R69" s="96" t="s">
        <v>922</v>
      </c>
      <c r="S69" s="19" t="s">
        <v>234</v>
      </c>
      <c r="T69" s="19" t="s">
        <v>253</v>
      </c>
      <c r="U69" s="96"/>
      <c r="V69" s="19" t="s">
        <v>916</v>
      </c>
      <c r="W69" s="111" t="s">
        <v>666</v>
      </c>
    </row>
    <row r="70" spans="1:23" s="122" customFormat="1" ht="16.5" customHeight="1" x14ac:dyDescent="0.3">
      <c r="A70" s="118">
        <v>67</v>
      </c>
      <c r="B70" s="119">
        <v>3174</v>
      </c>
      <c r="C70" s="245">
        <v>128712</v>
      </c>
      <c r="D70" s="98" t="s">
        <v>202</v>
      </c>
      <c r="E70" s="99">
        <v>2001</v>
      </c>
      <c r="F70" s="246" t="s">
        <v>82</v>
      </c>
      <c r="G70" s="19" t="s">
        <v>405</v>
      </c>
      <c r="H70" s="19" t="s">
        <v>278</v>
      </c>
      <c r="I70" s="19" t="s">
        <v>927</v>
      </c>
      <c r="J70" s="19" t="s">
        <v>328</v>
      </c>
      <c r="K70" s="19">
        <v>89</v>
      </c>
      <c r="L70" s="19"/>
      <c r="M70" s="19" t="s">
        <v>390</v>
      </c>
      <c r="N70" s="96" t="s">
        <v>273</v>
      </c>
      <c r="O70" s="96" t="s">
        <v>581</v>
      </c>
      <c r="P70" s="96" t="s">
        <v>1457</v>
      </c>
      <c r="Q70" s="96" t="s">
        <v>773</v>
      </c>
      <c r="R70" s="96"/>
      <c r="S70" s="19" t="s">
        <v>234</v>
      </c>
      <c r="T70" s="19" t="s">
        <v>253</v>
      </c>
      <c r="U70" s="96"/>
      <c r="V70" s="19"/>
      <c r="W70" s="110" t="s">
        <v>666</v>
      </c>
    </row>
    <row r="71" spans="1:23" ht="16.5" customHeight="1" thickBot="1" x14ac:dyDescent="0.35">
      <c r="A71" s="256">
        <v>68</v>
      </c>
      <c r="B71" s="120">
        <v>3264</v>
      </c>
      <c r="C71" s="257">
        <v>128816</v>
      </c>
      <c r="D71" s="258" t="s">
        <v>202</v>
      </c>
      <c r="E71" s="259">
        <v>2001</v>
      </c>
      <c r="F71" s="260" t="s">
        <v>87</v>
      </c>
      <c r="G71" s="114" t="s">
        <v>405</v>
      </c>
      <c r="H71" s="114" t="s">
        <v>545</v>
      </c>
      <c r="I71" s="114" t="s">
        <v>926</v>
      </c>
      <c r="J71" s="114" t="s">
        <v>356</v>
      </c>
      <c r="K71" s="114">
        <v>52</v>
      </c>
      <c r="L71" s="114">
        <v>44</v>
      </c>
      <c r="M71" s="114" t="s">
        <v>390</v>
      </c>
      <c r="N71" s="115" t="s">
        <v>279</v>
      </c>
      <c r="O71" s="115" t="s">
        <v>474</v>
      </c>
      <c r="P71" s="115" t="s">
        <v>469</v>
      </c>
      <c r="Q71" s="115" t="s">
        <v>928</v>
      </c>
      <c r="R71" s="115" t="s">
        <v>925</v>
      </c>
      <c r="S71" s="114" t="s">
        <v>234</v>
      </c>
      <c r="T71" s="114" t="s">
        <v>253</v>
      </c>
      <c r="U71" s="116" t="s">
        <v>919</v>
      </c>
      <c r="V71" s="114" t="s">
        <v>929</v>
      </c>
      <c r="W71" s="117" t="s">
        <v>1410</v>
      </c>
    </row>
    <row r="72" spans="1:23" ht="16.5" customHeight="1" thickTop="1" x14ac:dyDescent="0.3">
      <c r="A72" s="118">
        <v>69</v>
      </c>
      <c r="B72" s="121">
        <v>816</v>
      </c>
      <c r="C72" s="261">
        <v>126084</v>
      </c>
      <c r="D72" s="254" t="s">
        <v>152</v>
      </c>
      <c r="E72" s="255">
        <v>2021</v>
      </c>
      <c r="F72" s="254" t="s">
        <v>18</v>
      </c>
      <c r="G72" s="31" t="s">
        <v>380</v>
      </c>
      <c r="H72" s="31" t="s">
        <v>235</v>
      </c>
      <c r="I72" s="31"/>
      <c r="J72" s="31" t="s">
        <v>283</v>
      </c>
      <c r="K72" s="31" t="s">
        <v>381</v>
      </c>
      <c r="L72" s="31">
        <v>65</v>
      </c>
      <c r="M72" s="31"/>
      <c r="N72" s="104" t="s">
        <v>258</v>
      </c>
      <c r="O72" s="104" t="s">
        <v>378</v>
      </c>
      <c r="P72" s="104" t="s">
        <v>378</v>
      </c>
      <c r="Q72" s="104" t="s">
        <v>973</v>
      </c>
      <c r="R72" s="104" t="s">
        <v>974</v>
      </c>
      <c r="S72" s="31" t="s">
        <v>249</v>
      </c>
      <c r="T72" s="31" t="s">
        <v>377</v>
      </c>
      <c r="U72" s="112" t="s">
        <v>975</v>
      </c>
      <c r="V72" s="31" t="s">
        <v>976</v>
      </c>
      <c r="W72" s="113" t="s">
        <v>1410</v>
      </c>
    </row>
    <row r="73" spans="1:23" ht="16.5" customHeight="1" x14ac:dyDescent="0.3">
      <c r="A73" s="118">
        <v>70</v>
      </c>
      <c r="B73" s="119">
        <v>475</v>
      </c>
      <c r="C73" s="240">
        <v>125709</v>
      </c>
      <c r="D73" s="241" t="s">
        <v>1401</v>
      </c>
      <c r="E73" s="242">
        <v>2020</v>
      </c>
      <c r="F73" s="241" t="s">
        <v>7</v>
      </c>
      <c r="G73" s="19" t="s">
        <v>380</v>
      </c>
      <c r="H73" s="19" t="s">
        <v>278</v>
      </c>
      <c r="I73" s="19" t="s">
        <v>125</v>
      </c>
      <c r="J73" s="19" t="s">
        <v>986</v>
      </c>
      <c r="K73" s="19" t="s">
        <v>987</v>
      </c>
      <c r="L73" s="19" t="s">
        <v>988</v>
      </c>
      <c r="M73" s="19" t="s">
        <v>122</v>
      </c>
      <c r="N73" s="96" t="s">
        <v>252</v>
      </c>
      <c r="O73" s="96" t="s">
        <v>378</v>
      </c>
      <c r="P73" s="96" t="s">
        <v>378</v>
      </c>
      <c r="Q73" s="96" t="s">
        <v>980</v>
      </c>
      <c r="R73" s="19" t="s">
        <v>981</v>
      </c>
      <c r="S73" s="19" t="s">
        <v>262</v>
      </c>
      <c r="T73" s="19" t="s">
        <v>593</v>
      </c>
      <c r="U73" s="96" t="s">
        <v>982</v>
      </c>
      <c r="V73" s="19" t="s">
        <v>985</v>
      </c>
      <c r="W73" s="111" t="s">
        <v>1410</v>
      </c>
    </row>
    <row r="74" spans="1:23" ht="16.5" customHeight="1" x14ac:dyDescent="0.3">
      <c r="A74" s="118">
        <v>71</v>
      </c>
      <c r="B74" s="119">
        <v>933</v>
      </c>
      <c r="C74" s="240">
        <v>126217</v>
      </c>
      <c r="D74" s="241" t="s">
        <v>155</v>
      </c>
      <c r="E74" s="242">
        <v>2020</v>
      </c>
      <c r="F74" s="241" t="s">
        <v>21</v>
      </c>
      <c r="G74" s="19" t="s">
        <v>515</v>
      </c>
      <c r="H74" s="19" t="s">
        <v>278</v>
      </c>
      <c r="I74" s="19" t="s">
        <v>125</v>
      </c>
      <c r="J74" s="19" t="s">
        <v>284</v>
      </c>
      <c r="K74" s="19" t="s">
        <v>583</v>
      </c>
      <c r="L74" s="19" t="s">
        <v>991</v>
      </c>
      <c r="M74" s="19" t="s">
        <v>122</v>
      </c>
      <c r="N74" s="96" t="s">
        <v>252</v>
      </c>
      <c r="O74" s="96" t="s">
        <v>598</v>
      </c>
      <c r="P74" s="96" t="s">
        <v>1382</v>
      </c>
      <c r="Q74" s="96" t="s">
        <v>993</v>
      </c>
      <c r="R74" s="96" t="s">
        <v>994</v>
      </c>
      <c r="S74" s="110" t="s">
        <v>249</v>
      </c>
      <c r="T74" s="19" t="s">
        <v>326</v>
      </c>
      <c r="U74" s="96" t="s">
        <v>996</v>
      </c>
      <c r="V74" s="19" t="s">
        <v>992</v>
      </c>
      <c r="W74" s="111" t="s">
        <v>1410</v>
      </c>
    </row>
    <row r="75" spans="1:23" ht="16.5" customHeight="1" x14ac:dyDescent="0.3">
      <c r="A75" s="118">
        <v>72</v>
      </c>
      <c r="B75" s="119">
        <v>1045</v>
      </c>
      <c r="C75" s="240">
        <v>126350</v>
      </c>
      <c r="D75" s="241" t="s">
        <v>157</v>
      </c>
      <c r="E75" s="242">
        <v>2020</v>
      </c>
      <c r="F75" s="241" t="s">
        <v>26</v>
      </c>
      <c r="G75" s="19" t="s">
        <v>383</v>
      </c>
      <c r="H75" s="19" t="s">
        <v>998</v>
      </c>
      <c r="I75" s="19"/>
      <c r="J75" s="19" t="s">
        <v>997</v>
      </c>
      <c r="K75" s="19" t="s">
        <v>384</v>
      </c>
      <c r="L75" s="19">
        <v>69</v>
      </c>
      <c r="M75" s="19"/>
      <c r="N75" s="96" t="s">
        <v>252</v>
      </c>
      <c r="O75" s="96" t="s">
        <v>378</v>
      </c>
      <c r="P75" s="96" t="s">
        <v>378</v>
      </c>
      <c r="Q75" s="96" t="s">
        <v>387</v>
      </c>
      <c r="R75" s="96" t="s">
        <v>1004</v>
      </c>
      <c r="S75" s="19" t="s">
        <v>343</v>
      </c>
      <c r="T75" s="19" t="s">
        <v>388</v>
      </c>
      <c r="U75" s="96" t="s">
        <v>386</v>
      </c>
      <c r="V75" s="19" t="s">
        <v>999</v>
      </c>
      <c r="W75" s="111" t="s">
        <v>1410</v>
      </c>
    </row>
    <row r="76" spans="1:23" ht="16.5" customHeight="1" x14ac:dyDescent="0.3">
      <c r="A76" s="118">
        <v>73</v>
      </c>
      <c r="B76" s="119">
        <v>1104</v>
      </c>
      <c r="C76" s="240">
        <v>126414</v>
      </c>
      <c r="D76" s="241" t="s">
        <v>158</v>
      </c>
      <c r="E76" s="242">
        <v>2019</v>
      </c>
      <c r="F76" s="241" t="s">
        <v>27</v>
      </c>
      <c r="G76" s="19" t="s">
        <v>389</v>
      </c>
      <c r="H76" s="19" t="s">
        <v>278</v>
      </c>
      <c r="I76" s="19"/>
      <c r="J76" s="19" t="s">
        <v>392</v>
      </c>
      <c r="K76" s="19" t="s">
        <v>393</v>
      </c>
      <c r="L76" s="19" t="s">
        <v>1005</v>
      </c>
      <c r="M76" s="19" t="s">
        <v>390</v>
      </c>
      <c r="N76" s="96" t="s">
        <v>279</v>
      </c>
      <c r="O76" s="96" t="s">
        <v>391</v>
      </c>
      <c r="P76" s="96" t="s">
        <v>509</v>
      </c>
      <c r="Q76" s="96" t="s">
        <v>1008</v>
      </c>
      <c r="R76" s="96" t="s">
        <v>1007</v>
      </c>
      <c r="S76" s="19" t="s">
        <v>1011</v>
      </c>
      <c r="T76" s="19" t="s">
        <v>377</v>
      </c>
      <c r="U76" s="96" t="s">
        <v>294</v>
      </c>
      <c r="V76" s="19" t="s">
        <v>1006</v>
      </c>
      <c r="W76" s="111" t="s">
        <v>1410</v>
      </c>
    </row>
    <row r="77" spans="1:23" ht="16.5" customHeight="1" x14ac:dyDescent="0.3">
      <c r="A77" s="118">
        <v>74</v>
      </c>
      <c r="B77" s="119">
        <v>1305</v>
      </c>
      <c r="C77" s="240">
        <v>126637</v>
      </c>
      <c r="D77" s="241" t="s">
        <v>164</v>
      </c>
      <c r="E77" s="242">
        <v>2018</v>
      </c>
      <c r="F77" s="241" t="s">
        <v>33</v>
      </c>
      <c r="G77" s="19" t="s">
        <v>379</v>
      </c>
      <c r="H77" s="19" t="s">
        <v>235</v>
      </c>
      <c r="I77" s="19"/>
      <c r="J77" s="19" t="s">
        <v>1013</v>
      </c>
      <c r="K77" s="19" t="s">
        <v>1014</v>
      </c>
      <c r="L77" s="19" t="s">
        <v>1015</v>
      </c>
      <c r="M77" s="19" t="s">
        <v>390</v>
      </c>
      <c r="N77" s="96" t="s">
        <v>252</v>
      </c>
      <c r="O77" s="96" t="s">
        <v>378</v>
      </c>
      <c r="P77" s="96" t="s">
        <v>378</v>
      </c>
      <c r="Q77" s="96" t="s">
        <v>404</v>
      </c>
      <c r="R77" s="96" t="s">
        <v>1016</v>
      </c>
      <c r="S77" s="19" t="s">
        <v>299</v>
      </c>
      <c r="T77" s="19" t="s">
        <v>1019</v>
      </c>
      <c r="U77" s="96" t="s">
        <v>1020</v>
      </c>
      <c r="V77" s="19" t="s">
        <v>1012</v>
      </c>
      <c r="W77" s="111" t="s">
        <v>1410</v>
      </c>
    </row>
    <row r="78" spans="1:23" ht="16.5" customHeight="1" x14ac:dyDescent="0.3">
      <c r="A78" s="118">
        <v>75</v>
      </c>
      <c r="B78" s="119">
        <v>1726</v>
      </c>
      <c r="C78" s="240">
        <v>127101</v>
      </c>
      <c r="D78" s="241" t="s">
        <v>146</v>
      </c>
      <c r="E78" s="242">
        <v>2016</v>
      </c>
      <c r="F78" s="241" t="s">
        <v>46</v>
      </c>
      <c r="G78" s="19" t="s">
        <v>379</v>
      </c>
      <c r="H78" s="19" t="s">
        <v>1021</v>
      </c>
      <c r="I78" s="19" t="s">
        <v>618</v>
      </c>
      <c r="J78" s="19" t="s">
        <v>597</v>
      </c>
      <c r="K78" s="19" t="s">
        <v>584</v>
      </c>
      <c r="L78" s="19">
        <v>69</v>
      </c>
      <c r="M78" s="19" t="s">
        <v>1024</v>
      </c>
      <c r="N78" s="96" t="s">
        <v>258</v>
      </c>
      <c r="O78" s="96" t="s">
        <v>416</v>
      </c>
      <c r="P78" s="96" t="s">
        <v>509</v>
      </c>
      <c r="Q78" s="96" t="s">
        <v>1022</v>
      </c>
      <c r="R78" s="96" t="s">
        <v>1023</v>
      </c>
      <c r="S78" s="19" t="s">
        <v>262</v>
      </c>
      <c r="T78" s="19" t="s">
        <v>585</v>
      </c>
      <c r="U78" s="97" t="s">
        <v>366</v>
      </c>
      <c r="V78" s="19" t="s">
        <v>1025</v>
      </c>
      <c r="W78" s="111" t="s">
        <v>1410</v>
      </c>
    </row>
    <row r="79" spans="1:23" ht="16.5" customHeight="1" x14ac:dyDescent="0.3">
      <c r="A79" s="118">
        <v>76</v>
      </c>
      <c r="B79" s="119">
        <v>2110</v>
      </c>
      <c r="C79" s="240">
        <v>127531</v>
      </c>
      <c r="D79" s="241" t="s">
        <v>180</v>
      </c>
      <c r="E79" s="242">
        <v>2014</v>
      </c>
      <c r="F79" s="241" t="s">
        <v>54</v>
      </c>
      <c r="G79" s="19" t="s">
        <v>405</v>
      </c>
      <c r="H79" s="19" t="s">
        <v>235</v>
      </c>
      <c r="I79" s="19"/>
      <c r="J79" s="19" t="s">
        <v>930</v>
      </c>
      <c r="K79" s="19" t="s">
        <v>931</v>
      </c>
      <c r="L79" s="19" t="s">
        <v>933</v>
      </c>
      <c r="M79" s="19" t="s">
        <v>949</v>
      </c>
      <c r="N79" s="96" t="s">
        <v>258</v>
      </c>
      <c r="O79" s="96" t="s">
        <v>417</v>
      </c>
      <c r="P79" s="96" t="s">
        <v>1382</v>
      </c>
      <c r="Q79" s="96" t="s">
        <v>418</v>
      </c>
      <c r="R79" s="96" t="s">
        <v>940</v>
      </c>
      <c r="S79" s="19" t="s">
        <v>342</v>
      </c>
      <c r="T79" s="19" t="s">
        <v>326</v>
      </c>
      <c r="U79" s="96" t="s">
        <v>419</v>
      </c>
      <c r="V79" s="19" t="s">
        <v>932</v>
      </c>
      <c r="W79" s="111" t="s">
        <v>1410</v>
      </c>
    </row>
    <row r="80" spans="1:23" ht="16.5" customHeight="1" x14ac:dyDescent="0.3">
      <c r="A80" s="118">
        <v>77</v>
      </c>
      <c r="B80" s="119">
        <v>2277</v>
      </c>
      <c r="C80" s="240">
        <v>127716</v>
      </c>
      <c r="D80" s="241" t="s">
        <v>181</v>
      </c>
      <c r="E80" s="242">
        <v>2013</v>
      </c>
      <c r="F80" s="241" t="s">
        <v>57</v>
      </c>
      <c r="G80" s="19" t="s">
        <v>394</v>
      </c>
      <c r="H80" s="19" t="s">
        <v>235</v>
      </c>
      <c r="I80" s="19" t="s">
        <v>399</v>
      </c>
      <c r="J80" s="19" t="s">
        <v>395</v>
      </c>
      <c r="K80" s="19" t="s">
        <v>396</v>
      </c>
      <c r="L80" s="19" t="s">
        <v>1026</v>
      </c>
      <c r="M80" s="19"/>
      <c r="N80" s="96" t="s">
        <v>252</v>
      </c>
      <c r="O80" s="96" t="s">
        <v>378</v>
      </c>
      <c r="P80" s="96" t="s">
        <v>378</v>
      </c>
      <c r="Q80" s="96" t="s">
        <v>397</v>
      </c>
      <c r="R80" s="96" t="s">
        <v>1028</v>
      </c>
      <c r="S80" s="19" t="s">
        <v>343</v>
      </c>
      <c r="T80" s="19" t="s">
        <v>398</v>
      </c>
      <c r="U80" s="96" t="s">
        <v>309</v>
      </c>
      <c r="V80" s="19" t="s">
        <v>1027</v>
      </c>
      <c r="W80" s="111" t="s">
        <v>1410</v>
      </c>
    </row>
    <row r="81" spans="1:23" ht="16.5" customHeight="1" x14ac:dyDescent="0.3">
      <c r="A81" s="118">
        <v>78</v>
      </c>
      <c r="B81" s="119">
        <v>2415</v>
      </c>
      <c r="C81" s="240">
        <v>127867</v>
      </c>
      <c r="D81" s="241" t="s">
        <v>186</v>
      </c>
      <c r="E81" s="242">
        <v>2012</v>
      </c>
      <c r="F81" s="241" t="s">
        <v>62</v>
      </c>
      <c r="G81" s="19" t="s">
        <v>420</v>
      </c>
      <c r="H81" s="19" t="s">
        <v>937</v>
      </c>
      <c r="I81" s="19"/>
      <c r="J81" s="19" t="s">
        <v>948</v>
      </c>
      <c r="K81" s="19" t="s">
        <v>421</v>
      </c>
      <c r="L81" s="19" t="s">
        <v>938</v>
      </c>
      <c r="M81" s="19" t="s">
        <v>950</v>
      </c>
      <c r="N81" s="96" t="s">
        <v>252</v>
      </c>
      <c r="O81" s="96" t="s">
        <v>422</v>
      </c>
      <c r="P81" s="96" t="s">
        <v>1387</v>
      </c>
      <c r="Q81" s="96" t="s">
        <v>957</v>
      </c>
      <c r="R81" s="96" t="s">
        <v>939</v>
      </c>
      <c r="S81" s="19" t="s">
        <v>427</v>
      </c>
      <c r="T81" s="19" t="s">
        <v>423</v>
      </c>
      <c r="U81" s="96" t="s">
        <v>232</v>
      </c>
      <c r="V81" s="19" t="s">
        <v>941</v>
      </c>
      <c r="W81" s="111" t="s">
        <v>1410</v>
      </c>
    </row>
    <row r="82" spans="1:23" ht="16.5" customHeight="1" x14ac:dyDescent="0.3">
      <c r="A82" s="118">
        <v>79</v>
      </c>
      <c r="B82" s="119">
        <v>4059</v>
      </c>
      <c r="C82" s="240">
        <v>131841</v>
      </c>
      <c r="D82" s="241" t="s">
        <v>639</v>
      </c>
      <c r="E82" s="242">
        <v>2011</v>
      </c>
      <c r="F82" s="241" t="s">
        <v>121</v>
      </c>
      <c r="G82" s="19" t="s">
        <v>394</v>
      </c>
      <c r="H82" s="19" t="s">
        <v>1035</v>
      </c>
      <c r="I82" s="19" t="s">
        <v>407</v>
      </c>
      <c r="J82" s="19" t="s">
        <v>1030</v>
      </c>
      <c r="K82" s="19" t="s">
        <v>1029</v>
      </c>
      <c r="L82" s="19">
        <v>66.400000000000006</v>
      </c>
      <c r="M82" s="19" t="s">
        <v>409</v>
      </c>
      <c r="N82" s="96" t="s">
        <v>252</v>
      </c>
      <c r="O82" s="96" t="s">
        <v>406</v>
      </c>
      <c r="P82" s="96" t="s">
        <v>509</v>
      </c>
      <c r="Q82" s="96" t="s">
        <v>287</v>
      </c>
      <c r="R82" s="96" t="s">
        <v>1028</v>
      </c>
      <c r="S82" s="19" t="s">
        <v>1034</v>
      </c>
      <c r="T82" s="19" t="s">
        <v>408</v>
      </c>
      <c r="U82" s="97" t="s">
        <v>366</v>
      </c>
      <c r="V82" s="19" t="s">
        <v>738</v>
      </c>
      <c r="W82" s="111" t="s">
        <v>1410</v>
      </c>
    </row>
    <row r="83" spans="1:23" ht="16.5" customHeight="1" x14ac:dyDescent="0.3">
      <c r="A83" s="118">
        <v>80</v>
      </c>
      <c r="B83" s="119">
        <v>2740</v>
      </c>
      <c r="C83" s="240">
        <v>128224</v>
      </c>
      <c r="D83" s="241" t="s">
        <v>190</v>
      </c>
      <c r="E83" s="242">
        <v>2010</v>
      </c>
      <c r="F83" s="241" t="s">
        <v>68</v>
      </c>
      <c r="G83" s="19" t="s">
        <v>394</v>
      </c>
      <c r="H83" s="19" t="s">
        <v>1036</v>
      </c>
      <c r="I83" s="19" t="s">
        <v>400</v>
      </c>
      <c r="J83" s="19" t="s">
        <v>1038</v>
      </c>
      <c r="K83" s="19" t="s">
        <v>401</v>
      </c>
      <c r="L83" s="19" t="s">
        <v>1039</v>
      </c>
      <c r="M83" s="19" t="s">
        <v>390</v>
      </c>
      <c r="N83" s="96" t="s">
        <v>258</v>
      </c>
      <c r="O83" s="96" t="s">
        <v>1395</v>
      </c>
      <c r="P83" s="96" t="s">
        <v>1393</v>
      </c>
      <c r="Q83" s="96" t="s">
        <v>404</v>
      </c>
      <c r="R83" s="96" t="s">
        <v>1044</v>
      </c>
      <c r="S83" s="19" t="s">
        <v>1037</v>
      </c>
      <c r="T83" s="19" t="s">
        <v>293</v>
      </c>
      <c r="U83" s="96" t="s">
        <v>1045</v>
      </c>
      <c r="V83" s="19" t="s">
        <v>1043</v>
      </c>
      <c r="W83" s="111" t="s">
        <v>1410</v>
      </c>
    </row>
    <row r="84" spans="1:23" ht="16.5" customHeight="1" x14ac:dyDescent="0.3">
      <c r="A84" s="118">
        <v>81</v>
      </c>
      <c r="B84" s="119">
        <v>4027</v>
      </c>
      <c r="C84" s="240">
        <v>131809</v>
      </c>
      <c r="D84" s="241" t="s">
        <v>613</v>
      </c>
      <c r="E84" s="242">
        <v>2009</v>
      </c>
      <c r="F84" s="241" t="s">
        <v>115</v>
      </c>
      <c r="G84" s="19" t="s">
        <v>394</v>
      </c>
      <c r="H84" s="19" t="s">
        <v>956</v>
      </c>
      <c r="I84" s="19" t="s">
        <v>437</v>
      </c>
      <c r="J84" s="19" t="s">
        <v>428</v>
      </c>
      <c r="K84" s="19" t="s">
        <v>429</v>
      </c>
      <c r="L84" s="19">
        <v>62.6</v>
      </c>
      <c r="M84" s="19" t="s">
        <v>390</v>
      </c>
      <c r="N84" s="96" t="s">
        <v>273</v>
      </c>
      <c r="O84" s="96" t="s">
        <v>1392</v>
      </c>
      <c r="P84" s="96" t="s">
        <v>1382</v>
      </c>
      <c r="Q84" s="96" t="s">
        <v>951</v>
      </c>
      <c r="R84" s="96" t="s">
        <v>952</v>
      </c>
      <c r="S84" s="19" t="s">
        <v>430</v>
      </c>
      <c r="T84" s="19" t="s">
        <v>953</v>
      </c>
      <c r="U84" s="96" t="s">
        <v>232</v>
      </c>
      <c r="V84" s="19" t="s">
        <v>916</v>
      </c>
      <c r="W84" s="111"/>
    </row>
    <row r="85" spans="1:23" ht="16.5" customHeight="1" x14ac:dyDescent="0.3">
      <c r="A85" s="118">
        <v>82</v>
      </c>
      <c r="B85" s="119">
        <v>4047</v>
      </c>
      <c r="C85" s="240">
        <v>131829</v>
      </c>
      <c r="D85" s="241" t="s">
        <v>616</v>
      </c>
      <c r="E85" s="242">
        <v>2009</v>
      </c>
      <c r="F85" s="241" t="s">
        <v>120</v>
      </c>
      <c r="G85" s="19" t="s">
        <v>394</v>
      </c>
      <c r="H85" s="19" t="s">
        <v>956</v>
      </c>
      <c r="I85" s="19" t="s">
        <v>436</v>
      </c>
      <c r="J85" s="19" t="s">
        <v>438</v>
      </c>
      <c r="K85" s="19" t="s">
        <v>440</v>
      </c>
      <c r="L85" s="108">
        <v>62</v>
      </c>
      <c r="M85" s="19" t="s">
        <v>390</v>
      </c>
      <c r="N85" s="96" t="s">
        <v>258</v>
      </c>
      <c r="O85" s="96" t="s">
        <v>439</v>
      </c>
      <c r="P85" s="96" t="s">
        <v>1393</v>
      </c>
      <c r="Q85" s="96" t="s">
        <v>958</v>
      </c>
      <c r="R85" s="96" t="s">
        <v>959</v>
      </c>
      <c r="S85" s="19" t="s">
        <v>441</v>
      </c>
      <c r="T85" s="19" t="s">
        <v>963</v>
      </c>
      <c r="U85" s="96" t="s">
        <v>251</v>
      </c>
      <c r="V85" s="19" t="s">
        <v>916</v>
      </c>
      <c r="W85" s="111"/>
    </row>
    <row r="86" spans="1:23" ht="16.5" customHeight="1" x14ac:dyDescent="0.3">
      <c r="A86" s="118">
        <v>83</v>
      </c>
      <c r="B86" s="119">
        <v>4042</v>
      </c>
      <c r="C86" s="240">
        <v>131824</v>
      </c>
      <c r="D86" s="241" t="s">
        <v>614</v>
      </c>
      <c r="E86" s="242">
        <v>2008</v>
      </c>
      <c r="F86" s="241" t="s">
        <v>119</v>
      </c>
      <c r="G86" s="19" t="s">
        <v>394</v>
      </c>
      <c r="H86" s="19" t="s">
        <v>956</v>
      </c>
      <c r="I86" s="19" t="s">
        <v>431</v>
      </c>
      <c r="J86" s="19" t="s">
        <v>433</v>
      </c>
      <c r="K86" s="19" t="s">
        <v>964</v>
      </c>
      <c r="L86" s="19">
        <v>57</v>
      </c>
      <c r="M86" s="19" t="s">
        <v>321</v>
      </c>
      <c r="N86" s="96" t="s">
        <v>273</v>
      </c>
      <c r="O86" s="96" t="s">
        <v>434</v>
      </c>
      <c r="P86" s="96" t="s">
        <v>1379</v>
      </c>
      <c r="Q86" s="96" t="s">
        <v>965</v>
      </c>
      <c r="R86" s="96" t="s">
        <v>966</v>
      </c>
      <c r="S86" s="19" t="s">
        <v>432</v>
      </c>
      <c r="T86" s="19" t="s">
        <v>435</v>
      </c>
      <c r="U86" s="97" t="s">
        <v>366</v>
      </c>
      <c r="V86" s="19" t="s">
        <v>916</v>
      </c>
      <c r="W86" s="111"/>
    </row>
    <row r="87" spans="1:23" ht="16.5" customHeight="1" x14ac:dyDescent="0.3">
      <c r="A87" s="118">
        <v>84</v>
      </c>
      <c r="B87" s="119">
        <v>3071</v>
      </c>
      <c r="C87" s="240">
        <v>128591</v>
      </c>
      <c r="D87" s="241" t="s">
        <v>199</v>
      </c>
      <c r="E87" s="242">
        <v>2004</v>
      </c>
      <c r="F87" s="241" t="s">
        <v>77</v>
      </c>
      <c r="G87" s="19" t="s">
        <v>405</v>
      </c>
      <c r="H87" s="19" t="s">
        <v>514</v>
      </c>
      <c r="I87" s="19" t="s">
        <v>126</v>
      </c>
      <c r="J87" s="19" t="s">
        <v>1047</v>
      </c>
      <c r="K87" s="19" t="s">
        <v>1046</v>
      </c>
      <c r="L87" s="19" t="s">
        <v>1048</v>
      </c>
      <c r="M87" s="19" t="s">
        <v>122</v>
      </c>
      <c r="N87" s="96" t="s">
        <v>252</v>
      </c>
      <c r="O87" s="96" t="s">
        <v>469</v>
      </c>
      <c r="P87" s="96" t="s">
        <v>1394</v>
      </c>
      <c r="Q87" s="96" t="s">
        <v>1434</v>
      </c>
      <c r="R87" s="19" t="s">
        <v>1050</v>
      </c>
      <c r="S87" s="19" t="s">
        <v>353</v>
      </c>
      <c r="T87" s="19" t="s">
        <v>1049</v>
      </c>
      <c r="U87" s="97" t="s">
        <v>366</v>
      </c>
      <c r="V87" s="19" t="s">
        <v>1062</v>
      </c>
      <c r="W87" s="111"/>
    </row>
    <row r="88" spans="1:23" ht="16.5" customHeight="1" thickBot="1" x14ac:dyDescent="0.35">
      <c r="A88" s="256">
        <v>85</v>
      </c>
      <c r="B88" s="120">
        <v>3082</v>
      </c>
      <c r="C88" s="262">
        <v>128603</v>
      </c>
      <c r="D88" s="263" t="s">
        <v>615</v>
      </c>
      <c r="E88" s="264">
        <v>2004</v>
      </c>
      <c r="F88" s="263" t="s">
        <v>78</v>
      </c>
      <c r="G88" s="114" t="s">
        <v>426</v>
      </c>
      <c r="H88" s="114" t="s">
        <v>937</v>
      </c>
      <c r="I88" s="114"/>
      <c r="J88" s="114" t="s">
        <v>424</v>
      </c>
      <c r="K88" s="114" t="s">
        <v>425</v>
      </c>
      <c r="L88" s="114">
        <v>65</v>
      </c>
      <c r="M88" s="114"/>
      <c r="N88" s="115" t="s">
        <v>252</v>
      </c>
      <c r="O88" s="115" t="s">
        <v>378</v>
      </c>
      <c r="P88" s="115" t="s">
        <v>378</v>
      </c>
      <c r="Q88" s="115" t="s">
        <v>969</v>
      </c>
      <c r="R88" s="115" t="s">
        <v>970</v>
      </c>
      <c r="S88" s="114" t="s">
        <v>427</v>
      </c>
      <c r="T88" s="114" t="s">
        <v>326</v>
      </c>
      <c r="U88" s="115" t="s">
        <v>354</v>
      </c>
      <c r="V88" s="114" t="s">
        <v>971</v>
      </c>
      <c r="W88" s="117" t="s">
        <v>1410</v>
      </c>
    </row>
    <row r="89" spans="1:23" ht="16.5" customHeight="1" thickTop="1" x14ac:dyDescent="0.3">
      <c r="A89" s="118">
        <v>86</v>
      </c>
      <c r="B89" s="121">
        <v>739</v>
      </c>
      <c r="C89" s="261">
        <v>125991</v>
      </c>
      <c r="D89" s="254" t="s">
        <v>150</v>
      </c>
      <c r="E89" s="255">
        <v>2021</v>
      </c>
      <c r="F89" s="254" t="s">
        <v>15</v>
      </c>
      <c r="G89" s="31" t="s">
        <v>453</v>
      </c>
      <c r="H89" s="31" t="s">
        <v>455</v>
      </c>
      <c r="I89" s="31"/>
      <c r="J89" s="31" t="s">
        <v>1064</v>
      </c>
      <c r="K89" s="31" t="s">
        <v>454</v>
      </c>
      <c r="L89" s="31" t="s">
        <v>404</v>
      </c>
      <c r="M89" s="31"/>
      <c r="N89" s="104" t="s">
        <v>252</v>
      </c>
      <c r="O89" s="104" t="s">
        <v>1062</v>
      </c>
      <c r="P89" s="104" t="s">
        <v>1396</v>
      </c>
      <c r="Q89" s="104" t="s">
        <v>1435</v>
      </c>
      <c r="R89" s="104"/>
      <c r="S89" s="31" t="s">
        <v>238</v>
      </c>
      <c r="T89" s="31" t="s">
        <v>1065</v>
      </c>
      <c r="U89" s="104" t="s">
        <v>274</v>
      </c>
      <c r="V89" s="31" t="s">
        <v>1067</v>
      </c>
      <c r="W89" s="113" t="s">
        <v>1410</v>
      </c>
    </row>
    <row r="90" spans="1:23" ht="16.5" customHeight="1" x14ac:dyDescent="0.3">
      <c r="A90" s="118">
        <v>87</v>
      </c>
      <c r="B90" s="119">
        <v>492</v>
      </c>
      <c r="C90" s="240">
        <v>125726</v>
      </c>
      <c r="D90" s="241" t="s">
        <v>139</v>
      </c>
      <c r="E90" s="242">
        <v>2020</v>
      </c>
      <c r="F90" s="241" t="s">
        <v>8</v>
      </c>
      <c r="G90" s="19" t="s">
        <v>413</v>
      </c>
      <c r="H90" s="19" t="s">
        <v>278</v>
      </c>
      <c r="I90" s="19"/>
      <c r="J90" s="19" t="s">
        <v>238</v>
      </c>
      <c r="K90" s="19">
        <v>289</v>
      </c>
      <c r="L90" s="19">
        <v>56</v>
      </c>
      <c r="M90" s="19"/>
      <c r="N90" s="96" t="s">
        <v>252</v>
      </c>
      <c r="O90" s="96" t="s">
        <v>448</v>
      </c>
      <c r="P90" s="96" t="s">
        <v>1394</v>
      </c>
      <c r="Q90" s="96" t="s">
        <v>1436</v>
      </c>
      <c r="R90" s="96"/>
      <c r="S90" s="19" t="s">
        <v>1108</v>
      </c>
      <c r="T90" s="19" t="s">
        <v>1111</v>
      </c>
      <c r="U90" s="97" t="s">
        <v>1112</v>
      </c>
      <c r="V90" s="19" t="s">
        <v>1109</v>
      </c>
      <c r="W90" s="111" t="s">
        <v>1410</v>
      </c>
    </row>
    <row r="91" spans="1:23" ht="16.5" customHeight="1" x14ac:dyDescent="0.3">
      <c r="A91" s="118">
        <v>88</v>
      </c>
      <c r="B91" s="119">
        <v>1406</v>
      </c>
      <c r="C91" s="240">
        <v>126750</v>
      </c>
      <c r="D91" s="241" t="s">
        <v>168</v>
      </c>
      <c r="E91" s="242">
        <v>2018</v>
      </c>
      <c r="F91" s="241" t="s">
        <v>39</v>
      </c>
      <c r="G91" s="19" t="s">
        <v>612</v>
      </c>
      <c r="H91" s="19" t="s">
        <v>235</v>
      </c>
      <c r="I91" s="19"/>
      <c r="J91" s="19" t="s">
        <v>1068</v>
      </c>
      <c r="K91" s="19" t="s">
        <v>456</v>
      </c>
      <c r="L91" s="19" t="s">
        <v>1069</v>
      </c>
      <c r="M91" s="19"/>
      <c r="N91" s="96" t="s">
        <v>252</v>
      </c>
      <c r="O91" s="96" t="s">
        <v>378</v>
      </c>
      <c r="P91" s="96" t="s">
        <v>378</v>
      </c>
      <c r="Q91" s="96" t="s">
        <v>1071</v>
      </c>
      <c r="R91" s="96"/>
      <c r="S91" s="19" t="s">
        <v>238</v>
      </c>
      <c r="T91" s="19" t="s">
        <v>1076</v>
      </c>
      <c r="U91" s="96" t="s">
        <v>1437</v>
      </c>
      <c r="V91" s="19" t="s">
        <v>1070</v>
      </c>
      <c r="W91" s="111" t="s">
        <v>1410</v>
      </c>
    </row>
    <row r="92" spans="1:23" ht="16.5" customHeight="1" x14ac:dyDescent="0.3">
      <c r="A92" s="118">
        <v>89</v>
      </c>
      <c r="B92" s="119">
        <v>1561</v>
      </c>
      <c r="C92" s="240">
        <v>126918</v>
      </c>
      <c r="D92" s="241" t="s">
        <v>171</v>
      </c>
      <c r="E92" s="242">
        <v>2017</v>
      </c>
      <c r="F92" s="241" t="s">
        <v>42</v>
      </c>
      <c r="G92" s="19" t="s">
        <v>405</v>
      </c>
      <c r="H92" s="19" t="s">
        <v>278</v>
      </c>
      <c r="I92" s="19"/>
      <c r="J92" s="19" t="s">
        <v>1113</v>
      </c>
      <c r="K92" s="19">
        <v>100</v>
      </c>
      <c r="L92" s="19" t="s">
        <v>404</v>
      </c>
      <c r="M92" s="19"/>
      <c r="N92" s="96" t="s">
        <v>1272</v>
      </c>
      <c r="O92" s="96" t="s">
        <v>1273</v>
      </c>
      <c r="P92" s="96" t="s">
        <v>1399</v>
      </c>
      <c r="Q92" s="96" t="s">
        <v>1438</v>
      </c>
      <c r="R92" s="96" t="s">
        <v>1110</v>
      </c>
      <c r="S92" s="19" t="s">
        <v>459</v>
      </c>
      <c r="T92" s="19" t="s">
        <v>458</v>
      </c>
      <c r="U92" s="96" t="s">
        <v>128</v>
      </c>
      <c r="V92" s="19" t="s">
        <v>1121</v>
      </c>
      <c r="W92" s="111" t="s">
        <v>1410</v>
      </c>
    </row>
    <row r="93" spans="1:23" ht="16.5" customHeight="1" x14ac:dyDescent="0.3">
      <c r="A93" s="118">
        <v>90</v>
      </c>
      <c r="B93" s="119">
        <v>1688</v>
      </c>
      <c r="C93" s="240">
        <v>127058</v>
      </c>
      <c r="D93" s="241" t="s">
        <v>172</v>
      </c>
      <c r="E93" s="242">
        <v>2016</v>
      </c>
      <c r="F93" s="241" t="s">
        <v>44</v>
      </c>
      <c r="G93" s="19" t="s">
        <v>413</v>
      </c>
      <c r="H93" s="19" t="s">
        <v>455</v>
      </c>
      <c r="I93" s="19"/>
      <c r="J93" s="19" t="s">
        <v>462</v>
      </c>
      <c r="K93" s="19" t="s">
        <v>463</v>
      </c>
      <c r="L93" s="19" t="s">
        <v>1122</v>
      </c>
      <c r="M93" s="19"/>
      <c r="N93" s="96" t="s">
        <v>252</v>
      </c>
      <c r="O93" s="96" t="s">
        <v>460</v>
      </c>
      <c r="P93" s="96" t="s">
        <v>1379</v>
      </c>
      <c r="Q93" s="96" t="s">
        <v>404</v>
      </c>
      <c r="R93" s="96"/>
      <c r="S93" s="19" t="s">
        <v>461</v>
      </c>
      <c r="T93" s="19" t="s">
        <v>358</v>
      </c>
      <c r="U93" s="96" t="s">
        <v>128</v>
      </c>
      <c r="V93" s="19" t="s">
        <v>1124</v>
      </c>
      <c r="W93" s="111" t="s">
        <v>1410</v>
      </c>
    </row>
    <row r="94" spans="1:23" ht="16.5" customHeight="1" x14ac:dyDescent="0.3">
      <c r="A94" s="118">
        <v>91</v>
      </c>
      <c r="B94" s="119">
        <v>511</v>
      </c>
      <c r="C94" s="240">
        <v>125747</v>
      </c>
      <c r="D94" s="241" t="s">
        <v>143</v>
      </c>
      <c r="E94" s="242">
        <v>2016</v>
      </c>
      <c r="F94" s="241" t="s">
        <v>11</v>
      </c>
      <c r="G94" s="19" t="s">
        <v>405</v>
      </c>
      <c r="H94" s="19" t="s">
        <v>514</v>
      </c>
      <c r="I94" s="19"/>
      <c r="J94" s="19" t="s">
        <v>449</v>
      </c>
      <c r="K94" s="19" t="s">
        <v>452</v>
      </c>
      <c r="L94" s="19">
        <v>59.2</v>
      </c>
      <c r="M94" s="19" t="s">
        <v>1143</v>
      </c>
      <c r="N94" s="96" t="s">
        <v>252</v>
      </c>
      <c r="O94" s="96" t="s">
        <v>450</v>
      </c>
      <c r="P94" s="96" t="s">
        <v>1379</v>
      </c>
      <c r="Q94" s="96" t="s">
        <v>269</v>
      </c>
      <c r="R94" s="96" t="s">
        <v>1125</v>
      </c>
      <c r="S94" s="19" t="s">
        <v>451</v>
      </c>
      <c r="T94" s="19" t="s">
        <v>1126</v>
      </c>
      <c r="U94" s="96" t="s">
        <v>239</v>
      </c>
      <c r="V94" s="19" t="s">
        <v>1127</v>
      </c>
      <c r="W94" s="111" t="s">
        <v>1410</v>
      </c>
    </row>
    <row r="95" spans="1:23" ht="16.5" customHeight="1" x14ac:dyDescent="0.3">
      <c r="A95" s="118">
        <v>92</v>
      </c>
      <c r="B95" s="119">
        <v>2238</v>
      </c>
      <c r="C95" s="240">
        <v>127674</v>
      </c>
      <c r="D95" s="241" t="s">
        <v>183</v>
      </c>
      <c r="E95" s="242">
        <v>2013</v>
      </c>
      <c r="F95" s="241" t="s">
        <v>55</v>
      </c>
      <c r="G95" s="19" t="s">
        <v>389</v>
      </c>
      <c r="H95" s="19" t="s">
        <v>514</v>
      </c>
      <c r="I95" s="19"/>
      <c r="J95" s="19" t="s">
        <v>317</v>
      </c>
      <c r="K95" s="19">
        <v>161</v>
      </c>
      <c r="L95" s="19">
        <v>60.2</v>
      </c>
      <c r="M95" s="19"/>
      <c r="N95" s="96" t="s">
        <v>252</v>
      </c>
      <c r="O95" s="96" t="s">
        <v>378</v>
      </c>
      <c r="P95" s="96" t="s">
        <v>378</v>
      </c>
      <c r="Q95" s="96" t="s">
        <v>1135</v>
      </c>
      <c r="R95" s="96" t="s">
        <v>1139</v>
      </c>
      <c r="S95" s="19" t="s">
        <v>1132</v>
      </c>
      <c r="T95" s="19" t="s">
        <v>358</v>
      </c>
      <c r="U95" s="96" t="s">
        <v>1133</v>
      </c>
      <c r="V95" s="19" t="s">
        <v>1134</v>
      </c>
      <c r="W95" s="111" t="s">
        <v>1410</v>
      </c>
    </row>
    <row r="96" spans="1:23" ht="16.5" customHeight="1" x14ac:dyDescent="0.3">
      <c r="A96" s="118">
        <v>93</v>
      </c>
      <c r="B96" s="119">
        <v>3635</v>
      </c>
      <c r="C96" s="240">
        <v>129868</v>
      </c>
      <c r="D96" s="241" t="s">
        <v>213</v>
      </c>
      <c r="E96" s="242">
        <v>2013</v>
      </c>
      <c r="F96" s="241" t="s">
        <v>94</v>
      </c>
      <c r="G96" s="19" t="s">
        <v>405</v>
      </c>
      <c r="H96" s="19" t="s">
        <v>514</v>
      </c>
      <c r="I96" s="19" t="s">
        <v>1464</v>
      </c>
      <c r="J96" s="19" t="s">
        <v>317</v>
      </c>
      <c r="K96" s="19">
        <v>90</v>
      </c>
      <c r="L96" s="19">
        <v>58.4</v>
      </c>
      <c r="M96" s="19"/>
      <c r="N96" s="96" t="s">
        <v>252</v>
      </c>
      <c r="O96" s="96" t="s">
        <v>487</v>
      </c>
      <c r="P96" s="96" t="s">
        <v>1394</v>
      </c>
      <c r="Q96" s="96" t="s">
        <v>1439</v>
      </c>
      <c r="R96" s="96"/>
      <c r="S96" s="19" t="s">
        <v>486</v>
      </c>
      <c r="T96" s="19" t="s">
        <v>485</v>
      </c>
      <c r="U96" s="96" t="s">
        <v>362</v>
      </c>
      <c r="V96" s="19" t="s">
        <v>1140</v>
      </c>
      <c r="W96" s="111" t="s">
        <v>1410</v>
      </c>
    </row>
    <row r="97" spans="1:23" ht="16.5" customHeight="1" x14ac:dyDescent="0.3">
      <c r="A97" s="118">
        <v>94</v>
      </c>
      <c r="B97" s="119">
        <v>2499</v>
      </c>
      <c r="C97" s="240">
        <v>127959</v>
      </c>
      <c r="D97" s="241" t="s">
        <v>187</v>
      </c>
      <c r="E97" s="242">
        <v>2012</v>
      </c>
      <c r="F97" s="241" t="s">
        <v>64</v>
      </c>
      <c r="G97" s="19" t="s">
        <v>405</v>
      </c>
      <c r="H97" s="19" t="s">
        <v>455</v>
      </c>
      <c r="I97" s="19"/>
      <c r="J97" s="19" t="s">
        <v>1146</v>
      </c>
      <c r="K97" s="19" t="s">
        <v>1270</v>
      </c>
      <c r="L97" s="19" t="s">
        <v>1269</v>
      </c>
      <c r="M97" s="19" t="s">
        <v>1143</v>
      </c>
      <c r="N97" s="96" t="s">
        <v>1433</v>
      </c>
      <c r="O97" s="96" t="s">
        <v>1271</v>
      </c>
      <c r="P97" s="96" t="s">
        <v>1381</v>
      </c>
      <c r="Q97" s="96" t="s">
        <v>1440</v>
      </c>
      <c r="R97" s="96" t="s">
        <v>1410</v>
      </c>
      <c r="S97" s="19" t="s">
        <v>368</v>
      </c>
      <c r="T97" s="19" t="s">
        <v>464</v>
      </c>
      <c r="U97" s="96" t="s">
        <v>465</v>
      </c>
      <c r="V97" s="19" t="s">
        <v>1147</v>
      </c>
      <c r="W97" s="111" t="s">
        <v>1128</v>
      </c>
    </row>
    <row r="98" spans="1:23" ht="16.5" customHeight="1" x14ac:dyDescent="0.3">
      <c r="A98" s="118">
        <v>95</v>
      </c>
      <c r="B98" s="119">
        <v>306</v>
      </c>
      <c r="C98" s="240">
        <v>125522</v>
      </c>
      <c r="D98" s="241" t="s">
        <v>133</v>
      </c>
      <c r="E98" s="242">
        <v>2011</v>
      </c>
      <c r="F98" s="241" t="s">
        <v>2</v>
      </c>
      <c r="G98" s="19" t="s">
        <v>446</v>
      </c>
      <c r="H98" s="19" t="s">
        <v>1153</v>
      </c>
      <c r="I98" s="19" t="s">
        <v>1152</v>
      </c>
      <c r="J98" s="19" t="s">
        <v>445</v>
      </c>
      <c r="K98" s="19">
        <v>211</v>
      </c>
      <c r="L98" s="19" t="s">
        <v>1155</v>
      </c>
      <c r="M98" s="19" t="s">
        <v>1150</v>
      </c>
      <c r="N98" s="96" t="s">
        <v>252</v>
      </c>
      <c r="O98" s="96" t="s">
        <v>444</v>
      </c>
      <c r="P98" s="96" t="s">
        <v>1394</v>
      </c>
      <c r="Q98" s="96" t="s">
        <v>1441</v>
      </c>
      <c r="R98" s="96"/>
      <c r="S98" s="19" t="s">
        <v>370</v>
      </c>
      <c r="T98" s="19" t="s">
        <v>447</v>
      </c>
      <c r="U98" s="97" t="s">
        <v>366</v>
      </c>
      <c r="V98" s="19" t="s">
        <v>1154</v>
      </c>
      <c r="W98" s="111" t="s">
        <v>1410</v>
      </c>
    </row>
    <row r="99" spans="1:23" ht="16.5" customHeight="1" x14ac:dyDescent="0.3">
      <c r="A99" s="118">
        <v>96</v>
      </c>
      <c r="B99" s="119">
        <v>3702</v>
      </c>
      <c r="C99" s="240">
        <v>130055</v>
      </c>
      <c r="D99" s="241" t="s">
        <v>216</v>
      </c>
      <c r="E99" s="242">
        <v>2011</v>
      </c>
      <c r="F99" s="241" t="s">
        <v>98</v>
      </c>
      <c r="G99" s="19" t="s">
        <v>413</v>
      </c>
      <c r="H99" s="19" t="s">
        <v>455</v>
      </c>
      <c r="I99" s="19"/>
      <c r="J99" s="19" t="s">
        <v>363</v>
      </c>
      <c r="K99" s="19" t="s">
        <v>488</v>
      </c>
      <c r="L99" s="19" t="s">
        <v>1078</v>
      </c>
      <c r="M99" s="19"/>
      <c r="N99" s="96" t="s">
        <v>273</v>
      </c>
      <c r="O99" s="96" t="s">
        <v>460</v>
      </c>
      <c r="P99" s="96" t="s">
        <v>1379</v>
      </c>
      <c r="Q99" s="96" t="s">
        <v>1079</v>
      </c>
      <c r="R99" s="96"/>
      <c r="S99" s="19" t="s">
        <v>364</v>
      </c>
      <c r="T99" s="19" t="s">
        <v>358</v>
      </c>
      <c r="U99" s="96" t="s">
        <v>365</v>
      </c>
      <c r="V99" s="19" t="s">
        <v>1077</v>
      </c>
      <c r="W99" s="111" t="s">
        <v>1410</v>
      </c>
    </row>
    <row r="100" spans="1:23" ht="16.5" customHeight="1" x14ac:dyDescent="0.3">
      <c r="A100" s="118">
        <v>97</v>
      </c>
      <c r="B100" s="119">
        <v>2518</v>
      </c>
      <c r="C100" s="240">
        <v>127978</v>
      </c>
      <c r="D100" s="241" t="s">
        <v>188</v>
      </c>
      <c r="E100" s="242">
        <v>2011</v>
      </c>
      <c r="F100" s="241" t="s">
        <v>65</v>
      </c>
      <c r="G100" s="19" t="s">
        <v>466</v>
      </c>
      <c r="H100" s="19" t="s">
        <v>1153</v>
      </c>
      <c r="I100" s="19"/>
      <c r="J100" s="19" t="s">
        <v>236</v>
      </c>
      <c r="K100" s="19">
        <v>115</v>
      </c>
      <c r="L100" s="19">
        <v>60.8</v>
      </c>
      <c r="M100" s="19"/>
      <c r="N100" s="96" t="s">
        <v>252</v>
      </c>
      <c r="O100" s="96" t="s">
        <v>417</v>
      </c>
      <c r="P100" s="96" t="s">
        <v>1379</v>
      </c>
      <c r="Q100" s="96" t="s">
        <v>269</v>
      </c>
      <c r="R100" s="96"/>
      <c r="S100" s="19" t="s">
        <v>1165</v>
      </c>
      <c r="T100" s="19" t="s">
        <v>1158</v>
      </c>
      <c r="U100" s="96" t="s">
        <v>346</v>
      </c>
      <c r="V100" s="19" t="s">
        <v>1156</v>
      </c>
      <c r="W100" s="111" t="s">
        <v>1410</v>
      </c>
    </row>
    <row r="101" spans="1:23" ht="16.5" customHeight="1" x14ac:dyDescent="0.3">
      <c r="A101" s="118">
        <v>98</v>
      </c>
      <c r="B101" s="119">
        <v>3733</v>
      </c>
      <c r="C101" s="240">
        <v>130151</v>
      </c>
      <c r="D101" s="241" t="s">
        <v>219</v>
      </c>
      <c r="E101" s="242">
        <v>2010</v>
      </c>
      <c r="F101" s="241" t="s">
        <v>101</v>
      </c>
      <c r="G101" s="19" t="s">
        <v>482</v>
      </c>
      <c r="H101" s="19" t="s">
        <v>1153</v>
      </c>
      <c r="I101" s="19" t="s">
        <v>1465</v>
      </c>
      <c r="J101" s="19" t="s">
        <v>280</v>
      </c>
      <c r="K101" s="19">
        <v>46</v>
      </c>
      <c r="L101" s="19">
        <v>59</v>
      </c>
      <c r="M101" s="19"/>
      <c r="N101" s="96" t="s">
        <v>273</v>
      </c>
      <c r="O101" s="96" t="s">
        <v>509</v>
      </c>
      <c r="P101" s="96" t="s">
        <v>509</v>
      </c>
      <c r="Q101" s="96" t="s">
        <v>1442</v>
      </c>
      <c r="R101" s="96"/>
      <c r="S101" s="19" t="s">
        <v>591</v>
      </c>
      <c r="T101" s="19" t="s">
        <v>592</v>
      </c>
      <c r="U101" s="96" t="s">
        <v>362</v>
      </c>
      <c r="V101" s="19" t="s">
        <v>1166</v>
      </c>
      <c r="W101" s="111"/>
    </row>
    <row r="102" spans="1:23" ht="16.5" customHeight="1" x14ac:dyDescent="0.3">
      <c r="A102" s="118">
        <v>99</v>
      </c>
      <c r="B102" s="119">
        <v>204</v>
      </c>
      <c r="C102" s="240">
        <v>125406</v>
      </c>
      <c r="D102" s="241" t="s">
        <v>132</v>
      </c>
      <c r="E102" s="242">
        <v>2009</v>
      </c>
      <c r="F102" s="241" t="s">
        <v>1</v>
      </c>
      <c r="G102" s="19" t="s">
        <v>405</v>
      </c>
      <c r="H102" s="19" t="s">
        <v>455</v>
      </c>
      <c r="I102" s="19"/>
      <c r="J102" s="19" t="s">
        <v>238</v>
      </c>
      <c r="K102" s="19">
        <v>97</v>
      </c>
      <c r="L102" s="19">
        <v>54.8</v>
      </c>
      <c r="M102" s="19"/>
      <c r="N102" s="96" t="s">
        <v>273</v>
      </c>
      <c r="O102" s="96" t="s">
        <v>442</v>
      </c>
      <c r="P102" s="96" t="s">
        <v>1394</v>
      </c>
      <c r="Q102" s="96" t="s">
        <v>1441</v>
      </c>
      <c r="R102" s="96" t="s">
        <v>1171</v>
      </c>
      <c r="S102" s="19" t="s">
        <v>1170</v>
      </c>
      <c r="T102" s="19" t="s">
        <v>443</v>
      </c>
      <c r="U102" s="96" t="s">
        <v>239</v>
      </c>
      <c r="V102" s="19" t="s">
        <v>1166</v>
      </c>
      <c r="W102" s="111"/>
    </row>
    <row r="103" spans="1:23" ht="16.5" customHeight="1" x14ac:dyDescent="0.3">
      <c r="A103" s="118">
        <v>100</v>
      </c>
      <c r="B103" s="119">
        <v>3804</v>
      </c>
      <c r="C103" s="240">
        <v>130349</v>
      </c>
      <c r="D103" s="241" t="s">
        <v>217</v>
      </c>
      <c r="E103" s="242">
        <v>2007</v>
      </c>
      <c r="F103" s="241" t="s">
        <v>104</v>
      </c>
      <c r="G103" s="19" t="s">
        <v>489</v>
      </c>
      <c r="H103" s="19" t="s">
        <v>1177</v>
      </c>
      <c r="I103" s="19"/>
      <c r="J103" s="19" t="s">
        <v>1268</v>
      </c>
      <c r="K103" s="19" t="s">
        <v>1175</v>
      </c>
      <c r="L103" s="19" t="s">
        <v>404</v>
      </c>
      <c r="M103" s="19" t="s">
        <v>1176</v>
      </c>
      <c r="N103" s="96" t="s">
        <v>334</v>
      </c>
      <c r="O103" s="96" t="s">
        <v>491</v>
      </c>
      <c r="P103" s="96" t="s">
        <v>378</v>
      </c>
      <c r="Q103" s="96" t="s">
        <v>1174</v>
      </c>
      <c r="R103" s="96" t="s">
        <v>1157</v>
      </c>
      <c r="S103" s="19" t="s">
        <v>367</v>
      </c>
      <c r="T103" s="19" t="s">
        <v>1178</v>
      </c>
      <c r="U103" s="96" t="s">
        <v>1173</v>
      </c>
      <c r="V103" s="19" t="s">
        <v>1172</v>
      </c>
      <c r="W103" s="111" t="s">
        <v>1410</v>
      </c>
    </row>
    <row r="104" spans="1:23" ht="16.5" customHeight="1" x14ac:dyDescent="0.3">
      <c r="A104" s="118">
        <v>101</v>
      </c>
      <c r="B104" s="119">
        <v>3814</v>
      </c>
      <c r="C104" s="240">
        <v>130376</v>
      </c>
      <c r="D104" s="241" t="s">
        <v>222</v>
      </c>
      <c r="E104" s="242">
        <v>2007</v>
      </c>
      <c r="F104" s="241" t="s">
        <v>105</v>
      </c>
      <c r="G104" s="19" t="s">
        <v>482</v>
      </c>
      <c r="H104" s="19" t="s">
        <v>455</v>
      </c>
      <c r="I104" s="19" t="s">
        <v>1094</v>
      </c>
      <c r="J104" s="19" t="s">
        <v>1096</v>
      </c>
      <c r="K104" s="19" t="s">
        <v>1095</v>
      </c>
      <c r="L104" s="19" t="s">
        <v>1099</v>
      </c>
      <c r="M104" s="19"/>
      <c r="N104" s="96" t="s">
        <v>273</v>
      </c>
      <c r="O104" s="96" t="s">
        <v>448</v>
      </c>
      <c r="P104" s="96" t="s">
        <v>1394</v>
      </c>
      <c r="Q104" s="96" t="s">
        <v>1084</v>
      </c>
      <c r="R104" s="96" t="s">
        <v>1085</v>
      </c>
      <c r="S104" s="19" t="s">
        <v>1097</v>
      </c>
      <c r="T104" s="19" t="s">
        <v>1092</v>
      </c>
      <c r="U104" s="96" t="s">
        <v>1093</v>
      </c>
      <c r="V104" s="19" t="s">
        <v>1082</v>
      </c>
      <c r="W104" s="111"/>
    </row>
    <row r="105" spans="1:23" ht="16.5" customHeight="1" x14ac:dyDescent="0.3">
      <c r="A105" s="118">
        <v>102</v>
      </c>
      <c r="B105" s="119">
        <v>2951</v>
      </c>
      <c r="C105" s="240">
        <v>128453</v>
      </c>
      <c r="D105" s="241" t="s">
        <v>195</v>
      </c>
      <c r="E105" s="242">
        <v>2005</v>
      </c>
      <c r="F105" s="241" t="s">
        <v>73</v>
      </c>
      <c r="G105" s="19" t="s">
        <v>413</v>
      </c>
      <c r="H105" s="19" t="s">
        <v>1153</v>
      </c>
      <c r="I105" s="19"/>
      <c r="J105" s="19" t="s">
        <v>1183</v>
      </c>
      <c r="K105" s="19" t="s">
        <v>1181</v>
      </c>
      <c r="L105" s="19" t="s">
        <v>1182</v>
      </c>
      <c r="M105" s="19"/>
      <c r="N105" s="96" t="s">
        <v>1433</v>
      </c>
      <c r="O105" s="96" t="s">
        <v>448</v>
      </c>
      <c r="P105" s="96" t="s">
        <v>1394</v>
      </c>
      <c r="Q105" s="96" t="s">
        <v>1443</v>
      </c>
      <c r="R105" s="96"/>
      <c r="S105" s="19" t="s">
        <v>468</v>
      </c>
      <c r="T105" s="19" t="s">
        <v>467</v>
      </c>
      <c r="U105" s="96" t="s">
        <v>128</v>
      </c>
      <c r="V105" s="19" t="s">
        <v>1166</v>
      </c>
      <c r="W105" s="111"/>
    </row>
    <row r="106" spans="1:23" ht="16.5" customHeight="1" x14ac:dyDescent="0.3">
      <c r="A106" s="118">
        <v>103</v>
      </c>
      <c r="B106" s="119">
        <v>3869</v>
      </c>
      <c r="C106" s="240">
        <v>130504</v>
      </c>
      <c r="D106" s="241" t="s">
        <v>198</v>
      </c>
      <c r="E106" s="242">
        <v>2005</v>
      </c>
      <c r="F106" s="241" t="s">
        <v>107</v>
      </c>
      <c r="G106" s="19" t="s">
        <v>482</v>
      </c>
      <c r="H106" s="19" t="s">
        <v>1153</v>
      </c>
      <c r="I106" s="19"/>
      <c r="J106" s="19" t="s">
        <v>238</v>
      </c>
      <c r="K106" s="19">
        <v>89</v>
      </c>
      <c r="L106" s="19">
        <v>47</v>
      </c>
      <c r="M106" s="19"/>
      <c r="N106" s="96" t="s">
        <v>273</v>
      </c>
      <c r="O106" s="96" t="s">
        <v>492</v>
      </c>
      <c r="P106" s="96" t="s">
        <v>1394</v>
      </c>
      <c r="Q106" s="96" t="s">
        <v>1444</v>
      </c>
      <c r="R106" s="96"/>
      <c r="S106" s="19" t="s">
        <v>1194</v>
      </c>
      <c r="T106" s="19" t="s">
        <v>1189</v>
      </c>
      <c r="U106" s="96" t="s">
        <v>227</v>
      </c>
      <c r="V106" s="19" t="s">
        <v>1166</v>
      </c>
      <c r="W106" s="111"/>
    </row>
    <row r="107" spans="1:23" ht="16.5" customHeight="1" x14ac:dyDescent="0.3">
      <c r="A107" s="118">
        <v>104</v>
      </c>
      <c r="B107" s="119">
        <v>3880</v>
      </c>
      <c r="C107" s="240">
        <v>130527</v>
      </c>
      <c r="D107" s="241" t="s">
        <v>223</v>
      </c>
      <c r="E107" s="242">
        <v>2004</v>
      </c>
      <c r="F107" s="241" t="s">
        <v>108</v>
      </c>
      <c r="G107" s="19" t="s">
        <v>413</v>
      </c>
      <c r="H107" s="19" t="s">
        <v>1153</v>
      </c>
      <c r="I107" s="19"/>
      <c r="J107" s="19" t="s">
        <v>238</v>
      </c>
      <c r="K107" s="19" t="s">
        <v>494</v>
      </c>
      <c r="L107" s="19" t="s">
        <v>1195</v>
      </c>
      <c r="M107" s="19"/>
      <c r="N107" s="96" t="s">
        <v>273</v>
      </c>
      <c r="O107" s="96" t="s">
        <v>493</v>
      </c>
      <c r="P107" s="96" t="s">
        <v>1394</v>
      </c>
      <c r="Q107" s="96" t="s">
        <v>1445</v>
      </c>
      <c r="R107" s="96" t="s">
        <v>1410</v>
      </c>
      <c r="S107" s="19" t="s">
        <v>1199</v>
      </c>
      <c r="T107" s="19" t="s">
        <v>495</v>
      </c>
      <c r="U107" s="97" t="s">
        <v>366</v>
      </c>
      <c r="V107" s="19" t="s">
        <v>1166</v>
      </c>
      <c r="W107" s="111"/>
    </row>
    <row r="108" spans="1:23" ht="16.5" customHeight="1" x14ac:dyDescent="0.3">
      <c r="A108" s="118">
        <v>105</v>
      </c>
      <c r="B108" s="119">
        <v>3931</v>
      </c>
      <c r="C108" s="240">
        <v>130649</v>
      </c>
      <c r="D108" s="241" t="s">
        <v>204</v>
      </c>
      <c r="E108" s="242">
        <v>2003</v>
      </c>
      <c r="F108" s="241" t="s">
        <v>111</v>
      </c>
      <c r="G108" s="19" t="s">
        <v>453</v>
      </c>
      <c r="H108" s="19" t="s">
        <v>1153</v>
      </c>
      <c r="I108" s="19"/>
      <c r="J108" s="19" t="s">
        <v>238</v>
      </c>
      <c r="K108" s="19">
        <v>478</v>
      </c>
      <c r="L108" s="19">
        <v>56.7</v>
      </c>
      <c r="M108" s="19"/>
      <c r="N108" s="96" t="s">
        <v>273</v>
      </c>
      <c r="O108" s="96" t="s">
        <v>442</v>
      </c>
      <c r="P108" s="96" t="s">
        <v>1394</v>
      </c>
      <c r="Q108" s="96" t="s">
        <v>1207</v>
      </c>
      <c r="R108" s="96"/>
      <c r="S108" s="19" t="s">
        <v>1205</v>
      </c>
      <c r="T108" s="19" t="s">
        <v>358</v>
      </c>
      <c r="U108" s="96" t="s">
        <v>1200</v>
      </c>
      <c r="V108" s="19" t="s">
        <v>1166</v>
      </c>
      <c r="W108" s="111"/>
    </row>
    <row r="109" spans="1:23" ht="16.5" customHeight="1" x14ac:dyDescent="0.3">
      <c r="A109" s="118">
        <v>106</v>
      </c>
      <c r="B109" s="119">
        <v>3921</v>
      </c>
      <c r="C109" s="240">
        <v>130630</v>
      </c>
      <c r="D109" s="241" t="s">
        <v>224</v>
      </c>
      <c r="E109" s="242">
        <v>2003</v>
      </c>
      <c r="F109" s="241" t="s">
        <v>110</v>
      </c>
      <c r="G109" s="19" t="s">
        <v>405</v>
      </c>
      <c r="H109" s="19" t="s">
        <v>1206</v>
      </c>
      <c r="I109" s="19"/>
      <c r="J109" s="19" t="s">
        <v>280</v>
      </c>
      <c r="K109" s="19" t="s">
        <v>497</v>
      </c>
      <c r="L109" s="19">
        <v>56</v>
      </c>
      <c r="M109" s="19"/>
      <c r="N109" s="96" t="s">
        <v>273</v>
      </c>
      <c r="O109" s="96" t="s">
        <v>474</v>
      </c>
      <c r="P109" s="96" t="s">
        <v>1394</v>
      </c>
      <c r="Q109" s="96" t="s">
        <v>1446</v>
      </c>
      <c r="R109" s="96"/>
      <c r="S109" s="19" t="s">
        <v>1210</v>
      </c>
      <c r="T109" s="19" t="s">
        <v>496</v>
      </c>
      <c r="U109" s="96" t="s">
        <v>1209</v>
      </c>
      <c r="V109" s="19" t="s">
        <v>1208</v>
      </c>
      <c r="W109" s="111"/>
    </row>
    <row r="110" spans="1:23" ht="16.5" customHeight="1" x14ac:dyDescent="0.3">
      <c r="A110" s="118">
        <v>107</v>
      </c>
      <c r="B110" s="119">
        <v>3910</v>
      </c>
      <c r="C110" s="240">
        <v>130611</v>
      </c>
      <c r="D110" s="241" t="s">
        <v>222</v>
      </c>
      <c r="E110" s="242">
        <v>2003</v>
      </c>
      <c r="F110" s="241" t="s">
        <v>109</v>
      </c>
      <c r="G110" s="19" t="s">
        <v>482</v>
      </c>
      <c r="H110" s="19" t="s">
        <v>455</v>
      </c>
      <c r="I110" s="19"/>
      <c r="J110" s="19" t="s">
        <v>1212</v>
      </c>
      <c r="K110" s="19" t="s">
        <v>1211</v>
      </c>
      <c r="L110" s="19" t="s">
        <v>404</v>
      </c>
      <c r="M110" s="19"/>
      <c r="N110" s="96" t="s">
        <v>369</v>
      </c>
      <c r="O110" s="96" t="s">
        <v>474</v>
      </c>
      <c r="P110" s="96" t="s">
        <v>1394</v>
      </c>
      <c r="Q110" s="96" t="s">
        <v>1447</v>
      </c>
      <c r="R110" s="96"/>
      <c r="S110" s="19" t="s">
        <v>1083</v>
      </c>
      <c r="T110" s="19" t="s">
        <v>1213</v>
      </c>
      <c r="U110" s="97" t="s">
        <v>366</v>
      </c>
      <c r="V110" s="19" t="s">
        <v>1214</v>
      </c>
      <c r="W110" s="111" t="s">
        <v>1410</v>
      </c>
    </row>
    <row r="111" spans="1:23" ht="16.5" customHeight="1" x14ac:dyDescent="0.3">
      <c r="A111" s="118">
        <v>108</v>
      </c>
      <c r="B111" s="119">
        <v>3049</v>
      </c>
      <c r="C111" s="240">
        <v>128566</v>
      </c>
      <c r="D111" s="241" t="s">
        <v>501</v>
      </c>
      <c r="E111" s="242">
        <v>2003</v>
      </c>
      <c r="F111" s="241" t="s">
        <v>76</v>
      </c>
      <c r="G111" s="19" t="s">
        <v>502</v>
      </c>
      <c r="H111" s="19" t="s">
        <v>455</v>
      </c>
      <c r="I111" s="19"/>
      <c r="J111" s="19" t="s">
        <v>1100</v>
      </c>
      <c r="K111" s="19" t="s">
        <v>503</v>
      </c>
      <c r="L111" s="19" t="s">
        <v>404</v>
      </c>
      <c r="M111" s="19"/>
      <c r="N111" s="96" t="s">
        <v>273</v>
      </c>
      <c r="O111" s="96" t="s">
        <v>504</v>
      </c>
      <c r="P111" s="96" t="s">
        <v>1394</v>
      </c>
      <c r="Q111" s="96" t="s">
        <v>1448</v>
      </c>
      <c r="R111" s="96"/>
      <c r="S111" s="19" t="s">
        <v>1101</v>
      </c>
      <c r="T111" s="19" t="s">
        <v>1098</v>
      </c>
      <c r="U111" s="97" t="s">
        <v>366</v>
      </c>
      <c r="V111" s="19" t="s">
        <v>1082</v>
      </c>
      <c r="W111" s="111"/>
    </row>
    <row r="112" spans="1:23" ht="16.5" customHeight="1" x14ac:dyDescent="0.3">
      <c r="A112" s="118">
        <v>109</v>
      </c>
      <c r="B112" s="119">
        <v>3198</v>
      </c>
      <c r="C112" s="240">
        <v>128742</v>
      </c>
      <c r="D112" s="241" t="s">
        <v>204</v>
      </c>
      <c r="E112" s="242">
        <v>2002</v>
      </c>
      <c r="F112" s="241" t="s">
        <v>84</v>
      </c>
      <c r="G112" s="19" t="s">
        <v>595</v>
      </c>
      <c r="H112" s="19" t="s">
        <v>514</v>
      </c>
      <c r="I112" s="19"/>
      <c r="J112" s="19" t="s">
        <v>1219</v>
      </c>
      <c r="K112" s="19" t="s">
        <v>596</v>
      </c>
      <c r="L112" s="19">
        <v>59.8</v>
      </c>
      <c r="M112" s="19"/>
      <c r="N112" s="96" t="s">
        <v>273</v>
      </c>
      <c r="O112" s="96" t="s">
        <v>469</v>
      </c>
      <c r="P112" s="96" t="s">
        <v>1394</v>
      </c>
      <c r="Q112" s="96" t="s">
        <v>1449</v>
      </c>
      <c r="R112" s="19"/>
      <c r="S112" s="19" t="s">
        <v>1217</v>
      </c>
      <c r="T112" s="19" t="s">
        <v>373</v>
      </c>
      <c r="U112" s="96" t="s">
        <v>1222</v>
      </c>
      <c r="V112" s="19" t="s">
        <v>1218</v>
      </c>
      <c r="W112" s="111" t="s">
        <v>1410</v>
      </c>
    </row>
    <row r="113" spans="1:23" ht="16.5" customHeight="1" x14ac:dyDescent="0.3">
      <c r="A113" s="118">
        <v>110</v>
      </c>
      <c r="B113" s="119">
        <v>3169</v>
      </c>
      <c r="C113" s="240">
        <v>128706</v>
      </c>
      <c r="D113" s="241" t="s">
        <v>201</v>
      </c>
      <c r="E113" s="242">
        <v>2002</v>
      </c>
      <c r="F113" s="241" t="s">
        <v>80</v>
      </c>
      <c r="G113" s="19" t="s">
        <v>470</v>
      </c>
      <c r="H113" s="19" t="s">
        <v>514</v>
      </c>
      <c r="I113" s="19"/>
      <c r="J113" s="19" t="s">
        <v>280</v>
      </c>
      <c r="K113" s="19">
        <v>89</v>
      </c>
      <c r="L113" s="19" t="s">
        <v>1223</v>
      </c>
      <c r="M113" s="19"/>
      <c r="N113" s="96" t="s">
        <v>252</v>
      </c>
      <c r="O113" s="96" t="s">
        <v>471</v>
      </c>
      <c r="P113" s="96" t="s">
        <v>1394</v>
      </c>
      <c r="Q113" s="103" t="s">
        <v>1227</v>
      </c>
      <c r="R113" s="96"/>
      <c r="S113" s="19" t="s">
        <v>1229</v>
      </c>
      <c r="T113" s="19" t="s">
        <v>1230</v>
      </c>
      <c r="U113" s="96" t="s">
        <v>472</v>
      </c>
      <c r="V113" s="19" t="s">
        <v>1208</v>
      </c>
      <c r="W113" s="111"/>
    </row>
    <row r="114" spans="1:23" ht="16.5" customHeight="1" x14ac:dyDescent="0.3">
      <c r="A114" s="118">
        <v>111</v>
      </c>
      <c r="B114" s="119">
        <v>3151</v>
      </c>
      <c r="C114" s="240">
        <v>128682</v>
      </c>
      <c r="D114" s="241" t="s">
        <v>200</v>
      </c>
      <c r="E114" s="242">
        <v>2001</v>
      </c>
      <c r="F114" s="241" t="s">
        <v>79</v>
      </c>
      <c r="G114" s="19" t="s">
        <v>405</v>
      </c>
      <c r="H114" s="19" t="s">
        <v>1206</v>
      </c>
      <c r="I114" s="19"/>
      <c r="J114" s="19" t="s">
        <v>317</v>
      </c>
      <c r="K114" s="19" t="s">
        <v>1232</v>
      </c>
      <c r="L114" s="19">
        <v>54</v>
      </c>
      <c r="M114" s="19"/>
      <c r="N114" s="96" t="s">
        <v>355</v>
      </c>
      <c r="O114" s="96" t="s">
        <v>469</v>
      </c>
      <c r="P114" s="96" t="s">
        <v>1394</v>
      </c>
      <c r="Q114" s="96" t="s">
        <v>1231</v>
      </c>
      <c r="R114" s="96"/>
      <c r="S114" s="19" t="s">
        <v>1233</v>
      </c>
      <c r="T114" s="19" t="s">
        <v>467</v>
      </c>
      <c r="U114" s="96" t="s">
        <v>128</v>
      </c>
      <c r="V114" s="19" t="s">
        <v>1208</v>
      </c>
      <c r="W114" s="111"/>
    </row>
    <row r="115" spans="1:23" ht="16.5" customHeight="1" x14ac:dyDescent="0.3">
      <c r="A115" s="118">
        <v>112</v>
      </c>
      <c r="B115" s="119">
        <v>3257</v>
      </c>
      <c r="C115" s="240">
        <v>128805</v>
      </c>
      <c r="D115" s="241" t="s">
        <v>206</v>
      </c>
      <c r="E115" s="242">
        <v>2001</v>
      </c>
      <c r="F115" s="241" t="s">
        <v>86</v>
      </c>
      <c r="G115" s="19" t="s">
        <v>405</v>
      </c>
      <c r="H115" s="19" t="s">
        <v>514</v>
      </c>
      <c r="I115" s="19"/>
      <c r="J115" s="19" t="s">
        <v>238</v>
      </c>
      <c r="K115" s="19">
        <v>313</v>
      </c>
      <c r="L115" s="19" t="s">
        <v>404</v>
      </c>
      <c r="M115" s="19"/>
      <c r="N115" s="96" t="s">
        <v>258</v>
      </c>
      <c r="O115" s="96" t="s">
        <v>476</v>
      </c>
      <c r="P115" s="96" t="s">
        <v>1394</v>
      </c>
      <c r="Q115" s="102" t="s">
        <v>1234</v>
      </c>
      <c r="R115" s="96"/>
      <c r="S115" s="19" t="s">
        <v>127</v>
      </c>
      <c r="T115" s="19" t="s">
        <v>475</v>
      </c>
      <c r="U115" s="96" t="s">
        <v>477</v>
      </c>
      <c r="V115" s="19" t="s">
        <v>738</v>
      </c>
      <c r="W115" s="111"/>
    </row>
    <row r="116" spans="1:23" ht="16.5" customHeight="1" x14ac:dyDescent="0.3">
      <c r="A116" s="118">
        <v>113</v>
      </c>
      <c r="B116" s="119">
        <v>3188</v>
      </c>
      <c r="C116" s="240">
        <v>128727</v>
      </c>
      <c r="D116" s="241" t="s">
        <v>203</v>
      </c>
      <c r="E116" s="242">
        <v>2001</v>
      </c>
      <c r="F116" s="241" t="s">
        <v>83</v>
      </c>
      <c r="G116" s="19" t="s">
        <v>473</v>
      </c>
      <c r="H116" s="19" t="s">
        <v>455</v>
      </c>
      <c r="I116" s="19"/>
      <c r="J116" s="19" t="s">
        <v>317</v>
      </c>
      <c r="K116" s="19">
        <v>164</v>
      </c>
      <c r="L116" s="19" t="s">
        <v>1236</v>
      </c>
      <c r="M116" s="19"/>
      <c r="N116" s="96" t="s">
        <v>258</v>
      </c>
      <c r="O116" s="96" t="s">
        <v>1398</v>
      </c>
      <c r="P116" s="96" t="s">
        <v>1394</v>
      </c>
      <c r="Q116" s="96" t="s">
        <v>1450</v>
      </c>
      <c r="R116" s="96" t="s">
        <v>1215</v>
      </c>
      <c r="S116" s="19" t="s">
        <v>1406</v>
      </c>
      <c r="T116" s="19" t="s">
        <v>358</v>
      </c>
      <c r="U116" s="96" t="s">
        <v>1237</v>
      </c>
      <c r="V116" s="19" t="s">
        <v>1239</v>
      </c>
      <c r="W116" s="111" t="s">
        <v>1410</v>
      </c>
    </row>
    <row r="117" spans="1:23" ht="16.5" customHeight="1" x14ac:dyDescent="0.3">
      <c r="A117" s="118">
        <v>114</v>
      </c>
      <c r="B117" s="119">
        <v>3289</v>
      </c>
      <c r="C117" s="240">
        <v>128844</v>
      </c>
      <c r="D117" s="241" t="s">
        <v>208</v>
      </c>
      <c r="E117" s="242">
        <v>2000</v>
      </c>
      <c r="F117" s="241" t="s">
        <v>89</v>
      </c>
      <c r="G117" s="19" t="s">
        <v>405</v>
      </c>
      <c r="H117" s="19" t="s">
        <v>1240</v>
      </c>
      <c r="I117" s="19"/>
      <c r="J117" s="19" t="s">
        <v>317</v>
      </c>
      <c r="K117" s="19">
        <v>65</v>
      </c>
      <c r="L117" s="19" t="s">
        <v>404</v>
      </c>
      <c r="M117" s="19"/>
      <c r="N117" s="96" t="s">
        <v>258</v>
      </c>
      <c r="O117" s="96" t="s">
        <v>448</v>
      </c>
      <c r="P117" s="96" t="s">
        <v>1394</v>
      </c>
      <c r="Q117" s="96" t="s">
        <v>1451</v>
      </c>
      <c r="R117" s="96"/>
      <c r="S117" s="19" t="s">
        <v>127</v>
      </c>
      <c r="T117" s="19" t="s">
        <v>478</v>
      </c>
      <c r="U117" s="96" t="s">
        <v>128</v>
      </c>
      <c r="V117" s="19" t="s">
        <v>1241</v>
      </c>
      <c r="W117" s="111"/>
    </row>
    <row r="118" spans="1:23" ht="16.5" customHeight="1" x14ac:dyDescent="0.3">
      <c r="A118" s="118">
        <v>115</v>
      </c>
      <c r="B118" s="119">
        <v>3285</v>
      </c>
      <c r="C118" s="240">
        <v>128839</v>
      </c>
      <c r="D118" s="241" t="s">
        <v>207</v>
      </c>
      <c r="E118" s="242">
        <v>2000</v>
      </c>
      <c r="F118" s="241" t="s">
        <v>88</v>
      </c>
      <c r="G118" s="19" t="s">
        <v>405</v>
      </c>
      <c r="H118" s="19" t="s">
        <v>1240</v>
      </c>
      <c r="I118" s="19"/>
      <c r="J118" s="19" t="s">
        <v>317</v>
      </c>
      <c r="K118" s="19">
        <v>411</v>
      </c>
      <c r="L118" s="19" t="s">
        <v>1243</v>
      </c>
      <c r="M118" s="19"/>
      <c r="N118" s="19" t="s">
        <v>258</v>
      </c>
      <c r="O118" s="96" t="s">
        <v>474</v>
      </c>
      <c r="P118" s="96" t="s">
        <v>1394</v>
      </c>
      <c r="Q118" s="96" t="s">
        <v>1452</v>
      </c>
      <c r="R118" s="96"/>
      <c r="S118" s="19" t="s">
        <v>127</v>
      </c>
      <c r="T118" s="19" t="s">
        <v>1247</v>
      </c>
      <c r="U118" s="97" t="s">
        <v>366</v>
      </c>
      <c r="V118" s="19" t="s">
        <v>1242</v>
      </c>
      <c r="W118" s="111" t="s">
        <v>1410</v>
      </c>
    </row>
    <row r="119" spans="1:23" ht="16.5" customHeight="1" x14ac:dyDescent="0.3">
      <c r="A119" s="118">
        <v>116</v>
      </c>
      <c r="B119" s="119">
        <v>3199</v>
      </c>
      <c r="C119" s="240">
        <v>128743</v>
      </c>
      <c r="D119" s="241" t="s">
        <v>205</v>
      </c>
      <c r="E119" s="242">
        <v>2000</v>
      </c>
      <c r="F119" s="241" t="s">
        <v>85</v>
      </c>
      <c r="G119" s="19" t="s">
        <v>405</v>
      </c>
      <c r="H119" s="19" t="s">
        <v>1258</v>
      </c>
      <c r="I119" s="19"/>
      <c r="J119" s="19" t="s">
        <v>317</v>
      </c>
      <c r="K119" s="19">
        <v>315</v>
      </c>
      <c r="L119" s="19" t="s">
        <v>1253</v>
      </c>
      <c r="M119" s="19"/>
      <c r="N119" s="96" t="s">
        <v>1433</v>
      </c>
      <c r="O119" s="96" t="s">
        <v>474</v>
      </c>
      <c r="P119" s="96" t="s">
        <v>1394</v>
      </c>
      <c r="Q119" s="96" t="s">
        <v>1453</v>
      </c>
      <c r="R119" s="96" t="s">
        <v>1410</v>
      </c>
      <c r="S119" s="19" t="s">
        <v>1250</v>
      </c>
      <c r="T119" s="19" t="s">
        <v>1249</v>
      </c>
      <c r="U119" s="96" t="s">
        <v>227</v>
      </c>
      <c r="V119" s="19" t="s">
        <v>1248</v>
      </c>
      <c r="W119" s="111" t="s">
        <v>1410</v>
      </c>
    </row>
    <row r="120" spans="1:23" ht="16.5" customHeight="1" x14ac:dyDescent="0.3">
      <c r="A120" s="118">
        <v>117</v>
      </c>
      <c r="B120" s="119">
        <v>3351</v>
      </c>
      <c r="C120" s="240">
        <v>128917</v>
      </c>
      <c r="D120" s="241" t="s">
        <v>209</v>
      </c>
      <c r="E120" s="242">
        <v>1999</v>
      </c>
      <c r="F120" s="241" t="s">
        <v>90</v>
      </c>
      <c r="G120" s="19" t="s">
        <v>405</v>
      </c>
      <c r="H120" s="19" t="s">
        <v>1258</v>
      </c>
      <c r="I120" s="19"/>
      <c r="J120" s="19" t="s">
        <v>317</v>
      </c>
      <c r="K120" s="19" t="s">
        <v>1251</v>
      </c>
      <c r="L120" s="19" t="s">
        <v>404</v>
      </c>
      <c r="M120" s="19" t="s">
        <v>1143</v>
      </c>
      <c r="N120" s="96" t="s">
        <v>1260</v>
      </c>
      <c r="O120" s="96" t="s">
        <v>1252</v>
      </c>
      <c r="P120" s="96" t="s">
        <v>1394</v>
      </c>
      <c r="Q120" s="96" t="s">
        <v>1441</v>
      </c>
      <c r="R120" s="96" t="s">
        <v>1259</v>
      </c>
      <c r="S120" s="19" t="s">
        <v>479</v>
      </c>
      <c r="T120" s="19" t="s">
        <v>490</v>
      </c>
      <c r="U120" s="97" t="s">
        <v>366</v>
      </c>
      <c r="V120" s="19" t="s">
        <v>1254</v>
      </c>
      <c r="W120" s="111"/>
    </row>
    <row r="121" spans="1:23" ht="16.5" customHeight="1" x14ac:dyDescent="0.3">
      <c r="A121" s="118">
        <v>118</v>
      </c>
      <c r="B121" s="119">
        <v>3987</v>
      </c>
      <c r="C121" s="240">
        <v>130835</v>
      </c>
      <c r="D121" s="241" t="s">
        <v>225</v>
      </c>
      <c r="E121" s="242">
        <v>1999</v>
      </c>
      <c r="F121" s="241" t="s">
        <v>112</v>
      </c>
      <c r="G121" s="19" t="s">
        <v>405</v>
      </c>
      <c r="H121" s="19" t="s">
        <v>1258</v>
      </c>
      <c r="I121" s="19"/>
      <c r="J121" s="19" t="s">
        <v>238</v>
      </c>
      <c r="K121" s="19" t="s">
        <v>498</v>
      </c>
      <c r="L121" s="19" t="s">
        <v>1265</v>
      </c>
      <c r="M121" s="19"/>
      <c r="N121" s="19" t="s">
        <v>1260</v>
      </c>
      <c r="O121" s="96" t="s">
        <v>448</v>
      </c>
      <c r="P121" s="96" t="s">
        <v>1394</v>
      </c>
      <c r="Q121" s="102" t="s">
        <v>1454</v>
      </c>
      <c r="R121" s="96" t="s">
        <v>1410</v>
      </c>
      <c r="S121" s="19" t="s">
        <v>1261</v>
      </c>
      <c r="T121" s="19" t="s">
        <v>371</v>
      </c>
      <c r="U121" s="96" t="s">
        <v>227</v>
      </c>
      <c r="V121" s="19" t="s">
        <v>738</v>
      </c>
      <c r="W121" s="111"/>
    </row>
    <row r="122" spans="1:23" ht="16.5" customHeight="1" x14ac:dyDescent="0.3">
      <c r="A122" s="118">
        <v>119</v>
      </c>
      <c r="B122" s="119">
        <v>3375</v>
      </c>
      <c r="C122" s="240">
        <v>128943</v>
      </c>
      <c r="D122" s="241" t="s">
        <v>210</v>
      </c>
      <c r="E122" s="242">
        <v>1998</v>
      </c>
      <c r="F122" s="241" t="s">
        <v>91</v>
      </c>
      <c r="G122" s="19" t="s">
        <v>482</v>
      </c>
      <c r="H122" s="19" t="s">
        <v>1258</v>
      </c>
      <c r="I122" s="19"/>
      <c r="J122" s="19" t="s">
        <v>1264</v>
      </c>
      <c r="K122" s="19">
        <v>251</v>
      </c>
      <c r="L122" s="19">
        <v>50.9</v>
      </c>
      <c r="M122" s="19"/>
      <c r="N122" s="96" t="s">
        <v>273</v>
      </c>
      <c r="O122" s="96" t="s">
        <v>483</v>
      </c>
      <c r="P122" s="96" t="s">
        <v>1394</v>
      </c>
      <c r="Q122" s="96" t="s">
        <v>1407</v>
      </c>
      <c r="R122" s="96" t="s">
        <v>1266</v>
      </c>
      <c r="S122" s="19" t="s">
        <v>360</v>
      </c>
      <c r="T122" s="19" t="s">
        <v>361</v>
      </c>
      <c r="U122" s="96" t="s">
        <v>232</v>
      </c>
      <c r="V122" s="19" t="s">
        <v>1254</v>
      </c>
      <c r="W122" s="111"/>
    </row>
  </sheetData>
  <sheetProtection algorithmName="SHA-512" hashValue="SVbmPsvNhqJ3P9ep3n241lQ1egFxSLGwua+ZOgejIWmuVteWboPNighejeAkVwMCKlhR+Y+z+m2voivzKSSfiQ==" saltValue="aAKBQGa/Y069RHqOFuLbRA==" spinCount="100000" sheet="1" objects="1" scenarios="1" selectLockedCells="1" selectUnlockedCells="1"/>
  <sortState ref="A87:AG120">
    <sortCondition descending="1" ref="E87:E120"/>
    <sortCondition ref="D87:D120"/>
  </sortState>
  <mergeCells count="12">
    <mergeCell ref="W2:W3"/>
    <mergeCell ref="J2:M2"/>
    <mergeCell ref="N2:R2"/>
    <mergeCell ref="S2:T2"/>
    <mergeCell ref="U2:U3"/>
    <mergeCell ref="V2:V3"/>
    <mergeCell ref="G2:I2"/>
    <mergeCell ref="B2:B3"/>
    <mergeCell ref="D2:D3"/>
    <mergeCell ref="C2:C3"/>
    <mergeCell ref="E2:E3"/>
    <mergeCell ref="F2:F3"/>
  </mergeCells>
  <phoneticPr fontId="1" type="noConversion"/>
  <pageMargins left="0.23622047244094491" right="0.23622047244094491" top="0.74803149606299213" bottom="0.74803149606299213" header="0.31496062992125984" footer="0.31496062992125984"/>
  <pageSetup paperSize="9" scale="44"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28"/>
  <sheetViews>
    <sheetView zoomScale="90" zoomScaleNormal="90" workbookViewId="0">
      <pane xSplit="5" ySplit="4" topLeftCell="F5" activePane="bottomRight" state="frozen"/>
      <selection pane="topRight" activeCell="F1" sqref="F1"/>
      <selection pane="bottomLeft" activeCell="A4" sqref="A4"/>
      <selection pane="bottomRight" activeCell="L29" sqref="L29"/>
    </sheetView>
  </sheetViews>
  <sheetFormatPr defaultRowHeight="16.5" x14ac:dyDescent="0.3"/>
  <cols>
    <col min="1" max="1" width="5.75" style="177" customWidth="1"/>
    <col min="2" max="2" width="7.5" style="180" customWidth="1"/>
    <col min="3" max="3" width="11.125" style="231" customWidth="1"/>
    <col min="4" max="4" width="6.625" style="231" customWidth="1"/>
    <col min="5" max="5" width="12" style="181" customWidth="1"/>
    <col min="6" max="6" width="7.25" style="179" customWidth="1"/>
    <col min="7" max="7" width="9.125" style="180" customWidth="1"/>
    <col min="8" max="8" width="5.625" style="181" customWidth="1"/>
    <col min="9" max="9" width="9" style="180" customWidth="1"/>
    <col min="10" max="10" width="5.625" style="179" customWidth="1"/>
    <col min="11" max="11" width="6.25" style="179" customWidth="1"/>
    <col min="12" max="12" width="11.125" style="182" customWidth="1"/>
    <col min="13" max="13" width="8.75" style="180" customWidth="1"/>
    <col min="14" max="24" width="5.625" style="180" customWidth="1"/>
    <col min="25" max="25" width="6.5" style="180" customWidth="1"/>
    <col min="26" max="26" width="6" style="180" customWidth="1"/>
    <col min="27" max="27" width="9.625" style="180" customWidth="1"/>
    <col min="28" max="37" width="5.625" style="180" customWidth="1"/>
    <col min="38" max="38" width="7.625" style="180" customWidth="1"/>
    <col min="39" max="16384" width="9" style="178"/>
  </cols>
  <sheetData>
    <row r="1" spans="2:38" ht="21" customHeight="1" x14ac:dyDescent="0.3">
      <c r="B1" s="93" t="s">
        <v>1518</v>
      </c>
    </row>
    <row r="2" spans="2:38" ht="16.5" customHeight="1" x14ac:dyDescent="0.3">
      <c r="B2" s="286" t="s">
        <v>617</v>
      </c>
      <c r="C2" s="286" t="s">
        <v>130</v>
      </c>
      <c r="D2" s="286" t="s">
        <v>619</v>
      </c>
      <c r="E2" s="293" t="s">
        <v>1504</v>
      </c>
      <c r="F2" s="283" t="s">
        <v>620</v>
      </c>
      <c r="G2" s="283"/>
      <c r="H2" s="283"/>
      <c r="I2" s="283"/>
      <c r="J2" s="283"/>
      <c r="K2" s="283" t="s">
        <v>621</v>
      </c>
      <c r="L2" s="283"/>
      <c r="M2" s="283"/>
      <c r="N2" s="290"/>
      <c r="O2" s="279" t="s">
        <v>1515</v>
      </c>
      <c r="P2" s="280"/>
      <c r="Q2" s="280"/>
      <c r="R2" s="280"/>
      <c r="S2" s="280"/>
      <c r="T2" s="280"/>
      <c r="U2" s="280"/>
      <c r="V2" s="280"/>
      <c r="W2" s="280"/>
      <c r="X2" s="280"/>
      <c r="Y2" s="280"/>
      <c r="Z2" s="280"/>
      <c r="AA2" s="281"/>
      <c r="AB2" s="282" t="s">
        <v>1505</v>
      </c>
      <c r="AC2" s="280"/>
      <c r="AD2" s="280"/>
      <c r="AE2" s="280"/>
      <c r="AF2" s="280"/>
      <c r="AG2" s="280"/>
      <c r="AH2" s="280"/>
      <c r="AI2" s="280"/>
      <c r="AJ2" s="280"/>
      <c r="AK2" s="280"/>
      <c r="AL2" s="280"/>
    </row>
    <row r="3" spans="2:38" s="177" customFormat="1" ht="16.5" customHeight="1" x14ac:dyDescent="0.3">
      <c r="B3" s="292"/>
      <c r="C3" s="292"/>
      <c r="D3" s="292"/>
      <c r="E3" s="293"/>
      <c r="F3" s="133" t="s">
        <v>641</v>
      </c>
      <c r="G3" s="283" t="s">
        <v>622</v>
      </c>
      <c r="H3" s="283"/>
      <c r="I3" s="283" t="s">
        <v>623</v>
      </c>
      <c r="J3" s="283"/>
      <c r="K3" s="284" t="s">
        <v>624</v>
      </c>
      <c r="L3" s="286" t="s">
        <v>625</v>
      </c>
      <c r="M3" s="286" t="s">
        <v>375</v>
      </c>
      <c r="N3" s="288" t="s">
        <v>626</v>
      </c>
      <c r="O3" s="194" t="s">
        <v>627</v>
      </c>
      <c r="P3" s="5" t="s">
        <v>628</v>
      </c>
      <c r="Q3" s="5" t="s">
        <v>629</v>
      </c>
      <c r="R3" s="5" t="s">
        <v>630</v>
      </c>
      <c r="S3" s="277" t="s">
        <v>631</v>
      </c>
      <c r="T3" s="277" t="s">
        <v>588</v>
      </c>
      <c r="U3" s="277" t="s">
        <v>589</v>
      </c>
      <c r="V3" s="277" t="s">
        <v>590</v>
      </c>
      <c r="W3" s="277" t="s">
        <v>632</v>
      </c>
      <c r="X3" s="277" t="s">
        <v>633</v>
      </c>
      <c r="Y3" s="275" t="s">
        <v>634</v>
      </c>
      <c r="Z3" s="272" t="s">
        <v>124</v>
      </c>
      <c r="AA3" s="291"/>
      <c r="AB3" s="6" t="s">
        <v>627</v>
      </c>
      <c r="AC3" s="7" t="s">
        <v>628</v>
      </c>
      <c r="AD3" s="7" t="s">
        <v>629</v>
      </c>
      <c r="AE3" s="7" t="s">
        <v>630</v>
      </c>
      <c r="AF3" s="277" t="s">
        <v>587</v>
      </c>
      <c r="AG3" s="277" t="s">
        <v>588</v>
      </c>
      <c r="AH3" s="277" t="s">
        <v>589</v>
      </c>
      <c r="AI3" s="277" t="s">
        <v>590</v>
      </c>
      <c r="AJ3" s="277" t="s">
        <v>632</v>
      </c>
      <c r="AK3" s="277" t="s">
        <v>633</v>
      </c>
      <c r="AL3" s="275" t="s">
        <v>634</v>
      </c>
    </row>
    <row r="4" spans="2:38" s="177" customFormat="1" x14ac:dyDescent="0.3">
      <c r="B4" s="287"/>
      <c r="C4" s="287"/>
      <c r="D4" s="287"/>
      <c r="E4" s="293"/>
      <c r="F4" s="8" t="s">
        <v>636</v>
      </c>
      <c r="G4" s="8" t="s">
        <v>635</v>
      </c>
      <c r="H4" s="8" t="s">
        <v>636</v>
      </c>
      <c r="I4" s="8" t="s">
        <v>635</v>
      </c>
      <c r="J4" s="8" t="s">
        <v>636</v>
      </c>
      <c r="K4" s="285"/>
      <c r="L4" s="287"/>
      <c r="M4" s="287"/>
      <c r="N4" s="289"/>
      <c r="O4" s="195" t="s">
        <v>636</v>
      </c>
      <c r="P4" s="10" t="s">
        <v>636</v>
      </c>
      <c r="Q4" s="10" t="s">
        <v>636</v>
      </c>
      <c r="R4" s="10" t="s">
        <v>636</v>
      </c>
      <c r="S4" s="278"/>
      <c r="T4" s="278"/>
      <c r="U4" s="278"/>
      <c r="V4" s="278"/>
      <c r="W4" s="278"/>
      <c r="X4" s="278"/>
      <c r="Y4" s="276"/>
      <c r="Z4" s="10" t="s">
        <v>637</v>
      </c>
      <c r="AA4" s="232" t="s">
        <v>638</v>
      </c>
      <c r="AB4" s="9" t="s">
        <v>636</v>
      </c>
      <c r="AC4" s="10" t="s">
        <v>636</v>
      </c>
      <c r="AD4" s="10" t="s">
        <v>636</v>
      </c>
      <c r="AE4" s="10" t="s">
        <v>636</v>
      </c>
      <c r="AF4" s="278"/>
      <c r="AG4" s="278"/>
      <c r="AH4" s="278"/>
      <c r="AI4" s="278"/>
      <c r="AJ4" s="278"/>
      <c r="AK4" s="278"/>
      <c r="AL4" s="276"/>
    </row>
    <row r="5" spans="2:38" ht="17.25" thickBot="1" x14ac:dyDescent="0.35">
      <c r="B5" s="265">
        <v>451</v>
      </c>
      <c r="C5" s="123" t="s">
        <v>1474</v>
      </c>
      <c r="D5" s="23">
        <v>2023</v>
      </c>
      <c r="E5" s="134">
        <v>1</v>
      </c>
      <c r="F5" s="135">
        <f>SUM(H5,J5)</f>
        <v>495</v>
      </c>
      <c r="G5" s="23" t="s">
        <v>234</v>
      </c>
      <c r="H5" s="136">
        <v>74</v>
      </c>
      <c r="I5" s="23" t="s">
        <v>640</v>
      </c>
      <c r="J5" s="136">
        <v>421</v>
      </c>
      <c r="K5" s="170">
        <v>1</v>
      </c>
      <c r="L5" s="23" t="s">
        <v>252</v>
      </c>
      <c r="M5" s="23" t="s">
        <v>649</v>
      </c>
      <c r="N5" s="24" t="s">
        <v>642</v>
      </c>
      <c r="O5" s="203">
        <v>69</v>
      </c>
      <c r="P5" s="25"/>
      <c r="Q5" s="25">
        <v>5</v>
      </c>
      <c r="R5" s="25">
        <v>66</v>
      </c>
      <c r="S5" s="26">
        <v>0.93200000000000005</v>
      </c>
      <c r="T5" s="26">
        <v>0.157</v>
      </c>
      <c r="U5" s="26">
        <v>0.16300000000000001</v>
      </c>
      <c r="V5" s="26">
        <v>0.93</v>
      </c>
      <c r="W5" s="26"/>
      <c r="X5" s="26"/>
      <c r="Y5" s="26"/>
      <c r="Z5" s="27"/>
      <c r="AA5" s="196"/>
      <c r="AB5" s="204">
        <v>69</v>
      </c>
      <c r="AC5" s="28">
        <v>355</v>
      </c>
      <c r="AD5" s="28">
        <v>5</v>
      </c>
      <c r="AE5" s="28">
        <v>66</v>
      </c>
      <c r="AF5" s="29">
        <f>AB5/(AB5+AD5)</f>
        <v>0.93243243243243246</v>
      </c>
      <c r="AG5" s="29">
        <f>AE5/(AC5+AE5)</f>
        <v>0.15676959619952494</v>
      </c>
      <c r="AH5" s="29">
        <f>AB5/(AB5+AC5)</f>
        <v>0.16273584905660377</v>
      </c>
      <c r="AI5" s="29">
        <f>AE5/(AD5+AE5)</f>
        <v>0.92957746478873238</v>
      </c>
      <c r="AJ5" s="30">
        <f>AF5/(1-AG5)</f>
        <v>1.1057860677578988</v>
      </c>
      <c r="AK5" s="30">
        <f>(1-AF5)/AG5</f>
        <v>0.43099918099918089</v>
      </c>
      <c r="AL5" s="27">
        <f>(AB5+AE5)/(AB5+AC5+AD5+AE5)</f>
        <v>0.27272727272727271</v>
      </c>
    </row>
    <row r="6" spans="2:38" ht="17.25" thickBot="1" x14ac:dyDescent="0.35">
      <c r="B6" s="266">
        <v>407</v>
      </c>
      <c r="C6" s="129" t="s">
        <v>137</v>
      </c>
      <c r="D6" s="59">
        <v>2023</v>
      </c>
      <c r="E6" s="157">
        <v>1</v>
      </c>
      <c r="F6" s="151">
        <f>SUM(H6,J6)</f>
        <v>189</v>
      </c>
      <c r="G6" s="59" t="s">
        <v>647</v>
      </c>
      <c r="H6" s="152">
        <v>44</v>
      </c>
      <c r="I6" s="59" t="s">
        <v>648</v>
      </c>
      <c r="J6" s="152">
        <v>145</v>
      </c>
      <c r="K6" s="174">
        <v>1</v>
      </c>
      <c r="L6" s="59" t="s">
        <v>258</v>
      </c>
      <c r="M6" s="59" t="s">
        <v>646</v>
      </c>
      <c r="N6" s="60" t="s">
        <v>645</v>
      </c>
      <c r="O6" s="78">
        <v>41</v>
      </c>
      <c r="P6" s="79">
        <v>120</v>
      </c>
      <c r="Q6" s="79">
        <v>3</v>
      </c>
      <c r="R6" s="79">
        <v>25</v>
      </c>
      <c r="S6" s="61">
        <v>0.93</v>
      </c>
      <c r="T6" s="61">
        <v>0.17</v>
      </c>
      <c r="U6" s="61">
        <v>0.25</v>
      </c>
      <c r="V6" s="61">
        <v>0.89</v>
      </c>
      <c r="W6" s="61"/>
      <c r="X6" s="61"/>
      <c r="Y6" s="61"/>
      <c r="Z6" s="62"/>
      <c r="AA6" s="201"/>
      <c r="AB6" s="205">
        <v>41</v>
      </c>
      <c r="AC6" s="79">
        <v>120</v>
      </c>
      <c r="AD6" s="79">
        <v>3</v>
      </c>
      <c r="AE6" s="79">
        <v>25</v>
      </c>
      <c r="AF6" s="64">
        <f>AB6/(AB6+AD6)</f>
        <v>0.93181818181818177</v>
      </c>
      <c r="AG6" s="64">
        <f>AE6/(AC6+AE6)</f>
        <v>0.17241379310344829</v>
      </c>
      <c r="AH6" s="64">
        <f>AB6/(AB6+AC6)</f>
        <v>0.25465838509316768</v>
      </c>
      <c r="AI6" s="64">
        <f>AE6/(AD6+AE6)</f>
        <v>0.8928571428571429</v>
      </c>
      <c r="AJ6" s="65">
        <f>AF6/(1-AG6)</f>
        <v>1.1259469696969697</v>
      </c>
      <c r="AK6" s="65">
        <f>(1-AF6)/AG6</f>
        <v>0.39545454545454573</v>
      </c>
      <c r="AL6" s="62">
        <f>(AB6+AE6)/(AB6+AC6+AD6+AE6)</f>
        <v>0.34920634920634919</v>
      </c>
    </row>
    <row r="7" spans="2:38" ht="16.5" customHeight="1" x14ac:dyDescent="0.3">
      <c r="B7" s="267">
        <v>373</v>
      </c>
      <c r="C7" s="127" t="s">
        <v>134</v>
      </c>
      <c r="D7" s="31">
        <v>2023</v>
      </c>
      <c r="E7" s="86">
        <v>1</v>
      </c>
      <c r="F7" s="139">
        <f t="shared" ref="F7:F28" si="0">SUM(H7,J7)</f>
        <v>265</v>
      </c>
      <c r="G7" s="31" t="s">
        <v>683</v>
      </c>
      <c r="H7" s="140">
        <v>35</v>
      </c>
      <c r="I7" s="31" t="s">
        <v>684</v>
      </c>
      <c r="J7" s="140">
        <v>230</v>
      </c>
      <c r="K7" s="172">
        <v>1</v>
      </c>
      <c r="L7" s="31" t="s">
        <v>1276</v>
      </c>
      <c r="M7" s="31" t="s">
        <v>920</v>
      </c>
      <c r="N7" s="84" t="s">
        <v>1506</v>
      </c>
      <c r="O7" s="33">
        <v>29</v>
      </c>
      <c r="P7" s="34">
        <v>131</v>
      </c>
      <c r="Q7" s="34">
        <v>6</v>
      </c>
      <c r="R7" s="34">
        <v>99</v>
      </c>
      <c r="S7" s="35">
        <v>0.82899999999999996</v>
      </c>
      <c r="T7" s="66">
        <v>0.43</v>
      </c>
      <c r="U7" s="35">
        <v>0.192</v>
      </c>
      <c r="V7" s="35">
        <v>0.94289999999999996</v>
      </c>
      <c r="W7" s="35"/>
      <c r="X7" s="35"/>
      <c r="Y7" s="35"/>
      <c r="Z7" s="36">
        <v>0.65</v>
      </c>
      <c r="AA7" s="198" t="s">
        <v>1279</v>
      </c>
      <c r="AB7" s="186">
        <f t="shared" ref="AB7:AE8" si="1">O7</f>
        <v>29</v>
      </c>
      <c r="AC7" s="37">
        <f t="shared" si="1"/>
        <v>131</v>
      </c>
      <c r="AD7" s="37">
        <f t="shared" si="1"/>
        <v>6</v>
      </c>
      <c r="AE7" s="37">
        <f t="shared" si="1"/>
        <v>99</v>
      </c>
      <c r="AF7" s="38">
        <f>AB7/(AB7+AD7)</f>
        <v>0.82857142857142863</v>
      </c>
      <c r="AG7" s="38">
        <f t="shared" ref="AG7:AG28" si="2">AE7/(AC7+AE7)</f>
        <v>0.43043478260869567</v>
      </c>
      <c r="AH7" s="38">
        <f t="shared" ref="AH7:AH30" si="3">AB7/(AB7+AC7)</f>
        <v>0.18124999999999999</v>
      </c>
      <c r="AI7" s="38">
        <f t="shared" ref="AI7:AI30" si="4">AE7/(AD7+AE7)</f>
        <v>0.94285714285714284</v>
      </c>
      <c r="AJ7" s="39">
        <f t="shared" ref="AJ7:AJ8" si="5">AF7/(1-AG7)</f>
        <v>1.4547437295528898</v>
      </c>
      <c r="AK7" s="39">
        <f t="shared" ref="AK7:AK28" si="6">(1-AF7)/AG7</f>
        <v>0.3982683982683981</v>
      </c>
      <c r="AL7" s="36">
        <f t="shared" ref="AL7:AL30" si="7">(AB7+AE7)/(AB7+AC7+AD7+AE7)</f>
        <v>0.48301886792452831</v>
      </c>
    </row>
    <row r="8" spans="2:38" ht="17.25" thickBot="1" x14ac:dyDescent="0.35">
      <c r="B8" s="268">
        <v>373</v>
      </c>
      <c r="C8" s="128" t="s">
        <v>134</v>
      </c>
      <c r="D8" s="67">
        <v>2023</v>
      </c>
      <c r="E8" s="131">
        <v>1</v>
      </c>
      <c r="F8" s="142">
        <f t="shared" si="0"/>
        <v>133</v>
      </c>
      <c r="G8" s="67" t="s">
        <v>683</v>
      </c>
      <c r="H8" s="143">
        <v>16</v>
      </c>
      <c r="I8" s="67" t="s">
        <v>684</v>
      </c>
      <c r="J8" s="143">
        <v>117</v>
      </c>
      <c r="K8" s="173">
        <v>1</v>
      </c>
      <c r="L8" s="49" t="s">
        <v>1277</v>
      </c>
      <c r="M8" s="67" t="s">
        <v>920</v>
      </c>
      <c r="N8" s="81" t="s">
        <v>1506</v>
      </c>
      <c r="O8" s="57">
        <v>15</v>
      </c>
      <c r="P8" s="58">
        <v>81</v>
      </c>
      <c r="Q8" s="58">
        <v>1</v>
      </c>
      <c r="R8" s="58">
        <v>36</v>
      </c>
      <c r="S8" s="51">
        <v>0.93799999999999994</v>
      </c>
      <c r="T8" s="51">
        <v>0.308</v>
      </c>
      <c r="U8" s="51">
        <v>0.18099999999999999</v>
      </c>
      <c r="V8" s="51">
        <v>0.97299999999999998</v>
      </c>
      <c r="W8" s="51"/>
      <c r="X8" s="51"/>
      <c r="Y8" s="51"/>
      <c r="Z8" s="56">
        <v>0.73</v>
      </c>
      <c r="AA8" s="199" t="s">
        <v>1278</v>
      </c>
      <c r="AB8" s="187">
        <f t="shared" si="1"/>
        <v>15</v>
      </c>
      <c r="AC8" s="68">
        <f t="shared" si="1"/>
        <v>81</v>
      </c>
      <c r="AD8" s="68">
        <f t="shared" si="1"/>
        <v>1</v>
      </c>
      <c r="AE8" s="68">
        <f t="shared" si="1"/>
        <v>36</v>
      </c>
      <c r="AF8" s="54">
        <f t="shared" ref="AF8:AF28" si="8">AB8/(AB8+AD8)</f>
        <v>0.9375</v>
      </c>
      <c r="AG8" s="54">
        <f t="shared" si="2"/>
        <v>0.30769230769230771</v>
      </c>
      <c r="AH8" s="54">
        <f t="shared" si="3"/>
        <v>0.15625</v>
      </c>
      <c r="AI8" s="54">
        <f t="shared" si="4"/>
        <v>0.97297297297297303</v>
      </c>
      <c r="AJ8" s="55">
        <f t="shared" si="5"/>
        <v>1.3541666666666667</v>
      </c>
      <c r="AK8" s="55">
        <f t="shared" si="6"/>
        <v>0.203125</v>
      </c>
      <c r="AL8" s="56">
        <f t="shared" si="7"/>
        <v>0.38345864661654133</v>
      </c>
    </row>
    <row r="9" spans="2:38" ht="16.5" customHeight="1" thickBot="1" x14ac:dyDescent="0.35">
      <c r="B9" s="269">
        <v>405</v>
      </c>
      <c r="C9" s="206" t="s">
        <v>136</v>
      </c>
      <c r="D9" s="82">
        <v>2022</v>
      </c>
      <c r="E9" s="233">
        <v>1</v>
      </c>
      <c r="F9" s="145">
        <f>SUM(H9,J9)</f>
        <v>189</v>
      </c>
      <c r="G9" s="82" t="s">
        <v>1284</v>
      </c>
      <c r="H9" s="185">
        <v>44</v>
      </c>
      <c r="I9" s="82" t="s">
        <v>1283</v>
      </c>
      <c r="J9" s="167">
        <v>145</v>
      </c>
      <c r="K9" s="183">
        <v>1</v>
      </c>
      <c r="L9" s="82" t="s">
        <v>252</v>
      </c>
      <c r="M9" s="82">
        <v>105</v>
      </c>
      <c r="N9" s="207" t="s">
        <v>645</v>
      </c>
      <c r="O9" s="208"/>
      <c r="P9" s="209"/>
      <c r="Q9" s="209"/>
      <c r="R9" s="209"/>
      <c r="S9" s="210" t="s">
        <v>1282</v>
      </c>
      <c r="T9" s="210"/>
      <c r="U9" s="210"/>
      <c r="V9" s="210" t="s">
        <v>1282</v>
      </c>
      <c r="W9" s="210"/>
      <c r="X9" s="210"/>
      <c r="Y9" s="210"/>
      <c r="Z9" s="211">
        <v>0.60699999999999998</v>
      </c>
      <c r="AA9" s="212"/>
      <c r="AB9" s="190"/>
      <c r="AC9" s="69"/>
      <c r="AD9" s="69"/>
      <c r="AE9" s="69"/>
      <c r="AF9" s="213" t="str">
        <f>S9</f>
        <v>&gt;0.8</v>
      </c>
      <c r="AG9" s="213"/>
      <c r="AH9" s="213" t="str">
        <f>V9</f>
        <v>&gt;0.8</v>
      </c>
      <c r="AI9" s="213"/>
      <c r="AJ9" s="214"/>
      <c r="AK9" s="214"/>
      <c r="AL9" s="215"/>
    </row>
    <row r="10" spans="2:38" ht="16.5" customHeight="1" thickBot="1" x14ac:dyDescent="0.35">
      <c r="B10" s="266">
        <v>623</v>
      </c>
      <c r="C10" s="129" t="s">
        <v>147</v>
      </c>
      <c r="D10" s="59">
        <v>2022</v>
      </c>
      <c r="E10" s="234">
        <v>1</v>
      </c>
      <c r="F10" s="151">
        <f t="shared" si="0"/>
        <v>179</v>
      </c>
      <c r="G10" s="59" t="s">
        <v>1291</v>
      </c>
      <c r="H10" s="152">
        <v>11</v>
      </c>
      <c r="I10" s="59" t="s">
        <v>1290</v>
      </c>
      <c r="J10" s="152">
        <v>168</v>
      </c>
      <c r="K10" s="174">
        <v>1</v>
      </c>
      <c r="L10" s="59" t="s">
        <v>252</v>
      </c>
      <c r="M10" s="59">
        <v>0.13500000000000001</v>
      </c>
      <c r="N10" s="60" t="s">
        <v>677</v>
      </c>
      <c r="O10" s="78"/>
      <c r="P10" s="79"/>
      <c r="Q10" s="79"/>
      <c r="R10" s="79"/>
      <c r="S10" s="80">
        <v>1</v>
      </c>
      <c r="T10" s="61">
        <v>0.35699999999999998</v>
      </c>
      <c r="U10" s="61">
        <v>9.1999999999999998E-2</v>
      </c>
      <c r="V10" s="80">
        <v>1</v>
      </c>
      <c r="W10" s="61"/>
      <c r="X10" s="61"/>
      <c r="Y10" s="61"/>
      <c r="Z10" s="62">
        <v>0.72</v>
      </c>
      <c r="AA10" s="201" t="s">
        <v>1292</v>
      </c>
      <c r="AB10" s="188">
        <f>H10*S10</f>
        <v>11</v>
      </c>
      <c r="AC10" s="63">
        <f>J10-AE10</f>
        <v>108.024</v>
      </c>
      <c r="AD10" s="63">
        <f>H10-AB10</f>
        <v>0</v>
      </c>
      <c r="AE10" s="63">
        <f>J10*T10</f>
        <v>59.975999999999999</v>
      </c>
      <c r="AF10" s="64">
        <f t="shared" si="8"/>
        <v>1</v>
      </c>
      <c r="AG10" s="64">
        <f t="shared" si="2"/>
        <v>0.35699999999999998</v>
      </c>
      <c r="AH10" s="64">
        <f t="shared" si="3"/>
        <v>9.2418335797822285E-2</v>
      </c>
      <c r="AI10" s="64">
        <f t="shared" si="4"/>
        <v>1</v>
      </c>
      <c r="AJ10" s="65">
        <f>AF10/(1-AG10)</f>
        <v>1.5552099533437014</v>
      </c>
      <c r="AK10" s="65">
        <f t="shared" si="6"/>
        <v>0</v>
      </c>
      <c r="AL10" s="62">
        <f t="shared" si="7"/>
        <v>0.3965139664804469</v>
      </c>
    </row>
    <row r="11" spans="2:38" x14ac:dyDescent="0.3">
      <c r="B11" s="267">
        <v>691</v>
      </c>
      <c r="C11" s="127" t="s">
        <v>149</v>
      </c>
      <c r="D11" s="31">
        <v>2022</v>
      </c>
      <c r="E11" s="86">
        <v>1</v>
      </c>
      <c r="F11" s="139">
        <f t="shared" si="0"/>
        <v>133</v>
      </c>
      <c r="G11" s="31" t="s">
        <v>1306</v>
      </c>
      <c r="H11" s="140">
        <v>94</v>
      </c>
      <c r="I11" s="31" t="s">
        <v>1300</v>
      </c>
      <c r="J11" s="140">
        <v>39</v>
      </c>
      <c r="K11" s="172">
        <v>1</v>
      </c>
      <c r="L11" s="31" t="s">
        <v>252</v>
      </c>
      <c r="M11" s="31" t="s">
        <v>1302</v>
      </c>
      <c r="N11" s="32" t="s">
        <v>645</v>
      </c>
      <c r="O11" s="33">
        <v>89</v>
      </c>
      <c r="P11" s="34">
        <v>35</v>
      </c>
      <c r="Q11" s="34">
        <v>5</v>
      </c>
      <c r="R11" s="34">
        <v>4</v>
      </c>
      <c r="S11" s="35">
        <v>0.94699999999999995</v>
      </c>
      <c r="T11" s="35">
        <v>0.10299999999999999</v>
      </c>
      <c r="U11" s="35"/>
      <c r="V11" s="35"/>
      <c r="W11" s="35"/>
      <c r="X11" s="35"/>
      <c r="Y11" s="35"/>
      <c r="Z11" s="66">
        <v>0.52700000000000002</v>
      </c>
      <c r="AA11" s="198" t="s">
        <v>1301</v>
      </c>
      <c r="AB11" s="186">
        <f>H11*S11</f>
        <v>89.018000000000001</v>
      </c>
      <c r="AC11" s="37">
        <f>J11-AE11</f>
        <v>34.983000000000004</v>
      </c>
      <c r="AD11" s="37">
        <f>H11-AB11</f>
        <v>4.9819999999999993</v>
      </c>
      <c r="AE11" s="37">
        <f>J11*T11</f>
        <v>4.0169999999999995</v>
      </c>
      <c r="AF11" s="38">
        <f t="shared" si="8"/>
        <v>0.94699999999999995</v>
      </c>
      <c r="AG11" s="38">
        <f t="shared" si="2"/>
        <v>0.10299999999999998</v>
      </c>
      <c r="AH11" s="38">
        <f t="shared" si="3"/>
        <v>0.71788130740881118</v>
      </c>
      <c r="AI11" s="38">
        <f t="shared" si="4"/>
        <v>0.44638293143682634</v>
      </c>
      <c r="AJ11" s="39">
        <f t="shared" ref="AJ11" si="9">AF11/(1-AG11)</f>
        <v>1.0557413600891861</v>
      </c>
      <c r="AK11" s="39">
        <f t="shared" si="6"/>
        <v>0.51456310679611705</v>
      </c>
      <c r="AL11" s="36">
        <f t="shared" si="7"/>
        <v>0.69951127819548875</v>
      </c>
    </row>
    <row r="12" spans="2:38" ht="16.5" customHeight="1" thickBot="1" x14ac:dyDescent="0.35">
      <c r="B12" s="265">
        <v>691</v>
      </c>
      <c r="C12" s="123" t="s">
        <v>149</v>
      </c>
      <c r="D12" s="23">
        <v>2022</v>
      </c>
      <c r="E12" s="235">
        <v>1</v>
      </c>
      <c r="F12" s="135">
        <f t="shared" si="0"/>
        <v>75</v>
      </c>
      <c r="G12" s="23" t="s">
        <v>1303</v>
      </c>
      <c r="H12" s="136">
        <v>36</v>
      </c>
      <c r="I12" s="82" t="s">
        <v>1300</v>
      </c>
      <c r="J12" s="136">
        <v>39</v>
      </c>
      <c r="K12" s="183">
        <v>1</v>
      </c>
      <c r="L12" s="82" t="s">
        <v>252</v>
      </c>
      <c r="M12" s="23" t="s">
        <v>1304</v>
      </c>
      <c r="N12" s="207" t="s">
        <v>645</v>
      </c>
      <c r="O12" s="203">
        <v>33</v>
      </c>
      <c r="P12" s="25">
        <v>33</v>
      </c>
      <c r="Q12" s="25">
        <v>3</v>
      </c>
      <c r="R12" s="25">
        <v>6</v>
      </c>
      <c r="S12" s="26">
        <v>0.91700000000000004</v>
      </c>
      <c r="T12" s="26">
        <v>0.154</v>
      </c>
      <c r="U12" s="26"/>
      <c r="V12" s="26"/>
      <c r="W12" s="26"/>
      <c r="X12" s="26"/>
      <c r="Y12" s="26"/>
      <c r="Z12" s="216">
        <v>0.55800000000000005</v>
      </c>
      <c r="AA12" s="196" t="s">
        <v>1305</v>
      </c>
      <c r="AB12" s="190">
        <f>H12*S12</f>
        <v>33.012</v>
      </c>
      <c r="AC12" s="69">
        <f>J12-AE12</f>
        <v>32.994</v>
      </c>
      <c r="AD12" s="69">
        <f>H12-AB12</f>
        <v>2.9879999999999995</v>
      </c>
      <c r="AE12" s="69">
        <f>J12*T12</f>
        <v>6.0060000000000002</v>
      </c>
      <c r="AF12" s="29">
        <f t="shared" si="8"/>
        <v>0.91700000000000004</v>
      </c>
      <c r="AG12" s="29">
        <f t="shared" si="2"/>
        <v>0.154</v>
      </c>
      <c r="AH12" s="29">
        <f t="shared" si="3"/>
        <v>0.50013635124079625</v>
      </c>
      <c r="AI12" s="29">
        <f t="shared" si="4"/>
        <v>0.66777851901267515</v>
      </c>
      <c r="AJ12" s="30">
        <f>AF12/(1-AG12)</f>
        <v>1.0839243498817968</v>
      </c>
      <c r="AK12" s="30">
        <f t="shared" si="6"/>
        <v>0.53896103896103875</v>
      </c>
      <c r="AL12" s="27">
        <f t="shared" si="7"/>
        <v>0.52024000000000004</v>
      </c>
    </row>
    <row r="13" spans="2:38" ht="16.5" customHeight="1" thickBot="1" x14ac:dyDescent="0.35">
      <c r="B13" s="266">
        <v>543</v>
      </c>
      <c r="C13" s="129" t="s">
        <v>145</v>
      </c>
      <c r="D13" s="59">
        <v>2022</v>
      </c>
      <c r="E13" s="234">
        <v>1</v>
      </c>
      <c r="F13" s="151">
        <f t="shared" si="0"/>
        <v>30</v>
      </c>
      <c r="G13" s="59" t="s">
        <v>1312</v>
      </c>
      <c r="H13" s="152">
        <v>17</v>
      </c>
      <c r="I13" s="59" t="s">
        <v>1313</v>
      </c>
      <c r="J13" s="152">
        <v>13</v>
      </c>
      <c r="K13" s="174">
        <v>1</v>
      </c>
      <c r="L13" s="59" t="s">
        <v>252</v>
      </c>
      <c r="M13" s="59">
        <v>0.09</v>
      </c>
      <c r="N13" s="60" t="s">
        <v>877</v>
      </c>
      <c r="O13" s="78"/>
      <c r="P13" s="79"/>
      <c r="Q13" s="79"/>
      <c r="R13" s="79"/>
      <c r="S13" s="61">
        <v>0.94</v>
      </c>
      <c r="T13" s="61">
        <v>0.38</v>
      </c>
      <c r="U13" s="61"/>
      <c r="V13" s="61"/>
      <c r="W13" s="61"/>
      <c r="X13" s="61"/>
      <c r="Y13" s="61"/>
      <c r="Z13" s="80"/>
      <c r="AA13" s="201"/>
      <c r="AB13" s="188">
        <f>H13*S13</f>
        <v>15.979999999999999</v>
      </c>
      <c r="AC13" s="63">
        <f>J13-AE13</f>
        <v>8.0599999999999987</v>
      </c>
      <c r="AD13" s="63">
        <f>H13-AB13</f>
        <v>1.0200000000000014</v>
      </c>
      <c r="AE13" s="63">
        <f>J13*T13</f>
        <v>4.9400000000000004</v>
      </c>
      <c r="AF13" s="64">
        <f t="shared" si="8"/>
        <v>0.94</v>
      </c>
      <c r="AG13" s="64">
        <f t="shared" si="2"/>
        <v>0.38</v>
      </c>
      <c r="AH13" s="64">
        <f t="shared" si="3"/>
        <v>0.66472545757071544</v>
      </c>
      <c r="AI13" s="64">
        <f t="shared" si="4"/>
        <v>0.82885906040268442</v>
      </c>
      <c r="AJ13" s="65">
        <f t="shared" ref="AJ13" si="10">AF13/(1-AG13)</f>
        <v>1.5161290322580645</v>
      </c>
      <c r="AK13" s="65">
        <f t="shared" si="6"/>
        <v>0.15789473684210539</v>
      </c>
      <c r="AL13" s="62">
        <f t="shared" si="7"/>
        <v>0.69733333333333314</v>
      </c>
    </row>
    <row r="14" spans="2:38" ht="16.5" customHeight="1" x14ac:dyDescent="0.3">
      <c r="B14" s="267">
        <v>843</v>
      </c>
      <c r="C14" s="127" t="s">
        <v>153</v>
      </c>
      <c r="D14" s="31">
        <v>2021</v>
      </c>
      <c r="E14" s="86">
        <v>1</v>
      </c>
      <c r="F14" s="139">
        <v>320</v>
      </c>
      <c r="G14" s="31" t="s">
        <v>1318</v>
      </c>
      <c r="H14" s="140" t="s">
        <v>404</v>
      </c>
      <c r="I14" s="31" t="s">
        <v>1311</v>
      </c>
      <c r="J14" s="140" t="s">
        <v>404</v>
      </c>
      <c r="K14" s="172">
        <v>1</v>
      </c>
      <c r="L14" s="31" t="s">
        <v>1277</v>
      </c>
      <c r="M14" s="141" t="s">
        <v>891</v>
      </c>
      <c r="N14" s="84" t="s">
        <v>1322</v>
      </c>
      <c r="O14" s="33"/>
      <c r="P14" s="34"/>
      <c r="Q14" s="34"/>
      <c r="R14" s="34"/>
      <c r="S14" s="35">
        <v>0.182</v>
      </c>
      <c r="T14" s="35">
        <v>0.88500000000000001</v>
      </c>
      <c r="U14" s="35">
        <v>5.2999999999999999E-2</v>
      </c>
      <c r="V14" s="35">
        <v>0.96799999999999997</v>
      </c>
      <c r="W14" s="35"/>
      <c r="X14" s="35"/>
      <c r="Y14" s="35"/>
      <c r="Z14" s="66"/>
      <c r="AA14" s="198"/>
      <c r="AB14" s="186"/>
      <c r="AC14" s="37"/>
      <c r="AD14" s="37"/>
      <c r="AE14" s="37"/>
      <c r="AF14" s="38">
        <f>S14</f>
        <v>0.182</v>
      </c>
      <c r="AG14" s="38">
        <f>T14</f>
        <v>0.88500000000000001</v>
      </c>
      <c r="AH14" s="38">
        <f>U14</f>
        <v>5.2999999999999999E-2</v>
      </c>
      <c r="AI14" s="38">
        <f>V14</f>
        <v>0.96799999999999997</v>
      </c>
      <c r="AJ14" s="39">
        <f>AF14/(1-AG14)</f>
        <v>1.5826086956521741</v>
      </c>
      <c r="AK14" s="39">
        <f t="shared" si="6"/>
        <v>0.92429378531073447</v>
      </c>
      <c r="AL14" s="36"/>
    </row>
    <row r="15" spans="2:38" ht="16.5" customHeight="1" thickBot="1" x14ac:dyDescent="0.35">
      <c r="B15" s="268">
        <v>843</v>
      </c>
      <c r="C15" s="128" t="s">
        <v>153</v>
      </c>
      <c r="D15" s="67">
        <v>2021</v>
      </c>
      <c r="E15" s="131">
        <v>1</v>
      </c>
      <c r="F15" s="148">
        <f t="shared" ref="F15" si="11">SUM(H15,J15)</f>
        <v>476</v>
      </c>
      <c r="G15" s="67" t="s">
        <v>1318</v>
      </c>
      <c r="H15" s="149">
        <v>24</v>
      </c>
      <c r="I15" s="67" t="s">
        <v>1311</v>
      </c>
      <c r="J15" s="149">
        <v>452</v>
      </c>
      <c r="K15" s="173">
        <v>1</v>
      </c>
      <c r="L15" s="49" t="s">
        <v>1276</v>
      </c>
      <c r="M15" s="150" t="s">
        <v>891</v>
      </c>
      <c r="N15" s="92" t="s">
        <v>1322</v>
      </c>
      <c r="O15" s="57"/>
      <c r="P15" s="58"/>
      <c r="Q15" s="58"/>
      <c r="R15" s="58"/>
      <c r="S15" s="51">
        <v>0.16700000000000001</v>
      </c>
      <c r="T15" s="51">
        <v>0.88500000000000001</v>
      </c>
      <c r="U15" s="51">
        <v>7.0999999999999994E-2</v>
      </c>
      <c r="V15" s="51">
        <v>0.95199999999999996</v>
      </c>
      <c r="W15" s="51"/>
      <c r="X15" s="51"/>
      <c r="Y15" s="51"/>
      <c r="Z15" s="52"/>
      <c r="AA15" s="199"/>
      <c r="AB15" s="187">
        <f t="shared" ref="AB15:AB25" si="12">H15*S15</f>
        <v>4.008</v>
      </c>
      <c r="AC15" s="68">
        <f>J15-AE15</f>
        <v>51.980000000000018</v>
      </c>
      <c r="AD15" s="68">
        <f t="shared" ref="AD15:AD25" si="13">H15-AB15</f>
        <v>19.992000000000001</v>
      </c>
      <c r="AE15" s="68">
        <f>J15*T15</f>
        <v>400.02</v>
      </c>
      <c r="AF15" s="54">
        <f t="shared" ref="AF15:AF21" si="14">AB15/(AB15+AD15)</f>
        <v>0.16700000000000001</v>
      </c>
      <c r="AG15" s="54">
        <f t="shared" ref="AG15:AG21" si="15">AE15/(AC15+AE15)</f>
        <v>0.88500000000000001</v>
      </c>
      <c r="AH15" s="54">
        <f t="shared" ref="AH15:AH21" si="16">AB15/(AB15+AC15)</f>
        <v>7.1586768593269956E-2</v>
      </c>
      <c r="AI15" s="54">
        <f t="shared" ref="AI15:AI21" si="17">AE15/(AD15+AE15)</f>
        <v>0.95240135996114395</v>
      </c>
      <c r="AJ15" s="55">
        <f t="shared" ref="AJ15" si="18">AF15/(1-AG15)</f>
        <v>1.4521739130434785</v>
      </c>
      <c r="AK15" s="55">
        <f t="shared" si="6"/>
        <v>0.94124293785310731</v>
      </c>
      <c r="AL15" s="56">
        <f t="shared" si="7"/>
        <v>0.84879831932773098</v>
      </c>
    </row>
    <row r="16" spans="2:38" ht="17.25" thickBot="1" x14ac:dyDescent="0.35">
      <c r="B16" s="266">
        <v>799</v>
      </c>
      <c r="C16" s="129" t="s">
        <v>151</v>
      </c>
      <c r="D16" s="59">
        <v>2021</v>
      </c>
      <c r="E16" s="234">
        <v>1</v>
      </c>
      <c r="F16" s="151">
        <f t="shared" si="0"/>
        <v>27</v>
      </c>
      <c r="G16" s="59" t="s">
        <v>1325</v>
      </c>
      <c r="H16" s="152">
        <v>8</v>
      </c>
      <c r="I16" s="59" t="s">
        <v>1326</v>
      </c>
      <c r="J16" s="152">
        <v>19</v>
      </c>
      <c r="K16" s="174">
        <v>1</v>
      </c>
      <c r="L16" s="59" t="s">
        <v>252</v>
      </c>
      <c r="M16" s="59">
        <v>0.105</v>
      </c>
      <c r="N16" s="60" t="s">
        <v>877</v>
      </c>
      <c r="O16" s="78"/>
      <c r="P16" s="79"/>
      <c r="Q16" s="79"/>
      <c r="R16" s="79"/>
      <c r="S16" s="80">
        <v>1</v>
      </c>
      <c r="T16" s="61"/>
      <c r="U16" s="61"/>
      <c r="V16" s="80">
        <v>1</v>
      </c>
      <c r="W16" s="61"/>
      <c r="X16" s="61"/>
      <c r="Y16" s="61"/>
      <c r="Z16" s="62"/>
      <c r="AA16" s="201"/>
      <c r="AB16" s="188">
        <f t="shared" si="12"/>
        <v>8</v>
      </c>
      <c r="AC16" s="63"/>
      <c r="AD16" s="63">
        <f t="shared" si="13"/>
        <v>0</v>
      </c>
      <c r="AE16" s="63"/>
      <c r="AF16" s="64">
        <f t="shared" si="14"/>
        <v>1</v>
      </c>
      <c r="AG16" s="64"/>
      <c r="AH16" s="64"/>
      <c r="AI16" s="64">
        <v>1</v>
      </c>
      <c r="AJ16" s="65"/>
      <c r="AK16" s="65"/>
      <c r="AL16" s="62"/>
    </row>
    <row r="17" spans="2:38" ht="16.5" customHeight="1" thickBot="1" x14ac:dyDescent="0.35">
      <c r="B17" s="266">
        <v>881</v>
      </c>
      <c r="C17" s="129" t="s">
        <v>154</v>
      </c>
      <c r="D17" s="59">
        <v>2021</v>
      </c>
      <c r="E17" s="234">
        <v>1</v>
      </c>
      <c r="F17" s="151">
        <f t="shared" si="0"/>
        <v>1172</v>
      </c>
      <c r="G17" s="59" t="s">
        <v>1333</v>
      </c>
      <c r="H17" s="152">
        <v>63</v>
      </c>
      <c r="I17" s="59" t="s">
        <v>1334</v>
      </c>
      <c r="J17" s="152">
        <v>1109</v>
      </c>
      <c r="K17" s="174">
        <v>1</v>
      </c>
      <c r="L17" s="59" t="s">
        <v>252</v>
      </c>
      <c r="M17" s="59">
        <v>0.1</v>
      </c>
      <c r="N17" s="60" t="s">
        <v>677</v>
      </c>
      <c r="O17" s="78">
        <v>63</v>
      </c>
      <c r="P17" s="79">
        <v>891</v>
      </c>
      <c r="Q17" s="79">
        <v>0</v>
      </c>
      <c r="R17" s="79">
        <v>218</v>
      </c>
      <c r="S17" s="80">
        <v>1</v>
      </c>
      <c r="T17" s="61">
        <v>0.19700000000000001</v>
      </c>
      <c r="U17" s="61">
        <v>6.6000000000000003E-2</v>
      </c>
      <c r="V17" s="80">
        <v>1</v>
      </c>
      <c r="W17" s="61"/>
      <c r="X17" s="61"/>
      <c r="Y17" s="61"/>
      <c r="Z17" s="62"/>
      <c r="AA17" s="201"/>
      <c r="AB17" s="188">
        <f t="shared" si="12"/>
        <v>63</v>
      </c>
      <c r="AC17" s="63">
        <f t="shared" ref="AC17:AC25" si="19">J17-AE17</f>
        <v>890.52700000000004</v>
      </c>
      <c r="AD17" s="63">
        <f t="shared" si="13"/>
        <v>0</v>
      </c>
      <c r="AE17" s="63">
        <f t="shared" ref="AE17:AE25" si="20">J17*T17</f>
        <v>218.47300000000001</v>
      </c>
      <c r="AF17" s="64">
        <f t="shared" si="14"/>
        <v>1</v>
      </c>
      <c r="AG17" s="64">
        <f t="shared" si="15"/>
        <v>0.19700000000000001</v>
      </c>
      <c r="AH17" s="64">
        <f t="shared" si="16"/>
        <v>6.6070494070959704E-2</v>
      </c>
      <c r="AI17" s="64">
        <f t="shared" si="17"/>
        <v>1</v>
      </c>
      <c r="AJ17" s="65">
        <f>AF17/(1-AG17)</f>
        <v>1.2453300124533002</v>
      </c>
      <c r="AK17" s="65">
        <f t="shared" si="6"/>
        <v>0</v>
      </c>
      <c r="AL17" s="62">
        <f t="shared" si="7"/>
        <v>0.24016467576791811</v>
      </c>
    </row>
    <row r="18" spans="2:38" ht="16.5" customHeight="1" x14ac:dyDescent="0.3">
      <c r="B18" s="267">
        <v>774</v>
      </c>
      <c r="C18" s="127" t="s">
        <v>148</v>
      </c>
      <c r="D18" s="31">
        <v>2021</v>
      </c>
      <c r="E18" s="86">
        <v>1</v>
      </c>
      <c r="F18" s="139">
        <f t="shared" si="0"/>
        <v>566</v>
      </c>
      <c r="G18" s="31" t="s">
        <v>1339</v>
      </c>
      <c r="H18" s="140">
        <v>32</v>
      </c>
      <c r="I18" s="31" t="s">
        <v>1340</v>
      </c>
      <c r="J18" s="140">
        <v>534</v>
      </c>
      <c r="K18" s="172">
        <v>1</v>
      </c>
      <c r="L18" s="31" t="s">
        <v>1343</v>
      </c>
      <c r="M18" s="31" t="s">
        <v>1341</v>
      </c>
      <c r="N18" s="32" t="s">
        <v>677</v>
      </c>
      <c r="O18" s="33">
        <v>32</v>
      </c>
      <c r="P18" s="34">
        <v>452</v>
      </c>
      <c r="Q18" s="34">
        <v>0</v>
      </c>
      <c r="R18" s="34">
        <v>82</v>
      </c>
      <c r="S18" s="66">
        <v>1</v>
      </c>
      <c r="T18" s="35">
        <v>0.154</v>
      </c>
      <c r="U18" s="35">
        <v>6.6000000000000003E-2</v>
      </c>
      <c r="V18" s="66">
        <v>1</v>
      </c>
      <c r="W18" s="35"/>
      <c r="X18" s="35"/>
      <c r="Y18" s="35"/>
      <c r="Z18" s="36"/>
      <c r="AA18" s="198"/>
      <c r="AB18" s="186">
        <f t="shared" si="12"/>
        <v>32</v>
      </c>
      <c r="AC18" s="37">
        <f t="shared" si="19"/>
        <v>451.76400000000001</v>
      </c>
      <c r="AD18" s="37">
        <f t="shared" si="13"/>
        <v>0</v>
      </c>
      <c r="AE18" s="37">
        <f t="shared" si="20"/>
        <v>82.236000000000004</v>
      </c>
      <c r="AF18" s="38">
        <f t="shared" si="14"/>
        <v>1</v>
      </c>
      <c r="AG18" s="38">
        <f t="shared" si="15"/>
        <v>0.154</v>
      </c>
      <c r="AH18" s="38">
        <f t="shared" si="16"/>
        <v>6.6147956441570677E-2</v>
      </c>
      <c r="AI18" s="38">
        <f t="shared" si="17"/>
        <v>1</v>
      </c>
      <c r="AJ18" s="39">
        <f t="shared" ref="AJ18:AJ19" si="21">AF18/(1-AG18)</f>
        <v>1.1820330969267139</v>
      </c>
      <c r="AK18" s="39">
        <f t="shared" si="6"/>
        <v>0</v>
      </c>
      <c r="AL18" s="36">
        <f t="shared" si="7"/>
        <v>0.20183038869257952</v>
      </c>
    </row>
    <row r="19" spans="2:38" ht="17.25" thickBot="1" x14ac:dyDescent="0.35">
      <c r="B19" s="269">
        <v>774</v>
      </c>
      <c r="C19" s="206" t="s">
        <v>148</v>
      </c>
      <c r="D19" s="82">
        <v>2021</v>
      </c>
      <c r="E19" s="233">
        <v>1</v>
      </c>
      <c r="F19" s="145">
        <f t="shared" si="0"/>
        <v>566</v>
      </c>
      <c r="G19" s="82" t="s">
        <v>1339</v>
      </c>
      <c r="H19" s="185">
        <v>32</v>
      </c>
      <c r="I19" s="82" t="s">
        <v>1340</v>
      </c>
      <c r="J19" s="185">
        <v>534</v>
      </c>
      <c r="K19" s="170">
        <v>1</v>
      </c>
      <c r="L19" s="23" t="s">
        <v>1342</v>
      </c>
      <c r="M19" s="82" t="s">
        <v>1341</v>
      </c>
      <c r="N19" s="24" t="s">
        <v>677</v>
      </c>
      <c r="O19" s="203">
        <v>32</v>
      </c>
      <c r="P19" s="25">
        <v>366</v>
      </c>
      <c r="Q19" s="25">
        <v>0</v>
      </c>
      <c r="R19" s="25">
        <v>168</v>
      </c>
      <c r="S19" s="216">
        <v>1</v>
      </c>
      <c r="T19" s="26">
        <v>0.315</v>
      </c>
      <c r="U19" s="216">
        <v>0.08</v>
      </c>
      <c r="V19" s="216">
        <v>1</v>
      </c>
      <c r="W19" s="26"/>
      <c r="X19" s="26"/>
      <c r="Y19" s="26"/>
      <c r="Z19" s="27"/>
      <c r="AA19" s="196"/>
      <c r="AB19" s="190">
        <f t="shared" si="12"/>
        <v>32</v>
      </c>
      <c r="AC19" s="69">
        <f t="shared" si="19"/>
        <v>365.78999999999996</v>
      </c>
      <c r="AD19" s="69">
        <f t="shared" si="13"/>
        <v>0</v>
      </c>
      <c r="AE19" s="69">
        <f t="shared" si="20"/>
        <v>168.21</v>
      </c>
      <c r="AF19" s="29">
        <f t="shared" si="14"/>
        <v>1</v>
      </c>
      <c r="AG19" s="29">
        <f t="shared" si="15"/>
        <v>0.315</v>
      </c>
      <c r="AH19" s="29">
        <f t="shared" si="16"/>
        <v>8.0444455617285512E-2</v>
      </c>
      <c r="AI19" s="29">
        <f t="shared" si="17"/>
        <v>1</v>
      </c>
      <c r="AJ19" s="30">
        <f t="shared" si="21"/>
        <v>1.4598540145985401</v>
      </c>
      <c r="AK19" s="30">
        <f t="shared" si="6"/>
        <v>0</v>
      </c>
      <c r="AL19" s="27">
        <f t="shared" si="7"/>
        <v>0.35372791519434632</v>
      </c>
    </row>
    <row r="20" spans="2:38" x14ac:dyDescent="0.3">
      <c r="B20" s="270">
        <v>1039</v>
      </c>
      <c r="C20" s="124" t="s">
        <v>141</v>
      </c>
      <c r="D20" s="40">
        <v>2020</v>
      </c>
      <c r="E20" s="236">
        <v>1</v>
      </c>
      <c r="F20" s="154">
        <f t="shared" si="0"/>
        <v>115</v>
      </c>
      <c r="G20" s="40" t="s">
        <v>1348</v>
      </c>
      <c r="H20" s="138">
        <v>66</v>
      </c>
      <c r="I20" s="40" t="s">
        <v>1346</v>
      </c>
      <c r="J20" s="138">
        <v>49</v>
      </c>
      <c r="K20" s="171">
        <v>1</v>
      </c>
      <c r="L20" s="40" t="s">
        <v>1433</v>
      </c>
      <c r="M20" s="40">
        <v>0.105</v>
      </c>
      <c r="N20" s="41" t="s">
        <v>677</v>
      </c>
      <c r="O20" s="88"/>
      <c r="P20" s="89"/>
      <c r="Q20" s="89"/>
      <c r="R20" s="89"/>
      <c r="S20" s="42">
        <v>0.95199999999999996</v>
      </c>
      <c r="T20" s="42">
        <v>0.312</v>
      </c>
      <c r="U20" s="42"/>
      <c r="V20" s="42"/>
      <c r="W20" s="42"/>
      <c r="X20" s="42"/>
      <c r="Y20" s="42"/>
      <c r="Z20" s="43">
        <v>0.82799999999999996</v>
      </c>
      <c r="AA20" s="197" t="s">
        <v>1347</v>
      </c>
      <c r="AB20" s="189">
        <f t="shared" si="12"/>
        <v>62.831999999999994</v>
      </c>
      <c r="AC20" s="45">
        <f t="shared" si="19"/>
        <v>33.712000000000003</v>
      </c>
      <c r="AD20" s="45">
        <f t="shared" si="13"/>
        <v>3.1680000000000064</v>
      </c>
      <c r="AE20" s="45">
        <f t="shared" si="20"/>
        <v>15.288</v>
      </c>
      <c r="AF20" s="46">
        <f t="shared" si="14"/>
        <v>0.95199999999999996</v>
      </c>
      <c r="AG20" s="46">
        <f t="shared" si="15"/>
        <v>0.312</v>
      </c>
      <c r="AH20" s="46">
        <f t="shared" si="16"/>
        <v>0.65081206496519717</v>
      </c>
      <c r="AI20" s="46">
        <f t="shared" si="17"/>
        <v>0.82834850455136511</v>
      </c>
      <c r="AJ20" s="47">
        <f t="shared" ref="AJ20" si="22">AF20/(1-AG20)</f>
        <v>1.3837209302325582</v>
      </c>
      <c r="AK20" s="47">
        <f t="shared" si="6"/>
        <v>0.15384615384615399</v>
      </c>
      <c r="AL20" s="48">
        <f t="shared" si="7"/>
        <v>0.67930434782608684</v>
      </c>
    </row>
    <row r="21" spans="2:38" ht="16.5" customHeight="1" x14ac:dyDescent="0.3">
      <c r="B21" s="267">
        <v>1039</v>
      </c>
      <c r="C21" s="127" t="s">
        <v>141</v>
      </c>
      <c r="D21" s="31">
        <v>2020</v>
      </c>
      <c r="E21" s="86">
        <v>1</v>
      </c>
      <c r="F21" s="139">
        <f t="shared" si="0"/>
        <v>115</v>
      </c>
      <c r="G21" s="31" t="s">
        <v>1348</v>
      </c>
      <c r="H21" s="140">
        <v>66</v>
      </c>
      <c r="I21" s="31" t="s">
        <v>1346</v>
      </c>
      <c r="J21" s="140">
        <v>49</v>
      </c>
      <c r="K21" s="172">
        <v>1</v>
      </c>
      <c r="L21" s="31" t="s">
        <v>1433</v>
      </c>
      <c r="M21" s="19">
        <v>0.13500000000000001</v>
      </c>
      <c r="N21" s="15" t="s">
        <v>677</v>
      </c>
      <c r="O21" s="11"/>
      <c r="P21" s="12"/>
      <c r="Q21" s="12"/>
      <c r="R21" s="12"/>
      <c r="S21" s="13">
        <v>0.92100000000000004</v>
      </c>
      <c r="T21" s="13">
        <v>0.47899999999999998</v>
      </c>
      <c r="U21" s="13"/>
      <c r="V21" s="13"/>
      <c r="W21" s="13"/>
      <c r="X21" s="13"/>
      <c r="Y21" s="13"/>
      <c r="Z21" s="22"/>
      <c r="AA21" s="200"/>
      <c r="AB21" s="186">
        <f t="shared" si="12"/>
        <v>60.786000000000001</v>
      </c>
      <c r="AC21" s="37">
        <f t="shared" si="19"/>
        <v>25.529</v>
      </c>
      <c r="AD21" s="37">
        <f t="shared" si="13"/>
        <v>5.2139999999999986</v>
      </c>
      <c r="AE21" s="37">
        <f t="shared" si="20"/>
        <v>23.471</v>
      </c>
      <c r="AF21" s="17">
        <f t="shared" si="14"/>
        <v>0.92100000000000004</v>
      </c>
      <c r="AG21" s="17">
        <f t="shared" si="15"/>
        <v>0.47899999999999998</v>
      </c>
      <c r="AH21" s="17">
        <f t="shared" si="16"/>
        <v>0.70423448994960325</v>
      </c>
      <c r="AI21" s="17">
        <f t="shared" si="17"/>
        <v>0.81823252571030158</v>
      </c>
      <c r="AJ21" s="18">
        <f>AF21/(1-AG21)</f>
        <v>1.7677543186180422</v>
      </c>
      <c r="AK21" s="18">
        <f t="shared" si="6"/>
        <v>0.16492693110647175</v>
      </c>
      <c r="AL21" s="14">
        <f t="shared" si="7"/>
        <v>0.73266956521739135</v>
      </c>
    </row>
    <row r="22" spans="2:38" ht="16.5" customHeight="1" x14ac:dyDescent="0.3">
      <c r="B22" s="267">
        <v>1039</v>
      </c>
      <c r="C22" s="127" t="s">
        <v>141</v>
      </c>
      <c r="D22" s="31">
        <v>2020</v>
      </c>
      <c r="E22" s="86">
        <v>1</v>
      </c>
      <c r="F22" s="139">
        <f t="shared" si="0"/>
        <v>115</v>
      </c>
      <c r="G22" s="31" t="s">
        <v>1348</v>
      </c>
      <c r="H22" s="140">
        <v>66</v>
      </c>
      <c r="I22" s="31" t="s">
        <v>1346</v>
      </c>
      <c r="J22" s="140">
        <v>49</v>
      </c>
      <c r="K22" s="172">
        <v>1</v>
      </c>
      <c r="L22" s="31" t="s">
        <v>1433</v>
      </c>
      <c r="M22" s="19">
        <v>0.14499999999999999</v>
      </c>
      <c r="N22" s="15" t="s">
        <v>677</v>
      </c>
      <c r="O22" s="11"/>
      <c r="P22" s="12"/>
      <c r="Q22" s="12"/>
      <c r="R22" s="12"/>
      <c r="S22" s="13">
        <v>0.88900000000000001</v>
      </c>
      <c r="T22" s="13">
        <v>0.625</v>
      </c>
      <c r="U22" s="13"/>
      <c r="V22" s="13"/>
      <c r="W22" s="13"/>
      <c r="X22" s="13"/>
      <c r="Y22" s="13"/>
      <c r="Z22" s="22"/>
      <c r="AA22" s="200"/>
      <c r="AB22" s="186">
        <f t="shared" si="12"/>
        <v>58.673999999999999</v>
      </c>
      <c r="AC22" s="37">
        <f t="shared" si="19"/>
        <v>18.375</v>
      </c>
      <c r="AD22" s="37">
        <f t="shared" si="13"/>
        <v>7.3260000000000005</v>
      </c>
      <c r="AE22" s="37">
        <f t="shared" si="20"/>
        <v>30.625</v>
      </c>
      <c r="AF22" s="17">
        <f t="shared" si="8"/>
        <v>0.88900000000000001</v>
      </c>
      <c r="AG22" s="17">
        <f t="shared" si="2"/>
        <v>0.625</v>
      </c>
      <c r="AH22" s="17">
        <f t="shared" si="3"/>
        <v>0.76151539929135992</v>
      </c>
      <c r="AI22" s="17">
        <f t="shared" si="4"/>
        <v>0.80696160838976572</v>
      </c>
      <c r="AJ22" s="18">
        <f>AF22/(1-AG22)</f>
        <v>2.3706666666666667</v>
      </c>
      <c r="AK22" s="18">
        <f t="shared" si="6"/>
        <v>0.17759999999999998</v>
      </c>
      <c r="AL22" s="14">
        <f t="shared" si="7"/>
        <v>0.77651304347826089</v>
      </c>
    </row>
    <row r="23" spans="2:38" ht="16.5" customHeight="1" thickBot="1" x14ac:dyDescent="0.35">
      <c r="B23" s="268">
        <v>1039</v>
      </c>
      <c r="C23" s="128" t="s">
        <v>141</v>
      </c>
      <c r="D23" s="67">
        <v>2020</v>
      </c>
      <c r="E23" s="131">
        <v>1</v>
      </c>
      <c r="F23" s="148">
        <f t="shared" si="0"/>
        <v>115</v>
      </c>
      <c r="G23" s="67" t="s">
        <v>1348</v>
      </c>
      <c r="H23" s="149">
        <v>66</v>
      </c>
      <c r="I23" s="67" t="s">
        <v>1346</v>
      </c>
      <c r="J23" s="149">
        <v>49</v>
      </c>
      <c r="K23" s="176">
        <v>1</v>
      </c>
      <c r="L23" s="67" t="s">
        <v>1433</v>
      </c>
      <c r="M23" s="49">
        <v>0.19500000000000001</v>
      </c>
      <c r="N23" s="50" t="s">
        <v>677</v>
      </c>
      <c r="O23" s="57"/>
      <c r="P23" s="58"/>
      <c r="Q23" s="58"/>
      <c r="R23" s="58"/>
      <c r="S23" s="51">
        <v>0.82499999999999996</v>
      </c>
      <c r="T23" s="51">
        <v>0.68700000000000006</v>
      </c>
      <c r="U23" s="51"/>
      <c r="V23" s="51"/>
      <c r="W23" s="51"/>
      <c r="X23" s="51"/>
      <c r="Y23" s="51"/>
      <c r="Z23" s="52"/>
      <c r="AA23" s="199"/>
      <c r="AB23" s="187">
        <f t="shared" si="12"/>
        <v>54.449999999999996</v>
      </c>
      <c r="AC23" s="68">
        <f t="shared" si="19"/>
        <v>15.336999999999996</v>
      </c>
      <c r="AD23" s="68">
        <f t="shared" si="13"/>
        <v>11.550000000000004</v>
      </c>
      <c r="AE23" s="68">
        <f t="shared" si="20"/>
        <v>33.663000000000004</v>
      </c>
      <c r="AF23" s="54">
        <f t="shared" si="8"/>
        <v>0.82499999999999996</v>
      </c>
      <c r="AG23" s="54">
        <f t="shared" si="2"/>
        <v>0.68700000000000006</v>
      </c>
      <c r="AH23" s="54">
        <f t="shared" si="3"/>
        <v>0.78023127516586188</v>
      </c>
      <c r="AI23" s="54">
        <f t="shared" si="4"/>
        <v>0.7445424988388295</v>
      </c>
      <c r="AJ23" s="55">
        <f t="shared" ref="AJ23" si="23">AF23/(1-AG23)</f>
        <v>2.6357827476038342</v>
      </c>
      <c r="AK23" s="55">
        <f t="shared" si="6"/>
        <v>0.25473071324599711</v>
      </c>
      <c r="AL23" s="56">
        <f t="shared" si="7"/>
        <v>0.76619999999999999</v>
      </c>
    </row>
    <row r="24" spans="2:38" ht="17.25" thickBot="1" x14ac:dyDescent="0.35">
      <c r="B24" s="266">
        <v>1005</v>
      </c>
      <c r="C24" s="129" t="s">
        <v>156</v>
      </c>
      <c r="D24" s="59">
        <v>2020</v>
      </c>
      <c r="E24" s="234">
        <v>1</v>
      </c>
      <c r="F24" s="151">
        <f t="shared" si="0"/>
        <v>163</v>
      </c>
      <c r="G24" s="59" t="s">
        <v>1355</v>
      </c>
      <c r="H24" s="152">
        <v>21</v>
      </c>
      <c r="I24" s="59" t="s">
        <v>1356</v>
      </c>
      <c r="J24" s="152">
        <f>89+53</f>
        <v>142</v>
      </c>
      <c r="K24" s="174">
        <v>1</v>
      </c>
      <c r="L24" s="59" t="s">
        <v>252</v>
      </c>
      <c r="M24" s="59">
        <v>0.1</v>
      </c>
      <c r="N24" s="83" t="s">
        <v>677</v>
      </c>
      <c r="O24" s="78">
        <v>18</v>
      </c>
      <c r="P24" s="79">
        <v>99</v>
      </c>
      <c r="Q24" s="79">
        <v>3</v>
      </c>
      <c r="R24" s="79">
        <v>43</v>
      </c>
      <c r="S24" s="61">
        <v>0.80100000000000005</v>
      </c>
      <c r="T24" s="61">
        <v>0.85699999999999998</v>
      </c>
      <c r="U24" s="61"/>
      <c r="V24" s="61"/>
      <c r="W24" s="61"/>
      <c r="X24" s="61"/>
      <c r="Y24" s="61"/>
      <c r="Z24" s="80"/>
      <c r="AA24" s="201"/>
      <c r="AB24" s="188">
        <f t="shared" si="12"/>
        <v>16.821000000000002</v>
      </c>
      <c r="AC24" s="63">
        <f t="shared" si="19"/>
        <v>20.305999999999997</v>
      </c>
      <c r="AD24" s="63">
        <f t="shared" si="13"/>
        <v>4.1789999999999985</v>
      </c>
      <c r="AE24" s="63">
        <f t="shared" si="20"/>
        <v>121.694</v>
      </c>
      <c r="AF24" s="64">
        <f t="shared" si="8"/>
        <v>0.80100000000000005</v>
      </c>
      <c r="AG24" s="64">
        <f t="shared" si="2"/>
        <v>0.85699999999999998</v>
      </c>
      <c r="AH24" s="64">
        <f t="shared" si="3"/>
        <v>0.45306650146793448</v>
      </c>
      <c r="AI24" s="64">
        <f t="shared" si="4"/>
        <v>0.96679986970994569</v>
      </c>
      <c r="AJ24" s="65">
        <f t="shared" ref="AJ24:AJ25" si="24">AF24/(1-AG24)</f>
        <v>5.6013986013986008</v>
      </c>
      <c r="AK24" s="65">
        <f t="shared" si="6"/>
        <v>0.23220536756126017</v>
      </c>
      <c r="AL24" s="62">
        <f t="shared" si="7"/>
        <v>0.84978527607361976</v>
      </c>
    </row>
    <row r="25" spans="2:38" ht="17.25" thickBot="1" x14ac:dyDescent="0.35">
      <c r="B25" s="266">
        <v>493</v>
      </c>
      <c r="C25" s="129" t="s">
        <v>140</v>
      </c>
      <c r="D25" s="59">
        <v>2020</v>
      </c>
      <c r="E25" s="234">
        <v>1</v>
      </c>
      <c r="F25" s="151">
        <f t="shared" si="0"/>
        <v>679</v>
      </c>
      <c r="G25" s="59" t="s">
        <v>683</v>
      </c>
      <c r="H25" s="152">
        <v>39</v>
      </c>
      <c r="I25" s="59" t="s">
        <v>684</v>
      </c>
      <c r="J25" s="152">
        <v>640</v>
      </c>
      <c r="K25" s="174">
        <v>1</v>
      </c>
      <c r="L25" s="59" t="s">
        <v>252</v>
      </c>
      <c r="M25" s="59">
        <v>0.1</v>
      </c>
      <c r="N25" s="60" t="s">
        <v>677</v>
      </c>
      <c r="O25" s="78"/>
      <c r="P25" s="79"/>
      <c r="Q25" s="79"/>
      <c r="R25" s="79"/>
      <c r="S25" s="61">
        <v>0.84599999999999997</v>
      </c>
      <c r="T25" s="61">
        <v>0.33600000000000002</v>
      </c>
      <c r="U25" s="61">
        <v>7.1999999999999995E-2</v>
      </c>
      <c r="V25" s="61">
        <v>0.97299999999999998</v>
      </c>
      <c r="W25" s="61">
        <v>1.3</v>
      </c>
      <c r="X25" s="61">
        <v>0.5</v>
      </c>
      <c r="Y25" s="61"/>
      <c r="Z25" s="80"/>
      <c r="AA25" s="201"/>
      <c r="AB25" s="188">
        <f t="shared" si="12"/>
        <v>32.994</v>
      </c>
      <c r="AC25" s="63">
        <f t="shared" si="19"/>
        <v>424.96</v>
      </c>
      <c r="AD25" s="63">
        <f t="shared" si="13"/>
        <v>6.0060000000000002</v>
      </c>
      <c r="AE25" s="63">
        <f t="shared" si="20"/>
        <v>215.04000000000002</v>
      </c>
      <c r="AF25" s="64">
        <f t="shared" si="8"/>
        <v>0.84599999999999997</v>
      </c>
      <c r="AG25" s="64">
        <f t="shared" si="2"/>
        <v>0.33600000000000002</v>
      </c>
      <c r="AH25" s="64">
        <f t="shared" si="3"/>
        <v>7.2046537425156251E-2</v>
      </c>
      <c r="AI25" s="64">
        <f t="shared" si="4"/>
        <v>0.97282918487554626</v>
      </c>
      <c r="AJ25" s="65">
        <f t="shared" si="24"/>
        <v>1.2740963855421688</v>
      </c>
      <c r="AK25" s="65">
        <f t="shared" si="6"/>
        <v>0.45833333333333337</v>
      </c>
      <c r="AL25" s="62">
        <f t="shared" si="7"/>
        <v>0.36529307805596467</v>
      </c>
    </row>
    <row r="26" spans="2:38" ht="16.5" customHeight="1" thickBot="1" x14ac:dyDescent="0.35">
      <c r="B26" s="266">
        <v>994</v>
      </c>
      <c r="C26" s="129" t="s">
        <v>147</v>
      </c>
      <c r="D26" s="59">
        <v>2020</v>
      </c>
      <c r="E26" s="234">
        <v>1</v>
      </c>
      <c r="F26" s="151">
        <f t="shared" si="0"/>
        <v>130</v>
      </c>
      <c r="G26" s="59" t="s">
        <v>683</v>
      </c>
      <c r="H26" s="152">
        <v>33</v>
      </c>
      <c r="I26" s="59" t="s">
        <v>684</v>
      </c>
      <c r="J26" s="152">
        <v>97</v>
      </c>
      <c r="K26" s="174">
        <v>1</v>
      </c>
      <c r="L26" s="59" t="s">
        <v>252</v>
      </c>
      <c r="M26" s="59" t="s">
        <v>920</v>
      </c>
      <c r="N26" s="60" t="s">
        <v>677</v>
      </c>
      <c r="O26" s="78">
        <v>32</v>
      </c>
      <c r="P26" s="79">
        <v>87</v>
      </c>
      <c r="Q26" s="79">
        <v>1</v>
      </c>
      <c r="R26" s="79">
        <v>10</v>
      </c>
      <c r="S26" s="61">
        <v>0.97</v>
      </c>
      <c r="T26" s="61">
        <v>0.11</v>
      </c>
      <c r="U26" s="61">
        <v>0.27</v>
      </c>
      <c r="V26" s="61">
        <v>0.92</v>
      </c>
      <c r="W26" s="61"/>
      <c r="X26" s="61"/>
      <c r="Y26" s="61"/>
      <c r="Z26" s="62">
        <v>0.71</v>
      </c>
      <c r="AA26" s="201" t="s">
        <v>1359</v>
      </c>
      <c r="AB26" s="188">
        <f>O26</f>
        <v>32</v>
      </c>
      <c r="AC26" s="63">
        <f>P26</f>
        <v>87</v>
      </c>
      <c r="AD26" s="63">
        <f>Q26</f>
        <v>1</v>
      </c>
      <c r="AE26" s="63">
        <f>R26</f>
        <v>10</v>
      </c>
      <c r="AF26" s="64">
        <f t="shared" si="8"/>
        <v>0.96969696969696972</v>
      </c>
      <c r="AG26" s="64">
        <f t="shared" si="2"/>
        <v>0.10309278350515463</v>
      </c>
      <c r="AH26" s="64">
        <f t="shared" si="3"/>
        <v>0.26890756302521007</v>
      </c>
      <c r="AI26" s="64">
        <f t="shared" si="4"/>
        <v>0.90909090909090906</v>
      </c>
      <c r="AJ26" s="65">
        <f>AF26/(1-AG26)</f>
        <v>1.081156391501219</v>
      </c>
      <c r="AK26" s="65">
        <f t="shared" si="6"/>
        <v>0.29393939393939367</v>
      </c>
      <c r="AL26" s="62">
        <f t="shared" si="7"/>
        <v>0.32307692307692309</v>
      </c>
    </row>
    <row r="27" spans="2:38" ht="16.5" customHeight="1" thickBot="1" x14ac:dyDescent="0.35">
      <c r="B27" s="266">
        <v>975</v>
      </c>
      <c r="C27" s="129" t="s">
        <v>138</v>
      </c>
      <c r="D27" s="59">
        <v>2020</v>
      </c>
      <c r="E27" s="234">
        <v>1</v>
      </c>
      <c r="F27" s="151">
        <f t="shared" si="0"/>
        <v>1359</v>
      </c>
      <c r="G27" s="59" t="s">
        <v>683</v>
      </c>
      <c r="H27" s="152">
        <v>549</v>
      </c>
      <c r="I27" s="59" t="s">
        <v>684</v>
      </c>
      <c r="J27" s="152">
        <v>810</v>
      </c>
      <c r="K27" s="174">
        <v>1</v>
      </c>
      <c r="L27" s="59" t="s">
        <v>252</v>
      </c>
      <c r="M27" s="59" t="s">
        <v>404</v>
      </c>
      <c r="N27" s="60" t="s">
        <v>404</v>
      </c>
      <c r="O27" s="78"/>
      <c r="P27" s="79"/>
      <c r="Q27" s="79"/>
      <c r="R27" s="79"/>
      <c r="S27" s="61"/>
      <c r="T27" s="61"/>
      <c r="U27" s="61"/>
      <c r="V27" s="61"/>
      <c r="W27" s="61"/>
      <c r="X27" s="61"/>
      <c r="Y27" s="61"/>
      <c r="Z27" s="80">
        <v>0.67</v>
      </c>
      <c r="AA27" s="201" t="s">
        <v>1363</v>
      </c>
      <c r="AB27" s="188" t="s">
        <v>227</v>
      </c>
      <c r="AC27" s="63"/>
      <c r="AD27" s="63"/>
      <c r="AE27" s="63"/>
      <c r="AF27" s="64"/>
      <c r="AG27" s="64"/>
      <c r="AH27" s="64"/>
      <c r="AI27" s="64"/>
      <c r="AJ27" s="65"/>
      <c r="AK27" s="65"/>
      <c r="AL27" s="62"/>
    </row>
    <row r="28" spans="2:38" ht="16.5" customHeight="1" thickBot="1" x14ac:dyDescent="0.35">
      <c r="B28" s="267">
        <v>1145</v>
      </c>
      <c r="C28" s="127" t="s">
        <v>160</v>
      </c>
      <c r="D28" s="31">
        <v>2019</v>
      </c>
      <c r="E28" s="86">
        <v>1</v>
      </c>
      <c r="F28" s="139">
        <f t="shared" si="0"/>
        <v>48</v>
      </c>
      <c r="G28" s="31" t="s">
        <v>683</v>
      </c>
      <c r="H28" s="140">
        <v>24</v>
      </c>
      <c r="I28" s="31" t="s">
        <v>684</v>
      </c>
      <c r="J28" s="140">
        <v>24</v>
      </c>
      <c r="K28" s="172">
        <v>1</v>
      </c>
      <c r="L28" s="31" t="s">
        <v>252</v>
      </c>
      <c r="M28" s="31">
        <v>0.47</v>
      </c>
      <c r="N28" s="84" t="s">
        <v>1322</v>
      </c>
      <c r="O28" s="33"/>
      <c r="P28" s="34"/>
      <c r="Q28" s="34"/>
      <c r="R28" s="34"/>
      <c r="S28" s="35">
        <v>0.95799999999999996</v>
      </c>
      <c r="T28" s="35">
        <v>0.625</v>
      </c>
      <c r="U28" s="35">
        <v>0.71899999999999997</v>
      </c>
      <c r="V28" s="35">
        <v>0.93700000000000006</v>
      </c>
      <c r="W28" s="35"/>
      <c r="X28" s="35"/>
      <c r="Y28" s="35"/>
      <c r="Z28" s="36">
        <v>0.87</v>
      </c>
      <c r="AA28" s="198" t="s">
        <v>1368</v>
      </c>
      <c r="AB28" s="186">
        <f>H28*S28</f>
        <v>22.991999999999997</v>
      </c>
      <c r="AC28" s="37">
        <f>J28-AE28</f>
        <v>9</v>
      </c>
      <c r="AD28" s="37">
        <f>H28-AB28</f>
        <v>1.0080000000000027</v>
      </c>
      <c r="AE28" s="37">
        <f>J28*T28</f>
        <v>15</v>
      </c>
      <c r="AF28" s="38">
        <f t="shared" si="8"/>
        <v>0.95799999999999985</v>
      </c>
      <c r="AG28" s="38">
        <f t="shared" si="2"/>
        <v>0.625</v>
      </c>
      <c r="AH28" s="38">
        <f t="shared" si="3"/>
        <v>0.71867966991747934</v>
      </c>
      <c r="AI28" s="38">
        <f t="shared" si="4"/>
        <v>0.93703148425787086</v>
      </c>
      <c r="AJ28" s="39">
        <f>AF28/(1-AG28)</f>
        <v>2.5546666666666664</v>
      </c>
      <c r="AK28" s="39">
        <f t="shared" si="6"/>
        <v>6.7200000000000232E-2</v>
      </c>
      <c r="AL28" s="36">
        <f t="shared" si="7"/>
        <v>0.79149999999999998</v>
      </c>
    </row>
    <row r="29" spans="2:38" ht="17.25" thickBot="1" x14ac:dyDescent="0.35">
      <c r="B29" s="266">
        <v>1126</v>
      </c>
      <c r="C29" s="129" t="s">
        <v>159</v>
      </c>
      <c r="D29" s="59">
        <v>2019</v>
      </c>
      <c r="E29" s="157">
        <v>1</v>
      </c>
      <c r="F29" s="151">
        <v>57</v>
      </c>
      <c r="G29" s="59" t="s">
        <v>659</v>
      </c>
      <c r="H29" s="152">
        <v>12</v>
      </c>
      <c r="I29" s="59" t="s">
        <v>660</v>
      </c>
      <c r="J29" s="152">
        <v>45</v>
      </c>
      <c r="K29" s="174">
        <v>1</v>
      </c>
      <c r="L29" s="59" t="s">
        <v>252</v>
      </c>
      <c r="M29" s="59" t="s">
        <v>404</v>
      </c>
      <c r="N29" s="60" t="s">
        <v>645</v>
      </c>
      <c r="O29" s="217" t="s">
        <v>366</v>
      </c>
      <c r="P29" s="218" t="s">
        <v>366</v>
      </c>
      <c r="Q29" s="218" t="s">
        <v>366</v>
      </c>
      <c r="R29" s="218" t="s">
        <v>366</v>
      </c>
      <c r="S29" s="219"/>
      <c r="T29" s="219"/>
      <c r="U29" s="61"/>
      <c r="V29" s="61"/>
      <c r="W29" s="61"/>
      <c r="X29" s="61"/>
      <c r="Y29" s="61"/>
      <c r="Z29" s="80">
        <v>0.753</v>
      </c>
      <c r="AA29" s="201" t="s">
        <v>661</v>
      </c>
      <c r="AB29" s="188" t="s">
        <v>227</v>
      </c>
      <c r="AC29" s="63"/>
      <c r="AD29" s="63"/>
      <c r="AE29" s="63"/>
      <c r="AF29" s="64"/>
      <c r="AG29" s="64"/>
      <c r="AH29" s="64"/>
      <c r="AI29" s="64"/>
      <c r="AJ29" s="65"/>
      <c r="AK29" s="65"/>
      <c r="AL29" s="62"/>
    </row>
    <row r="30" spans="2:38" x14ac:dyDescent="0.3">
      <c r="B30" s="267">
        <v>1171</v>
      </c>
      <c r="C30" s="127" t="s">
        <v>162</v>
      </c>
      <c r="D30" s="31">
        <v>2019</v>
      </c>
      <c r="E30" s="155">
        <v>1</v>
      </c>
      <c r="F30" s="139">
        <f>SUM(H30,J30)</f>
        <v>104</v>
      </c>
      <c r="G30" s="31" t="s">
        <v>664</v>
      </c>
      <c r="H30" s="140">
        <v>36</v>
      </c>
      <c r="I30" s="31" t="s">
        <v>660</v>
      </c>
      <c r="J30" s="140">
        <v>68</v>
      </c>
      <c r="K30" s="172">
        <v>1</v>
      </c>
      <c r="L30" s="31" t="s">
        <v>252</v>
      </c>
      <c r="M30" s="31" t="s">
        <v>404</v>
      </c>
      <c r="N30" s="32" t="s">
        <v>645</v>
      </c>
      <c r="O30" s="33"/>
      <c r="P30" s="34"/>
      <c r="Q30" s="34"/>
      <c r="R30" s="34"/>
      <c r="S30" s="35">
        <v>0.63</v>
      </c>
      <c r="T30" s="35">
        <v>0.54</v>
      </c>
      <c r="U30" s="35"/>
      <c r="V30" s="35"/>
      <c r="W30" s="35"/>
      <c r="X30" s="35"/>
      <c r="Y30" s="35"/>
      <c r="Z30" s="36">
        <v>0.63</v>
      </c>
      <c r="AA30" s="198"/>
      <c r="AB30" s="186">
        <f>H30*S30</f>
        <v>22.68</v>
      </c>
      <c r="AC30" s="37">
        <f>J30-AE30</f>
        <v>31.28</v>
      </c>
      <c r="AD30" s="37">
        <f>H30-AB30</f>
        <v>13.32</v>
      </c>
      <c r="AE30" s="37">
        <f>J30*T30</f>
        <v>36.72</v>
      </c>
      <c r="AF30" s="38">
        <f>AB30/(AB30+AD30)</f>
        <v>0.63</v>
      </c>
      <c r="AG30" s="38">
        <f>AE30/(AC30+AE30)</f>
        <v>0.54</v>
      </c>
      <c r="AH30" s="38">
        <f t="shared" si="3"/>
        <v>0.4203113417346182</v>
      </c>
      <c r="AI30" s="38">
        <f t="shared" si="4"/>
        <v>0.73381294964028776</v>
      </c>
      <c r="AJ30" s="39">
        <f t="shared" ref="AJ30:AJ49" si="25">AF30/(1-AG30)</f>
        <v>1.3695652173913044</v>
      </c>
      <c r="AK30" s="39">
        <f t="shared" ref="AK30:AK62" si="26">(1-AF30)/AG30</f>
        <v>0.68518518518518512</v>
      </c>
      <c r="AL30" s="36">
        <f t="shared" si="7"/>
        <v>0.57115384615384612</v>
      </c>
    </row>
    <row r="31" spans="2:38" ht="17.25" thickBot="1" x14ac:dyDescent="0.35">
      <c r="B31" s="10">
        <v>1171</v>
      </c>
      <c r="C31" s="125" t="s">
        <v>162</v>
      </c>
      <c r="D31" s="19">
        <v>2019</v>
      </c>
      <c r="E31" s="156">
        <v>1</v>
      </c>
      <c r="F31" s="146">
        <f>SUM(H31,J31)</f>
        <v>64</v>
      </c>
      <c r="G31" s="19" t="s">
        <v>665</v>
      </c>
      <c r="H31" s="147">
        <v>29</v>
      </c>
      <c r="I31" s="19" t="s">
        <v>660</v>
      </c>
      <c r="J31" s="147">
        <v>35</v>
      </c>
      <c r="K31" s="175">
        <v>1</v>
      </c>
      <c r="L31" s="31" t="s">
        <v>252</v>
      </c>
      <c r="M31" s="19" t="s">
        <v>1369</v>
      </c>
      <c r="N31" s="15" t="s">
        <v>645</v>
      </c>
      <c r="O31" s="11"/>
      <c r="P31" s="12"/>
      <c r="Q31" s="12"/>
      <c r="R31" s="12"/>
      <c r="S31" s="13">
        <v>0.72</v>
      </c>
      <c r="T31" s="13">
        <v>0.56999999999999995</v>
      </c>
      <c r="U31" s="13"/>
      <c r="V31" s="13"/>
      <c r="W31" s="13"/>
      <c r="X31" s="13"/>
      <c r="Y31" s="13"/>
      <c r="Z31" s="14">
        <v>0.72</v>
      </c>
      <c r="AA31" s="200"/>
      <c r="AB31" s="186">
        <f>H31*S31</f>
        <v>20.88</v>
      </c>
      <c r="AC31" s="37">
        <f>J31-AE31</f>
        <v>15.05</v>
      </c>
      <c r="AD31" s="37">
        <f>H31-AB31</f>
        <v>8.120000000000001</v>
      </c>
      <c r="AE31" s="37">
        <f>J31*T31</f>
        <v>19.95</v>
      </c>
      <c r="AF31" s="17">
        <f t="shared" ref="AF31:AF66" si="27">AB31/(AB31+AD31)</f>
        <v>0.72</v>
      </c>
      <c r="AG31" s="17">
        <f t="shared" ref="AG31:AG66" si="28">AE31/(AC31+AE31)</f>
        <v>0.56999999999999995</v>
      </c>
      <c r="AH31" s="17">
        <f t="shared" ref="AH31:AH66" si="29">AB31/(AB31+AC31)</f>
        <v>0.58112997495129415</v>
      </c>
      <c r="AI31" s="17">
        <f t="shared" ref="AI31:AI66" si="30">AE31/(AD31+AE31)</f>
        <v>0.71072319201995005</v>
      </c>
      <c r="AJ31" s="18">
        <f t="shared" si="25"/>
        <v>1.6744186046511624</v>
      </c>
      <c r="AK31" s="18">
        <f t="shared" si="26"/>
        <v>0.49122807017543868</v>
      </c>
      <c r="AL31" s="14">
        <f t="shared" ref="AL31:AL66" si="31">(AB31+AE31)/(AB31+AC31+AD31+AE31)</f>
        <v>0.63796874999999997</v>
      </c>
    </row>
    <row r="32" spans="2:38" ht="17.25" thickBot="1" x14ac:dyDescent="0.35">
      <c r="B32" s="266">
        <v>1179</v>
      </c>
      <c r="C32" s="129" t="s">
        <v>163</v>
      </c>
      <c r="D32" s="59">
        <v>2019</v>
      </c>
      <c r="E32" s="157">
        <v>1</v>
      </c>
      <c r="F32" s="151">
        <f>SUM(H32,J32)</f>
        <v>62</v>
      </c>
      <c r="G32" s="59" t="s">
        <v>675</v>
      </c>
      <c r="H32" s="152">
        <v>23</v>
      </c>
      <c r="I32" s="59" t="s">
        <v>676</v>
      </c>
      <c r="J32" s="152">
        <v>39</v>
      </c>
      <c r="K32" s="174">
        <v>1</v>
      </c>
      <c r="L32" s="59" t="s">
        <v>252</v>
      </c>
      <c r="M32" s="59" t="s">
        <v>678</v>
      </c>
      <c r="N32" s="60" t="s">
        <v>677</v>
      </c>
      <c r="O32" s="78">
        <v>5</v>
      </c>
      <c r="P32" s="79">
        <v>39</v>
      </c>
      <c r="Q32" s="79">
        <v>0</v>
      </c>
      <c r="R32" s="79">
        <v>18</v>
      </c>
      <c r="S32" s="61"/>
      <c r="T32" s="61"/>
      <c r="U32" s="61"/>
      <c r="V32" s="61"/>
      <c r="W32" s="61"/>
      <c r="X32" s="61"/>
      <c r="Y32" s="61"/>
      <c r="Z32" s="62"/>
      <c r="AA32" s="201"/>
      <c r="AB32" s="188">
        <v>5</v>
      </c>
      <c r="AC32" s="63">
        <v>39</v>
      </c>
      <c r="AD32" s="63">
        <v>0</v>
      </c>
      <c r="AE32" s="63">
        <v>18</v>
      </c>
      <c r="AF32" s="64">
        <f t="shared" si="27"/>
        <v>1</v>
      </c>
      <c r="AG32" s="64">
        <f t="shared" si="28"/>
        <v>0.31578947368421051</v>
      </c>
      <c r="AH32" s="64">
        <f t="shared" si="29"/>
        <v>0.11363636363636363</v>
      </c>
      <c r="AI32" s="64">
        <f t="shared" si="30"/>
        <v>1</v>
      </c>
      <c r="AJ32" s="65">
        <f t="shared" si="25"/>
        <v>1.4615384615384615</v>
      </c>
      <c r="AK32" s="65">
        <f t="shared" si="26"/>
        <v>0</v>
      </c>
      <c r="AL32" s="62">
        <f t="shared" si="31"/>
        <v>0.37096774193548387</v>
      </c>
    </row>
    <row r="33" spans="2:38" ht="17.25" thickBot="1" x14ac:dyDescent="0.35">
      <c r="B33" s="269">
        <v>1163</v>
      </c>
      <c r="C33" s="206" t="s">
        <v>161</v>
      </c>
      <c r="D33" s="82">
        <v>2019</v>
      </c>
      <c r="E33" s="220">
        <v>1</v>
      </c>
      <c r="F33" s="145">
        <v>20</v>
      </c>
      <c r="G33" s="82" t="s">
        <v>683</v>
      </c>
      <c r="H33" s="185">
        <v>20</v>
      </c>
      <c r="I33" s="82" t="s">
        <v>684</v>
      </c>
      <c r="J33" s="185">
        <v>20</v>
      </c>
      <c r="K33" s="183">
        <v>1</v>
      </c>
      <c r="L33" s="82" t="s">
        <v>685</v>
      </c>
      <c r="M33" s="82">
        <v>172.15</v>
      </c>
      <c r="N33" s="207" t="s">
        <v>686</v>
      </c>
      <c r="O33" s="208"/>
      <c r="P33" s="209"/>
      <c r="Q33" s="209"/>
      <c r="R33" s="209"/>
      <c r="S33" s="210">
        <v>0.95</v>
      </c>
      <c r="T33" s="215">
        <v>1</v>
      </c>
      <c r="U33" s="215">
        <v>1</v>
      </c>
      <c r="V33" s="210">
        <v>0.91</v>
      </c>
      <c r="W33" s="210"/>
      <c r="X33" s="210"/>
      <c r="Y33" s="210"/>
      <c r="Z33" s="211">
        <v>0.998</v>
      </c>
      <c r="AA33" s="212"/>
      <c r="AB33" s="190">
        <f>H33*S33</f>
        <v>19</v>
      </c>
      <c r="AC33" s="69">
        <f>J33-AE33</f>
        <v>0</v>
      </c>
      <c r="AD33" s="69">
        <f>H33-AB33</f>
        <v>1</v>
      </c>
      <c r="AE33" s="69">
        <f>J33*T33</f>
        <v>20</v>
      </c>
      <c r="AF33" s="213">
        <f>AB33/(AB33+AD33)</f>
        <v>0.95</v>
      </c>
      <c r="AG33" s="213">
        <f t="shared" si="28"/>
        <v>1</v>
      </c>
      <c r="AH33" s="213">
        <f t="shared" si="29"/>
        <v>1</v>
      </c>
      <c r="AI33" s="213">
        <f t="shared" si="30"/>
        <v>0.95238095238095233</v>
      </c>
      <c r="AJ33" s="221"/>
      <c r="AK33" s="214">
        <f t="shared" si="26"/>
        <v>5.0000000000000044E-2</v>
      </c>
      <c r="AL33" s="215">
        <f t="shared" si="31"/>
        <v>0.97499999999999998</v>
      </c>
    </row>
    <row r="34" spans="2:38" x14ac:dyDescent="0.3">
      <c r="B34" s="270">
        <v>508</v>
      </c>
      <c r="C34" s="124" t="s">
        <v>142</v>
      </c>
      <c r="D34" s="40">
        <v>2019</v>
      </c>
      <c r="E34" s="137">
        <v>1</v>
      </c>
      <c r="F34" s="154">
        <f t="shared" ref="F34:F66" si="32">SUM(H34,J34)</f>
        <v>160</v>
      </c>
      <c r="G34" s="40" t="s">
        <v>683</v>
      </c>
      <c r="H34" s="138">
        <v>95</v>
      </c>
      <c r="I34" s="40" t="s">
        <v>684</v>
      </c>
      <c r="J34" s="138">
        <v>65</v>
      </c>
      <c r="K34" s="171">
        <v>1</v>
      </c>
      <c r="L34" s="40" t="s">
        <v>252</v>
      </c>
      <c r="M34" s="40">
        <v>141.19999999999999</v>
      </c>
      <c r="N34" s="41" t="s">
        <v>645</v>
      </c>
      <c r="O34" s="88"/>
      <c r="P34" s="89"/>
      <c r="Q34" s="89"/>
      <c r="R34" s="89"/>
      <c r="S34" s="42">
        <v>0.38900000000000001</v>
      </c>
      <c r="T34" s="42">
        <v>0.81499999999999995</v>
      </c>
      <c r="U34" s="42"/>
      <c r="V34" s="42"/>
      <c r="W34" s="42"/>
      <c r="X34" s="42"/>
      <c r="Y34" s="42"/>
      <c r="Z34" s="43">
        <v>0.58399999999999996</v>
      </c>
      <c r="AA34" s="197" t="s">
        <v>690</v>
      </c>
      <c r="AB34" s="44">
        <f>H34*S34</f>
        <v>36.954999999999998</v>
      </c>
      <c r="AC34" s="45">
        <f>J34-AE34</f>
        <v>12.025000000000006</v>
      </c>
      <c r="AD34" s="45">
        <f>H34-AB34</f>
        <v>58.045000000000002</v>
      </c>
      <c r="AE34" s="45">
        <f>J34*T34</f>
        <v>52.974999999999994</v>
      </c>
      <c r="AF34" s="46">
        <f t="shared" si="27"/>
        <v>0.38899999999999996</v>
      </c>
      <c r="AG34" s="46">
        <f t="shared" si="28"/>
        <v>0.81499999999999995</v>
      </c>
      <c r="AH34" s="46">
        <f t="shared" si="29"/>
        <v>0.75449162923642288</v>
      </c>
      <c r="AI34" s="46">
        <f t="shared" si="30"/>
        <v>0.47716627634660419</v>
      </c>
      <c r="AJ34" s="47">
        <f t="shared" si="25"/>
        <v>2.1027027027027017</v>
      </c>
      <c r="AK34" s="47">
        <f t="shared" si="26"/>
        <v>0.74969325153374233</v>
      </c>
      <c r="AL34" s="48">
        <f t="shared" si="31"/>
        <v>0.56206249999999991</v>
      </c>
    </row>
    <row r="35" spans="2:38" ht="17.25" thickBot="1" x14ac:dyDescent="0.35">
      <c r="B35" s="268">
        <v>508</v>
      </c>
      <c r="C35" s="128" t="s">
        <v>142</v>
      </c>
      <c r="D35" s="67">
        <v>2019</v>
      </c>
      <c r="E35" s="158">
        <v>1</v>
      </c>
      <c r="F35" s="148">
        <f t="shared" si="32"/>
        <v>93</v>
      </c>
      <c r="G35" s="49" t="s">
        <v>683</v>
      </c>
      <c r="H35" s="149">
        <v>37</v>
      </c>
      <c r="I35" s="49" t="s">
        <v>684</v>
      </c>
      <c r="J35" s="149">
        <v>56</v>
      </c>
      <c r="K35" s="176">
        <v>1</v>
      </c>
      <c r="L35" s="67" t="s">
        <v>252</v>
      </c>
      <c r="M35" s="67">
        <v>167.7</v>
      </c>
      <c r="N35" s="50" t="s">
        <v>645</v>
      </c>
      <c r="O35" s="70"/>
      <c r="P35" s="71"/>
      <c r="Q35" s="71"/>
      <c r="R35" s="71"/>
      <c r="S35" s="72">
        <v>0.91900000000000004</v>
      </c>
      <c r="T35" s="72">
        <v>0.125</v>
      </c>
      <c r="U35" s="72"/>
      <c r="V35" s="72"/>
      <c r="W35" s="72"/>
      <c r="X35" s="72"/>
      <c r="Y35" s="72"/>
      <c r="Z35" s="73" t="s">
        <v>366</v>
      </c>
      <c r="AA35" s="202"/>
      <c r="AB35" s="187">
        <f>H35*S35</f>
        <v>34.003</v>
      </c>
      <c r="AC35" s="68">
        <f>J35-AE35</f>
        <v>49</v>
      </c>
      <c r="AD35" s="68">
        <f>H35-AB35</f>
        <v>2.9969999999999999</v>
      </c>
      <c r="AE35" s="68">
        <f>J35*T35</f>
        <v>7</v>
      </c>
      <c r="AF35" s="75">
        <f t="shared" si="27"/>
        <v>0.91900000000000004</v>
      </c>
      <c r="AG35" s="75">
        <f t="shared" si="28"/>
        <v>0.125</v>
      </c>
      <c r="AH35" s="75">
        <f t="shared" si="29"/>
        <v>0.40965989181113938</v>
      </c>
      <c r="AI35" s="75">
        <f t="shared" si="30"/>
        <v>0.70021006301890565</v>
      </c>
      <c r="AJ35" s="76">
        <f t="shared" si="25"/>
        <v>1.0502857142857143</v>
      </c>
      <c r="AK35" s="76">
        <f t="shared" si="26"/>
        <v>0.64799999999999969</v>
      </c>
      <c r="AL35" s="77">
        <f t="shared" si="31"/>
        <v>0.44089247311827956</v>
      </c>
    </row>
    <row r="36" spans="2:38" x14ac:dyDescent="0.3">
      <c r="B36" s="267">
        <v>1358</v>
      </c>
      <c r="C36" s="127" t="s">
        <v>167</v>
      </c>
      <c r="D36" s="31">
        <v>2018</v>
      </c>
      <c r="E36" s="155">
        <v>1</v>
      </c>
      <c r="F36" s="139">
        <f t="shared" si="32"/>
        <v>1019</v>
      </c>
      <c r="G36" s="31" t="s">
        <v>697</v>
      </c>
      <c r="H36" s="140">
        <v>55</v>
      </c>
      <c r="I36" s="31" t="s">
        <v>698</v>
      </c>
      <c r="J36" s="140">
        <v>964</v>
      </c>
      <c r="K36" s="172">
        <v>1</v>
      </c>
      <c r="L36" s="31" t="s">
        <v>252</v>
      </c>
      <c r="M36" s="159">
        <v>0.1</v>
      </c>
      <c r="N36" s="32" t="s">
        <v>677</v>
      </c>
      <c r="O36" s="33">
        <v>53</v>
      </c>
      <c r="P36" s="34">
        <v>850</v>
      </c>
      <c r="Q36" s="34">
        <v>2</v>
      </c>
      <c r="R36" s="34">
        <v>114</v>
      </c>
      <c r="S36" s="35"/>
      <c r="T36" s="35"/>
      <c r="U36" s="35"/>
      <c r="V36" s="35"/>
      <c r="W36" s="35"/>
      <c r="X36" s="35"/>
      <c r="Y36" s="35"/>
      <c r="Z36" s="36"/>
      <c r="AA36" s="198"/>
      <c r="AB36" s="186">
        <f>O36</f>
        <v>53</v>
      </c>
      <c r="AC36" s="37">
        <f>P36</f>
        <v>850</v>
      </c>
      <c r="AD36" s="37">
        <f>Q36</f>
        <v>2</v>
      </c>
      <c r="AE36" s="37">
        <f>R36</f>
        <v>114</v>
      </c>
      <c r="AF36" s="38">
        <f t="shared" si="27"/>
        <v>0.96363636363636362</v>
      </c>
      <c r="AG36" s="38">
        <f t="shared" si="28"/>
        <v>0.11825726141078838</v>
      </c>
      <c r="AH36" s="38">
        <f t="shared" si="29"/>
        <v>5.8693244739756366E-2</v>
      </c>
      <c r="AI36" s="38">
        <f t="shared" si="30"/>
        <v>0.98275862068965514</v>
      </c>
      <c r="AJ36" s="39">
        <f t="shared" si="25"/>
        <v>1.0928770053475936</v>
      </c>
      <c r="AK36" s="39">
        <f t="shared" si="26"/>
        <v>0.30749601275917077</v>
      </c>
      <c r="AL36" s="36">
        <f t="shared" si="31"/>
        <v>0.16388616290480865</v>
      </c>
    </row>
    <row r="37" spans="2:38" x14ac:dyDescent="0.3">
      <c r="B37" s="267">
        <v>1358</v>
      </c>
      <c r="C37" s="127" t="s">
        <v>167</v>
      </c>
      <c r="D37" s="31">
        <v>2018</v>
      </c>
      <c r="E37" s="155">
        <v>1</v>
      </c>
      <c r="F37" s="146">
        <v>71</v>
      </c>
      <c r="G37" s="31" t="s">
        <v>697</v>
      </c>
      <c r="H37" s="147">
        <v>1</v>
      </c>
      <c r="I37" s="31" t="s">
        <v>698</v>
      </c>
      <c r="J37" s="147">
        <v>70</v>
      </c>
      <c r="K37" s="175">
        <v>1</v>
      </c>
      <c r="L37" s="19" t="s">
        <v>1402</v>
      </c>
      <c r="M37" s="159">
        <v>0.1</v>
      </c>
      <c r="N37" s="32" t="s">
        <v>677</v>
      </c>
      <c r="O37" s="11"/>
      <c r="P37" s="12"/>
      <c r="Q37" s="12"/>
      <c r="R37" s="12"/>
      <c r="S37" s="22">
        <v>1</v>
      </c>
      <c r="T37" s="13">
        <v>0.61399999999999999</v>
      </c>
      <c r="U37" s="13">
        <v>3.5999999999999997E-2</v>
      </c>
      <c r="V37" s="22">
        <v>1</v>
      </c>
      <c r="W37" s="13"/>
      <c r="X37" s="13"/>
      <c r="Y37" s="13"/>
      <c r="Z37" s="14">
        <v>0.96</v>
      </c>
      <c r="AA37" s="200"/>
      <c r="AB37" s="191">
        <f t="shared" ref="AB37:AB57" si="33">H37*S37</f>
        <v>1</v>
      </c>
      <c r="AC37" s="16">
        <f t="shared" ref="AC37:AC47" si="34">J37-AE37</f>
        <v>27.020000000000003</v>
      </c>
      <c r="AD37" s="16">
        <f t="shared" ref="AD37:AD57" si="35">H37-AB37</f>
        <v>0</v>
      </c>
      <c r="AE37" s="16">
        <f t="shared" ref="AE37:AE47" si="36">J37*T37</f>
        <v>42.98</v>
      </c>
      <c r="AF37" s="17">
        <f t="shared" si="27"/>
        <v>1</v>
      </c>
      <c r="AG37" s="17">
        <f t="shared" si="28"/>
        <v>0.61399999999999999</v>
      </c>
      <c r="AH37" s="17">
        <f t="shared" si="29"/>
        <v>3.5688793718772302E-2</v>
      </c>
      <c r="AI37" s="17">
        <f t="shared" si="30"/>
        <v>1</v>
      </c>
      <c r="AJ37" s="18">
        <f t="shared" si="25"/>
        <v>2.5906735751295336</v>
      </c>
      <c r="AK37" s="18">
        <f t="shared" si="26"/>
        <v>0</v>
      </c>
      <c r="AL37" s="14">
        <f t="shared" si="31"/>
        <v>0.61943661971830977</v>
      </c>
    </row>
    <row r="38" spans="2:38" x14ac:dyDescent="0.3">
      <c r="B38" s="267">
        <v>1358</v>
      </c>
      <c r="C38" s="127" t="s">
        <v>167</v>
      </c>
      <c r="D38" s="31">
        <v>2018</v>
      </c>
      <c r="E38" s="155">
        <v>1</v>
      </c>
      <c r="F38" s="146">
        <v>874</v>
      </c>
      <c r="G38" s="31" t="s">
        <v>697</v>
      </c>
      <c r="H38" s="147">
        <v>20</v>
      </c>
      <c r="I38" s="31" t="s">
        <v>698</v>
      </c>
      <c r="J38" s="147">
        <v>854</v>
      </c>
      <c r="K38" s="175">
        <v>1</v>
      </c>
      <c r="L38" s="19" t="s">
        <v>1403</v>
      </c>
      <c r="M38" s="159">
        <v>0.1</v>
      </c>
      <c r="N38" s="32" t="s">
        <v>677</v>
      </c>
      <c r="O38" s="11"/>
      <c r="P38" s="12"/>
      <c r="Q38" s="12"/>
      <c r="R38" s="12"/>
      <c r="S38" s="22">
        <v>0.95199999999999996</v>
      </c>
      <c r="T38" s="13">
        <v>0.39300000000000002</v>
      </c>
      <c r="U38" s="13">
        <v>3.6999999999999998E-2</v>
      </c>
      <c r="V38" s="13">
        <v>0.997</v>
      </c>
      <c r="W38" s="13"/>
      <c r="X38" s="13"/>
      <c r="Y38" s="13"/>
      <c r="Z38" s="14">
        <v>0.72</v>
      </c>
      <c r="AA38" s="200"/>
      <c r="AB38" s="191">
        <f t="shared" si="33"/>
        <v>19.04</v>
      </c>
      <c r="AC38" s="16">
        <f t="shared" si="34"/>
        <v>518.37799999999993</v>
      </c>
      <c r="AD38" s="16">
        <f t="shared" si="35"/>
        <v>0.96000000000000085</v>
      </c>
      <c r="AE38" s="16">
        <f t="shared" si="36"/>
        <v>335.62200000000001</v>
      </c>
      <c r="AF38" s="17">
        <f t="shared" si="27"/>
        <v>0.95199999999999996</v>
      </c>
      <c r="AG38" s="17">
        <f t="shared" si="28"/>
        <v>0.39300000000000002</v>
      </c>
      <c r="AH38" s="17">
        <f t="shared" si="29"/>
        <v>3.5428660744522888E-2</v>
      </c>
      <c r="AI38" s="17">
        <f t="shared" si="30"/>
        <v>0.99714779756493221</v>
      </c>
      <c r="AJ38" s="18">
        <f t="shared" si="25"/>
        <v>1.5683690280065898</v>
      </c>
      <c r="AK38" s="18">
        <f t="shared" si="26"/>
        <v>0.12213740458015278</v>
      </c>
      <c r="AL38" s="14">
        <f t="shared" si="31"/>
        <v>0.40579176201373002</v>
      </c>
    </row>
    <row r="39" spans="2:38" ht="17.25" thickBot="1" x14ac:dyDescent="0.35">
      <c r="B39" s="268">
        <v>1358</v>
      </c>
      <c r="C39" s="128" t="s">
        <v>167</v>
      </c>
      <c r="D39" s="67">
        <v>2018</v>
      </c>
      <c r="E39" s="158">
        <v>1</v>
      </c>
      <c r="F39" s="142">
        <v>504</v>
      </c>
      <c r="G39" s="67" t="s">
        <v>697</v>
      </c>
      <c r="H39" s="143">
        <v>34</v>
      </c>
      <c r="I39" s="67" t="s">
        <v>698</v>
      </c>
      <c r="J39" s="143">
        <v>470</v>
      </c>
      <c r="K39" s="173">
        <v>1</v>
      </c>
      <c r="L39" s="49" t="s">
        <v>1404</v>
      </c>
      <c r="M39" s="160">
        <v>0.1</v>
      </c>
      <c r="N39" s="74" t="s">
        <v>677</v>
      </c>
      <c r="O39" s="57"/>
      <c r="P39" s="58"/>
      <c r="Q39" s="58"/>
      <c r="R39" s="58"/>
      <c r="S39" s="52">
        <v>0.97</v>
      </c>
      <c r="T39" s="51">
        <v>0.187</v>
      </c>
      <c r="U39" s="51">
        <v>7.6999999999999999E-2</v>
      </c>
      <c r="V39" s="51">
        <v>0.98899999999999999</v>
      </c>
      <c r="W39" s="51"/>
      <c r="X39" s="51"/>
      <c r="Y39" s="51"/>
      <c r="Z39" s="56">
        <v>0.67</v>
      </c>
      <c r="AA39" s="199"/>
      <c r="AB39" s="192">
        <f t="shared" si="33"/>
        <v>32.979999999999997</v>
      </c>
      <c r="AC39" s="53">
        <f t="shared" si="34"/>
        <v>382.11</v>
      </c>
      <c r="AD39" s="53">
        <f t="shared" si="35"/>
        <v>1.0200000000000031</v>
      </c>
      <c r="AE39" s="53">
        <f t="shared" si="36"/>
        <v>87.89</v>
      </c>
      <c r="AF39" s="54">
        <f t="shared" si="27"/>
        <v>0.96999999999999986</v>
      </c>
      <c r="AG39" s="54">
        <f t="shared" si="28"/>
        <v>0.187</v>
      </c>
      <c r="AH39" s="54">
        <f t="shared" si="29"/>
        <v>7.9452648823146774E-2</v>
      </c>
      <c r="AI39" s="54">
        <f t="shared" si="30"/>
        <v>0.98852772466539196</v>
      </c>
      <c r="AJ39" s="55">
        <f t="shared" si="25"/>
        <v>1.193111931119311</v>
      </c>
      <c r="AK39" s="55">
        <f t="shared" si="26"/>
        <v>0.16042780748663174</v>
      </c>
      <c r="AL39" s="56">
        <f t="shared" si="31"/>
        <v>0.23982142857142857</v>
      </c>
    </row>
    <row r="40" spans="2:38" ht="17.25" thickBot="1" x14ac:dyDescent="0.35">
      <c r="B40" s="266">
        <v>1343</v>
      </c>
      <c r="C40" s="59" t="s">
        <v>165</v>
      </c>
      <c r="D40" s="59">
        <v>2018</v>
      </c>
      <c r="E40" s="157">
        <v>1</v>
      </c>
      <c r="F40" s="151">
        <f t="shared" si="32"/>
        <v>260</v>
      </c>
      <c r="G40" s="59" t="s">
        <v>701</v>
      </c>
      <c r="H40" s="152">
        <v>22</v>
      </c>
      <c r="I40" s="59" t="s">
        <v>702</v>
      </c>
      <c r="J40" s="152">
        <v>238</v>
      </c>
      <c r="K40" s="174">
        <v>1</v>
      </c>
      <c r="L40" s="59" t="s">
        <v>252</v>
      </c>
      <c r="M40" s="161">
        <v>0.1</v>
      </c>
      <c r="N40" s="60" t="s">
        <v>677</v>
      </c>
      <c r="O40" s="78"/>
      <c r="P40" s="79"/>
      <c r="Q40" s="79"/>
      <c r="R40" s="79"/>
      <c r="S40" s="80">
        <v>0.95499999999999996</v>
      </c>
      <c r="T40" s="61">
        <v>0.307</v>
      </c>
      <c r="U40" s="61">
        <v>0.111</v>
      </c>
      <c r="V40" s="61">
        <v>0.98599999999999999</v>
      </c>
      <c r="W40" s="61"/>
      <c r="X40" s="61"/>
      <c r="Y40" s="61"/>
      <c r="Z40" s="80">
        <v>0.67100000000000004</v>
      </c>
      <c r="AA40" s="201" t="s">
        <v>703</v>
      </c>
      <c r="AB40" s="188">
        <f t="shared" si="33"/>
        <v>21.009999999999998</v>
      </c>
      <c r="AC40" s="63">
        <f t="shared" si="34"/>
        <v>164.934</v>
      </c>
      <c r="AD40" s="63">
        <f t="shared" si="35"/>
        <v>0.99000000000000199</v>
      </c>
      <c r="AE40" s="63">
        <f t="shared" si="36"/>
        <v>73.066000000000003</v>
      </c>
      <c r="AF40" s="64">
        <f t="shared" si="27"/>
        <v>0.95499999999999996</v>
      </c>
      <c r="AG40" s="64">
        <f t="shared" si="28"/>
        <v>0.307</v>
      </c>
      <c r="AH40" s="64">
        <f t="shared" si="29"/>
        <v>0.11299100804543304</v>
      </c>
      <c r="AI40" s="64">
        <f t="shared" si="30"/>
        <v>0.9866317381441071</v>
      </c>
      <c r="AJ40" s="65">
        <f t="shared" si="25"/>
        <v>1.378066378066378</v>
      </c>
      <c r="AK40" s="65">
        <f t="shared" si="26"/>
        <v>0.14657980456026071</v>
      </c>
      <c r="AL40" s="62">
        <f t="shared" si="31"/>
        <v>0.36183076923076918</v>
      </c>
    </row>
    <row r="41" spans="2:38" ht="17.25" thickBot="1" x14ac:dyDescent="0.35">
      <c r="B41" s="266">
        <v>1389</v>
      </c>
      <c r="C41" s="129" t="s">
        <v>135</v>
      </c>
      <c r="D41" s="59">
        <v>2018</v>
      </c>
      <c r="E41" s="157">
        <v>1</v>
      </c>
      <c r="F41" s="151">
        <f>SUM(H41,J41)</f>
        <v>80</v>
      </c>
      <c r="G41" s="59" t="s">
        <v>683</v>
      </c>
      <c r="H41" s="152">
        <v>53</v>
      </c>
      <c r="I41" s="59" t="s">
        <v>684</v>
      </c>
      <c r="J41" s="152">
        <v>27</v>
      </c>
      <c r="K41" s="174">
        <v>1</v>
      </c>
      <c r="L41" s="59" t="s">
        <v>252</v>
      </c>
      <c r="M41" s="162">
        <v>0.105</v>
      </c>
      <c r="N41" s="60" t="s">
        <v>677</v>
      </c>
      <c r="O41" s="78"/>
      <c r="P41" s="79"/>
      <c r="Q41" s="79"/>
      <c r="R41" s="79"/>
      <c r="S41" s="80">
        <v>1</v>
      </c>
      <c r="T41" s="61">
        <v>0.26600000000000001</v>
      </c>
      <c r="U41" s="61"/>
      <c r="V41" s="61"/>
      <c r="W41" s="61"/>
      <c r="X41" s="61"/>
      <c r="Y41" s="61"/>
      <c r="Z41" s="80">
        <v>0.89300000000000002</v>
      </c>
      <c r="AA41" s="201" t="s">
        <v>706</v>
      </c>
      <c r="AB41" s="188">
        <f t="shared" si="33"/>
        <v>53</v>
      </c>
      <c r="AC41" s="63">
        <f t="shared" si="34"/>
        <v>19.817999999999998</v>
      </c>
      <c r="AD41" s="63">
        <f t="shared" si="35"/>
        <v>0</v>
      </c>
      <c r="AE41" s="63">
        <f t="shared" si="36"/>
        <v>7.1820000000000004</v>
      </c>
      <c r="AF41" s="64">
        <f t="shared" si="27"/>
        <v>1</v>
      </c>
      <c r="AG41" s="64">
        <f t="shared" si="28"/>
        <v>0.26600000000000001</v>
      </c>
      <c r="AH41" s="64">
        <f t="shared" si="29"/>
        <v>0.72784201708368812</v>
      </c>
      <c r="AI41" s="64">
        <f t="shared" si="30"/>
        <v>1</v>
      </c>
      <c r="AJ41" s="65">
        <f t="shared" si="25"/>
        <v>1.3623978201634879</v>
      </c>
      <c r="AK41" s="65">
        <f t="shared" si="26"/>
        <v>0</v>
      </c>
      <c r="AL41" s="62">
        <f t="shared" si="31"/>
        <v>0.75227500000000003</v>
      </c>
    </row>
    <row r="42" spans="2:38" x14ac:dyDescent="0.3">
      <c r="B42" s="267">
        <v>1663</v>
      </c>
      <c r="C42" s="127" t="s">
        <v>166</v>
      </c>
      <c r="D42" s="31">
        <v>2017</v>
      </c>
      <c r="E42" s="155">
        <v>1</v>
      </c>
      <c r="F42" s="139">
        <f>SUM(H42,J42)</f>
        <v>172</v>
      </c>
      <c r="G42" s="31" t="s">
        <v>683</v>
      </c>
      <c r="H42" s="140">
        <v>32</v>
      </c>
      <c r="I42" s="31" t="s">
        <v>684</v>
      </c>
      <c r="J42" s="140">
        <v>140</v>
      </c>
      <c r="K42" s="172">
        <v>1</v>
      </c>
      <c r="L42" s="31" t="s">
        <v>252</v>
      </c>
      <c r="M42" s="31">
        <v>4.2000000000000003E-2</v>
      </c>
      <c r="N42" s="32" t="s">
        <v>677</v>
      </c>
      <c r="O42" s="33"/>
      <c r="P42" s="34"/>
      <c r="Q42" s="34"/>
      <c r="R42" s="34"/>
      <c r="S42" s="66">
        <v>1</v>
      </c>
      <c r="T42" s="35">
        <v>6.4000000000000001E-2</v>
      </c>
      <c r="U42" s="35">
        <v>0.19600000000000001</v>
      </c>
      <c r="V42" s="66">
        <v>1</v>
      </c>
      <c r="W42" s="35"/>
      <c r="X42" s="35"/>
      <c r="Y42" s="35"/>
      <c r="Z42" s="66"/>
      <c r="AA42" s="198"/>
      <c r="AB42" s="186">
        <f t="shared" si="33"/>
        <v>32</v>
      </c>
      <c r="AC42" s="37">
        <f t="shared" si="34"/>
        <v>131.04</v>
      </c>
      <c r="AD42" s="37">
        <f t="shared" si="35"/>
        <v>0</v>
      </c>
      <c r="AE42" s="37">
        <f t="shared" si="36"/>
        <v>8.9600000000000009</v>
      </c>
      <c r="AF42" s="38">
        <f t="shared" si="27"/>
        <v>1</v>
      </c>
      <c r="AG42" s="38">
        <f t="shared" si="28"/>
        <v>6.4000000000000001E-2</v>
      </c>
      <c r="AH42" s="38">
        <f t="shared" si="29"/>
        <v>0.19627085377821393</v>
      </c>
      <c r="AI42" s="38">
        <f t="shared" si="30"/>
        <v>1</v>
      </c>
      <c r="AJ42" s="39">
        <f t="shared" si="25"/>
        <v>1.0683760683760684</v>
      </c>
      <c r="AK42" s="39">
        <f t="shared" si="26"/>
        <v>0</v>
      </c>
      <c r="AL42" s="36">
        <f t="shared" si="31"/>
        <v>0.23813953488372094</v>
      </c>
    </row>
    <row r="43" spans="2:38" x14ac:dyDescent="0.3">
      <c r="B43" s="10">
        <v>1663</v>
      </c>
      <c r="C43" s="125" t="s">
        <v>166</v>
      </c>
      <c r="D43" s="19">
        <v>2017</v>
      </c>
      <c r="E43" s="156">
        <v>1</v>
      </c>
      <c r="F43" s="139">
        <f t="shared" ref="F43:F46" si="37">SUM(H43,J43)</f>
        <v>172</v>
      </c>
      <c r="G43" s="31" t="s">
        <v>683</v>
      </c>
      <c r="H43" s="140">
        <v>32</v>
      </c>
      <c r="I43" s="31" t="s">
        <v>684</v>
      </c>
      <c r="J43" s="140">
        <v>140</v>
      </c>
      <c r="K43" s="175">
        <v>1</v>
      </c>
      <c r="L43" s="19" t="s">
        <v>252</v>
      </c>
      <c r="M43" s="19">
        <v>7.0999999999999994E-2</v>
      </c>
      <c r="N43" s="15" t="s">
        <v>677</v>
      </c>
      <c r="O43" s="11"/>
      <c r="P43" s="12"/>
      <c r="Q43" s="12"/>
      <c r="R43" s="12"/>
      <c r="S43" s="13">
        <v>0.90600000000000003</v>
      </c>
      <c r="T43" s="13">
        <v>0.193</v>
      </c>
      <c r="U43" s="13">
        <v>0.20399999999999999</v>
      </c>
      <c r="V43" s="22">
        <v>0.9</v>
      </c>
      <c r="W43" s="13"/>
      <c r="X43" s="13"/>
      <c r="Y43" s="13"/>
      <c r="Z43" s="22"/>
      <c r="AA43" s="200"/>
      <c r="AB43" s="191">
        <f t="shared" si="33"/>
        <v>28.992000000000001</v>
      </c>
      <c r="AC43" s="16">
        <f t="shared" si="34"/>
        <v>112.98</v>
      </c>
      <c r="AD43" s="16">
        <f t="shared" si="35"/>
        <v>3.0079999999999991</v>
      </c>
      <c r="AE43" s="16">
        <f t="shared" si="36"/>
        <v>27.02</v>
      </c>
      <c r="AF43" s="17">
        <f t="shared" si="27"/>
        <v>0.90600000000000003</v>
      </c>
      <c r="AG43" s="17">
        <f t="shared" si="28"/>
        <v>0.193</v>
      </c>
      <c r="AH43" s="17">
        <f t="shared" si="29"/>
        <v>0.20420928070323724</v>
      </c>
      <c r="AI43" s="17">
        <f t="shared" si="30"/>
        <v>0.89982682829359262</v>
      </c>
      <c r="AJ43" s="18">
        <f t="shared" si="25"/>
        <v>1.1226765799256506</v>
      </c>
      <c r="AK43" s="18">
        <f t="shared" si="26"/>
        <v>0.48704663212435217</v>
      </c>
      <c r="AL43" s="14">
        <f t="shared" si="31"/>
        <v>0.32565116279069761</v>
      </c>
    </row>
    <row r="44" spans="2:38" x14ac:dyDescent="0.3">
      <c r="B44" s="10">
        <v>1663</v>
      </c>
      <c r="C44" s="125" t="s">
        <v>166</v>
      </c>
      <c r="D44" s="19">
        <v>2017</v>
      </c>
      <c r="E44" s="156">
        <v>1</v>
      </c>
      <c r="F44" s="139">
        <f t="shared" si="37"/>
        <v>172</v>
      </c>
      <c r="G44" s="31" t="s">
        <v>683</v>
      </c>
      <c r="H44" s="140">
        <v>32</v>
      </c>
      <c r="I44" s="31" t="s">
        <v>684</v>
      </c>
      <c r="J44" s="140">
        <v>140</v>
      </c>
      <c r="K44" s="175">
        <v>1</v>
      </c>
      <c r="L44" s="19" t="s">
        <v>252</v>
      </c>
      <c r="M44" s="19">
        <v>0.1</v>
      </c>
      <c r="N44" s="15" t="s">
        <v>677</v>
      </c>
      <c r="O44" s="11"/>
      <c r="P44" s="12"/>
      <c r="Q44" s="12"/>
      <c r="R44" s="12"/>
      <c r="S44" s="13">
        <v>0.81299999999999994</v>
      </c>
      <c r="T44" s="13">
        <v>0.42099999999999999</v>
      </c>
      <c r="U44" s="13">
        <v>0.252</v>
      </c>
      <c r="V44" s="13">
        <v>0.92600000000000005</v>
      </c>
      <c r="W44" s="13"/>
      <c r="X44" s="13"/>
      <c r="Y44" s="13"/>
      <c r="Z44" s="22"/>
      <c r="AA44" s="200"/>
      <c r="AB44" s="191">
        <f t="shared" si="33"/>
        <v>26.015999999999998</v>
      </c>
      <c r="AC44" s="16">
        <f t="shared" si="34"/>
        <v>81.06</v>
      </c>
      <c r="AD44" s="16">
        <f t="shared" si="35"/>
        <v>5.9840000000000018</v>
      </c>
      <c r="AE44" s="16">
        <f t="shared" si="36"/>
        <v>58.94</v>
      </c>
      <c r="AF44" s="17">
        <f t="shared" si="27"/>
        <v>0.81299999999999994</v>
      </c>
      <c r="AG44" s="17">
        <f t="shared" si="28"/>
        <v>0.42099999999999999</v>
      </c>
      <c r="AH44" s="17">
        <f t="shared" si="29"/>
        <v>0.24296761178975682</v>
      </c>
      <c r="AI44" s="17">
        <f t="shared" si="30"/>
        <v>0.90783069435031716</v>
      </c>
      <c r="AJ44" s="18">
        <f t="shared" si="25"/>
        <v>1.4041450777202074</v>
      </c>
      <c r="AK44" s="18">
        <f t="shared" si="26"/>
        <v>0.44418052256532081</v>
      </c>
      <c r="AL44" s="14">
        <f t="shared" si="31"/>
        <v>0.49393023255813945</v>
      </c>
    </row>
    <row r="45" spans="2:38" x14ac:dyDescent="0.3">
      <c r="B45" s="10">
        <v>1663</v>
      </c>
      <c r="C45" s="125" t="s">
        <v>166</v>
      </c>
      <c r="D45" s="19">
        <v>2017</v>
      </c>
      <c r="E45" s="156">
        <v>1</v>
      </c>
      <c r="F45" s="139">
        <f t="shared" si="37"/>
        <v>129</v>
      </c>
      <c r="G45" s="31" t="s">
        <v>683</v>
      </c>
      <c r="H45" s="147">
        <v>14</v>
      </c>
      <c r="I45" s="31" t="s">
        <v>684</v>
      </c>
      <c r="J45" s="147">
        <v>115</v>
      </c>
      <c r="K45" s="175">
        <v>1</v>
      </c>
      <c r="L45" s="19" t="s">
        <v>712</v>
      </c>
      <c r="M45" s="19">
        <v>4.2000000000000003E-2</v>
      </c>
      <c r="N45" s="15" t="s">
        <v>677</v>
      </c>
      <c r="O45" s="11"/>
      <c r="P45" s="12"/>
      <c r="Q45" s="12"/>
      <c r="R45" s="12"/>
      <c r="S45" s="22">
        <v>1</v>
      </c>
      <c r="T45" s="13">
        <v>7.8E-2</v>
      </c>
      <c r="U45" s="13"/>
      <c r="V45" s="13"/>
      <c r="W45" s="13"/>
      <c r="X45" s="13"/>
      <c r="Y45" s="13"/>
      <c r="Z45" s="22"/>
      <c r="AA45" s="200"/>
      <c r="AB45" s="191">
        <f t="shared" si="33"/>
        <v>14</v>
      </c>
      <c r="AC45" s="16">
        <f t="shared" si="34"/>
        <v>106.03</v>
      </c>
      <c r="AD45" s="16">
        <f t="shared" si="35"/>
        <v>0</v>
      </c>
      <c r="AE45" s="16">
        <f t="shared" si="36"/>
        <v>8.9700000000000006</v>
      </c>
      <c r="AF45" s="17">
        <f>AB45/(AB45+AD45)</f>
        <v>1</v>
      </c>
      <c r="AG45" s="17">
        <f t="shared" si="28"/>
        <v>7.8E-2</v>
      </c>
      <c r="AH45" s="17">
        <f t="shared" si="29"/>
        <v>0.11663750728984421</v>
      </c>
      <c r="AI45" s="17">
        <f t="shared" si="30"/>
        <v>1</v>
      </c>
      <c r="AJ45" s="18">
        <f t="shared" si="25"/>
        <v>1.0845986984815619</v>
      </c>
      <c r="AK45" s="18">
        <f t="shared" si="26"/>
        <v>0</v>
      </c>
      <c r="AL45" s="14">
        <f t="shared" si="31"/>
        <v>0.17806201550387596</v>
      </c>
    </row>
    <row r="46" spans="2:38" ht="17.25" thickBot="1" x14ac:dyDescent="0.35">
      <c r="B46" s="271">
        <v>1663</v>
      </c>
      <c r="C46" s="126" t="s">
        <v>166</v>
      </c>
      <c r="D46" s="49">
        <v>2017</v>
      </c>
      <c r="E46" s="163">
        <v>1</v>
      </c>
      <c r="F46" s="142">
        <f t="shared" si="37"/>
        <v>43</v>
      </c>
      <c r="G46" s="49" t="s">
        <v>683</v>
      </c>
      <c r="H46" s="143">
        <v>18</v>
      </c>
      <c r="I46" s="49" t="s">
        <v>684</v>
      </c>
      <c r="J46" s="143">
        <v>25</v>
      </c>
      <c r="K46" s="173">
        <v>1</v>
      </c>
      <c r="L46" s="49" t="s">
        <v>1513</v>
      </c>
      <c r="M46" s="49">
        <v>9.0999999999999998E-2</v>
      </c>
      <c r="N46" s="50" t="s">
        <v>677</v>
      </c>
      <c r="O46" s="57"/>
      <c r="P46" s="58"/>
      <c r="Q46" s="58"/>
      <c r="R46" s="58"/>
      <c r="S46" s="52">
        <v>1</v>
      </c>
      <c r="T46" s="52">
        <v>0.32</v>
      </c>
      <c r="U46" s="51"/>
      <c r="V46" s="51"/>
      <c r="W46" s="51"/>
      <c r="X46" s="51"/>
      <c r="Y46" s="51"/>
      <c r="Z46" s="52"/>
      <c r="AA46" s="199"/>
      <c r="AB46" s="192">
        <f t="shared" si="33"/>
        <v>18</v>
      </c>
      <c r="AC46" s="53">
        <f t="shared" si="34"/>
        <v>17</v>
      </c>
      <c r="AD46" s="53">
        <f t="shared" si="35"/>
        <v>0</v>
      </c>
      <c r="AE46" s="53">
        <f t="shared" si="36"/>
        <v>8</v>
      </c>
      <c r="AF46" s="54">
        <f>AB46/(AB46+AD46)</f>
        <v>1</v>
      </c>
      <c r="AG46" s="54">
        <f>AE46/(AC46+AE46)</f>
        <v>0.32</v>
      </c>
      <c r="AH46" s="54">
        <f t="shared" si="29"/>
        <v>0.51428571428571423</v>
      </c>
      <c r="AI46" s="54">
        <f t="shared" si="30"/>
        <v>1</v>
      </c>
      <c r="AJ46" s="55">
        <f t="shared" si="25"/>
        <v>1.4705882352941178</v>
      </c>
      <c r="AK46" s="55">
        <f t="shared" si="26"/>
        <v>0</v>
      </c>
      <c r="AL46" s="56">
        <f t="shared" si="31"/>
        <v>0.60465116279069764</v>
      </c>
    </row>
    <row r="47" spans="2:38" x14ac:dyDescent="0.3">
      <c r="B47" s="267">
        <v>1501</v>
      </c>
      <c r="C47" s="127" t="s">
        <v>169</v>
      </c>
      <c r="D47" s="31">
        <v>2017</v>
      </c>
      <c r="E47" s="155">
        <v>1</v>
      </c>
      <c r="F47" s="139">
        <f t="shared" si="32"/>
        <v>308</v>
      </c>
      <c r="G47" s="31" t="s">
        <v>683</v>
      </c>
      <c r="H47" s="140">
        <v>33</v>
      </c>
      <c r="I47" s="31" t="s">
        <v>684</v>
      </c>
      <c r="J47" s="140">
        <v>275</v>
      </c>
      <c r="K47" s="172">
        <v>1</v>
      </c>
      <c r="L47" s="31" t="s">
        <v>252</v>
      </c>
      <c r="M47" s="31">
        <v>0.105</v>
      </c>
      <c r="N47" s="32" t="s">
        <v>677</v>
      </c>
      <c r="O47" s="33"/>
      <c r="P47" s="34"/>
      <c r="Q47" s="34">
        <v>5</v>
      </c>
      <c r="R47" s="34"/>
      <c r="S47" s="35">
        <v>0.84799999999999998</v>
      </c>
      <c r="T47" s="35">
        <v>0.30199999999999999</v>
      </c>
      <c r="U47" s="35">
        <v>0.127</v>
      </c>
      <c r="V47" s="35">
        <v>0.94299999999999995</v>
      </c>
      <c r="W47" s="35"/>
      <c r="X47" s="35"/>
      <c r="Y47" s="35"/>
      <c r="Z47" s="66"/>
      <c r="AA47" s="198"/>
      <c r="AB47" s="186">
        <f t="shared" si="33"/>
        <v>27.983999999999998</v>
      </c>
      <c r="AC47" s="37">
        <f t="shared" si="34"/>
        <v>191.95</v>
      </c>
      <c r="AD47" s="37">
        <f t="shared" si="35"/>
        <v>5.0160000000000018</v>
      </c>
      <c r="AE47" s="37">
        <f t="shared" si="36"/>
        <v>83.05</v>
      </c>
      <c r="AF47" s="38">
        <f t="shared" si="27"/>
        <v>0.84799999999999998</v>
      </c>
      <c r="AG47" s="38">
        <f t="shared" si="28"/>
        <v>0.30199999999999999</v>
      </c>
      <c r="AH47" s="38">
        <f t="shared" si="29"/>
        <v>0.12723817145143543</v>
      </c>
      <c r="AI47" s="38">
        <f t="shared" si="30"/>
        <v>0.94304271796152883</v>
      </c>
      <c r="AJ47" s="39">
        <f t="shared" si="25"/>
        <v>1.2148997134670487</v>
      </c>
      <c r="AK47" s="39">
        <f t="shared" si="26"/>
        <v>0.50331125827814582</v>
      </c>
      <c r="AL47" s="36">
        <f t="shared" si="31"/>
        <v>0.36049999999999999</v>
      </c>
    </row>
    <row r="48" spans="2:38" ht="17.25" thickBot="1" x14ac:dyDescent="0.35">
      <c r="B48" s="271">
        <v>1501</v>
      </c>
      <c r="C48" s="126" t="s">
        <v>169</v>
      </c>
      <c r="D48" s="49">
        <v>2017</v>
      </c>
      <c r="E48" s="163">
        <v>1</v>
      </c>
      <c r="F48" s="148">
        <f t="shared" si="32"/>
        <v>308</v>
      </c>
      <c r="G48" s="67" t="s">
        <v>683</v>
      </c>
      <c r="H48" s="149">
        <v>33</v>
      </c>
      <c r="I48" s="67" t="s">
        <v>684</v>
      </c>
      <c r="J48" s="149">
        <v>275</v>
      </c>
      <c r="K48" s="173">
        <v>1</v>
      </c>
      <c r="L48" s="49" t="s">
        <v>252</v>
      </c>
      <c r="M48" s="49" t="s">
        <v>716</v>
      </c>
      <c r="N48" s="74" t="s">
        <v>677</v>
      </c>
      <c r="O48" s="57"/>
      <c r="P48" s="58"/>
      <c r="Q48" s="58"/>
      <c r="R48" s="58"/>
      <c r="S48" s="51">
        <v>0.879</v>
      </c>
      <c r="T48" s="51"/>
      <c r="U48" s="51"/>
      <c r="V48" s="51">
        <v>0.94899999999999995</v>
      </c>
      <c r="W48" s="51"/>
      <c r="X48" s="51"/>
      <c r="Y48" s="51"/>
      <c r="Z48" s="52"/>
      <c r="AA48" s="199"/>
      <c r="AB48" s="192">
        <f t="shared" si="33"/>
        <v>29.007000000000001</v>
      </c>
      <c r="AC48" s="53"/>
      <c r="AD48" s="53">
        <f t="shared" si="35"/>
        <v>3.9929999999999986</v>
      </c>
      <c r="AE48" s="53"/>
      <c r="AF48" s="54">
        <f t="shared" si="27"/>
        <v>0.879</v>
      </c>
      <c r="AG48" s="54"/>
      <c r="AH48" s="54"/>
      <c r="AI48" s="54">
        <f>V48</f>
        <v>0.94899999999999995</v>
      </c>
      <c r="AJ48" s="55"/>
      <c r="AK48" s="55"/>
      <c r="AL48" s="56"/>
    </row>
    <row r="49" spans="1:38" ht="17.25" thickBot="1" x14ac:dyDescent="0.35">
      <c r="A49" s="237"/>
      <c r="B49" s="269">
        <v>3551</v>
      </c>
      <c r="C49" s="206" t="s">
        <v>211</v>
      </c>
      <c r="D49" s="82">
        <v>2017</v>
      </c>
      <c r="E49" s="220">
        <v>1</v>
      </c>
      <c r="F49" s="145">
        <f t="shared" si="32"/>
        <v>247</v>
      </c>
      <c r="G49" s="82" t="s">
        <v>719</v>
      </c>
      <c r="H49" s="185">
        <v>188</v>
      </c>
      <c r="I49" s="82" t="s">
        <v>720</v>
      </c>
      <c r="J49" s="185">
        <v>59</v>
      </c>
      <c r="K49" s="183">
        <v>1</v>
      </c>
      <c r="L49" s="82" t="s">
        <v>1260</v>
      </c>
      <c r="M49" s="82">
        <v>35</v>
      </c>
      <c r="N49" s="207" t="s">
        <v>645</v>
      </c>
      <c r="O49" s="208"/>
      <c r="P49" s="209"/>
      <c r="Q49" s="209"/>
      <c r="R49" s="209"/>
      <c r="S49" s="210">
        <v>0.96499999999999997</v>
      </c>
      <c r="T49" s="210">
        <v>5.2999999999999999E-2</v>
      </c>
      <c r="U49" s="210">
        <v>0.755</v>
      </c>
      <c r="V49" s="210">
        <v>0.33300000000000002</v>
      </c>
      <c r="W49" s="214">
        <v>1</v>
      </c>
      <c r="X49" s="210">
        <v>0.66</v>
      </c>
      <c r="Y49" s="210"/>
      <c r="Z49" s="211"/>
      <c r="AA49" s="212"/>
      <c r="AB49" s="190">
        <f t="shared" si="33"/>
        <v>181.42</v>
      </c>
      <c r="AC49" s="69">
        <f t="shared" ref="AC49:AC57" si="38">J49-AE49</f>
        <v>55.872999999999998</v>
      </c>
      <c r="AD49" s="69">
        <f t="shared" si="35"/>
        <v>6.5800000000000125</v>
      </c>
      <c r="AE49" s="69">
        <f t="shared" ref="AE49:AE57" si="39">J49*T49</f>
        <v>3.1269999999999998</v>
      </c>
      <c r="AF49" s="213">
        <f t="shared" si="27"/>
        <v>0.96499999999999997</v>
      </c>
      <c r="AG49" s="213">
        <f t="shared" si="28"/>
        <v>5.2999999999999999E-2</v>
      </c>
      <c r="AH49" s="213">
        <f t="shared" si="29"/>
        <v>0.7645400412148694</v>
      </c>
      <c r="AI49" s="213">
        <f t="shared" si="30"/>
        <v>0.32213866282064452</v>
      </c>
      <c r="AJ49" s="214">
        <f t="shared" si="25"/>
        <v>1.0190073917634637</v>
      </c>
      <c r="AK49" s="214">
        <f t="shared" si="26"/>
        <v>0.66037735849056667</v>
      </c>
      <c r="AL49" s="215">
        <f t="shared" si="31"/>
        <v>0.74715384615384617</v>
      </c>
    </row>
    <row r="50" spans="1:38" x14ac:dyDescent="0.3">
      <c r="B50" s="270">
        <v>1756</v>
      </c>
      <c r="C50" s="124" t="s">
        <v>170</v>
      </c>
      <c r="D50" s="40">
        <v>2016</v>
      </c>
      <c r="E50" s="137">
        <v>1</v>
      </c>
      <c r="F50" s="154">
        <f t="shared" si="32"/>
        <v>251</v>
      </c>
      <c r="G50" s="40" t="s">
        <v>683</v>
      </c>
      <c r="H50" s="138">
        <v>36</v>
      </c>
      <c r="I50" s="40" t="s">
        <v>684</v>
      </c>
      <c r="J50" s="138">
        <v>215</v>
      </c>
      <c r="K50" s="171">
        <v>1</v>
      </c>
      <c r="L50" s="40" t="s">
        <v>726</v>
      </c>
      <c r="M50" s="40">
        <v>80</v>
      </c>
      <c r="N50" s="41" t="s">
        <v>645</v>
      </c>
      <c r="O50" s="88"/>
      <c r="P50" s="89"/>
      <c r="Q50" s="89"/>
      <c r="R50" s="89"/>
      <c r="S50" s="48">
        <v>1</v>
      </c>
      <c r="T50" s="42">
        <v>0.28000000000000003</v>
      </c>
      <c r="U50" s="42"/>
      <c r="V50" s="42"/>
      <c r="W50" s="42"/>
      <c r="X50" s="42"/>
      <c r="Y50" s="42"/>
      <c r="Z50" s="43"/>
      <c r="AA50" s="197"/>
      <c r="AB50" s="189">
        <f t="shared" si="33"/>
        <v>36</v>
      </c>
      <c r="AC50" s="45">
        <f t="shared" si="38"/>
        <v>154.80000000000001</v>
      </c>
      <c r="AD50" s="45">
        <f t="shared" si="35"/>
        <v>0</v>
      </c>
      <c r="AE50" s="45">
        <f t="shared" si="39"/>
        <v>60.2</v>
      </c>
      <c r="AF50" s="46">
        <f t="shared" si="27"/>
        <v>1</v>
      </c>
      <c r="AG50" s="46">
        <f t="shared" si="28"/>
        <v>0.28000000000000003</v>
      </c>
      <c r="AH50" s="46">
        <f t="shared" si="29"/>
        <v>0.18867924528301885</v>
      </c>
      <c r="AI50" s="46">
        <f t="shared" si="30"/>
        <v>1</v>
      </c>
      <c r="AJ50" s="47">
        <f t="shared" ref="AJ50:AJ95" si="40">AF50/(1-AG50)</f>
        <v>1.3888888888888888</v>
      </c>
      <c r="AK50" s="47">
        <f t="shared" si="26"/>
        <v>0</v>
      </c>
      <c r="AL50" s="48">
        <f t="shared" si="31"/>
        <v>0.38326693227091635</v>
      </c>
    </row>
    <row r="51" spans="1:38" x14ac:dyDescent="0.3">
      <c r="B51" s="10">
        <v>1756</v>
      </c>
      <c r="C51" s="125" t="s">
        <v>170</v>
      </c>
      <c r="D51" s="19">
        <v>2016</v>
      </c>
      <c r="E51" s="156">
        <v>1</v>
      </c>
      <c r="F51" s="139">
        <f t="shared" si="32"/>
        <v>251</v>
      </c>
      <c r="G51" s="31" t="s">
        <v>683</v>
      </c>
      <c r="H51" s="140">
        <v>36</v>
      </c>
      <c r="I51" s="31" t="s">
        <v>684</v>
      </c>
      <c r="J51" s="140">
        <v>215</v>
      </c>
      <c r="K51" s="175">
        <v>1</v>
      </c>
      <c r="L51" s="31" t="s">
        <v>726</v>
      </c>
      <c r="M51" s="19">
        <v>90</v>
      </c>
      <c r="N51" s="32" t="s">
        <v>645</v>
      </c>
      <c r="O51" s="11"/>
      <c r="P51" s="12"/>
      <c r="Q51" s="12"/>
      <c r="R51" s="12"/>
      <c r="S51" s="13">
        <v>0.96</v>
      </c>
      <c r="T51" s="13">
        <v>0.36</v>
      </c>
      <c r="U51" s="13"/>
      <c r="V51" s="13"/>
      <c r="W51" s="13"/>
      <c r="X51" s="13"/>
      <c r="Y51" s="13"/>
      <c r="Z51" s="22"/>
      <c r="AA51" s="200"/>
      <c r="AB51" s="191">
        <f t="shared" si="33"/>
        <v>34.56</v>
      </c>
      <c r="AC51" s="16">
        <f t="shared" si="38"/>
        <v>137.60000000000002</v>
      </c>
      <c r="AD51" s="16">
        <f t="shared" si="35"/>
        <v>1.4399999999999977</v>
      </c>
      <c r="AE51" s="16">
        <f t="shared" si="39"/>
        <v>77.399999999999991</v>
      </c>
      <c r="AF51" s="17">
        <f t="shared" si="27"/>
        <v>0.96000000000000008</v>
      </c>
      <c r="AG51" s="17">
        <f t="shared" si="28"/>
        <v>0.36</v>
      </c>
      <c r="AH51" s="17">
        <f t="shared" si="29"/>
        <v>0.2007434944237918</v>
      </c>
      <c r="AI51" s="17">
        <f t="shared" si="30"/>
        <v>0.9817351598173516</v>
      </c>
      <c r="AJ51" s="18">
        <f t="shared" si="40"/>
        <v>1.5</v>
      </c>
      <c r="AK51" s="18">
        <f t="shared" si="26"/>
        <v>0.11111111111111091</v>
      </c>
      <c r="AL51" s="14">
        <f t="shared" si="31"/>
        <v>0.44605577689243026</v>
      </c>
    </row>
    <row r="52" spans="1:38" x14ac:dyDescent="0.3">
      <c r="B52" s="10">
        <v>1756</v>
      </c>
      <c r="C52" s="125" t="s">
        <v>170</v>
      </c>
      <c r="D52" s="19">
        <v>2016</v>
      </c>
      <c r="E52" s="156">
        <v>1</v>
      </c>
      <c r="F52" s="139">
        <f t="shared" si="32"/>
        <v>251</v>
      </c>
      <c r="G52" s="31" t="s">
        <v>683</v>
      </c>
      <c r="H52" s="140">
        <v>36</v>
      </c>
      <c r="I52" s="31" t="s">
        <v>684</v>
      </c>
      <c r="J52" s="140">
        <v>215</v>
      </c>
      <c r="K52" s="175">
        <v>1</v>
      </c>
      <c r="L52" s="31" t="s">
        <v>726</v>
      </c>
      <c r="M52" s="19">
        <v>120</v>
      </c>
      <c r="N52" s="32" t="s">
        <v>645</v>
      </c>
      <c r="O52" s="11"/>
      <c r="P52" s="12"/>
      <c r="Q52" s="12"/>
      <c r="R52" s="12"/>
      <c r="S52" s="13">
        <v>0.93</v>
      </c>
      <c r="T52" s="13">
        <v>0.53</v>
      </c>
      <c r="U52" s="13"/>
      <c r="V52" s="13"/>
      <c r="W52" s="13"/>
      <c r="X52" s="13"/>
      <c r="Y52" s="13"/>
      <c r="Z52" s="22"/>
      <c r="AA52" s="200"/>
      <c r="AB52" s="191">
        <f t="shared" si="33"/>
        <v>33.480000000000004</v>
      </c>
      <c r="AC52" s="16">
        <f t="shared" si="38"/>
        <v>101.05</v>
      </c>
      <c r="AD52" s="16">
        <f t="shared" si="35"/>
        <v>2.519999999999996</v>
      </c>
      <c r="AE52" s="16">
        <f t="shared" si="39"/>
        <v>113.95</v>
      </c>
      <c r="AF52" s="17">
        <f t="shared" si="27"/>
        <v>0.93000000000000016</v>
      </c>
      <c r="AG52" s="17">
        <f t="shared" si="28"/>
        <v>0.53</v>
      </c>
      <c r="AH52" s="17">
        <f t="shared" si="29"/>
        <v>0.24886642384598234</v>
      </c>
      <c r="AI52" s="17">
        <f t="shared" si="30"/>
        <v>0.9783635270885207</v>
      </c>
      <c r="AJ52" s="18">
        <f t="shared" si="40"/>
        <v>1.9787234042553197</v>
      </c>
      <c r="AK52" s="18">
        <f t="shared" si="26"/>
        <v>0.1320754716981129</v>
      </c>
      <c r="AL52" s="14">
        <f t="shared" si="31"/>
        <v>0.58737051792828687</v>
      </c>
    </row>
    <row r="53" spans="1:38" x14ac:dyDescent="0.3">
      <c r="B53" s="10">
        <v>1756</v>
      </c>
      <c r="C53" s="125" t="s">
        <v>170</v>
      </c>
      <c r="D53" s="19">
        <v>2016</v>
      </c>
      <c r="E53" s="156">
        <v>1</v>
      </c>
      <c r="F53" s="139">
        <f t="shared" si="32"/>
        <v>251</v>
      </c>
      <c r="G53" s="31" t="s">
        <v>683</v>
      </c>
      <c r="H53" s="140">
        <v>36</v>
      </c>
      <c r="I53" s="31" t="s">
        <v>684</v>
      </c>
      <c r="J53" s="140">
        <v>215</v>
      </c>
      <c r="K53" s="175">
        <v>1</v>
      </c>
      <c r="L53" s="31" t="s">
        <v>726</v>
      </c>
      <c r="M53" s="19">
        <v>100</v>
      </c>
      <c r="N53" s="32" t="s">
        <v>645</v>
      </c>
      <c r="O53" s="11"/>
      <c r="P53" s="12"/>
      <c r="Q53" s="12"/>
      <c r="R53" s="12"/>
      <c r="S53" s="13">
        <v>0.93</v>
      </c>
      <c r="T53" s="13">
        <v>0.42</v>
      </c>
      <c r="U53" s="13"/>
      <c r="V53" s="13"/>
      <c r="W53" s="13"/>
      <c r="X53" s="13"/>
      <c r="Y53" s="13"/>
      <c r="Z53" s="22"/>
      <c r="AA53" s="200"/>
      <c r="AB53" s="191">
        <f t="shared" si="33"/>
        <v>33.480000000000004</v>
      </c>
      <c r="AC53" s="16">
        <f t="shared" si="38"/>
        <v>124.7</v>
      </c>
      <c r="AD53" s="16">
        <f t="shared" si="35"/>
        <v>2.519999999999996</v>
      </c>
      <c r="AE53" s="16">
        <f t="shared" si="39"/>
        <v>90.3</v>
      </c>
      <c r="AF53" s="17">
        <f t="shared" si="27"/>
        <v>0.93000000000000016</v>
      </c>
      <c r="AG53" s="17">
        <f t="shared" si="28"/>
        <v>0.42</v>
      </c>
      <c r="AH53" s="17">
        <f t="shared" si="29"/>
        <v>0.2116576052598306</v>
      </c>
      <c r="AI53" s="17">
        <f t="shared" si="30"/>
        <v>0.97285067873303166</v>
      </c>
      <c r="AJ53" s="18">
        <f t="shared" si="40"/>
        <v>1.603448275862069</v>
      </c>
      <c r="AK53" s="18">
        <f t="shared" si="26"/>
        <v>0.1666666666666663</v>
      </c>
      <c r="AL53" s="14">
        <f t="shared" si="31"/>
        <v>0.49314741035856574</v>
      </c>
    </row>
    <row r="54" spans="1:38" x14ac:dyDescent="0.3">
      <c r="B54" s="10">
        <v>1756</v>
      </c>
      <c r="C54" s="125" t="s">
        <v>170</v>
      </c>
      <c r="D54" s="19">
        <v>2016</v>
      </c>
      <c r="E54" s="156">
        <v>1</v>
      </c>
      <c r="F54" s="139">
        <f t="shared" si="32"/>
        <v>251</v>
      </c>
      <c r="G54" s="31" t="s">
        <v>683</v>
      </c>
      <c r="H54" s="140">
        <v>36</v>
      </c>
      <c r="I54" s="31" t="s">
        <v>684</v>
      </c>
      <c r="J54" s="140">
        <v>215</v>
      </c>
      <c r="K54" s="175">
        <v>1</v>
      </c>
      <c r="L54" s="31" t="s">
        <v>727</v>
      </c>
      <c r="M54" s="19">
        <v>30</v>
      </c>
      <c r="N54" s="32" t="s">
        <v>645</v>
      </c>
      <c r="O54" s="11"/>
      <c r="P54" s="12"/>
      <c r="Q54" s="12"/>
      <c r="R54" s="12"/>
      <c r="S54" s="14">
        <v>1</v>
      </c>
      <c r="T54" s="13">
        <v>0.02</v>
      </c>
      <c r="U54" s="13"/>
      <c r="V54" s="13"/>
      <c r="W54" s="13"/>
      <c r="X54" s="13"/>
      <c r="Y54" s="13"/>
      <c r="Z54" s="22"/>
      <c r="AA54" s="200"/>
      <c r="AB54" s="191">
        <f t="shared" si="33"/>
        <v>36</v>
      </c>
      <c r="AC54" s="16">
        <f t="shared" si="38"/>
        <v>210.7</v>
      </c>
      <c r="AD54" s="16">
        <f t="shared" si="35"/>
        <v>0</v>
      </c>
      <c r="AE54" s="16">
        <f t="shared" si="39"/>
        <v>4.3</v>
      </c>
      <c r="AF54" s="17">
        <f t="shared" si="27"/>
        <v>1</v>
      </c>
      <c r="AG54" s="17">
        <f t="shared" si="28"/>
        <v>0.02</v>
      </c>
      <c r="AH54" s="17">
        <f t="shared" si="29"/>
        <v>0.1459262261856506</v>
      </c>
      <c r="AI54" s="17">
        <f t="shared" si="30"/>
        <v>1</v>
      </c>
      <c r="AJ54" s="18">
        <f t="shared" si="40"/>
        <v>1.0204081632653061</v>
      </c>
      <c r="AK54" s="18">
        <f t="shared" si="26"/>
        <v>0</v>
      </c>
      <c r="AL54" s="14">
        <f t="shared" si="31"/>
        <v>0.16055776892430279</v>
      </c>
    </row>
    <row r="55" spans="1:38" x14ac:dyDescent="0.3">
      <c r="B55" s="10">
        <v>1756</v>
      </c>
      <c r="C55" s="125" t="s">
        <v>170</v>
      </c>
      <c r="D55" s="19">
        <v>2016</v>
      </c>
      <c r="E55" s="156">
        <v>1</v>
      </c>
      <c r="F55" s="139">
        <f t="shared" si="32"/>
        <v>251</v>
      </c>
      <c r="G55" s="31" t="s">
        <v>683</v>
      </c>
      <c r="H55" s="140">
        <v>36</v>
      </c>
      <c r="I55" s="31" t="s">
        <v>684</v>
      </c>
      <c r="J55" s="140">
        <v>215</v>
      </c>
      <c r="K55" s="175">
        <v>1</v>
      </c>
      <c r="L55" s="31" t="s">
        <v>727</v>
      </c>
      <c r="M55" s="19">
        <v>80</v>
      </c>
      <c r="N55" s="32" t="s">
        <v>645</v>
      </c>
      <c r="O55" s="11"/>
      <c r="P55" s="12"/>
      <c r="Q55" s="12"/>
      <c r="R55" s="12"/>
      <c r="S55" s="13">
        <v>0.97</v>
      </c>
      <c r="T55" s="14">
        <v>0.3</v>
      </c>
      <c r="U55" s="13"/>
      <c r="V55" s="13"/>
      <c r="W55" s="13"/>
      <c r="X55" s="13"/>
      <c r="Y55" s="13"/>
      <c r="Z55" s="22"/>
      <c r="AA55" s="200"/>
      <c r="AB55" s="191">
        <f t="shared" si="33"/>
        <v>34.92</v>
      </c>
      <c r="AC55" s="16">
        <f t="shared" si="38"/>
        <v>150.5</v>
      </c>
      <c r="AD55" s="16">
        <f t="shared" si="35"/>
        <v>1.0799999999999983</v>
      </c>
      <c r="AE55" s="16">
        <f t="shared" si="39"/>
        <v>64.5</v>
      </c>
      <c r="AF55" s="17">
        <f t="shared" si="27"/>
        <v>0.97000000000000008</v>
      </c>
      <c r="AG55" s="17">
        <f t="shared" si="28"/>
        <v>0.3</v>
      </c>
      <c r="AH55" s="17">
        <f t="shared" si="29"/>
        <v>0.18832919857620536</v>
      </c>
      <c r="AI55" s="17">
        <f t="shared" si="30"/>
        <v>0.98353156450137236</v>
      </c>
      <c r="AJ55" s="18">
        <f t="shared" si="40"/>
        <v>1.3857142857142859</v>
      </c>
      <c r="AK55" s="18">
        <f t="shared" si="26"/>
        <v>9.9999999999999728E-2</v>
      </c>
      <c r="AL55" s="14">
        <f t="shared" si="31"/>
        <v>0.39609561752988048</v>
      </c>
    </row>
    <row r="56" spans="1:38" x14ac:dyDescent="0.3">
      <c r="B56" s="10">
        <v>1756</v>
      </c>
      <c r="C56" s="125" t="s">
        <v>170</v>
      </c>
      <c r="D56" s="19">
        <v>2016</v>
      </c>
      <c r="E56" s="156">
        <v>1</v>
      </c>
      <c r="F56" s="139">
        <f t="shared" si="32"/>
        <v>251</v>
      </c>
      <c r="G56" s="31" t="s">
        <v>683</v>
      </c>
      <c r="H56" s="140">
        <v>36</v>
      </c>
      <c r="I56" s="31" t="s">
        <v>684</v>
      </c>
      <c r="J56" s="140">
        <v>215</v>
      </c>
      <c r="K56" s="175">
        <v>1</v>
      </c>
      <c r="L56" s="31" t="s">
        <v>727</v>
      </c>
      <c r="M56" s="19">
        <v>120</v>
      </c>
      <c r="N56" s="32" t="s">
        <v>645</v>
      </c>
      <c r="O56" s="11"/>
      <c r="P56" s="12"/>
      <c r="Q56" s="12"/>
      <c r="R56" s="12"/>
      <c r="S56" s="13">
        <v>0.91</v>
      </c>
      <c r="T56" s="13">
        <v>0.54</v>
      </c>
      <c r="U56" s="13"/>
      <c r="V56" s="13"/>
      <c r="W56" s="13"/>
      <c r="X56" s="13"/>
      <c r="Y56" s="13"/>
      <c r="Z56" s="22"/>
      <c r="AA56" s="200"/>
      <c r="AB56" s="191">
        <f t="shared" si="33"/>
        <v>32.76</v>
      </c>
      <c r="AC56" s="16">
        <f t="shared" si="38"/>
        <v>98.899999999999991</v>
      </c>
      <c r="AD56" s="16">
        <f t="shared" si="35"/>
        <v>3.240000000000002</v>
      </c>
      <c r="AE56" s="16">
        <f t="shared" si="39"/>
        <v>116.10000000000001</v>
      </c>
      <c r="AF56" s="17">
        <f t="shared" si="27"/>
        <v>0.90999999999999992</v>
      </c>
      <c r="AG56" s="17">
        <f t="shared" si="28"/>
        <v>0.54</v>
      </c>
      <c r="AH56" s="17">
        <f t="shared" si="29"/>
        <v>0.24882272520127602</v>
      </c>
      <c r="AI56" s="17">
        <f t="shared" si="30"/>
        <v>0.97285067873303177</v>
      </c>
      <c r="AJ56" s="18">
        <f t="shared" si="40"/>
        <v>1.9782608695652173</v>
      </c>
      <c r="AK56" s="18">
        <f t="shared" si="26"/>
        <v>0.1666666666666668</v>
      </c>
      <c r="AL56" s="14">
        <f t="shared" si="31"/>
        <v>0.59306772908366534</v>
      </c>
    </row>
    <row r="57" spans="1:38" ht="17.25" thickBot="1" x14ac:dyDescent="0.35">
      <c r="B57" s="271">
        <v>1756</v>
      </c>
      <c r="C57" s="126" t="s">
        <v>170</v>
      </c>
      <c r="D57" s="49">
        <v>2016</v>
      </c>
      <c r="E57" s="163">
        <v>1</v>
      </c>
      <c r="F57" s="148">
        <f t="shared" si="32"/>
        <v>251</v>
      </c>
      <c r="G57" s="67" t="s">
        <v>683</v>
      </c>
      <c r="H57" s="149">
        <v>36</v>
      </c>
      <c r="I57" s="67" t="s">
        <v>684</v>
      </c>
      <c r="J57" s="149">
        <v>215</v>
      </c>
      <c r="K57" s="173">
        <v>1</v>
      </c>
      <c r="L57" s="67" t="s">
        <v>727</v>
      </c>
      <c r="M57" s="49">
        <v>100</v>
      </c>
      <c r="N57" s="74" t="s">
        <v>645</v>
      </c>
      <c r="O57" s="57"/>
      <c r="P57" s="58"/>
      <c r="Q57" s="58"/>
      <c r="R57" s="58"/>
      <c r="S57" s="51">
        <v>0.91</v>
      </c>
      <c r="T57" s="51">
        <v>0.44</v>
      </c>
      <c r="U57" s="51"/>
      <c r="V57" s="51"/>
      <c r="W57" s="51"/>
      <c r="X57" s="51"/>
      <c r="Y57" s="51"/>
      <c r="Z57" s="52"/>
      <c r="AA57" s="199"/>
      <c r="AB57" s="192">
        <f t="shared" si="33"/>
        <v>32.76</v>
      </c>
      <c r="AC57" s="53">
        <f t="shared" si="38"/>
        <v>120.4</v>
      </c>
      <c r="AD57" s="53">
        <f t="shared" si="35"/>
        <v>3.240000000000002</v>
      </c>
      <c r="AE57" s="53">
        <f t="shared" si="39"/>
        <v>94.6</v>
      </c>
      <c r="AF57" s="54">
        <f t="shared" si="27"/>
        <v>0.90999999999999992</v>
      </c>
      <c r="AG57" s="54">
        <f t="shared" si="28"/>
        <v>0.43999999999999995</v>
      </c>
      <c r="AH57" s="54">
        <f t="shared" si="29"/>
        <v>0.21389396709323583</v>
      </c>
      <c r="AI57" s="54">
        <f t="shared" si="30"/>
        <v>0.9668847097301716</v>
      </c>
      <c r="AJ57" s="55">
        <f t="shared" si="40"/>
        <v>1.6249999999999998</v>
      </c>
      <c r="AK57" s="55">
        <f t="shared" si="26"/>
        <v>0.20454545454545475</v>
      </c>
      <c r="AL57" s="56">
        <f t="shared" si="31"/>
        <v>0.50741035856573702</v>
      </c>
    </row>
    <row r="58" spans="1:38" x14ac:dyDescent="0.3">
      <c r="B58" s="267">
        <v>1720</v>
      </c>
      <c r="C58" s="127" t="s">
        <v>173</v>
      </c>
      <c r="D58" s="31">
        <v>2016</v>
      </c>
      <c r="E58" s="155">
        <v>1</v>
      </c>
      <c r="F58" s="139">
        <f t="shared" si="32"/>
        <v>158</v>
      </c>
      <c r="G58" s="31" t="s">
        <v>683</v>
      </c>
      <c r="H58" s="140">
        <v>79</v>
      </c>
      <c r="I58" s="31" t="s">
        <v>684</v>
      </c>
      <c r="J58" s="140">
        <v>79</v>
      </c>
      <c r="K58" s="172">
        <v>1</v>
      </c>
      <c r="L58" s="31" t="s">
        <v>732</v>
      </c>
      <c r="M58" s="31" t="s">
        <v>733</v>
      </c>
      <c r="N58" s="32" t="s">
        <v>677</v>
      </c>
      <c r="O58" s="33">
        <v>75</v>
      </c>
      <c r="P58" s="34">
        <v>51</v>
      </c>
      <c r="Q58" s="34">
        <v>4</v>
      </c>
      <c r="R58" s="34">
        <v>28</v>
      </c>
      <c r="S58" s="35">
        <v>0.94899999999999995</v>
      </c>
      <c r="T58" s="35">
        <v>0.35399999999999998</v>
      </c>
      <c r="U58" s="35">
        <v>0.59499999999999997</v>
      </c>
      <c r="V58" s="35">
        <v>0.875</v>
      </c>
      <c r="W58" s="35"/>
      <c r="X58" s="35"/>
      <c r="Y58" s="35"/>
      <c r="Z58" s="66">
        <v>0.7</v>
      </c>
      <c r="AA58" s="198" t="s">
        <v>734</v>
      </c>
      <c r="AB58" s="186">
        <f>O58</f>
        <v>75</v>
      </c>
      <c r="AC58" s="37">
        <f>P58</f>
        <v>51</v>
      </c>
      <c r="AD58" s="37">
        <f>Q58</f>
        <v>4</v>
      </c>
      <c r="AE58" s="37">
        <f>R58</f>
        <v>28</v>
      </c>
      <c r="AF58" s="38">
        <f t="shared" si="27"/>
        <v>0.94936708860759489</v>
      </c>
      <c r="AG58" s="38">
        <f t="shared" si="28"/>
        <v>0.35443037974683544</v>
      </c>
      <c r="AH58" s="38">
        <f t="shared" si="29"/>
        <v>0.59523809523809523</v>
      </c>
      <c r="AI58" s="38">
        <f t="shared" si="30"/>
        <v>0.875</v>
      </c>
      <c r="AJ58" s="39">
        <f t="shared" si="40"/>
        <v>1.4705882352941175</v>
      </c>
      <c r="AK58" s="39">
        <f t="shared" si="26"/>
        <v>0.14285714285714299</v>
      </c>
      <c r="AL58" s="36">
        <f t="shared" si="31"/>
        <v>0.65189873417721522</v>
      </c>
    </row>
    <row r="59" spans="1:38" ht="17.25" thickBot="1" x14ac:dyDescent="0.35">
      <c r="B59" s="271">
        <v>1720</v>
      </c>
      <c r="C59" s="126" t="s">
        <v>173</v>
      </c>
      <c r="D59" s="49">
        <v>2016</v>
      </c>
      <c r="E59" s="163">
        <v>1</v>
      </c>
      <c r="F59" s="148">
        <f t="shared" si="32"/>
        <v>158</v>
      </c>
      <c r="G59" s="67" t="s">
        <v>683</v>
      </c>
      <c r="H59" s="149">
        <v>79</v>
      </c>
      <c r="I59" s="67" t="s">
        <v>684</v>
      </c>
      <c r="J59" s="149">
        <v>79</v>
      </c>
      <c r="K59" s="173">
        <v>1</v>
      </c>
      <c r="L59" s="67" t="s">
        <v>727</v>
      </c>
      <c r="M59" s="144" t="s">
        <v>1507</v>
      </c>
      <c r="N59" s="50" t="s">
        <v>677</v>
      </c>
      <c r="O59" s="57">
        <v>78</v>
      </c>
      <c r="P59" s="58">
        <v>126</v>
      </c>
      <c r="Q59" s="58">
        <v>1</v>
      </c>
      <c r="R59" s="58">
        <v>31</v>
      </c>
      <c r="S59" s="51">
        <v>0.98699999999999999</v>
      </c>
      <c r="T59" s="51">
        <v>0.39200000000000002</v>
      </c>
      <c r="U59" s="51">
        <v>0.61899999999999999</v>
      </c>
      <c r="V59" s="51">
        <v>0.96799999999999997</v>
      </c>
      <c r="W59" s="51"/>
      <c r="X59" s="51"/>
      <c r="Y59" s="51"/>
      <c r="Z59" s="52">
        <v>0.74</v>
      </c>
      <c r="AA59" s="199" t="s">
        <v>735</v>
      </c>
      <c r="AB59" s="192">
        <f>H59*S59</f>
        <v>77.972999999999999</v>
      </c>
      <c r="AC59" s="53">
        <f>J59-AE59</f>
        <v>48.031999999999996</v>
      </c>
      <c r="AD59" s="53">
        <f>H59-AB59</f>
        <v>1.027000000000001</v>
      </c>
      <c r="AE59" s="53">
        <f>J59*T59</f>
        <v>30.968</v>
      </c>
      <c r="AF59" s="54">
        <f t="shared" si="27"/>
        <v>0.98699999999999999</v>
      </c>
      <c r="AG59" s="54">
        <f t="shared" si="28"/>
        <v>0.39200000000000002</v>
      </c>
      <c r="AH59" s="54">
        <f t="shared" si="29"/>
        <v>0.61880877742946705</v>
      </c>
      <c r="AI59" s="54">
        <f t="shared" si="30"/>
        <v>0.96790123456790123</v>
      </c>
      <c r="AJ59" s="55">
        <f t="shared" si="40"/>
        <v>1.6233552631578947</v>
      </c>
      <c r="AK59" s="55">
        <f t="shared" si="26"/>
        <v>3.3163265306122479E-2</v>
      </c>
      <c r="AL59" s="56">
        <f t="shared" si="31"/>
        <v>0.6895</v>
      </c>
    </row>
    <row r="60" spans="1:38" ht="17.25" thickBot="1" x14ac:dyDescent="0.35">
      <c r="B60" s="266">
        <v>3582</v>
      </c>
      <c r="C60" s="129" t="s">
        <v>212</v>
      </c>
      <c r="D60" s="59">
        <v>2016</v>
      </c>
      <c r="E60" s="157">
        <v>1</v>
      </c>
      <c r="F60" s="151">
        <f t="shared" si="32"/>
        <v>41</v>
      </c>
      <c r="G60" s="59" t="s">
        <v>739</v>
      </c>
      <c r="H60" s="152">
        <v>5</v>
      </c>
      <c r="I60" s="59" t="s">
        <v>740</v>
      </c>
      <c r="J60" s="152">
        <v>36</v>
      </c>
      <c r="K60" s="174">
        <v>1</v>
      </c>
      <c r="L60" s="59" t="s">
        <v>273</v>
      </c>
      <c r="M60" s="59">
        <v>0.1</v>
      </c>
      <c r="N60" s="60" t="s">
        <v>741</v>
      </c>
      <c r="O60" s="78">
        <v>5</v>
      </c>
      <c r="P60" s="79">
        <v>27</v>
      </c>
      <c r="Q60" s="79">
        <v>0</v>
      </c>
      <c r="R60" s="79">
        <v>9</v>
      </c>
      <c r="S60" s="62">
        <v>1</v>
      </c>
      <c r="T60" s="61">
        <v>0.25</v>
      </c>
      <c r="U60" s="61">
        <v>0.16</v>
      </c>
      <c r="V60" s="62">
        <v>1</v>
      </c>
      <c r="W60" s="61"/>
      <c r="X60" s="61"/>
      <c r="Y60" s="61"/>
      <c r="Z60" s="80"/>
      <c r="AA60" s="201"/>
      <c r="AB60" s="188">
        <f>H60*S60</f>
        <v>5</v>
      </c>
      <c r="AC60" s="63">
        <f>J60-AE60</f>
        <v>27</v>
      </c>
      <c r="AD60" s="63">
        <f>H60-AB60</f>
        <v>0</v>
      </c>
      <c r="AE60" s="63">
        <f>J60*T60</f>
        <v>9</v>
      </c>
      <c r="AF60" s="64">
        <f t="shared" si="27"/>
        <v>1</v>
      </c>
      <c r="AG60" s="64">
        <f t="shared" si="28"/>
        <v>0.25</v>
      </c>
      <c r="AH60" s="64">
        <f t="shared" si="29"/>
        <v>0.15625</v>
      </c>
      <c r="AI60" s="64">
        <f t="shared" si="30"/>
        <v>1</v>
      </c>
      <c r="AJ60" s="65">
        <f t="shared" si="40"/>
        <v>1.3333333333333333</v>
      </c>
      <c r="AK60" s="65">
        <f t="shared" si="26"/>
        <v>0</v>
      </c>
      <c r="AL60" s="62">
        <f t="shared" si="31"/>
        <v>0.34146341463414637</v>
      </c>
    </row>
    <row r="61" spans="1:38" ht="17.25" thickBot="1" x14ac:dyDescent="0.35">
      <c r="B61" s="266">
        <v>1733</v>
      </c>
      <c r="C61" s="129" t="s">
        <v>174</v>
      </c>
      <c r="D61" s="59">
        <v>2016</v>
      </c>
      <c r="E61" s="157">
        <v>1</v>
      </c>
      <c r="F61" s="151">
        <f t="shared" si="32"/>
        <v>73</v>
      </c>
      <c r="G61" s="59" t="s">
        <v>746</v>
      </c>
      <c r="H61" s="152">
        <v>20</v>
      </c>
      <c r="I61" s="59" t="s">
        <v>745</v>
      </c>
      <c r="J61" s="152">
        <v>53</v>
      </c>
      <c r="K61" s="174">
        <v>1</v>
      </c>
      <c r="L61" s="59" t="s">
        <v>252</v>
      </c>
      <c r="M61" s="59">
        <v>0.14000000000000001</v>
      </c>
      <c r="N61" s="60" t="s">
        <v>677</v>
      </c>
      <c r="O61" s="78"/>
      <c r="P61" s="79"/>
      <c r="Q61" s="79"/>
      <c r="R61" s="79"/>
      <c r="S61" s="61">
        <v>0.95</v>
      </c>
      <c r="T61" s="61">
        <v>0.34</v>
      </c>
      <c r="U61" s="61"/>
      <c r="V61" s="61"/>
      <c r="W61" s="61">
        <v>1.44</v>
      </c>
      <c r="X61" s="61">
        <v>0.15</v>
      </c>
      <c r="Y61" s="61"/>
      <c r="Z61" s="80">
        <v>0.73</v>
      </c>
      <c r="AA61" s="201" t="s">
        <v>747</v>
      </c>
      <c r="AB61" s="188">
        <f>H61*S61</f>
        <v>19</v>
      </c>
      <c r="AC61" s="63">
        <f>J61-AE61</f>
        <v>34.980000000000004</v>
      </c>
      <c r="AD61" s="63">
        <f>H61-AB61</f>
        <v>1</v>
      </c>
      <c r="AE61" s="63">
        <f>J61*T61</f>
        <v>18.02</v>
      </c>
      <c r="AF61" s="64">
        <f t="shared" si="27"/>
        <v>0.95</v>
      </c>
      <c r="AG61" s="64">
        <f t="shared" si="28"/>
        <v>0.33999999999999997</v>
      </c>
      <c r="AH61" s="64">
        <f t="shared" si="29"/>
        <v>0.35198221563542048</v>
      </c>
      <c r="AI61" s="64">
        <f t="shared" si="30"/>
        <v>0.94742376445846477</v>
      </c>
      <c r="AJ61" s="65">
        <f t="shared" si="40"/>
        <v>1.4393939393939392</v>
      </c>
      <c r="AK61" s="65">
        <f t="shared" si="26"/>
        <v>0.14705882352941191</v>
      </c>
      <c r="AL61" s="62">
        <f t="shared" si="31"/>
        <v>0.50712328767123283</v>
      </c>
    </row>
    <row r="62" spans="1:38" ht="17.25" thickBot="1" x14ac:dyDescent="0.35">
      <c r="B62" s="269">
        <v>1758</v>
      </c>
      <c r="C62" s="206" t="s">
        <v>175</v>
      </c>
      <c r="D62" s="82">
        <v>2016</v>
      </c>
      <c r="E62" s="220">
        <v>1</v>
      </c>
      <c r="F62" s="145">
        <f t="shared" si="32"/>
        <v>92</v>
      </c>
      <c r="G62" s="82" t="s">
        <v>683</v>
      </c>
      <c r="H62" s="185">
        <v>8</v>
      </c>
      <c r="I62" s="82" t="s">
        <v>684</v>
      </c>
      <c r="J62" s="185">
        <v>84</v>
      </c>
      <c r="K62" s="183">
        <v>1</v>
      </c>
      <c r="L62" s="82" t="s">
        <v>1433</v>
      </c>
      <c r="M62" s="82" t="s">
        <v>751</v>
      </c>
      <c r="N62" s="207" t="s">
        <v>750</v>
      </c>
      <c r="O62" s="208">
        <v>8</v>
      </c>
      <c r="P62" s="209">
        <v>6</v>
      </c>
      <c r="Q62" s="209">
        <v>0</v>
      </c>
      <c r="R62" s="209">
        <v>22</v>
      </c>
      <c r="S62" s="215">
        <v>1</v>
      </c>
      <c r="T62" s="210">
        <v>0.26</v>
      </c>
      <c r="U62" s="210">
        <v>0.11</v>
      </c>
      <c r="V62" s="215">
        <v>1</v>
      </c>
      <c r="W62" s="210"/>
      <c r="X62" s="210"/>
      <c r="Y62" s="210"/>
      <c r="Z62" s="211"/>
      <c r="AA62" s="212"/>
      <c r="AB62" s="190">
        <f>H62*S62</f>
        <v>8</v>
      </c>
      <c r="AC62" s="69">
        <f>J62-AE62</f>
        <v>62.16</v>
      </c>
      <c r="AD62" s="69">
        <f>H62-AB62</f>
        <v>0</v>
      </c>
      <c r="AE62" s="69">
        <f>J62*T62</f>
        <v>21.84</v>
      </c>
      <c r="AF62" s="213">
        <f t="shared" si="27"/>
        <v>1</v>
      </c>
      <c r="AG62" s="213">
        <f t="shared" si="28"/>
        <v>0.26</v>
      </c>
      <c r="AH62" s="213">
        <f t="shared" si="29"/>
        <v>0.11402508551881414</v>
      </c>
      <c r="AI62" s="213">
        <f t="shared" si="30"/>
        <v>1</v>
      </c>
      <c r="AJ62" s="214">
        <f t="shared" si="40"/>
        <v>1.3513513513513513</v>
      </c>
      <c r="AK62" s="214">
        <f t="shared" si="26"/>
        <v>0</v>
      </c>
      <c r="AL62" s="215">
        <f t="shared" si="31"/>
        <v>0.3243478260869565</v>
      </c>
    </row>
    <row r="63" spans="1:38" ht="17.25" thickBot="1" x14ac:dyDescent="0.35">
      <c r="B63" s="266">
        <v>1862</v>
      </c>
      <c r="C63" s="129" t="s">
        <v>177</v>
      </c>
      <c r="D63" s="59">
        <v>2016</v>
      </c>
      <c r="E63" s="157">
        <v>1</v>
      </c>
      <c r="F63" s="151">
        <f t="shared" si="32"/>
        <v>105</v>
      </c>
      <c r="G63" s="59" t="s">
        <v>228</v>
      </c>
      <c r="H63" s="152">
        <v>70</v>
      </c>
      <c r="I63" s="59" t="s">
        <v>756</v>
      </c>
      <c r="J63" s="152">
        <v>35</v>
      </c>
      <c r="K63" s="174">
        <v>1</v>
      </c>
      <c r="L63" s="59" t="s">
        <v>252</v>
      </c>
      <c r="M63" s="59">
        <v>0.14199999999999999</v>
      </c>
      <c r="N63" s="60" t="s">
        <v>677</v>
      </c>
      <c r="O63" s="78"/>
      <c r="P63" s="79"/>
      <c r="Q63" s="79"/>
      <c r="R63" s="79"/>
      <c r="S63" s="61">
        <v>0.96</v>
      </c>
      <c r="T63" s="61">
        <v>0.96</v>
      </c>
      <c r="U63" s="61"/>
      <c r="V63" s="61"/>
      <c r="W63" s="61">
        <v>0.24</v>
      </c>
      <c r="X63" s="61"/>
      <c r="Y63" s="61"/>
      <c r="Z63" s="80"/>
      <c r="AA63" s="201"/>
      <c r="AB63" s="188">
        <f>H63*S63</f>
        <v>67.2</v>
      </c>
      <c r="AC63" s="63">
        <f>J63-AE63</f>
        <v>1.3999999999999986</v>
      </c>
      <c r="AD63" s="63">
        <f>H63-AB63</f>
        <v>2.7999999999999972</v>
      </c>
      <c r="AE63" s="63">
        <f>J63*T63</f>
        <v>33.6</v>
      </c>
      <c r="AF63" s="64">
        <f t="shared" si="27"/>
        <v>0.96000000000000008</v>
      </c>
      <c r="AG63" s="64">
        <f t="shared" si="28"/>
        <v>0.96000000000000008</v>
      </c>
      <c r="AH63" s="64">
        <f t="shared" si="29"/>
        <v>0.97959183673469397</v>
      </c>
      <c r="AI63" s="64">
        <f t="shared" si="30"/>
        <v>0.92307692307692313</v>
      </c>
      <c r="AJ63" s="65">
        <f t="shared" si="40"/>
        <v>24.000000000000046</v>
      </c>
      <c r="AK63" s="65">
        <f t="shared" ref="AK63:AK114" si="41">(1-AF63)/AG63</f>
        <v>4.1666666666666588E-2</v>
      </c>
      <c r="AL63" s="62">
        <f t="shared" si="31"/>
        <v>0.96000000000000008</v>
      </c>
    </row>
    <row r="64" spans="1:38" ht="17.25" thickBot="1" x14ac:dyDescent="0.35">
      <c r="B64" s="266">
        <v>1897</v>
      </c>
      <c r="C64" s="129" t="s">
        <v>178</v>
      </c>
      <c r="D64" s="59">
        <v>2015</v>
      </c>
      <c r="E64" s="157">
        <v>1</v>
      </c>
      <c r="F64" s="151">
        <f t="shared" si="32"/>
        <v>782</v>
      </c>
      <c r="G64" s="59" t="s">
        <v>762</v>
      </c>
      <c r="H64" s="152">
        <v>50</v>
      </c>
      <c r="I64" s="59" t="s">
        <v>763</v>
      </c>
      <c r="J64" s="152">
        <v>732</v>
      </c>
      <c r="K64" s="174">
        <v>1</v>
      </c>
      <c r="L64" s="59" t="s">
        <v>252</v>
      </c>
      <c r="M64" s="59" t="s">
        <v>649</v>
      </c>
      <c r="N64" s="60" t="s">
        <v>677</v>
      </c>
      <c r="O64" s="78">
        <v>49</v>
      </c>
      <c r="P64" s="79">
        <v>474</v>
      </c>
      <c r="Q64" s="79">
        <v>1</v>
      </c>
      <c r="R64" s="79">
        <v>258</v>
      </c>
      <c r="S64" s="61"/>
      <c r="T64" s="61"/>
      <c r="U64" s="61">
        <v>9.4E-2</v>
      </c>
      <c r="V64" s="61">
        <v>0.996</v>
      </c>
      <c r="W64" s="61"/>
      <c r="X64" s="61"/>
      <c r="Y64" s="61"/>
      <c r="Z64" s="80"/>
      <c r="AA64" s="201"/>
      <c r="AB64" s="188">
        <f>O64</f>
        <v>49</v>
      </c>
      <c r="AC64" s="63">
        <f>P64</f>
        <v>474</v>
      </c>
      <c r="AD64" s="63">
        <f>Q64</f>
        <v>1</v>
      </c>
      <c r="AE64" s="63">
        <f>R64</f>
        <v>258</v>
      </c>
      <c r="AF64" s="64">
        <f t="shared" si="27"/>
        <v>0.98</v>
      </c>
      <c r="AG64" s="64">
        <f t="shared" si="28"/>
        <v>0.35245901639344263</v>
      </c>
      <c r="AH64" s="64">
        <f t="shared" si="29"/>
        <v>9.3690248565965584E-2</v>
      </c>
      <c r="AI64" s="64">
        <f t="shared" si="30"/>
        <v>0.99613899613899615</v>
      </c>
      <c r="AJ64" s="65">
        <f t="shared" si="40"/>
        <v>1.5134177215189875</v>
      </c>
      <c r="AK64" s="65">
        <f t="shared" si="41"/>
        <v>5.6744186046511678E-2</v>
      </c>
      <c r="AL64" s="62">
        <f t="shared" si="31"/>
        <v>0.39258312020460356</v>
      </c>
    </row>
    <row r="65" spans="2:38" x14ac:dyDescent="0.3">
      <c r="B65" s="267">
        <v>2070</v>
      </c>
      <c r="C65" s="127" t="s">
        <v>179</v>
      </c>
      <c r="D65" s="31">
        <v>2014</v>
      </c>
      <c r="E65" s="155">
        <v>1</v>
      </c>
      <c r="F65" s="139">
        <f t="shared" si="32"/>
        <v>400</v>
      </c>
      <c r="G65" s="31" t="s">
        <v>683</v>
      </c>
      <c r="H65" s="140">
        <v>26</v>
      </c>
      <c r="I65" s="31" t="s">
        <v>684</v>
      </c>
      <c r="J65" s="140">
        <v>374</v>
      </c>
      <c r="K65" s="172">
        <v>1</v>
      </c>
      <c r="L65" s="31" t="s">
        <v>765</v>
      </c>
      <c r="M65" s="31" t="s">
        <v>766</v>
      </c>
      <c r="N65" s="32" t="s">
        <v>677</v>
      </c>
      <c r="O65" s="33">
        <v>26</v>
      </c>
      <c r="P65" s="34">
        <v>231</v>
      </c>
      <c r="Q65" s="34">
        <v>0</v>
      </c>
      <c r="R65" s="34">
        <v>143</v>
      </c>
      <c r="S65" s="66">
        <v>1</v>
      </c>
      <c r="T65" s="35">
        <v>0.38200000000000001</v>
      </c>
      <c r="U65" s="35">
        <v>0.10100000000000001</v>
      </c>
      <c r="V65" s="66">
        <v>1</v>
      </c>
      <c r="W65" s="35"/>
      <c r="X65" s="35"/>
      <c r="Y65" s="35"/>
      <c r="Z65" s="66"/>
      <c r="AA65" s="198"/>
      <c r="AB65" s="186">
        <f>H65*S65</f>
        <v>26</v>
      </c>
      <c r="AC65" s="37">
        <f>J65-AE65</f>
        <v>231.13200000000001</v>
      </c>
      <c r="AD65" s="37">
        <f>H65-AB65</f>
        <v>0</v>
      </c>
      <c r="AE65" s="37">
        <f>J65*T65</f>
        <v>142.86799999999999</v>
      </c>
      <c r="AF65" s="38">
        <f t="shared" si="27"/>
        <v>1</v>
      </c>
      <c r="AG65" s="38">
        <f t="shared" si="28"/>
        <v>0.38200000000000001</v>
      </c>
      <c r="AH65" s="38">
        <f t="shared" si="29"/>
        <v>0.10111538042717359</v>
      </c>
      <c r="AI65" s="38">
        <f t="shared" si="30"/>
        <v>1</v>
      </c>
      <c r="AJ65" s="39">
        <f t="shared" si="40"/>
        <v>1.6181229773462784</v>
      </c>
      <c r="AK65" s="39">
        <f t="shared" si="41"/>
        <v>0</v>
      </c>
      <c r="AL65" s="36">
        <f t="shared" si="31"/>
        <v>0.42216999999999999</v>
      </c>
    </row>
    <row r="66" spans="2:38" x14ac:dyDescent="0.3">
      <c r="B66" s="10">
        <v>2070</v>
      </c>
      <c r="C66" s="125" t="s">
        <v>179</v>
      </c>
      <c r="D66" s="19">
        <v>2014</v>
      </c>
      <c r="E66" s="156">
        <v>1</v>
      </c>
      <c r="F66" s="146">
        <f t="shared" si="32"/>
        <v>391</v>
      </c>
      <c r="G66" s="31" t="s">
        <v>683</v>
      </c>
      <c r="H66" s="147">
        <v>25</v>
      </c>
      <c r="I66" s="31" t="s">
        <v>684</v>
      </c>
      <c r="J66" s="147">
        <v>366</v>
      </c>
      <c r="K66" s="175">
        <v>1</v>
      </c>
      <c r="L66" s="31" t="s">
        <v>767</v>
      </c>
      <c r="M66" s="31" t="s">
        <v>766</v>
      </c>
      <c r="N66" s="32" t="s">
        <v>677</v>
      </c>
      <c r="O66" s="11">
        <v>17</v>
      </c>
      <c r="P66" s="12">
        <v>177</v>
      </c>
      <c r="Q66" s="12">
        <v>8</v>
      </c>
      <c r="R66" s="12">
        <v>189</v>
      </c>
      <c r="S66" s="22">
        <v>0.68</v>
      </c>
      <c r="T66" s="13">
        <v>0.51200000000000001</v>
      </c>
      <c r="U66" s="13">
        <v>8.6999999999999994E-2</v>
      </c>
      <c r="V66" s="13">
        <v>0.94399999999999995</v>
      </c>
      <c r="W66" s="13"/>
      <c r="X66" s="13"/>
      <c r="Y66" s="13"/>
      <c r="Z66" s="22"/>
      <c r="AA66" s="200"/>
      <c r="AB66" s="191">
        <f>O66</f>
        <v>17</v>
      </c>
      <c r="AC66" s="16">
        <f>P66</f>
        <v>177</v>
      </c>
      <c r="AD66" s="16">
        <f>Q66</f>
        <v>8</v>
      </c>
      <c r="AE66" s="16">
        <f>R66</f>
        <v>189</v>
      </c>
      <c r="AF66" s="17">
        <f t="shared" si="27"/>
        <v>0.68</v>
      </c>
      <c r="AG66" s="17">
        <f t="shared" si="28"/>
        <v>0.51639344262295084</v>
      </c>
      <c r="AH66" s="17">
        <f t="shared" si="29"/>
        <v>8.7628865979381437E-2</v>
      </c>
      <c r="AI66" s="17">
        <f t="shared" si="30"/>
        <v>0.95939086294416243</v>
      </c>
      <c r="AJ66" s="18">
        <f t="shared" si="40"/>
        <v>1.4061016949152545</v>
      </c>
      <c r="AK66" s="18">
        <f t="shared" si="41"/>
        <v>0.61968253968253961</v>
      </c>
      <c r="AL66" s="14">
        <f t="shared" si="31"/>
        <v>0.52685421994884907</v>
      </c>
    </row>
    <row r="67" spans="2:38" x14ac:dyDescent="0.3">
      <c r="B67" s="10">
        <v>2070</v>
      </c>
      <c r="C67" s="125" t="s">
        <v>179</v>
      </c>
      <c r="D67" s="19">
        <v>2014</v>
      </c>
      <c r="E67" s="156">
        <v>1</v>
      </c>
      <c r="F67" s="146">
        <f t="shared" ref="F67:F85" si="42">SUM(H67,J67)</f>
        <v>420</v>
      </c>
      <c r="G67" s="31" t="s">
        <v>683</v>
      </c>
      <c r="H67" s="147">
        <v>27</v>
      </c>
      <c r="I67" s="31" t="s">
        <v>684</v>
      </c>
      <c r="J67" s="147">
        <v>393</v>
      </c>
      <c r="K67" s="175">
        <v>1</v>
      </c>
      <c r="L67" s="19" t="s">
        <v>768</v>
      </c>
      <c r="M67" s="19" t="s">
        <v>752</v>
      </c>
      <c r="N67" s="32" t="s">
        <v>677</v>
      </c>
      <c r="O67" s="11">
        <v>26</v>
      </c>
      <c r="P67" s="12">
        <v>219</v>
      </c>
      <c r="Q67" s="12">
        <v>1</v>
      </c>
      <c r="R67" s="12">
        <v>174</v>
      </c>
      <c r="S67" s="13">
        <v>0.96299999999999997</v>
      </c>
      <c r="T67" s="13">
        <v>0.443</v>
      </c>
      <c r="U67" s="13">
        <v>0.106</v>
      </c>
      <c r="V67" s="13">
        <v>0.99399999999999999</v>
      </c>
      <c r="W67" s="13"/>
      <c r="X67" s="13"/>
      <c r="Y67" s="13"/>
      <c r="Z67" s="22"/>
      <c r="AA67" s="200"/>
      <c r="AB67" s="191">
        <f>H67*S67</f>
        <v>26.000999999999998</v>
      </c>
      <c r="AC67" s="16">
        <f>J67-AE67</f>
        <v>218.90100000000001</v>
      </c>
      <c r="AD67" s="16">
        <f>H67-AB67</f>
        <v>0.99900000000000233</v>
      </c>
      <c r="AE67" s="16">
        <f>J67*T67</f>
        <v>174.09899999999999</v>
      </c>
      <c r="AF67" s="17">
        <f t="shared" ref="AF67:AF118" si="43">AB67/(AB67+AD67)</f>
        <v>0.96299999999999997</v>
      </c>
      <c r="AG67" s="17">
        <f t="shared" ref="AG67:AG118" si="44">AE67/(AC67+AE67)</f>
        <v>0.44299999999999995</v>
      </c>
      <c r="AH67" s="17">
        <f t="shared" ref="AH67:AH118" si="45">AB67/(AB67+AC67)</f>
        <v>0.10616899821152949</v>
      </c>
      <c r="AI67" s="17">
        <f t="shared" ref="AI67:AI118" si="46">AE67/(AD67+AE67)</f>
        <v>0.99429462358222254</v>
      </c>
      <c r="AJ67" s="18">
        <f t="shared" si="40"/>
        <v>1.7289048473967681</v>
      </c>
      <c r="AK67" s="18">
        <f t="shared" si="41"/>
        <v>8.3521444695259683E-2</v>
      </c>
      <c r="AL67" s="14">
        <f t="shared" ref="AL67:AL118" si="47">(AB67+AE67)/(AB67+AC67+AD67+AE67)</f>
        <v>0.47642857142857142</v>
      </c>
    </row>
    <row r="68" spans="2:38" ht="17.25" thickBot="1" x14ac:dyDescent="0.35">
      <c r="B68" s="271">
        <v>2070</v>
      </c>
      <c r="C68" s="126" t="s">
        <v>179</v>
      </c>
      <c r="D68" s="49">
        <v>2014</v>
      </c>
      <c r="E68" s="163">
        <v>1</v>
      </c>
      <c r="F68" s="142">
        <f t="shared" si="42"/>
        <v>412</v>
      </c>
      <c r="G68" s="67" t="s">
        <v>683</v>
      </c>
      <c r="H68" s="143">
        <v>26</v>
      </c>
      <c r="I68" s="67" t="s">
        <v>684</v>
      </c>
      <c r="J68" s="143">
        <v>386</v>
      </c>
      <c r="K68" s="173">
        <v>1</v>
      </c>
      <c r="L68" s="49" t="s">
        <v>769</v>
      </c>
      <c r="M68" s="49" t="s">
        <v>752</v>
      </c>
      <c r="N68" s="74" t="s">
        <v>677</v>
      </c>
      <c r="O68" s="57">
        <v>22</v>
      </c>
      <c r="P68" s="58">
        <v>143</v>
      </c>
      <c r="Q68" s="58">
        <v>4</v>
      </c>
      <c r="R68" s="58">
        <v>243</v>
      </c>
      <c r="S68" s="51">
        <v>0.84599999999999997</v>
      </c>
      <c r="T68" s="52">
        <v>0.63</v>
      </c>
      <c r="U68" s="51">
        <v>0.13200000000000001</v>
      </c>
      <c r="V68" s="51">
        <v>0.98399999999999999</v>
      </c>
      <c r="W68" s="51"/>
      <c r="X68" s="51"/>
      <c r="Y68" s="51"/>
      <c r="Z68" s="52"/>
      <c r="AA68" s="199"/>
      <c r="AB68" s="192">
        <f>H68*S68</f>
        <v>21.995999999999999</v>
      </c>
      <c r="AC68" s="53">
        <f>J68-AE68</f>
        <v>142.82</v>
      </c>
      <c r="AD68" s="53">
        <f>H68-AB68</f>
        <v>4.0040000000000013</v>
      </c>
      <c r="AE68" s="53">
        <f>J68*T68</f>
        <v>243.18</v>
      </c>
      <c r="AF68" s="54">
        <f t="shared" si="43"/>
        <v>0.84599999999999997</v>
      </c>
      <c r="AG68" s="54">
        <f t="shared" si="44"/>
        <v>0.63</v>
      </c>
      <c r="AH68" s="54">
        <f t="shared" si="45"/>
        <v>0.13345791670711579</v>
      </c>
      <c r="AI68" s="54">
        <f t="shared" si="46"/>
        <v>0.98380154055278668</v>
      </c>
      <c r="AJ68" s="55">
        <f t="shared" si="40"/>
        <v>2.2864864864864862</v>
      </c>
      <c r="AK68" s="55">
        <f t="shared" si="41"/>
        <v>0.24444444444444449</v>
      </c>
      <c r="AL68" s="56">
        <f t="shared" si="47"/>
        <v>0.64363106796116498</v>
      </c>
    </row>
    <row r="69" spans="2:38" x14ac:dyDescent="0.3">
      <c r="B69" s="267">
        <v>2254</v>
      </c>
      <c r="C69" s="127" t="s">
        <v>184</v>
      </c>
      <c r="D69" s="31">
        <v>2013</v>
      </c>
      <c r="E69" s="155">
        <v>1</v>
      </c>
      <c r="F69" s="139">
        <f t="shared" si="42"/>
        <v>782</v>
      </c>
      <c r="G69" s="31" t="s">
        <v>683</v>
      </c>
      <c r="H69" s="140">
        <v>45</v>
      </c>
      <c r="I69" s="31" t="s">
        <v>684</v>
      </c>
      <c r="J69" s="140">
        <v>737</v>
      </c>
      <c r="K69" s="172">
        <v>1</v>
      </c>
      <c r="L69" s="31" t="s">
        <v>252</v>
      </c>
      <c r="M69" s="31" t="s">
        <v>775</v>
      </c>
      <c r="N69" s="32" t="s">
        <v>677</v>
      </c>
      <c r="O69" s="33">
        <v>23</v>
      </c>
      <c r="P69" s="34">
        <v>179</v>
      </c>
      <c r="Q69" s="34">
        <v>22</v>
      </c>
      <c r="R69" s="34">
        <v>558</v>
      </c>
      <c r="S69" s="35">
        <v>0.51100000000000001</v>
      </c>
      <c r="T69" s="35">
        <v>0.76300000000000001</v>
      </c>
      <c r="U69" s="35"/>
      <c r="V69" s="35"/>
      <c r="W69" s="35"/>
      <c r="X69" s="35"/>
      <c r="Y69" s="35"/>
      <c r="Z69" s="66"/>
      <c r="AA69" s="198"/>
      <c r="AB69" s="186">
        <v>23</v>
      </c>
      <c r="AC69" s="37">
        <v>179</v>
      </c>
      <c r="AD69" s="37">
        <v>22</v>
      </c>
      <c r="AE69" s="37">
        <v>558</v>
      </c>
      <c r="AF69" s="38">
        <f t="shared" si="43"/>
        <v>0.51111111111111107</v>
      </c>
      <c r="AG69" s="38">
        <f t="shared" si="44"/>
        <v>0.75712347354138398</v>
      </c>
      <c r="AH69" s="38">
        <f t="shared" si="45"/>
        <v>0.11386138613861387</v>
      </c>
      <c r="AI69" s="38">
        <f t="shared" si="46"/>
        <v>0.96206896551724141</v>
      </c>
      <c r="AJ69" s="39">
        <f t="shared" si="40"/>
        <v>2.1044072004965857</v>
      </c>
      <c r="AK69" s="39">
        <f t="shared" si="41"/>
        <v>0.64571883711668665</v>
      </c>
      <c r="AL69" s="36">
        <f t="shared" si="47"/>
        <v>0.74296675191815853</v>
      </c>
    </row>
    <row r="70" spans="2:38" x14ac:dyDescent="0.3">
      <c r="B70" s="10">
        <v>2254</v>
      </c>
      <c r="C70" s="125" t="s">
        <v>184</v>
      </c>
      <c r="D70" s="19">
        <v>2013</v>
      </c>
      <c r="E70" s="156">
        <v>1</v>
      </c>
      <c r="F70" s="139">
        <f t="shared" si="42"/>
        <v>782</v>
      </c>
      <c r="G70" s="31" t="s">
        <v>683</v>
      </c>
      <c r="H70" s="140">
        <v>45</v>
      </c>
      <c r="I70" s="31" t="s">
        <v>684</v>
      </c>
      <c r="J70" s="140">
        <v>737</v>
      </c>
      <c r="K70" s="175">
        <v>1</v>
      </c>
      <c r="L70" s="31" t="s">
        <v>252</v>
      </c>
      <c r="M70" s="19" t="s">
        <v>776</v>
      </c>
      <c r="N70" s="32" t="s">
        <v>677</v>
      </c>
      <c r="O70" s="11"/>
      <c r="P70" s="12"/>
      <c r="Q70" s="12"/>
      <c r="R70" s="12"/>
      <c r="S70" s="14">
        <v>1</v>
      </c>
      <c r="T70" s="13">
        <v>0.123</v>
      </c>
      <c r="U70" s="13"/>
      <c r="V70" s="13"/>
      <c r="W70" s="13"/>
      <c r="X70" s="13"/>
      <c r="Y70" s="13"/>
      <c r="Z70" s="22"/>
      <c r="AA70" s="200"/>
      <c r="AB70" s="191">
        <f t="shared" ref="AB70:AB79" si="48">H70*S70</f>
        <v>45</v>
      </c>
      <c r="AC70" s="16">
        <f t="shared" ref="AC70:AC79" si="49">J70-AE70</f>
        <v>646.34900000000005</v>
      </c>
      <c r="AD70" s="16">
        <f t="shared" ref="AD70:AD79" si="50">H70-AB70</f>
        <v>0</v>
      </c>
      <c r="AE70" s="16">
        <f t="shared" ref="AE70:AE79" si="51">J70*T70</f>
        <v>90.650999999999996</v>
      </c>
      <c r="AF70" s="17">
        <f t="shared" si="43"/>
        <v>1</v>
      </c>
      <c r="AG70" s="17">
        <f t="shared" si="44"/>
        <v>0.123</v>
      </c>
      <c r="AH70" s="17">
        <f t="shared" si="45"/>
        <v>6.5090135373017097E-2</v>
      </c>
      <c r="AI70" s="17">
        <f t="shared" si="46"/>
        <v>1</v>
      </c>
      <c r="AJ70" s="18">
        <f t="shared" si="40"/>
        <v>1.1402508551881414</v>
      </c>
      <c r="AK70" s="18">
        <f t="shared" si="41"/>
        <v>0</v>
      </c>
      <c r="AL70" s="14">
        <f t="shared" si="47"/>
        <v>0.17346675191815858</v>
      </c>
    </row>
    <row r="71" spans="2:38" x14ac:dyDescent="0.3">
      <c r="B71" s="10">
        <v>2254</v>
      </c>
      <c r="C71" s="125" t="s">
        <v>184</v>
      </c>
      <c r="D71" s="19">
        <v>2013</v>
      </c>
      <c r="E71" s="156">
        <v>1</v>
      </c>
      <c r="F71" s="139">
        <f t="shared" si="42"/>
        <v>782</v>
      </c>
      <c r="G71" s="31" t="s">
        <v>683</v>
      </c>
      <c r="H71" s="140">
        <v>45</v>
      </c>
      <c r="I71" s="31" t="s">
        <v>684</v>
      </c>
      <c r="J71" s="140">
        <v>737</v>
      </c>
      <c r="K71" s="175">
        <v>1</v>
      </c>
      <c r="L71" s="31" t="s">
        <v>252</v>
      </c>
      <c r="M71" s="19" t="s">
        <v>777</v>
      </c>
      <c r="N71" s="32" t="s">
        <v>677</v>
      </c>
      <c r="O71" s="11"/>
      <c r="P71" s="12"/>
      <c r="Q71" s="12"/>
      <c r="R71" s="12"/>
      <c r="S71" s="13">
        <v>4.3999999999999997E-2</v>
      </c>
      <c r="T71" s="13">
        <v>0.99099999999999999</v>
      </c>
      <c r="U71" s="13"/>
      <c r="V71" s="13"/>
      <c r="W71" s="13"/>
      <c r="X71" s="13"/>
      <c r="Y71" s="13"/>
      <c r="Z71" s="22"/>
      <c r="AA71" s="200"/>
      <c r="AB71" s="191">
        <f t="shared" si="48"/>
        <v>1.98</v>
      </c>
      <c r="AC71" s="16">
        <f t="shared" si="49"/>
        <v>6.6330000000000382</v>
      </c>
      <c r="AD71" s="16">
        <f t="shared" si="50"/>
        <v>43.02</v>
      </c>
      <c r="AE71" s="16">
        <f t="shared" si="51"/>
        <v>730.36699999999996</v>
      </c>
      <c r="AF71" s="17">
        <f t="shared" si="43"/>
        <v>4.3999999999999997E-2</v>
      </c>
      <c r="AG71" s="17">
        <f t="shared" si="44"/>
        <v>0.99099999999999999</v>
      </c>
      <c r="AH71" s="17">
        <f t="shared" si="45"/>
        <v>0.22988505747126334</v>
      </c>
      <c r="AI71" s="17">
        <f t="shared" si="46"/>
        <v>0.94437454986959957</v>
      </c>
      <c r="AJ71" s="18">
        <f t="shared" si="40"/>
        <v>4.888888888888884</v>
      </c>
      <c r="AK71" s="18">
        <f t="shared" si="41"/>
        <v>0.9646821392532795</v>
      </c>
      <c r="AL71" s="14">
        <f t="shared" si="47"/>
        <v>0.93650511508951406</v>
      </c>
    </row>
    <row r="72" spans="2:38" x14ac:dyDescent="0.3">
      <c r="B72" s="10">
        <v>2254</v>
      </c>
      <c r="C72" s="125" t="s">
        <v>184</v>
      </c>
      <c r="D72" s="19">
        <v>2013</v>
      </c>
      <c r="E72" s="156">
        <v>1</v>
      </c>
      <c r="F72" s="139">
        <f t="shared" si="42"/>
        <v>782</v>
      </c>
      <c r="G72" s="31" t="s">
        <v>683</v>
      </c>
      <c r="H72" s="140">
        <v>45</v>
      </c>
      <c r="I72" s="31" t="s">
        <v>684</v>
      </c>
      <c r="J72" s="140">
        <v>737</v>
      </c>
      <c r="K72" s="175">
        <v>1</v>
      </c>
      <c r="L72" s="31" t="s">
        <v>252</v>
      </c>
      <c r="M72" s="19" t="s">
        <v>778</v>
      </c>
      <c r="N72" s="32" t="s">
        <v>677</v>
      </c>
      <c r="O72" s="11"/>
      <c r="P72" s="12"/>
      <c r="Q72" s="12"/>
      <c r="R72" s="12"/>
      <c r="S72" s="13">
        <v>0.88900000000000001</v>
      </c>
      <c r="T72" s="13">
        <v>0.317</v>
      </c>
      <c r="U72" s="13"/>
      <c r="V72" s="13"/>
      <c r="W72" s="13"/>
      <c r="X72" s="13"/>
      <c r="Y72" s="13"/>
      <c r="Z72" s="22"/>
      <c r="AA72" s="200"/>
      <c r="AB72" s="191">
        <f t="shared" si="48"/>
        <v>40.005000000000003</v>
      </c>
      <c r="AC72" s="16">
        <f t="shared" si="49"/>
        <v>503.37099999999998</v>
      </c>
      <c r="AD72" s="16">
        <f t="shared" si="50"/>
        <v>4.9949999999999974</v>
      </c>
      <c r="AE72" s="16">
        <f t="shared" si="51"/>
        <v>233.62899999999999</v>
      </c>
      <c r="AF72" s="17">
        <f t="shared" si="43"/>
        <v>0.88900000000000001</v>
      </c>
      <c r="AG72" s="17">
        <f t="shared" si="44"/>
        <v>0.317</v>
      </c>
      <c r="AH72" s="17">
        <f t="shared" si="45"/>
        <v>7.3623052913636244E-2</v>
      </c>
      <c r="AI72" s="17">
        <f t="shared" si="46"/>
        <v>0.97906748692503687</v>
      </c>
      <c r="AJ72" s="18">
        <f t="shared" si="40"/>
        <v>1.301610541727672</v>
      </c>
      <c r="AK72" s="18">
        <f t="shared" si="41"/>
        <v>0.35015772870662454</v>
      </c>
      <c r="AL72" s="14">
        <f t="shared" si="47"/>
        <v>0.34991560102301794</v>
      </c>
    </row>
    <row r="73" spans="2:38" x14ac:dyDescent="0.3">
      <c r="B73" s="10">
        <v>2254</v>
      </c>
      <c r="C73" s="125" t="s">
        <v>184</v>
      </c>
      <c r="D73" s="19">
        <v>2013</v>
      </c>
      <c r="E73" s="156">
        <v>1</v>
      </c>
      <c r="F73" s="139">
        <f t="shared" si="42"/>
        <v>782</v>
      </c>
      <c r="G73" s="31" t="s">
        <v>683</v>
      </c>
      <c r="H73" s="140">
        <v>45</v>
      </c>
      <c r="I73" s="31" t="s">
        <v>684</v>
      </c>
      <c r="J73" s="140">
        <v>737</v>
      </c>
      <c r="K73" s="175">
        <v>1</v>
      </c>
      <c r="L73" s="31" t="s">
        <v>252</v>
      </c>
      <c r="M73" s="19" t="s">
        <v>779</v>
      </c>
      <c r="N73" s="32" t="s">
        <v>677</v>
      </c>
      <c r="O73" s="11"/>
      <c r="P73" s="12"/>
      <c r="Q73" s="12"/>
      <c r="R73" s="12"/>
      <c r="S73" s="13">
        <v>0.24399999999999999</v>
      </c>
      <c r="T73" s="13">
        <v>0.90200000000000002</v>
      </c>
      <c r="U73" s="13"/>
      <c r="V73" s="13"/>
      <c r="W73" s="13"/>
      <c r="X73" s="13"/>
      <c r="Y73" s="13"/>
      <c r="Z73" s="22"/>
      <c r="AA73" s="200"/>
      <c r="AB73" s="191">
        <f t="shared" si="48"/>
        <v>10.98</v>
      </c>
      <c r="AC73" s="16">
        <f t="shared" si="49"/>
        <v>72.225999999999999</v>
      </c>
      <c r="AD73" s="16">
        <f t="shared" si="50"/>
        <v>34.019999999999996</v>
      </c>
      <c r="AE73" s="16">
        <f t="shared" si="51"/>
        <v>664.774</v>
      </c>
      <c r="AF73" s="17">
        <f t="shared" si="43"/>
        <v>0.24400000000000002</v>
      </c>
      <c r="AG73" s="17">
        <f t="shared" si="44"/>
        <v>0.90200000000000002</v>
      </c>
      <c r="AH73" s="17">
        <f t="shared" si="45"/>
        <v>0.13196163738191957</v>
      </c>
      <c r="AI73" s="17">
        <f t="shared" si="46"/>
        <v>0.95131612463758997</v>
      </c>
      <c r="AJ73" s="18">
        <f t="shared" si="40"/>
        <v>2.4897959183673479</v>
      </c>
      <c r="AK73" s="18">
        <f t="shared" si="41"/>
        <v>0.83813747228381374</v>
      </c>
      <c r="AL73" s="14">
        <f t="shared" si="47"/>
        <v>0.86413554987212282</v>
      </c>
    </row>
    <row r="74" spans="2:38" ht="17.25" thickBot="1" x14ac:dyDescent="0.35">
      <c r="B74" s="271">
        <v>2254</v>
      </c>
      <c r="C74" s="126" t="s">
        <v>184</v>
      </c>
      <c r="D74" s="49">
        <v>2013</v>
      </c>
      <c r="E74" s="163">
        <v>1</v>
      </c>
      <c r="F74" s="148">
        <f t="shared" si="42"/>
        <v>782</v>
      </c>
      <c r="G74" s="67" t="s">
        <v>683</v>
      </c>
      <c r="H74" s="149">
        <v>45</v>
      </c>
      <c r="I74" s="67" t="s">
        <v>684</v>
      </c>
      <c r="J74" s="149">
        <v>737</v>
      </c>
      <c r="K74" s="173">
        <v>1</v>
      </c>
      <c r="L74" s="67" t="s">
        <v>252</v>
      </c>
      <c r="M74" s="49" t="s">
        <v>766</v>
      </c>
      <c r="N74" s="74" t="s">
        <v>677</v>
      </c>
      <c r="O74" s="57"/>
      <c r="P74" s="58"/>
      <c r="Q74" s="58"/>
      <c r="R74" s="58"/>
      <c r="S74" s="51">
        <v>0.86699999999999999</v>
      </c>
      <c r="T74" s="51">
        <v>0.35799999999999998</v>
      </c>
      <c r="U74" s="51"/>
      <c r="V74" s="51"/>
      <c r="W74" s="51"/>
      <c r="X74" s="51"/>
      <c r="Y74" s="51"/>
      <c r="Z74" s="52"/>
      <c r="AA74" s="199"/>
      <c r="AB74" s="192">
        <f t="shared" si="48"/>
        <v>39.015000000000001</v>
      </c>
      <c r="AC74" s="53">
        <f t="shared" si="49"/>
        <v>473.154</v>
      </c>
      <c r="AD74" s="53">
        <f t="shared" si="50"/>
        <v>5.9849999999999994</v>
      </c>
      <c r="AE74" s="53">
        <f t="shared" si="51"/>
        <v>263.846</v>
      </c>
      <c r="AF74" s="54">
        <f t="shared" si="43"/>
        <v>0.86699999999999999</v>
      </c>
      <c r="AG74" s="54">
        <f t="shared" si="44"/>
        <v>0.35799999999999998</v>
      </c>
      <c r="AH74" s="54">
        <f t="shared" si="45"/>
        <v>7.6176027834562426E-2</v>
      </c>
      <c r="AI74" s="54">
        <f t="shared" si="46"/>
        <v>0.97781944995200698</v>
      </c>
      <c r="AJ74" s="55">
        <f t="shared" si="40"/>
        <v>1.3504672897196262</v>
      </c>
      <c r="AK74" s="55">
        <f t="shared" si="41"/>
        <v>0.37150837988826818</v>
      </c>
      <c r="AL74" s="56">
        <f t="shared" si="47"/>
        <v>0.38729028132992327</v>
      </c>
    </row>
    <row r="75" spans="2:38" x14ac:dyDescent="0.3">
      <c r="B75" s="267">
        <v>3654</v>
      </c>
      <c r="C75" s="127" t="s">
        <v>214</v>
      </c>
      <c r="D75" s="31">
        <v>2013</v>
      </c>
      <c r="E75" s="155">
        <v>1</v>
      </c>
      <c r="F75" s="139">
        <f t="shared" si="42"/>
        <v>107</v>
      </c>
      <c r="G75" s="31" t="s">
        <v>683</v>
      </c>
      <c r="H75" s="140">
        <v>25</v>
      </c>
      <c r="I75" s="82" t="s">
        <v>684</v>
      </c>
      <c r="J75" s="140">
        <v>82</v>
      </c>
      <c r="K75" s="172">
        <v>1</v>
      </c>
      <c r="L75" s="31" t="s">
        <v>252</v>
      </c>
      <c r="M75" s="31">
        <v>0.48</v>
      </c>
      <c r="N75" s="32" t="s">
        <v>774</v>
      </c>
      <c r="O75" s="33"/>
      <c r="P75" s="34"/>
      <c r="Q75" s="34"/>
      <c r="R75" s="34"/>
      <c r="S75" s="35">
        <v>0.33</v>
      </c>
      <c r="T75" s="35">
        <v>0.91</v>
      </c>
      <c r="U75" s="35"/>
      <c r="V75" s="35"/>
      <c r="W75" s="35"/>
      <c r="X75" s="35"/>
      <c r="Y75" s="35"/>
      <c r="Z75" s="66"/>
      <c r="AA75" s="198"/>
      <c r="AB75" s="186">
        <f t="shared" si="48"/>
        <v>8.25</v>
      </c>
      <c r="AC75" s="37">
        <f t="shared" si="49"/>
        <v>7.3799999999999955</v>
      </c>
      <c r="AD75" s="37">
        <f t="shared" si="50"/>
        <v>16.75</v>
      </c>
      <c r="AE75" s="37">
        <f t="shared" si="51"/>
        <v>74.62</v>
      </c>
      <c r="AF75" s="38">
        <f t="shared" si="43"/>
        <v>0.33</v>
      </c>
      <c r="AG75" s="38">
        <f t="shared" si="44"/>
        <v>0.91</v>
      </c>
      <c r="AH75" s="38">
        <f t="shared" si="45"/>
        <v>0.52783109404990414</v>
      </c>
      <c r="AI75" s="38">
        <f t="shared" si="46"/>
        <v>0.81667943526321551</v>
      </c>
      <c r="AJ75" s="39">
        <f t="shared" si="40"/>
        <v>3.6666666666666683</v>
      </c>
      <c r="AK75" s="39">
        <f t="shared" si="41"/>
        <v>0.7362637362637362</v>
      </c>
      <c r="AL75" s="36">
        <f t="shared" si="47"/>
        <v>0.77448598130841129</v>
      </c>
    </row>
    <row r="76" spans="2:38" ht="17.25" thickBot="1" x14ac:dyDescent="0.35">
      <c r="B76" s="271">
        <v>3654</v>
      </c>
      <c r="C76" s="126" t="s">
        <v>214</v>
      </c>
      <c r="D76" s="49">
        <v>2013</v>
      </c>
      <c r="E76" s="163">
        <v>1</v>
      </c>
      <c r="F76" s="142">
        <f t="shared" si="42"/>
        <v>107</v>
      </c>
      <c r="G76" s="49" t="s">
        <v>683</v>
      </c>
      <c r="H76" s="143">
        <v>25</v>
      </c>
      <c r="I76" s="49" t="s">
        <v>684</v>
      </c>
      <c r="J76" s="143">
        <v>82</v>
      </c>
      <c r="K76" s="173">
        <v>1</v>
      </c>
      <c r="L76" s="49" t="s">
        <v>252</v>
      </c>
      <c r="M76" s="49">
        <v>0.105</v>
      </c>
      <c r="N76" s="50" t="s">
        <v>774</v>
      </c>
      <c r="O76" s="57"/>
      <c r="P76" s="58"/>
      <c r="Q76" s="58"/>
      <c r="R76" s="58"/>
      <c r="S76" s="51">
        <v>0.72</v>
      </c>
      <c r="T76" s="51">
        <v>0.37</v>
      </c>
      <c r="U76" s="51"/>
      <c r="V76" s="51"/>
      <c r="W76" s="51"/>
      <c r="X76" s="51"/>
      <c r="Y76" s="51"/>
      <c r="Z76" s="52"/>
      <c r="AA76" s="199"/>
      <c r="AB76" s="192">
        <f t="shared" si="48"/>
        <v>18</v>
      </c>
      <c r="AC76" s="53">
        <f t="shared" si="49"/>
        <v>51.66</v>
      </c>
      <c r="AD76" s="53">
        <f t="shared" si="50"/>
        <v>7</v>
      </c>
      <c r="AE76" s="53">
        <f t="shared" si="51"/>
        <v>30.34</v>
      </c>
      <c r="AF76" s="54">
        <f t="shared" si="43"/>
        <v>0.72</v>
      </c>
      <c r="AG76" s="54">
        <f t="shared" si="44"/>
        <v>0.37</v>
      </c>
      <c r="AH76" s="54">
        <f t="shared" si="45"/>
        <v>0.2583979328165375</v>
      </c>
      <c r="AI76" s="54">
        <f t="shared" si="46"/>
        <v>0.81253347616497051</v>
      </c>
      <c r="AJ76" s="55">
        <f t="shared" si="40"/>
        <v>1.1428571428571428</v>
      </c>
      <c r="AK76" s="55">
        <f t="shared" si="41"/>
        <v>0.7567567567567568</v>
      </c>
      <c r="AL76" s="56">
        <f t="shared" si="47"/>
        <v>0.45177570093457947</v>
      </c>
    </row>
    <row r="77" spans="2:38" x14ac:dyDescent="0.3">
      <c r="B77" s="267">
        <v>2367</v>
      </c>
      <c r="C77" s="127" t="s">
        <v>182</v>
      </c>
      <c r="D77" s="31">
        <v>2012</v>
      </c>
      <c r="E77" s="155">
        <v>1</v>
      </c>
      <c r="F77" s="139">
        <f t="shared" si="42"/>
        <v>109</v>
      </c>
      <c r="G77" s="31" t="s">
        <v>789</v>
      </c>
      <c r="H77" s="140">
        <v>19</v>
      </c>
      <c r="I77" s="31" t="s">
        <v>788</v>
      </c>
      <c r="J77" s="140">
        <v>90</v>
      </c>
      <c r="K77" s="172">
        <v>1</v>
      </c>
      <c r="L77" s="31" t="s">
        <v>252</v>
      </c>
      <c r="M77" s="31" t="s">
        <v>790</v>
      </c>
      <c r="N77" s="32" t="s">
        <v>791</v>
      </c>
      <c r="O77" s="33"/>
      <c r="P77" s="34"/>
      <c r="Q77" s="34"/>
      <c r="R77" s="34"/>
      <c r="S77" s="35">
        <v>0.9</v>
      </c>
      <c r="T77" s="35">
        <v>0.31</v>
      </c>
      <c r="U77" s="35">
        <v>0.22</v>
      </c>
      <c r="V77" s="35">
        <v>0.93</v>
      </c>
      <c r="W77" s="35">
        <v>1.3</v>
      </c>
      <c r="X77" s="35">
        <v>0.34</v>
      </c>
      <c r="Y77" s="35"/>
      <c r="Z77" s="66">
        <v>0.71299999999999997</v>
      </c>
      <c r="AA77" s="198" t="s">
        <v>792</v>
      </c>
      <c r="AB77" s="186">
        <f t="shared" si="48"/>
        <v>17.100000000000001</v>
      </c>
      <c r="AC77" s="37">
        <f t="shared" si="49"/>
        <v>62.1</v>
      </c>
      <c r="AD77" s="37">
        <f t="shared" si="50"/>
        <v>1.8999999999999986</v>
      </c>
      <c r="AE77" s="37">
        <f t="shared" si="51"/>
        <v>27.9</v>
      </c>
      <c r="AF77" s="38">
        <f t="shared" si="43"/>
        <v>0.9</v>
      </c>
      <c r="AG77" s="38">
        <f t="shared" si="44"/>
        <v>0.31</v>
      </c>
      <c r="AH77" s="38">
        <f t="shared" si="45"/>
        <v>0.21590909090909091</v>
      </c>
      <c r="AI77" s="38">
        <f t="shared" si="46"/>
        <v>0.93624161073825507</v>
      </c>
      <c r="AJ77" s="39">
        <f t="shared" si="40"/>
        <v>1.3043478260869568</v>
      </c>
      <c r="AK77" s="39">
        <f t="shared" si="41"/>
        <v>0.32258064516129026</v>
      </c>
      <c r="AL77" s="36">
        <f t="shared" si="47"/>
        <v>0.41284403669724773</v>
      </c>
    </row>
    <row r="78" spans="2:38" ht="17.25" thickBot="1" x14ac:dyDescent="0.35">
      <c r="B78" s="271">
        <v>2367</v>
      </c>
      <c r="C78" s="126" t="s">
        <v>182</v>
      </c>
      <c r="D78" s="49">
        <v>2012</v>
      </c>
      <c r="E78" s="163">
        <v>1</v>
      </c>
      <c r="F78" s="148">
        <f t="shared" si="42"/>
        <v>109</v>
      </c>
      <c r="G78" s="67" t="s">
        <v>789</v>
      </c>
      <c r="H78" s="149">
        <v>19</v>
      </c>
      <c r="I78" s="67" t="s">
        <v>788</v>
      </c>
      <c r="J78" s="149">
        <v>90</v>
      </c>
      <c r="K78" s="173">
        <v>1</v>
      </c>
      <c r="L78" s="67" t="s">
        <v>252</v>
      </c>
      <c r="M78" s="49">
        <v>0.1</v>
      </c>
      <c r="N78" s="74" t="s">
        <v>791</v>
      </c>
      <c r="O78" s="57"/>
      <c r="P78" s="58"/>
      <c r="Q78" s="58"/>
      <c r="R78" s="58"/>
      <c r="S78" s="51">
        <v>0.47</v>
      </c>
      <c r="T78" s="51">
        <v>0.89</v>
      </c>
      <c r="U78" s="51"/>
      <c r="V78" s="51"/>
      <c r="W78" s="51"/>
      <c r="X78" s="51"/>
      <c r="Y78" s="51"/>
      <c r="Z78" s="52"/>
      <c r="AA78" s="199"/>
      <c r="AB78" s="192">
        <f t="shared" si="48"/>
        <v>8.93</v>
      </c>
      <c r="AC78" s="53">
        <f t="shared" si="49"/>
        <v>9.9000000000000057</v>
      </c>
      <c r="AD78" s="53">
        <f t="shared" si="50"/>
        <v>10.07</v>
      </c>
      <c r="AE78" s="53">
        <f t="shared" si="51"/>
        <v>80.099999999999994</v>
      </c>
      <c r="AF78" s="54">
        <f t="shared" si="43"/>
        <v>0.47</v>
      </c>
      <c r="AG78" s="54">
        <f t="shared" si="44"/>
        <v>0.8899999999999999</v>
      </c>
      <c r="AH78" s="54">
        <f t="shared" si="45"/>
        <v>0.47424322889006887</v>
      </c>
      <c r="AI78" s="54">
        <f t="shared" si="46"/>
        <v>0.88832205833425759</v>
      </c>
      <c r="AJ78" s="55">
        <f t="shared" si="40"/>
        <v>4.2727272727272689</v>
      </c>
      <c r="AK78" s="55">
        <f t="shared" si="41"/>
        <v>0.59550561797752821</v>
      </c>
      <c r="AL78" s="56">
        <f t="shared" si="47"/>
        <v>0.81678899082568812</v>
      </c>
    </row>
    <row r="79" spans="2:38" ht="17.25" thickBot="1" x14ac:dyDescent="0.35">
      <c r="B79" s="266">
        <v>2497</v>
      </c>
      <c r="C79" s="129" t="s">
        <v>131</v>
      </c>
      <c r="D79" s="59">
        <v>2012</v>
      </c>
      <c r="E79" s="157">
        <v>1</v>
      </c>
      <c r="F79" s="151">
        <f>SUM(H79,J79)</f>
        <v>65</v>
      </c>
      <c r="G79" s="59" t="s">
        <v>762</v>
      </c>
      <c r="H79" s="152">
        <v>23</v>
      </c>
      <c r="I79" s="59" t="s">
        <v>763</v>
      </c>
      <c r="J79" s="152">
        <v>42</v>
      </c>
      <c r="K79" s="174">
        <v>1</v>
      </c>
      <c r="L79" s="59" t="s">
        <v>252</v>
      </c>
      <c r="M79" s="59" t="s">
        <v>1374</v>
      </c>
      <c r="N79" s="60" t="s">
        <v>677</v>
      </c>
      <c r="O79" s="78">
        <v>23</v>
      </c>
      <c r="P79" s="79">
        <v>28</v>
      </c>
      <c r="Q79" s="79">
        <v>0</v>
      </c>
      <c r="R79" s="79">
        <v>14</v>
      </c>
      <c r="S79" s="62">
        <v>1</v>
      </c>
      <c r="T79" s="61">
        <v>0.33</v>
      </c>
      <c r="U79" s="61">
        <v>0.45</v>
      </c>
      <c r="V79" s="62">
        <v>1</v>
      </c>
      <c r="W79" s="61"/>
      <c r="X79" s="61"/>
      <c r="Y79" s="61"/>
      <c r="Z79" s="80">
        <v>0.72</v>
      </c>
      <c r="AA79" s="201" t="s">
        <v>797</v>
      </c>
      <c r="AB79" s="188">
        <f t="shared" si="48"/>
        <v>23</v>
      </c>
      <c r="AC79" s="63">
        <f t="shared" si="49"/>
        <v>28.14</v>
      </c>
      <c r="AD79" s="63">
        <f t="shared" si="50"/>
        <v>0</v>
      </c>
      <c r="AE79" s="63">
        <f t="shared" si="51"/>
        <v>13.860000000000001</v>
      </c>
      <c r="AF79" s="64">
        <f t="shared" si="43"/>
        <v>1</v>
      </c>
      <c r="AG79" s="64">
        <f t="shared" si="44"/>
        <v>0.33</v>
      </c>
      <c r="AH79" s="64">
        <f t="shared" si="45"/>
        <v>0.44974579585451702</v>
      </c>
      <c r="AI79" s="64">
        <f t="shared" si="46"/>
        <v>1</v>
      </c>
      <c r="AJ79" s="65">
        <f t="shared" si="40"/>
        <v>1.4925373134328359</v>
      </c>
      <c r="AK79" s="65">
        <f t="shared" si="41"/>
        <v>0</v>
      </c>
      <c r="AL79" s="62">
        <f t="shared" si="47"/>
        <v>0.56707692307692303</v>
      </c>
    </row>
    <row r="80" spans="2:38" ht="17.25" thickBot="1" x14ac:dyDescent="0.35">
      <c r="B80" s="266">
        <v>2382</v>
      </c>
      <c r="C80" s="129" t="s">
        <v>176</v>
      </c>
      <c r="D80" s="59">
        <v>2012</v>
      </c>
      <c r="E80" s="157">
        <v>1</v>
      </c>
      <c r="F80" s="151">
        <f t="shared" si="42"/>
        <v>512</v>
      </c>
      <c r="G80" s="59" t="s">
        <v>802</v>
      </c>
      <c r="H80" s="152">
        <v>24</v>
      </c>
      <c r="I80" s="59" t="s">
        <v>803</v>
      </c>
      <c r="J80" s="152">
        <v>488</v>
      </c>
      <c r="K80" s="174">
        <v>1</v>
      </c>
      <c r="L80" s="59" t="s">
        <v>252</v>
      </c>
      <c r="M80" s="153" t="s">
        <v>804</v>
      </c>
      <c r="N80" s="60" t="s">
        <v>677</v>
      </c>
      <c r="O80" s="78">
        <v>24</v>
      </c>
      <c r="P80" s="79">
        <v>350</v>
      </c>
      <c r="Q80" s="79">
        <v>0</v>
      </c>
      <c r="R80" s="79">
        <v>138</v>
      </c>
      <c r="S80" s="80">
        <v>1</v>
      </c>
      <c r="T80" s="80">
        <v>0.28000000000000003</v>
      </c>
      <c r="U80" s="61">
        <v>6.4000000000000001E-2</v>
      </c>
      <c r="V80" s="80">
        <v>1</v>
      </c>
      <c r="W80" s="61"/>
      <c r="X80" s="61"/>
      <c r="Y80" s="61"/>
      <c r="Z80" s="80"/>
      <c r="AA80" s="201"/>
      <c r="AB80" s="188">
        <f>O80</f>
        <v>24</v>
      </c>
      <c r="AC80" s="63">
        <f>P80</f>
        <v>350</v>
      </c>
      <c r="AD80" s="63">
        <f>Q80</f>
        <v>0</v>
      </c>
      <c r="AE80" s="63">
        <f>R80</f>
        <v>138</v>
      </c>
      <c r="AF80" s="64">
        <f t="shared" si="43"/>
        <v>1</v>
      </c>
      <c r="AG80" s="64">
        <f t="shared" si="44"/>
        <v>0.28278688524590162</v>
      </c>
      <c r="AH80" s="64">
        <f t="shared" si="45"/>
        <v>6.4171122994652413E-2</v>
      </c>
      <c r="AI80" s="64">
        <f t="shared" si="46"/>
        <v>1</v>
      </c>
      <c r="AJ80" s="65">
        <f t="shared" si="40"/>
        <v>1.3942857142857144</v>
      </c>
      <c r="AK80" s="65">
        <f t="shared" si="41"/>
        <v>0</v>
      </c>
      <c r="AL80" s="62">
        <f t="shared" si="47"/>
        <v>0.31640625</v>
      </c>
    </row>
    <row r="81" spans="2:38" x14ac:dyDescent="0.3">
      <c r="B81" s="267">
        <v>3682</v>
      </c>
      <c r="C81" s="127" t="s">
        <v>144</v>
      </c>
      <c r="D81" s="31">
        <v>2012</v>
      </c>
      <c r="E81" s="155">
        <v>1</v>
      </c>
      <c r="F81" s="139">
        <f t="shared" si="42"/>
        <v>60</v>
      </c>
      <c r="G81" s="82" t="s">
        <v>683</v>
      </c>
      <c r="H81" s="185">
        <v>20</v>
      </c>
      <c r="I81" s="23" t="s">
        <v>684</v>
      </c>
      <c r="J81" s="140">
        <v>40</v>
      </c>
      <c r="K81" s="172">
        <v>1</v>
      </c>
      <c r="L81" s="31" t="s">
        <v>252</v>
      </c>
      <c r="M81" s="31">
        <v>0.38</v>
      </c>
      <c r="N81" s="91" t="s">
        <v>677</v>
      </c>
      <c r="O81" s="33"/>
      <c r="P81" s="34"/>
      <c r="Q81" s="34"/>
      <c r="R81" s="34"/>
      <c r="S81" s="36">
        <v>1</v>
      </c>
      <c r="T81" s="35">
        <v>0.57999999999999996</v>
      </c>
      <c r="U81" s="35">
        <v>0.54</v>
      </c>
      <c r="V81" s="36">
        <v>1</v>
      </c>
      <c r="W81" s="35"/>
      <c r="X81" s="35"/>
      <c r="Y81" s="35"/>
      <c r="Z81" s="66">
        <v>0.8</v>
      </c>
      <c r="AA81" s="198"/>
      <c r="AB81" s="186">
        <f>H81*S81</f>
        <v>20</v>
      </c>
      <c r="AC81" s="37">
        <f>J81-AE81</f>
        <v>16.8</v>
      </c>
      <c r="AD81" s="37">
        <f>H81-AB81</f>
        <v>0</v>
      </c>
      <c r="AE81" s="37">
        <f>J81*T81</f>
        <v>23.2</v>
      </c>
      <c r="AF81" s="38">
        <f t="shared" si="43"/>
        <v>1</v>
      </c>
      <c r="AG81" s="38">
        <f t="shared" si="44"/>
        <v>0.57999999999999996</v>
      </c>
      <c r="AH81" s="38">
        <f t="shared" si="45"/>
        <v>0.5434782608695653</v>
      </c>
      <c r="AI81" s="38">
        <f t="shared" si="46"/>
        <v>1</v>
      </c>
      <c r="AJ81" s="39">
        <f t="shared" si="40"/>
        <v>2.3809523809523809</v>
      </c>
      <c r="AK81" s="39">
        <f t="shared" si="41"/>
        <v>0</v>
      </c>
      <c r="AL81" s="36">
        <f t="shared" si="47"/>
        <v>0.72000000000000008</v>
      </c>
    </row>
    <row r="82" spans="2:38" ht="17.25" thickBot="1" x14ac:dyDescent="0.35">
      <c r="B82" s="271">
        <v>3682</v>
      </c>
      <c r="C82" s="126" t="s">
        <v>144</v>
      </c>
      <c r="D82" s="49">
        <v>2012</v>
      </c>
      <c r="E82" s="163">
        <v>1</v>
      </c>
      <c r="F82" s="148">
        <f t="shared" si="42"/>
        <v>60</v>
      </c>
      <c r="G82" s="49" t="s">
        <v>683</v>
      </c>
      <c r="H82" s="143">
        <v>20</v>
      </c>
      <c r="I82" s="49" t="s">
        <v>684</v>
      </c>
      <c r="J82" s="149">
        <v>40</v>
      </c>
      <c r="K82" s="173">
        <v>1</v>
      </c>
      <c r="L82" s="67" t="s">
        <v>252</v>
      </c>
      <c r="M82" s="49">
        <v>2.31</v>
      </c>
      <c r="N82" s="50" t="s">
        <v>677</v>
      </c>
      <c r="O82" s="57"/>
      <c r="P82" s="58"/>
      <c r="Q82" s="58"/>
      <c r="R82" s="58"/>
      <c r="S82" s="51">
        <v>0.15</v>
      </c>
      <c r="T82" s="56">
        <v>1</v>
      </c>
      <c r="U82" s="56">
        <v>1</v>
      </c>
      <c r="V82" s="56">
        <v>0.7</v>
      </c>
      <c r="W82" s="51"/>
      <c r="X82" s="51"/>
      <c r="Y82" s="51"/>
      <c r="Z82" s="52"/>
      <c r="AA82" s="199"/>
      <c r="AB82" s="192">
        <f>H82*S82</f>
        <v>3</v>
      </c>
      <c r="AC82" s="53">
        <f>J82-AE82</f>
        <v>0</v>
      </c>
      <c r="AD82" s="53">
        <f>H82-AB82</f>
        <v>17</v>
      </c>
      <c r="AE82" s="53">
        <f>J82*T82</f>
        <v>40</v>
      </c>
      <c r="AF82" s="54">
        <f t="shared" si="43"/>
        <v>0.15</v>
      </c>
      <c r="AG82" s="54">
        <f t="shared" si="44"/>
        <v>1</v>
      </c>
      <c r="AH82" s="54">
        <f t="shared" si="45"/>
        <v>1</v>
      </c>
      <c r="AI82" s="54">
        <f t="shared" si="46"/>
        <v>0.70175438596491224</v>
      </c>
      <c r="AJ82" s="55"/>
      <c r="AK82" s="55">
        <f t="shared" si="41"/>
        <v>0.85</v>
      </c>
      <c r="AL82" s="56">
        <f t="shared" si="47"/>
        <v>0.71666666666666667</v>
      </c>
    </row>
    <row r="83" spans="2:38" x14ac:dyDescent="0.3">
      <c r="B83" s="267">
        <v>2365</v>
      </c>
      <c r="C83" s="31" t="s">
        <v>165</v>
      </c>
      <c r="D83" s="31">
        <v>2012</v>
      </c>
      <c r="E83" s="155">
        <v>1</v>
      </c>
      <c r="F83" s="139">
        <f t="shared" si="42"/>
        <v>0</v>
      </c>
      <c r="G83" s="31" t="s">
        <v>683</v>
      </c>
      <c r="H83" s="140" t="s">
        <v>817</v>
      </c>
      <c r="I83" s="31" t="s">
        <v>684</v>
      </c>
      <c r="J83" s="138" t="s">
        <v>817</v>
      </c>
      <c r="K83" s="172">
        <v>1</v>
      </c>
      <c r="L83" s="31" t="s">
        <v>810</v>
      </c>
      <c r="M83" s="31" t="s">
        <v>812</v>
      </c>
      <c r="N83" s="32" t="s">
        <v>791</v>
      </c>
      <c r="O83" s="33"/>
      <c r="P83" s="34"/>
      <c r="Q83" s="34"/>
      <c r="R83" s="34"/>
      <c r="S83" s="66">
        <v>1</v>
      </c>
      <c r="T83" s="66">
        <v>0.25</v>
      </c>
      <c r="U83" s="66">
        <v>0.15290000000000001</v>
      </c>
      <c r="V83" s="66">
        <v>1</v>
      </c>
      <c r="W83" s="35"/>
      <c r="X83" s="35"/>
      <c r="Y83" s="35"/>
      <c r="Z83" s="66">
        <v>0.73</v>
      </c>
      <c r="AA83" s="198" t="s">
        <v>818</v>
      </c>
      <c r="AB83" s="186" t="s">
        <v>227</v>
      </c>
      <c r="AC83" s="37"/>
      <c r="AD83" s="37"/>
      <c r="AE83" s="37"/>
      <c r="AF83" s="38">
        <f t="shared" ref="AF83:AI86" si="52">S83</f>
        <v>1</v>
      </c>
      <c r="AG83" s="38">
        <f t="shared" si="52"/>
        <v>0.25</v>
      </c>
      <c r="AH83" s="38">
        <f t="shared" si="52"/>
        <v>0.15290000000000001</v>
      </c>
      <c r="AI83" s="38">
        <f t="shared" si="52"/>
        <v>1</v>
      </c>
      <c r="AJ83" s="39"/>
      <c r="AK83" s="39"/>
      <c r="AL83" s="36"/>
    </row>
    <row r="84" spans="2:38" x14ac:dyDescent="0.3">
      <c r="B84" s="10">
        <v>2365</v>
      </c>
      <c r="C84" s="19" t="s">
        <v>165</v>
      </c>
      <c r="D84" s="19">
        <v>2012</v>
      </c>
      <c r="E84" s="156">
        <v>1</v>
      </c>
      <c r="F84" s="139">
        <f t="shared" si="42"/>
        <v>0</v>
      </c>
      <c r="G84" s="31" t="s">
        <v>683</v>
      </c>
      <c r="H84" s="140" t="s">
        <v>817</v>
      </c>
      <c r="I84" s="31" t="s">
        <v>684</v>
      </c>
      <c r="J84" s="140" t="s">
        <v>817</v>
      </c>
      <c r="K84" s="175">
        <v>1</v>
      </c>
      <c r="L84" s="31" t="s">
        <v>810</v>
      </c>
      <c r="M84" s="165" t="s">
        <v>813</v>
      </c>
      <c r="N84" s="32" t="s">
        <v>791</v>
      </c>
      <c r="O84" s="11"/>
      <c r="P84" s="12"/>
      <c r="Q84" s="12"/>
      <c r="R84" s="12"/>
      <c r="S84" s="22">
        <v>1</v>
      </c>
      <c r="T84" s="22">
        <v>0.32290000000000002</v>
      </c>
      <c r="U84" s="22">
        <v>0.16669999999999999</v>
      </c>
      <c r="V84" s="22">
        <v>1</v>
      </c>
      <c r="W84" s="13"/>
      <c r="X84" s="13"/>
      <c r="Y84" s="13"/>
      <c r="Z84" s="22"/>
      <c r="AA84" s="200"/>
      <c r="AB84" s="191"/>
      <c r="AC84" s="16"/>
      <c r="AD84" s="16"/>
      <c r="AE84" s="16"/>
      <c r="AF84" s="38">
        <f t="shared" si="52"/>
        <v>1</v>
      </c>
      <c r="AG84" s="38">
        <f t="shared" si="52"/>
        <v>0.32290000000000002</v>
      </c>
      <c r="AH84" s="38">
        <f t="shared" si="52"/>
        <v>0.16669999999999999</v>
      </c>
      <c r="AI84" s="38">
        <f t="shared" si="52"/>
        <v>1</v>
      </c>
      <c r="AJ84" s="18"/>
      <c r="AK84" s="18"/>
      <c r="AL84" s="14"/>
    </row>
    <row r="85" spans="2:38" x14ac:dyDescent="0.3">
      <c r="B85" s="10">
        <v>2365</v>
      </c>
      <c r="C85" s="19" t="s">
        <v>165</v>
      </c>
      <c r="D85" s="19">
        <v>2012</v>
      </c>
      <c r="E85" s="156">
        <v>1</v>
      </c>
      <c r="F85" s="139">
        <f t="shared" si="42"/>
        <v>0</v>
      </c>
      <c r="G85" s="31" t="s">
        <v>683</v>
      </c>
      <c r="H85" s="140" t="s">
        <v>817</v>
      </c>
      <c r="I85" s="31" t="s">
        <v>684</v>
      </c>
      <c r="J85" s="140" t="s">
        <v>817</v>
      </c>
      <c r="K85" s="175">
        <v>1</v>
      </c>
      <c r="L85" s="31" t="s">
        <v>810</v>
      </c>
      <c r="M85" s="165" t="s">
        <v>814</v>
      </c>
      <c r="N85" s="32" t="s">
        <v>791</v>
      </c>
      <c r="O85" s="11"/>
      <c r="P85" s="12"/>
      <c r="Q85" s="12"/>
      <c r="R85" s="12"/>
      <c r="S85" s="22">
        <v>0.92310000000000003</v>
      </c>
      <c r="T85" s="22">
        <v>0.51039999999999996</v>
      </c>
      <c r="U85" s="22">
        <v>0.2034</v>
      </c>
      <c r="V85" s="22">
        <v>0.98</v>
      </c>
      <c r="W85" s="13"/>
      <c r="X85" s="13"/>
      <c r="Y85" s="13"/>
      <c r="Z85" s="22"/>
      <c r="AA85" s="200"/>
      <c r="AB85" s="191"/>
      <c r="AC85" s="16"/>
      <c r="AD85" s="16"/>
      <c r="AE85" s="16"/>
      <c r="AF85" s="38">
        <f t="shared" si="52"/>
        <v>0.92310000000000003</v>
      </c>
      <c r="AG85" s="38">
        <f t="shared" si="52"/>
        <v>0.51039999999999996</v>
      </c>
      <c r="AH85" s="38">
        <f t="shared" si="52"/>
        <v>0.2034</v>
      </c>
      <c r="AI85" s="38">
        <f t="shared" si="52"/>
        <v>0.98</v>
      </c>
      <c r="AJ85" s="18"/>
      <c r="AK85" s="18"/>
      <c r="AL85" s="14"/>
    </row>
    <row r="86" spans="2:38" x14ac:dyDescent="0.3">
      <c r="B86" s="10">
        <v>2365</v>
      </c>
      <c r="C86" s="19" t="s">
        <v>165</v>
      </c>
      <c r="D86" s="19">
        <v>2012</v>
      </c>
      <c r="E86" s="156">
        <v>1</v>
      </c>
      <c r="F86" s="139">
        <f>SUM(H86,J86)</f>
        <v>0</v>
      </c>
      <c r="G86" s="31" t="s">
        <v>683</v>
      </c>
      <c r="H86" s="140" t="s">
        <v>817</v>
      </c>
      <c r="I86" s="31" t="s">
        <v>684</v>
      </c>
      <c r="J86" s="140" t="s">
        <v>817</v>
      </c>
      <c r="K86" s="175">
        <v>1</v>
      </c>
      <c r="L86" s="31" t="s">
        <v>810</v>
      </c>
      <c r="M86" s="19" t="s">
        <v>815</v>
      </c>
      <c r="N86" s="32" t="s">
        <v>791</v>
      </c>
      <c r="O86" s="11"/>
      <c r="P86" s="12"/>
      <c r="Q86" s="12"/>
      <c r="R86" s="12"/>
      <c r="S86" s="22">
        <v>0.84619999999999995</v>
      </c>
      <c r="T86" s="22">
        <v>0.57289999999999996</v>
      </c>
      <c r="U86" s="22">
        <v>0.21149999999999999</v>
      </c>
      <c r="V86" s="22">
        <v>0.96489999999999998</v>
      </c>
      <c r="W86" s="13"/>
      <c r="X86" s="13"/>
      <c r="Y86" s="13"/>
      <c r="Z86" s="22"/>
      <c r="AA86" s="200"/>
      <c r="AB86" s="191"/>
      <c r="AC86" s="16"/>
      <c r="AD86" s="16"/>
      <c r="AE86" s="16"/>
      <c r="AF86" s="38">
        <f t="shared" si="52"/>
        <v>0.84619999999999995</v>
      </c>
      <c r="AG86" s="38">
        <f t="shared" si="52"/>
        <v>0.57289999999999996</v>
      </c>
      <c r="AH86" s="38">
        <f t="shared" si="52"/>
        <v>0.21149999999999999</v>
      </c>
      <c r="AI86" s="38">
        <f t="shared" si="52"/>
        <v>0.96489999999999998</v>
      </c>
      <c r="AJ86" s="18"/>
      <c r="AK86" s="18"/>
      <c r="AL86" s="14"/>
    </row>
    <row r="87" spans="2:38" x14ac:dyDescent="0.3">
      <c r="B87" s="10">
        <v>2365</v>
      </c>
      <c r="C87" s="19" t="s">
        <v>165</v>
      </c>
      <c r="D87" s="19">
        <v>2012</v>
      </c>
      <c r="E87" s="156">
        <v>1</v>
      </c>
      <c r="F87" s="139">
        <f>SUM(H87,J87)</f>
        <v>143</v>
      </c>
      <c r="G87" s="31" t="s">
        <v>683</v>
      </c>
      <c r="H87" s="140">
        <v>15</v>
      </c>
      <c r="I87" s="31" t="s">
        <v>684</v>
      </c>
      <c r="J87" s="140">
        <v>128</v>
      </c>
      <c r="K87" s="175">
        <v>1</v>
      </c>
      <c r="L87" s="31" t="s">
        <v>811</v>
      </c>
      <c r="M87" s="31" t="s">
        <v>812</v>
      </c>
      <c r="N87" s="32" t="s">
        <v>791</v>
      </c>
      <c r="O87" s="11">
        <v>15</v>
      </c>
      <c r="P87" s="12">
        <v>94</v>
      </c>
      <c r="Q87" s="12">
        <v>0</v>
      </c>
      <c r="R87" s="12">
        <v>34</v>
      </c>
      <c r="S87" s="22">
        <v>1</v>
      </c>
      <c r="T87" s="22">
        <v>0.2656</v>
      </c>
      <c r="U87" s="22">
        <v>0.1376</v>
      </c>
      <c r="V87" s="22">
        <v>1</v>
      </c>
      <c r="W87" s="13"/>
      <c r="X87" s="13"/>
      <c r="Y87" s="13"/>
      <c r="Z87" s="66">
        <v>0.71299999999999997</v>
      </c>
      <c r="AA87" s="198" t="s">
        <v>816</v>
      </c>
      <c r="AB87" s="191">
        <f t="shared" ref="AB87:AB103" si="53">H87*S87</f>
        <v>15</v>
      </c>
      <c r="AC87" s="16">
        <f t="shared" ref="AC87:AC103" si="54">J87-AE87</f>
        <v>94.003199999999993</v>
      </c>
      <c r="AD87" s="16">
        <f t="shared" ref="AD87:AD103" si="55">H87-AB87</f>
        <v>0</v>
      </c>
      <c r="AE87" s="16">
        <f t="shared" ref="AE87:AE103" si="56">J87*T87</f>
        <v>33.9968</v>
      </c>
      <c r="AF87" s="17">
        <f t="shared" si="43"/>
        <v>1</v>
      </c>
      <c r="AG87" s="17">
        <f t="shared" si="44"/>
        <v>0.2656</v>
      </c>
      <c r="AH87" s="17">
        <f t="shared" si="45"/>
        <v>0.13761063895371881</v>
      </c>
      <c r="AI87" s="17">
        <f t="shared" si="46"/>
        <v>1</v>
      </c>
      <c r="AJ87" s="18">
        <f t="shared" si="40"/>
        <v>1.3616557734204795</v>
      </c>
      <c r="AK87" s="18">
        <f t="shared" si="41"/>
        <v>0</v>
      </c>
      <c r="AL87" s="14">
        <f t="shared" si="47"/>
        <v>0.34263496503496504</v>
      </c>
    </row>
    <row r="88" spans="2:38" x14ac:dyDescent="0.3">
      <c r="B88" s="10">
        <v>2365</v>
      </c>
      <c r="C88" s="19" t="s">
        <v>165</v>
      </c>
      <c r="D88" s="19">
        <v>2012</v>
      </c>
      <c r="E88" s="156">
        <v>1</v>
      </c>
      <c r="F88" s="139">
        <f>SUM(H88,J88)</f>
        <v>143</v>
      </c>
      <c r="G88" s="31" t="s">
        <v>683</v>
      </c>
      <c r="H88" s="140">
        <v>15</v>
      </c>
      <c r="I88" s="31" t="s">
        <v>684</v>
      </c>
      <c r="J88" s="140">
        <v>128</v>
      </c>
      <c r="K88" s="175">
        <v>1</v>
      </c>
      <c r="L88" s="31" t="s">
        <v>811</v>
      </c>
      <c r="M88" s="165" t="s">
        <v>813</v>
      </c>
      <c r="N88" s="32" t="s">
        <v>791</v>
      </c>
      <c r="O88" s="11">
        <v>15</v>
      </c>
      <c r="P88" s="12">
        <v>86</v>
      </c>
      <c r="Q88" s="12">
        <v>0</v>
      </c>
      <c r="R88" s="12">
        <v>42</v>
      </c>
      <c r="S88" s="22">
        <v>1</v>
      </c>
      <c r="T88" s="22">
        <v>0.3281</v>
      </c>
      <c r="U88" s="22">
        <v>0.14849999999999999</v>
      </c>
      <c r="V88" s="22">
        <v>1</v>
      </c>
      <c r="W88" s="13"/>
      <c r="X88" s="13"/>
      <c r="Y88" s="13"/>
      <c r="Z88" s="22"/>
      <c r="AA88" s="200"/>
      <c r="AB88" s="191">
        <f t="shared" si="53"/>
        <v>15</v>
      </c>
      <c r="AC88" s="16">
        <f t="shared" si="54"/>
        <v>86.003199999999993</v>
      </c>
      <c r="AD88" s="16">
        <f t="shared" si="55"/>
        <v>0</v>
      </c>
      <c r="AE88" s="16">
        <f t="shared" si="56"/>
        <v>41.9968</v>
      </c>
      <c r="AF88" s="17">
        <f t="shared" si="43"/>
        <v>1</v>
      </c>
      <c r="AG88" s="17">
        <f t="shared" si="44"/>
        <v>0.3281</v>
      </c>
      <c r="AH88" s="17">
        <f t="shared" si="45"/>
        <v>0.14851014621318931</v>
      </c>
      <c r="AI88" s="17">
        <f t="shared" si="46"/>
        <v>1</v>
      </c>
      <c r="AJ88" s="18">
        <f t="shared" si="40"/>
        <v>1.4883167137966962</v>
      </c>
      <c r="AK88" s="18">
        <f t="shared" si="41"/>
        <v>0</v>
      </c>
      <c r="AL88" s="14">
        <f t="shared" si="47"/>
        <v>0.39857902097902098</v>
      </c>
    </row>
    <row r="89" spans="2:38" x14ac:dyDescent="0.3">
      <c r="B89" s="10">
        <v>2365</v>
      </c>
      <c r="C89" s="19" t="s">
        <v>165</v>
      </c>
      <c r="D89" s="19">
        <v>2012</v>
      </c>
      <c r="E89" s="156">
        <v>1</v>
      </c>
      <c r="F89" s="139">
        <f>SUM(H89,J89)</f>
        <v>143</v>
      </c>
      <c r="G89" s="31" t="s">
        <v>683</v>
      </c>
      <c r="H89" s="140">
        <v>15</v>
      </c>
      <c r="I89" s="31" t="s">
        <v>684</v>
      </c>
      <c r="J89" s="140">
        <v>128</v>
      </c>
      <c r="K89" s="175">
        <v>1</v>
      </c>
      <c r="L89" s="31" t="s">
        <v>811</v>
      </c>
      <c r="M89" s="165" t="s">
        <v>814</v>
      </c>
      <c r="N89" s="32" t="s">
        <v>791</v>
      </c>
      <c r="O89" s="11">
        <v>14</v>
      </c>
      <c r="P89" s="12">
        <v>62</v>
      </c>
      <c r="Q89" s="12">
        <v>1</v>
      </c>
      <c r="R89" s="12">
        <v>66</v>
      </c>
      <c r="S89" s="22">
        <v>0.93330000000000002</v>
      </c>
      <c r="T89" s="22">
        <v>0.51559999999999995</v>
      </c>
      <c r="U89" s="22">
        <v>0.1842</v>
      </c>
      <c r="V89" s="22">
        <v>0.98509999999999998</v>
      </c>
      <c r="W89" s="13"/>
      <c r="X89" s="13"/>
      <c r="Y89" s="13"/>
      <c r="Z89" s="22"/>
      <c r="AA89" s="200"/>
      <c r="AB89" s="191">
        <f t="shared" si="53"/>
        <v>13.999500000000001</v>
      </c>
      <c r="AC89" s="16">
        <f t="shared" si="54"/>
        <v>62.003200000000007</v>
      </c>
      <c r="AD89" s="16">
        <f t="shared" si="55"/>
        <v>1.0004999999999988</v>
      </c>
      <c r="AE89" s="16">
        <f t="shared" si="56"/>
        <v>65.996799999999993</v>
      </c>
      <c r="AF89" s="17">
        <f t="shared" si="43"/>
        <v>0.93330000000000013</v>
      </c>
      <c r="AG89" s="17">
        <f t="shared" si="44"/>
        <v>0.51559999999999995</v>
      </c>
      <c r="AH89" s="17">
        <f t="shared" si="45"/>
        <v>0.18419740351329625</v>
      </c>
      <c r="AI89" s="17">
        <f t="shared" si="46"/>
        <v>0.98506656238385726</v>
      </c>
      <c r="AJ89" s="18">
        <f t="shared" si="40"/>
        <v>1.9267134599504543</v>
      </c>
      <c r="AK89" s="18">
        <f t="shared" si="41"/>
        <v>0.12936384794414252</v>
      </c>
      <c r="AL89" s="14">
        <f t="shared" si="47"/>
        <v>0.5594146853146853</v>
      </c>
    </row>
    <row r="90" spans="2:38" ht="17.25" thickBot="1" x14ac:dyDescent="0.35">
      <c r="B90" s="271">
        <v>2365</v>
      </c>
      <c r="C90" s="49" t="s">
        <v>165</v>
      </c>
      <c r="D90" s="49">
        <v>2012</v>
      </c>
      <c r="E90" s="163">
        <v>1</v>
      </c>
      <c r="F90" s="148">
        <f>SUM(H90,J90)</f>
        <v>143</v>
      </c>
      <c r="G90" s="67" t="s">
        <v>683</v>
      </c>
      <c r="H90" s="149">
        <v>15</v>
      </c>
      <c r="I90" s="67" t="s">
        <v>684</v>
      </c>
      <c r="J90" s="149">
        <v>128</v>
      </c>
      <c r="K90" s="173">
        <v>1</v>
      </c>
      <c r="L90" s="67" t="s">
        <v>811</v>
      </c>
      <c r="M90" s="49" t="s">
        <v>815</v>
      </c>
      <c r="N90" s="74" t="s">
        <v>791</v>
      </c>
      <c r="O90" s="57">
        <v>13</v>
      </c>
      <c r="P90" s="58">
        <v>55</v>
      </c>
      <c r="Q90" s="58">
        <v>2</v>
      </c>
      <c r="R90" s="58">
        <v>73</v>
      </c>
      <c r="S90" s="52">
        <v>0.86660000000000004</v>
      </c>
      <c r="T90" s="52">
        <v>0.57030000000000003</v>
      </c>
      <c r="U90" s="52">
        <v>0.19109999999999999</v>
      </c>
      <c r="V90" s="52">
        <v>0.97330000000000005</v>
      </c>
      <c r="W90" s="51"/>
      <c r="X90" s="51"/>
      <c r="Y90" s="51"/>
      <c r="Z90" s="52"/>
      <c r="AA90" s="199"/>
      <c r="AB90" s="192">
        <f t="shared" si="53"/>
        <v>12.999000000000001</v>
      </c>
      <c r="AC90" s="53">
        <f t="shared" si="54"/>
        <v>55.001599999999996</v>
      </c>
      <c r="AD90" s="53">
        <f t="shared" si="55"/>
        <v>2.0009999999999994</v>
      </c>
      <c r="AE90" s="53">
        <f t="shared" si="56"/>
        <v>72.998400000000004</v>
      </c>
      <c r="AF90" s="54">
        <f t="shared" si="43"/>
        <v>0.86660000000000004</v>
      </c>
      <c r="AG90" s="54">
        <f t="shared" si="44"/>
        <v>0.57030000000000003</v>
      </c>
      <c r="AH90" s="54">
        <f t="shared" si="45"/>
        <v>0.19116007799931181</v>
      </c>
      <c r="AI90" s="54">
        <f t="shared" si="46"/>
        <v>0.97331978655829243</v>
      </c>
      <c r="AJ90" s="55">
        <f t="shared" si="40"/>
        <v>2.0167558761926929</v>
      </c>
      <c r="AK90" s="55">
        <f t="shared" si="41"/>
        <v>0.23391197615290191</v>
      </c>
      <c r="AL90" s="56">
        <f t="shared" si="47"/>
        <v>0.60138041958041955</v>
      </c>
    </row>
    <row r="91" spans="2:38" x14ac:dyDescent="0.3">
      <c r="B91" s="267">
        <v>2391</v>
      </c>
      <c r="C91" s="31" t="s">
        <v>185</v>
      </c>
      <c r="D91" s="31">
        <v>2012</v>
      </c>
      <c r="E91" s="155">
        <v>1</v>
      </c>
      <c r="F91" s="139">
        <f t="shared" ref="F91:F99" si="57">SUM(H91,J91)</f>
        <v>159</v>
      </c>
      <c r="G91" s="31" t="s">
        <v>824</v>
      </c>
      <c r="H91" s="140">
        <v>78</v>
      </c>
      <c r="I91" s="31" t="s">
        <v>823</v>
      </c>
      <c r="J91" s="140">
        <v>81</v>
      </c>
      <c r="K91" s="172">
        <v>1</v>
      </c>
      <c r="L91" s="31" t="s">
        <v>252</v>
      </c>
      <c r="M91" s="166">
        <v>0.28999999999999998</v>
      </c>
      <c r="N91" s="32" t="s">
        <v>774</v>
      </c>
      <c r="O91" s="33"/>
      <c r="P91" s="34"/>
      <c r="Q91" s="34"/>
      <c r="R91" s="34"/>
      <c r="S91" s="35">
        <v>0.72</v>
      </c>
      <c r="T91" s="35">
        <v>0.69</v>
      </c>
      <c r="U91" s="35"/>
      <c r="V91" s="35"/>
      <c r="W91" s="35"/>
      <c r="X91" s="35"/>
      <c r="Y91" s="35"/>
      <c r="Z91" s="66"/>
      <c r="AA91" s="198"/>
      <c r="AB91" s="186">
        <f t="shared" si="53"/>
        <v>56.16</v>
      </c>
      <c r="AC91" s="37">
        <f t="shared" si="54"/>
        <v>25.110000000000007</v>
      </c>
      <c r="AD91" s="37">
        <f t="shared" si="55"/>
        <v>21.840000000000003</v>
      </c>
      <c r="AE91" s="37">
        <f t="shared" si="56"/>
        <v>55.889999999999993</v>
      </c>
      <c r="AF91" s="38">
        <f t="shared" si="43"/>
        <v>0.72</v>
      </c>
      <c r="AG91" s="38">
        <f t="shared" si="44"/>
        <v>0.69</v>
      </c>
      <c r="AH91" s="38">
        <f t="shared" si="45"/>
        <v>0.69102990033222578</v>
      </c>
      <c r="AI91" s="38">
        <f t="shared" si="46"/>
        <v>0.71902740254727904</v>
      </c>
      <c r="AJ91" s="39">
        <f t="shared" si="40"/>
        <v>2.32258064516129</v>
      </c>
      <c r="AK91" s="39">
        <f t="shared" si="41"/>
        <v>0.40579710144927544</v>
      </c>
      <c r="AL91" s="36">
        <f t="shared" si="47"/>
        <v>0.70471698113207537</v>
      </c>
    </row>
    <row r="92" spans="2:38" x14ac:dyDescent="0.3">
      <c r="B92" s="267">
        <v>2391</v>
      </c>
      <c r="C92" s="31" t="s">
        <v>185</v>
      </c>
      <c r="D92" s="31">
        <v>2012</v>
      </c>
      <c r="E92" s="155">
        <v>1</v>
      </c>
      <c r="F92" s="139">
        <f t="shared" si="57"/>
        <v>159</v>
      </c>
      <c r="G92" s="31" t="s">
        <v>824</v>
      </c>
      <c r="H92" s="140">
        <v>78</v>
      </c>
      <c r="I92" s="31" t="s">
        <v>823</v>
      </c>
      <c r="J92" s="140">
        <v>81</v>
      </c>
      <c r="K92" s="172">
        <v>1</v>
      </c>
      <c r="L92" s="31" t="s">
        <v>252</v>
      </c>
      <c r="M92" s="19">
        <v>0.35599999999999998</v>
      </c>
      <c r="N92" s="15" t="s">
        <v>774</v>
      </c>
      <c r="O92" s="11"/>
      <c r="P92" s="12"/>
      <c r="Q92" s="12"/>
      <c r="R92" s="12"/>
      <c r="S92" s="13">
        <v>0.69</v>
      </c>
      <c r="T92" s="13">
        <v>0.77</v>
      </c>
      <c r="U92" s="13"/>
      <c r="V92" s="13"/>
      <c r="W92" s="13"/>
      <c r="X92" s="13"/>
      <c r="Y92" s="13"/>
      <c r="Z92" s="22"/>
      <c r="AA92" s="200"/>
      <c r="AB92" s="191">
        <f t="shared" si="53"/>
        <v>53.819999999999993</v>
      </c>
      <c r="AC92" s="16">
        <f t="shared" si="54"/>
        <v>18.629999999999995</v>
      </c>
      <c r="AD92" s="16">
        <f t="shared" si="55"/>
        <v>24.180000000000007</v>
      </c>
      <c r="AE92" s="16">
        <f t="shared" si="56"/>
        <v>62.370000000000005</v>
      </c>
      <c r="AF92" s="17">
        <f t="shared" si="43"/>
        <v>0.69</v>
      </c>
      <c r="AG92" s="17">
        <f t="shared" si="44"/>
        <v>0.77</v>
      </c>
      <c r="AH92" s="17">
        <f t="shared" si="45"/>
        <v>0.74285714285714288</v>
      </c>
      <c r="AI92" s="17">
        <f t="shared" si="46"/>
        <v>0.72062391681109184</v>
      </c>
      <c r="AJ92" s="18">
        <f t="shared" si="40"/>
        <v>3</v>
      </c>
      <c r="AK92" s="18">
        <f t="shared" si="41"/>
        <v>0.40259740259740268</v>
      </c>
      <c r="AL92" s="14">
        <f t="shared" si="47"/>
        <v>0.73075471698113204</v>
      </c>
    </row>
    <row r="93" spans="2:38" x14ac:dyDescent="0.3">
      <c r="B93" s="267">
        <v>2391</v>
      </c>
      <c r="C93" s="31" t="s">
        <v>185</v>
      </c>
      <c r="D93" s="31">
        <v>2012</v>
      </c>
      <c r="E93" s="155">
        <v>1</v>
      </c>
      <c r="F93" s="139">
        <f t="shared" si="57"/>
        <v>159</v>
      </c>
      <c r="G93" s="31" t="s">
        <v>824</v>
      </c>
      <c r="H93" s="140">
        <v>78</v>
      </c>
      <c r="I93" s="31" t="s">
        <v>823</v>
      </c>
      <c r="J93" s="140">
        <v>81</v>
      </c>
      <c r="K93" s="172">
        <v>1</v>
      </c>
      <c r="L93" s="31" t="s">
        <v>252</v>
      </c>
      <c r="M93" s="19">
        <v>0.44500000000000001</v>
      </c>
      <c r="N93" s="15" t="s">
        <v>774</v>
      </c>
      <c r="O93" s="11"/>
      <c r="P93" s="12"/>
      <c r="Q93" s="12"/>
      <c r="R93" s="12"/>
      <c r="S93" s="13">
        <v>0.69</v>
      </c>
      <c r="T93" s="13">
        <v>0.83</v>
      </c>
      <c r="U93" s="13"/>
      <c r="V93" s="13"/>
      <c r="W93" s="13"/>
      <c r="X93" s="13"/>
      <c r="Y93" s="13"/>
      <c r="Z93" s="22"/>
      <c r="AA93" s="200"/>
      <c r="AB93" s="191">
        <f t="shared" si="53"/>
        <v>53.819999999999993</v>
      </c>
      <c r="AC93" s="16">
        <f t="shared" si="54"/>
        <v>13.77000000000001</v>
      </c>
      <c r="AD93" s="16">
        <f t="shared" si="55"/>
        <v>24.180000000000007</v>
      </c>
      <c r="AE93" s="16">
        <f t="shared" si="56"/>
        <v>67.22999999999999</v>
      </c>
      <c r="AF93" s="17">
        <f t="shared" si="43"/>
        <v>0.69</v>
      </c>
      <c r="AG93" s="17">
        <f t="shared" si="44"/>
        <v>0.82999999999999985</v>
      </c>
      <c r="AH93" s="17">
        <f t="shared" si="45"/>
        <v>0.79627163781624488</v>
      </c>
      <c r="AI93" s="17">
        <f t="shared" si="46"/>
        <v>0.73547751887102064</v>
      </c>
      <c r="AJ93" s="18">
        <f t="shared" si="40"/>
        <v>4.0588235294117609</v>
      </c>
      <c r="AK93" s="18">
        <f t="shared" si="41"/>
        <v>0.37349397590361461</v>
      </c>
      <c r="AL93" s="14">
        <f t="shared" si="47"/>
        <v>0.76132075471698102</v>
      </c>
    </row>
    <row r="94" spans="2:38" x14ac:dyDescent="0.3">
      <c r="B94" s="267">
        <v>2391</v>
      </c>
      <c r="C94" s="31" t="s">
        <v>185</v>
      </c>
      <c r="D94" s="31">
        <v>2012</v>
      </c>
      <c r="E94" s="155">
        <v>1</v>
      </c>
      <c r="F94" s="139">
        <f t="shared" si="57"/>
        <v>159</v>
      </c>
      <c r="G94" s="31" t="s">
        <v>824</v>
      </c>
      <c r="H94" s="140">
        <v>78</v>
      </c>
      <c r="I94" s="31" t="s">
        <v>823</v>
      </c>
      <c r="J94" s="140">
        <v>81</v>
      </c>
      <c r="K94" s="172">
        <v>1</v>
      </c>
      <c r="L94" s="31" t="s">
        <v>252</v>
      </c>
      <c r="M94" s="19">
        <v>0.57499999999999996</v>
      </c>
      <c r="N94" s="15" t="s">
        <v>774</v>
      </c>
      <c r="O94" s="11"/>
      <c r="P94" s="12"/>
      <c r="Q94" s="12"/>
      <c r="R94" s="12"/>
      <c r="S94" s="13">
        <v>0.63</v>
      </c>
      <c r="T94" s="13">
        <v>0.88</v>
      </c>
      <c r="U94" s="13"/>
      <c r="V94" s="13"/>
      <c r="W94" s="13"/>
      <c r="X94" s="13"/>
      <c r="Y94" s="13"/>
      <c r="Z94" s="22"/>
      <c r="AA94" s="200"/>
      <c r="AB94" s="191">
        <f t="shared" si="53"/>
        <v>49.14</v>
      </c>
      <c r="AC94" s="16">
        <f t="shared" si="54"/>
        <v>9.7199999999999989</v>
      </c>
      <c r="AD94" s="16">
        <f t="shared" si="55"/>
        <v>28.86</v>
      </c>
      <c r="AE94" s="16">
        <f t="shared" si="56"/>
        <v>71.28</v>
      </c>
      <c r="AF94" s="17">
        <f t="shared" si="43"/>
        <v>0.63</v>
      </c>
      <c r="AG94" s="17">
        <f t="shared" si="44"/>
        <v>0.88</v>
      </c>
      <c r="AH94" s="17">
        <f t="shared" si="45"/>
        <v>0.83486238532110091</v>
      </c>
      <c r="AI94" s="17">
        <f t="shared" si="46"/>
        <v>0.71180347513481124</v>
      </c>
      <c r="AJ94" s="18">
        <f t="shared" si="40"/>
        <v>5.25</v>
      </c>
      <c r="AK94" s="18">
        <f t="shared" si="41"/>
        <v>0.42045454545454547</v>
      </c>
      <c r="AL94" s="14">
        <f t="shared" si="47"/>
        <v>0.75735849056603777</v>
      </c>
    </row>
    <row r="95" spans="2:38" x14ac:dyDescent="0.3">
      <c r="B95" s="267">
        <v>2391</v>
      </c>
      <c r="C95" s="31" t="s">
        <v>185</v>
      </c>
      <c r="D95" s="31">
        <v>2012</v>
      </c>
      <c r="E95" s="155">
        <v>1</v>
      </c>
      <c r="F95" s="139">
        <f t="shared" si="57"/>
        <v>159</v>
      </c>
      <c r="G95" s="31" t="s">
        <v>824</v>
      </c>
      <c r="H95" s="140">
        <v>78</v>
      </c>
      <c r="I95" s="31" t="s">
        <v>823</v>
      </c>
      <c r="J95" s="140">
        <v>81</v>
      </c>
      <c r="K95" s="172">
        <v>1</v>
      </c>
      <c r="L95" s="31" t="s">
        <v>252</v>
      </c>
      <c r="M95" s="19">
        <v>0.94499999999999995</v>
      </c>
      <c r="N95" s="15" t="s">
        <v>774</v>
      </c>
      <c r="O95" s="11"/>
      <c r="P95" s="12"/>
      <c r="Q95" s="12"/>
      <c r="R95" s="12"/>
      <c r="S95" s="13">
        <v>0.49</v>
      </c>
      <c r="T95" s="13">
        <v>0.95</v>
      </c>
      <c r="U95" s="13"/>
      <c r="V95" s="13"/>
      <c r="W95" s="13"/>
      <c r="X95" s="13"/>
      <c r="Y95" s="13"/>
      <c r="Z95" s="22"/>
      <c r="AA95" s="200"/>
      <c r="AB95" s="191">
        <f t="shared" si="53"/>
        <v>38.22</v>
      </c>
      <c r="AC95" s="16">
        <f t="shared" si="54"/>
        <v>4.0499999999999972</v>
      </c>
      <c r="AD95" s="16">
        <f t="shared" si="55"/>
        <v>39.78</v>
      </c>
      <c r="AE95" s="16">
        <f t="shared" si="56"/>
        <v>76.95</v>
      </c>
      <c r="AF95" s="17">
        <f t="shared" si="43"/>
        <v>0.49</v>
      </c>
      <c r="AG95" s="17">
        <f t="shared" si="44"/>
        <v>0.95000000000000007</v>
      </c>
      <c r="AH95" s="17">
        <f t="shared" si="45"/>
        <v>0.90418736692689861</v>
      </c>
      <c r="AI95" s="17">
        <f t="shared" si="46"/>
        <v>0.6592135697764071</v>
      </c>
      <c r="AJ95" s="18">
        <f t="shared" si="40"/>
        <v>9.8000000000000131</v>
      </c>
      <c r="AK95" s="18">
        <f t="shared" si="41"/>
        <v>0.5368421052631579</v>
      </c>
      <c r="AL95" s="14">
        <f t="shared" si="47"/>
        <v>0.72433962264150942</v>
      </c>
    </row>
    <row r="96" spans="2:38" x14ac:dyDescent="0.3">
      <c r="B96" s="267">
        <v>2391</v>
      </c>
      <c r="C96" s="31" t="s">
        <v>185</v>
      </c>
      <c r="D96" s="31">
        <v>2012</v>
      </c>
      <c r="E96" s="155">
        <v>1</v>
      </c>
      <c r="F96" s="139">
        <f t="shared" si="57"/>
        <v>159</v>
      </c>
      <c r="G96" s="31" t="s">
        <v>824</v>
      </c>
      <c r="H96" s="140">
        <v>78</v>
      </c>
      <c r="I96" s="31" t="s">
        <v>823</v>
      </c>
      <c r="J96" s="140">
        <v>81</v>
      </c>
      <c r="K96" s="172">
        <v>1</v>
      </c>
      <c r="L96" s="31" t="s">
        <v>252</v>
      </c>
      <c r="M96" s="19">
        <v>1.405</v>
      </c>
      <c r="N96" s="15" t="s">
        <v>774</v>
      </c>
      <c r="O96" s="11"/>
      <c r="P96" s="12"/>
      <c r="Q96" s="12"/>
      <c r="R96" s="12"/>
      <c r="S96" s="13">
        <v>0.35</v>
      </c>
      <c r="T96" s="13">
        <v>0.99</v>
      </c>
      <c r="U96" s="13"/>
      <c r="V96" s="13"/>
      <c r="W96" s="13"/>
      <c r="X96" s="13"/>
      <c r="Y96" s="13"/>
      <c r="Z96" s="22"/>
      <c r="AA96" s="200"/>
      <c r="AB96" s="191">
        <f t="shared" si="53"/>
        <v>27.299999999999997</v>
      </c>
      <c r="AC96" s="16">
        <f t="shared" si="54"/>
        <v>0.81000000000000227</v>
      </c>
      <c r="AD96" s="16">
        <f t="shared" si="55"/>
        <v>50.7</v>
      </c>
      <c r="AE96" s="16">
        <f t="shared" si="56"/>
        <v>80.19</v>
      </c>
      <c r="AF96" s="17">
        <f t="shared" si="43"/>
        <v>0.35</v>
      </c>
      <c r="AG96" s="17">
        <f t="shared" si="44"/>
        <v>0.99</v>
      </c>
      <c r="AH96" s="17">
        <f t="shared" si="45"/>
        <v>0.97118463180362857</v>
      </c>
      <c r="AI96" s="17">
        <f t="shared" si="46"/>
        <v>0.61265184506073811</v>
      </c>
      <c r="AJ96" s="18">
        <f t="shared" ref="AJ96:AJ139" si="58">AF96/(1-AG96)</f>
        <v>34.999999999999964</v>
      </c>
      <c r="AK96" s="18">
        <f t="shared" si="41"/>
        <v>0.65656565656565657</v>
      </c>
      <c r="AL96" s="14">
        <f t="shared" si="47"/>
        <v>0.67603773584905658</v>
      </c>
    </row>
    <row r="97" spans="2:38" ht="17.25" thickBot="1" x14ac:dyDescent="0.35">
      <c r="B97" s="268">
        <v>2391</v>
      </c>
      <c r="C97" s="67" t="s">
        <v>185</v>
      </c>
      <c r="D97" s="67">
        <v>2012</v>
      </c>
      <c r="E97" s="158">
        <v>1</v>
      </c>
      <c r="F97" s="148">
        <f t="shared" si="57"/>
        <v>159</v>
      </c>
      <c r="G97" s="67" t="s">
        <v>824</v>
      </c>
      <c r="H97" s="149">
        <v>78</v>
      </c>
      <c r="I97" s="67" t="s">
        <v>823</v>
      </c>
      <c r="J97" s="149">
        <v>81</v>
      </c>
      <c r="K97" s="176">
        <v>1</v>
      </c>
      <c r="L97" s="67" t="s">
        <v>252</v>
      </c>
      <c r="M97" s="49">
        <v>1.605</v>
      </c>
      <c r="N97" s="50" t="s">
        <v>677</v>
      </c>
      <c r="O97" s="57"/>
      <c r="P97" s="58"/>
      <c r="Q97" s="58"/>
      <c r="R97" s="58"/>
      <c r="S97" s="56">
        <v>0.3</v>
      </c>
      <c r="T97" s="56">
        <v>1</v>
      </c>
      <c r="U97" s="51"/>
      <c r="V97" s="51"/>
      <c r="W97" s="51"/>
      <c r="X97" s="51"/>
      <c r="Y97" s="51"/>
      <c r="Z97" s="52"/>
      <c r="AA97" s="199"/>
      <c r="AB97" s="192">
        <f t="shared" si="53"/>
        <v>23.4</v>
      </c>
      <c r="AC97" s="53">
        <f t="shared" si="54"/>
        <v>0</v>
      </c>
      <c r="AD97" s="53">
        <f t="shared" si="55"/>
        <v>54.6</v>
      </c>
      <c r="AE97" s="53">
        <f t="shared" si="56"/>
        <v>81</v>
      </c>
      <c r="AF97" s="54">
        <f t="shared" si="43"/>
        <v>0.3</v>
      </c>
      <c r="AG97" s="54">
        <f t="shared" si="44"/>
        <v>1</v>
      </c>
      <c r="AH97" s="54">
        <f t="shared" si="45"/>
        <v>1</v>
      </c>
      <c r="AI97" s="54">
        <f t="shared" si="46"/>
        <v>0.59734513274336287</v>
      </c>
      <c r="AJ97" s="55"/>
      <c r="AK97" s="55">
        <f t="shared" si="41"/>
        <v>0.7</v>
      </c>
      <c r="AL97" s="56">
        <f t="shared" si="47"/>
        <v>0.65660377358490574</v>
      </c>
    </row>
    <row r="98" spans="2:38" x14ac:dyDescent="0.3">
      <c r="B98" s="267">
        <v>3692</v>
      </c>
      <c r="C98" s="127" t="s">
        <v>215</v>
      </c>
      <c r="D98" s="31">
        <v>2012</v>
      </c>
      <c r="E98" s="155">
        <v>1</v>
      </c>
      <c r="F98" s="139">
        <f t="shared" si="57"/>
        <v>1560</v>
      </c>
      <c r="G98" s="31" t="s">
        <v>683</v>
      </c>
      <c r="H98" s="140">
        <v>111</v>
      </c>
      <c r="I98" s="31" t="s">
        <v>684</v>
      </c>
      <c r="J98" s="140">
        <v>1449</v>
      </c>
      <c r="K98" s="172">
        <v>1</v>
      </c>
      <c r="L98" s="31" t="s">
        <v>243</v>
      </c>
      <c r="M98" s="159">
        <v>0.1</v>
      </c>
      <c r="N98" s="32" t="s">
        <v>774</v>
      </c>
      <c r="O98" s="33"/>
      <c r="P98" s="34"/>
      <c r="Q98" s="34">
        <v>1</v>
      </c>
      <c r="R98" s="34"/>
      <c r="S98" s="35">
        <v>0.99099999999999999</v>
      </c>
      <c r="T98" s="35">
        <v>0.122</v>
      </c>
      <c r="U98" s="66">
        <v>0.08</v>
      </c>
      <c r="V98" s="35">
        <v>0.99399999999999999</v>
      </c>
      <c r="W98" s="35">
        <v>1.1299999999999999</v>
      </c>
      <c r="X98" s="35">
        <v>7.0000000000000007E-2</v>
      </c>
      <c r="Y98" s="35"/>
      <c r="Z98" s="66">
        <v>0.76</v>
      </c>
      <c r="AA98" s="198" t="s">
        <v>831</v>
      </c>
      <c r="AB98" s="186">
        <f t="shared" si="53"/>
        <v>110.001</v>
      </c>
      <c r="AC98" s="37">
        <f t="shared" si="54"/>
        <v>1272.222</v>
      </c>
      <c r="AD98" s="37">
        <f t="shared" si="55"/>
        <v>0.99899999999999523</v>
      </c>
      <c r="AE98" s="37">
        <f t="shared" si="56"/>
        <v>176.77799999999999</v>
      </c>
      <c r="AF98" s="38">
        <f t="shared" si="43"/>
        <v>0.99099999999999999</v>
      </c>
      <c r="AG98" s="38">
        <f t="shared" si="44"/>
        <v>0.122</v>
      </c>
      <c r="AH98" s="38">
        <f t="shared" si="45"/>
        <v>7.9582672260554196E-2</v>
      </c>
      <c r="AI98" s="38">
        <f t="shared" si="46"/>
        <v>0.99438060041512688</v>
      </c>
      <c r="AJ98" s="39">
        <f t="shared" si="58"/>
        <v>1.1287015945330297</v>
      </c>
      <c r="AK98" s="39">
        <f t="shared" si="41"/>
        <v>7.3770491803278757E-2</v>
      </c>
      <c r="AL98" s="36">
        <f t="shared" si="47"/>
        <v>0.18383269230769231</v>
      </c>
    </row>
    <row r="99" spans="2:38" x14ac:dyDescent="0.3">
      <c r="B99" s="267">
        <v>3692</v>
      </c>
      <c r="C99" s="127" t="s">
        <v>1516</v>
      </c>
      <c r="D99" s="31">
        <v>2012</v>
      </c>
      <c r="E99" s="155">
        <v>1</v>
      </c>
      <c r="F99" s="139">
        <f t="shared" si="57"/>
        <v>1560</v>
      </c>
      <c r="G99" s="31" t="s">
        <v>683</v>
      </c>
      <c r="H99" s="140">
        <v>111</v>
      </c>
      <c r="I99" s="31" t="s">
        <v>684</v>
      </c>
      <c r="J99" s="140">
        <v>1449</v>
      </c>
      <c r="K99" s="172">
        <v>1</v>
      </c>
      <c r="L99" s="31" t="s">
        <v>243</v>
      </c>
      <c r="M99" s="19">
        <v>0.12</v>
      </c>
      <c r="N99" s="15" t="s">
        <v>774</v>
      </c>
      <c r="O99" s="11"/>
      <c r="P99" s="12"/>
      <c r="Q99" s="12">
        <v>1</v>
      </c>
      <c r="R99" s="12"/>
      <c r="S99" s="13">
        <v>0.99099999999999999</v>
      </c>
      <c r="T99" s="13">
        <v>0.19700000000000001</v>
      </c>
      <c r="U99" s="13">
        <v>8.5999999999999993E-2</v>
      </c>
      <c r="V99" s="13">
        <v>0.997</v>
      </c>
      <c r="W99" s="13">
        <v>1.24</v>
      </c>
      <c r="X99" s="13">
        <v>0.04</v>
      </c>
      <c r="Y99" s="13"/>
      <c r="Z99" s="22"/>
      <c r="AA99" s="200"/>
      <c r="AB99" s="191">
        <f t="shared" si="53"/>
        <v>110.001</v>
      </c>
      <c r="AC99" s="16">
        <f t="shared" si="54"/>
        <v>1163.547</v>
      </c>
      <c r="AD99" s="16">
        <f t="shared" si="55"/>
        <v>0.99899999999999523</v>
      </c>
      <c r="AE99" s="16">
        <f t="shared" si="56"/>
        <v>285.45300000000003</v>
      </c>
      <c r="AF99" s="17">
        <f t="shared" si="43"/>
        <v>0.99099999999999999</v>
      </c>
      <c r="AG99" s="17">
        <f t="shared" si="44"/>
        <v>0.19700000000000001</v>
      </c>
      <c r="AH99" s="17">
        <f t="shared" si="45"/>
        <v>8.6373658472236617E-2</v>
      </c>
      <c r="AI99" s="17">
        <f t="shared" si="46"/>
        <v>0.99651250471283159</v>
      </c>
      <c r="AJ99" s="18">
        <f t="shared" si="58"/>
        <v>1.2341220423412205</v>
      </c>
      <c r="AK99" s="18">
        <f t="shared" si="41"/>
        <v>4.5685279187817299E-2</v>
      </c>
      <c r="AL99" s="14">
        <f t="shared" si="47"/>
        <v>0.25349615384615387</v>
      </c>
    </row>
    <row r="100" spans="2:38" ht="17.25" thickBot="1" x14ac:dyDescent="0.35">
      <c r="B100" s="268">
        <v>3692</v>
      </c>
      <c r="C100" s="128" t="s">
        <v>215</v>
      </c>
      <c r="D100" s="67">
        <v>2012</v>
      </c>
      <c r="E100" s="158">
        <v>1</v>
      </c>
      <c r="F100" s="148">
        <f>SUM(H100,J100)</f>
        <v>1560</v>
      </c>
      <c r="G100" s="67" t="s">
        <v>683</v>
      </c>
      <c r="H100" s="149">
        <v>111</v>
      </c>
      <c r="I100" s="67" t="s">
        <v>684</v>
      </c>
      <c r="J100" s="149">
        <v>1449</v>
      </c>
      <c r="K100" s="176">
        <v>1</v>
      </c>
      <c r="L100" s="67" t="s">
        <v>243</v>
      </c>
      <c r="M100" s="49">
        <v>0.14000000000000001</v>
      </c>
      <c r="N100" s="50" t="s">
        <v>774</v>
      </c>
      <c r="O100" s="57"/>
      <c r="P100" s="58"/>
      <c r="Q100" s="58">
        <v>3</v>
      </c>
      <c r="R100" s="58"/>
      <c r="S100" s="51">
        <v>0.97299999999999998</v>
      </c>
      <c r="T100" s="51">
        <v>0.26800000000000002</v>
      </c>
      <c r="U100" s="51">
        <v>9.1999999999999998E-2</v>
      </c>
      <c r="V100" s="51">
        <v>0.99199999999999999</v>
      </c>
      <c r="W100" s="51">
        <v>1.33</v>
      </c>
      <c r="X100" s="51">
        <v>0.06</v>
      </c>
      <c r="Y100" s="51"/>
      <c r="Z100" s="52"/>
      <c r="AA100" s="199"/>
      <c r="AB100" s="192">
        <f t="shared" si="53"/>
        <v>108.003</v>
      </c>
      <c r="AC100" s="53">
        <f t="shared" si="54"/>
        <v>1060.6679999999999</v>
      </c>
      <c r="AD100" s="53">
        <f t="shared" si="55"/>
        <v>2.9969999999999999</v>
      </c>
      <c r="AE100" s="53">
        <f t="shared" si="56"/>
        <v>388.33200000000005</v>
      </c>
      <c r="AF100" s="54">
        <f t="shared" si="43"/>
        <v>0.97299999999999998</v>
      </c>
      <c r="AG100" s="54">
        <f t="shared" si="44"/>
        <v>0.26800000000000002</v>
      </c>
      <c r="AH100" s="54">
        <f t="shared" si="45"/>
        <v>9.2415230633771189E-2</v>
      </c>
      <c r="AI100" s="54">
        <f t="shared" si="46"/>
        <v>0.99234148248660325</v>
      </c>
      <c r="AJ100" s="55">
        <f t="shared" si="58"/>
        <v>1.3292349726775956</v>
      </c>
      <c r="AK100" s="55">
        <f t="shared" si="41"/>
        <v>0.1007462686567165</v>
      </c>
      <c r="AL100" s="56">
        <f t="shared" si="47"/>
        <v>0.31816346153846159</v>
      </c>
    </row>
    <row r="101" spans="2:38" x14ac:dyDescent="0.3">
      <c r="B101" s="267">
        <v>2606</v>
      </c>
      <c r="C101" s="127" t="s">
        <v>189</v>
      </c>
      <c r="D101" s="31">
        <v>2011</v>
      </c>
      <c r="E101" s="155">
        <v>1</v>
      </c>
      <c r="F101" s="139">
        <f t="shared" ref="F101:F142" si="59">SUM(H101,J101)</f>
        <v>346</v>
      </c>
      <c r="G101" s="31" t="s">
        <v>836</v>
      </c>
      <c r="H101" s="140">
        <v>22</v>
      </c>
      <c r="I101" s="31" t="s">
        <v>837</v>
      </c>
      <c r="J101" s="140">
        <v>324</v>
      </c>
      <c r="K101" s="172">
        <v>1</v>
      </c>
      <c r="L101" s="31" t="s">
        <v>252</v>
      </c>
      <c r="M101" s="31">
        <v>24</v>
      </c>
      <c r="N101" s="32" t="s">
        <v>839</v>
      </c>
      <c r="O101" s="33"/>
      <c r="P101" s="34"/>
      <c r="Q101" s="34"/>
      <c r="R101" s="34"/>
      <c r="S101" s="35">
        <v>0.96</v>
      </c>
      <c r="T101" s="35">
        <v>0.13</v>
      </c>
      <c r="U101" s="35">
        <v>0.15</v>
      </c>
      <c r="V101" s="35">
        <v>0.95</v>
      </c>
      <c r="W101" s="35"/>
      <c r="X101" s="35"/>
      <c r="Y101" s="35"/>
      <c r="Z101" s="66">
        <v>0.64300000000000002</v>
      </c>
      <c r="AA101" s="198" t="s">
        <v>840</v>
      </c>
      <c r="AB101" s="186">
        <f t="shared" si="53"/>
        <v>21.119999999999997</v>
      </c>
      <c r="AC101" s="37">
        <f t="shared" si="54"/>
        <v>281.88</v>
      </c>
      <c r="AD101" s="37">
        <f t="shared" si="55"/>
        <v>0.88000000000000256</v>
      </c>
      <c r="AE101" s="37">
        <f t="shared" si="56"/>
        <v>42.120000000000005</v>
      </c>
      <c r="AF101" s="38">
        <f t="shared" si="43"/>
        <v>0.95999999999999985</v>
      </c>
      <c r="AG101" s="38">
        <f t="shared" si="44"/>
        <v>0.13</v>
      </c>
      <c r="AH101" s="38">
        <f t="shared" si="45"/>
        <v>6.9702970297029695E-2</v>
      </c>
      <c r="AI101" s="38">
        <f t="shared" si="46"/>
        <v>0.97953488372093023</v>
      </c>
      <c r="AJ101" s="39">
        <f t="shared" si="58"/>
        <v>1.1034482758620687</v>
      </c>
      <c r="AK101" s="39">
        <f t="shared" si="41"/>
        <v>0.30769230769230882</v>
      </c>
      <c r="AL101" s="36">
        <f t="shared" si="47"/>
        <v>0.18277456647398843</v>
      </c>
    </row>
    <row r="102" spans="2:38" x14ac:dyDescent="0.3">
      <c r="B102" s="10">
        <v>2606</v>
      </c>
      <c r="C102" s="125" t="s">
        <v>189</v>
      </c>
      <c r="D102" s="19">
        <v>2011</v>
      </c>
      <c r="E102" s="156">
        <v>1</v>
      </c>
      <c r="F102" s="139">
        <f t="shared" si="59"/>
        <v>346</v>
      </c>
      <c r="G102" s="31" t="s">
        <v>836</v>
      </c>
      <c r="H102" s="140">
        <v>22</v>
      </c>
      <c r="I102" s="31" t="s">
        <v>837</v>
      </c>
      <c r="J102" s="140">
        <v>324</v>
      </c>
      <c r="K102" s="172">
        <v>1</v>
      </c>
      <c r="L102" s="31" t="s">
        <v>252</v>
      </c>
      <c r="M102" s="19">
        <v>32</v>
      </c>
      <c r="N102" s="32" t="s">
        <v>839</v>
      </c>
      <c r="O102" s="11"/>
      <c r="P102" s="12"/>
      <c r="Q102" s="12"/>
      <c r="R102" s="12"/>
      <c r="S102" s="13">
        <v>0.91</v>
      </c>
      <c r="T102" s="13">
        <v>0.24</v>
      </c>
      <c r="U102" s="13">
        <v>0.16</v>
      </c>
      <c r="V102" s="13">
        <v>0.94</v>
      </c>
      <c r="W102" s="13"/>
      <c r="X102" s="13"/>
      <c r="Y102" s="13"/>
      <c r="Z102" s="22"/>
      <c r="AA102" s="200"/>
      <c r="AB102" s="191">
        <f t="shared" si="53"/>
        <v>20.02</v>
      </c>
      <c r="AC102" s="16">
        <f t="shared" si="54"/>
        <v>246.24</v>
      </c>
      <c r="AD102" s="16">
        <f t="shared" si="55"/>
        <v>1.9800000000000004</v>
      </c>
      <c r="AE102" s="16">
        <f t="shared" si="56"/>
        <v>77.759999999999991</v>
      </c>
      <c r="AF102" s="17">
        <f t="shared" si="43"/>
        <v>0.91</v>
      </c>
      <c r="AG102" s="17">
        <f t="shared" si="44"/>
        <v>0.23999999999999996</v>
      </c>
      <c r="AH102" s="17">
        <f t="shared" si="45"/>
        <v>7.5189664237962889E-2</v>
      </c>
      <c r="AI102" s="17">
        <f t="shared" si="46"/>
        <v>0.97516930022573356</v>
      </c>
      <c r="AJ102" s="18">
        <f t="shared" si="58"/>
        <v>1.1973684210526316</v>
      </c>
      <c r="AK102" s="18">
        <f t="shared" si="41"/>
        <v>0.37499999999999994</v>
      </c>
      <c r="AL102" s="14">
        <f t="shared" si="47"/>
        <v>0.28260115606936415</v>
      </c>
    </row>
    <row r="103" spans="2:38" ht="17.25" thickBot="1" x14ac:dyDescent="0.35">
      <c r="B103" s="271">
        <v>2606</v>
      </c>
      <c r="C103" s="126" t="s">
        <v>189</v>
      </c>
      <c r="D103" s="49">
        <v>2011</v>
      </c>
      <c r="E103" s="163">
        <v>1</v>
      </c>
      <c r="F103" s="148">
        <f t="shared" si="59"/>
        <v>346</v>
      </c>
      <c r="G103" s="67" t="s">
        <v>836</v>
      </c>
      <c r="H103" s="149">
        <v>22</v>
      </c>
      <c r="I103" s="67" t="s">
        <v>837</v>
      </c>
      <c r="J103" s="149">
        <v>324</v>
      </c>
      <c r="K103" s="176">
        <v>1</v>
      </c>
      <c r="L103" s="67" t="s">
        <v>252</v>
      </c>
      <c r="M103" s="49">
        <v>42</v>
      </c>
      <c r="N103" s="74" t="s">
        <v>839</v>
      </c>
      <c r="O103" s="57"/>
      <c r="P103" s="58"/>
      <c r="Q103" s="58"/>
      <c r="R103" s="58"/>
      <c r="S103" s="51">
        <v>0.86</v>
      </c>
      <c r="T103" s="51">
        <v>0.37</v>
      </c>
      <c r="U103" s="51">
        <v>0.18</v>
      </c>
      <c r="V103" s="51">
        <v>0.94</v>
      </c>
      <c r="W103" s="51"/>
      <c r="X103" s="51"/>
      <c r="Y103" s="51"/>
      <c r="Z103" s="52"/>
      <c r="AA103" s="199"/>
      <c r="AB103" s="192">
        <f t="shared" si="53"/>
        <v>18.919999999999998</v>
      </c>
      <c r="AC103" s="53">
        <f t="shared" si="54"/>
        <v>204.12</v>
      </c>
      <c r="AD103" s="53">
        <f t="shared" si="55"/>
        <v>3.0800000000000018</v>
      </c>
      <c r="AE103" s="53">
        <f t="shared" si="56"/>
        <v>119.88</v>
      </c>
      <c r="AF103" s="54">
        <f t="shared" si="43"/>
        <v>0.85999999999999988</v>
      </c>
      <c r="AG103" s="54">
        <f t="shared" si="44"/>
        <v>0.37</v>
      </c>
      <c r="AH103" s="54">
        <f t="shared" si="45"/>
        <v>8.4827833572453368E-2</v>
      </c>
      <c r="AI103" s="54">
        <f t="shared" si="46"/>
        <v>0.97495120364346133</v>
      </c>
      <c r="AJ103" s="55">
        <f t="shared" si="58"/>
        <v>1.3650793650793649</v>
      </c>
      <c r="AK103" s="55">
        <f t="shared" si="41"/>
        <v>0.37837837837837873</v>
      </c>
      <c r="AL103" s="56">
        <f t="shared" si="47"/>
        <v>0.40115606936416182</v>
      </c>
    </row>
    <row r="104" spans="2:38" ht="17.25" thickBot="1" x14ac:dyDescent="0.35">
      <c r="B104" s="266">
        <v>3715</v>
      </c>
      <c r="C104" s="129" t="s">
        <v>193</v>
      </c>
      <c r="D104" s="59">
        <v>2011</v>
      </c>
      <c r="E104" s="157">
        <v>1</v>
      </c>
      <c r="F104" s="151">
        <f t="shared" si="59"/>
        <v>233</v>
      </c>
      <c r="G104" s="59" t="s">
        <v>683</v>
      </c>
      <c r="H104" s="152">
        <v>22</v>
      </c>
      <c r="I104" s="59" t="s">
        <v>684</v>
      </c>
      <c r="J104" s="152">
        <v>211</v>
      </c>
      <c r="K104" s="174">
        <v>1</v>
      </c>
      <c r="L104" s="59" t="s">
        <v>273</v>
      </c>
      <c r="M104" s="59" t="s">
        <v>812</v>
      </c>
      <c r="N104" s="60" t="s">
        <v>741</v>
      </c>
      <c r="O104" s="78">
        <v>19</v>
      </c>
      <c r="P104" s="79">
        <v>144</v>
      </c>
      <c r="Q104" s="79">
        <v>3</v>
      </c>
      <c r="R104" s="79">
        <v>67</v>
      </c>
      <c r="S104" s="61">
        <v>0.86399999999999999</v>
      </c>
      <c r="T104" s="61">
        <v>0.122</v>
      </c>
      <c r="U104" s="61">
        <v>0.128</v>
      </c>
      <c r="V104" s="61">
        <v>0.85699999999999998</v>
      </c>
      <c r="W104" s="61"/>
      <c r="X104" s="61"/>
      <c r="Y104" s="61"/>
      <c r="Z104" s="80"/>
      <c r="AA104" s="201"/>
      <c r="AB104" s="188">
        <f>O104</f>
        <v>19</v>
      </c>
      <c r="AC104" s="63">
        <f>P104</f>
        <v>144</v>
      </c>
      <c r="AD104" s="63">
        <f>Q104</f>
        <v>3</v>
      </c>
      <c r="AE104" s="63">
        <f>R104</f>
        <v>67</v>
      </c>
      <c r="AF104" s="64">
        <f t="shared" si="43"/>
        <v>0.86363636363636365</v>
      </c>
      <c r="AG104" s="64">
        <f>AE104/(AC104+AE104)</f>
        <v>0.31753554502369669</v>
      </c>
      <c r="AH104" s="64">
        <f t="shared" si="45"/>
        <v>0.1165644171779141</v>
      </c>
      <c r="AI104" s="64">
        <f t="shared" si="46"/>
        <v>0.95714285714285718</v>
      </c>
      <c r="AJ104" s="65">
        <f t="shared" si="58"/>
        <v>1.2654671717171719</v>
      </c>
      <c r="AK104" s="65">
        <f t="shared" si="41"/>
        <v>0.42944369063772048</v>
      </c>
      <c r="AL104" s="62">
        <f t="shared" si="47"/>
        <v>0.36909871244635195</v>
      </c>
    </row>
    <row r="105" spans="2:38" ht="17.25" thickBot="1" x14ac:dyDescent="0.35">
      <c r="B105" s="266">
        <v>3722</v>
      </c>
      <c r="C105" s="129" t="s">
        <v>218</v>
      </c>
      <c r="D105" s="59">
        <v>2010</v>
      </c>
      <c r="E105" s="157">
        <v>1</v>
      </c>
      <c r="F105" s="151">
        <f t="shared" si="59"/>
        <v>111</v>
      </c>
      <c r="G105" s="59" t="s">
        <v>683</v>
      </c>
      <c r="H105" s="152">
        <v>6</v>
      </c>
      <c r="I105" s="59" t="s">
        <v>684</v>
      </c>
      <c r="J105" s="152">
        <v>105</v>
      </c>
      <c r="K105" s="174">
        <v>1</v>
      </c>
      <c r="L105" s="59" t="s">
        <v>273</v>
      </c>
      <c r="M105" s="59">
        <v>0.19500000000000001</v>
      </c>
      <c r="N105" s="60" t="s">
        <v>677</v>
      </c>
      <c r="O105" s="78"/>
      <c r="P105" s="79"/>
      <c r="Q105" s="79"/>
      <c r="R105" s="79"/>
      <c r="S105" s="62">
        <v>1</v>
      </c>
      <c r="T105" s="61">
        <v>0.88</v>
      </c>
      <c r="U105" s="61">
        <v>0.32</v>
      </c>
      <c r="V105" s="62">
        <v>1</v>
      </c>
      <c r="W105" s="61"/>
      <c r="X105" s="61"/>
      <c r="Y105" s="61"/>
      <c r="Z105" s="80">
        <v>0.93</v>
      </c>
      <c r="AA105" s="201" t="s">
        <v>846</v>
      </c>
      <c r="AB105" s="188">
        <f t="shared" ref="AB105:AB122" si="60">H105*S105</f>
        <v>6</v>
      </c>
      <c r="AC105" s="63">
        <f t="shared" ref="AC105:AC122" si="61">J105-AE105</f>
        <v>12.599999999999994</v>
      </c>
      <c r="AD105" s="63">
        <f t="shared" ref="AD105:AD122" si="62">H105-AB105</f>
        <v>0</v>
      </c>
      <c r="AE105" s="63">
        <f t="shared" ref="AE105:AE122" si="63">J105*T105</f>
        <v>92.4</v>
      </c>
      <c r="AF105" s="64">
        <f t="shared" si="43"/>
        <v>1</v>
      </c>
      <c r="AG105" s="64">
        <f t="shared" si="44"/>
        <v>0.88</v>
      </c>
      <c r="AH105" s="64">
        <f t="shared" si="45"/>
        <v>0.32258064516129042</v>
      </c>
      <c r="AI105" s="64">
        <f t="shared" si="46"/>
        <v>1</v>
      </c>
      <c r="AJ105" s="65">
        <f t="shared" si="58"/>
        <v>8.3333333333333339</v>
      </c>
      <c r="AK105" s="65">
        <f t="shared" si="41"/>
        <v>0</v>
      </c>
      <c r="AL105" s="62">
        <f t="shared" si="47"/>
        <v>0.88648648648648654</v>
      </c>
    </row>
    <row r="106" spans="2:38" x14ac:dyDescent="0.3">
      <c r="B106" s="270">
        <v>3735</v>
      </c>
      <c r="C106" s="124" t="s">
        <v>220</v>
      </c>
      <c r="D106" s="40">
        <v>2010</v>
      </c>
      <c r="E106" s="137">
        <v>1</v>
      </c>
      <c r="F106" s="154">
        <f t="shared" si="59"/>
        <v>34</v>
      </c>
      <c r="G106" s="40" t="s">
        <v>234</v>
      </c>
      <c r="H106" s="138">
        <v>18</v>
      </c>
      <c r="I106" s="40" t="s">
        <v>851</v>
      </c>
      <c r="J106" s="138">
        <v>16</v>
      </c>
      <c r="K106" s="171">
        <v>1</v>
      </c>
      <c r="L106" s="40" t="s">
        <v>852</v>
      </c>
      <c r="M106" s="40" t="s">
        <v>404</v>
      </c>
      <c r="N106" s="41" t="s">
        <v>404</v>
      </c>
      <c r="O106" s="88"/>
      <c r="P106" s="89"/>
      <c r="Q106" s="89"/>
      <c r="R106" s="89"/>
      <c r="S106" s="43">
        <v>1</v>
      </c>
      <c r="T106" s="42">
        <v>0.27800000000000002</v>
      </c>
      <c r="U106" s="42"/>
      <c r="V106" s="42"/>
      <c r="W106" s="42"/>
      <c r="X106" s="42"/>
      <c r="Y106" s="42"/>
      <c r="Z106" s="43">
        <v>0.65800000000000003</v>
      </c>
      <c r="AA106" s="197"/>
      <c r="AB106" s="189">
        <f t="shared" si="60"/>
        <v>18</v>
      </c>
      <c r="AC106" s="45">
        <f t="shared" si="61"/>
        <v>11.552</v>
      </c>
      <c r="AD106" s="45">
        <f t="shared" si="62"/>
        <v>0</v>
      </c>
      <c r="AE106" s="45">
        <f t="shared" si="63"/>
        <v>4.4480000000000004</v>
      </c>
      <c r="AF106" s="46">
        <f t="shared" si="43"/>
        <v>1</v>
      </c>
      <c r="AG106" s="46">
        <f t="shared" si="44"/>
        <v>0.27800000000000002</v>
      </c>
      <c r="AH106" s="46">
        <f t="shared" si="45"/>
        <v>0.60909583107742282</v>
      </c>
      <c r="AI106" s="46">
        <f t="shared" si="46"/>
        <v>1</v>
      </c>
      <c r="AJ106" s="47">
        <f t="shared" si="58"/>
        <v>1.3850415512465375</v>
      </c>
      <c r="AK106" s="47">
        <f t="shared" si="41"/>
        <v>0</v>
      </c>
      <c r="AL106" s="48">
        <f t="shared" si="47"/>
        <v>0.66023529411764703</v>
      </c>
    </row>
    <row r="107" spans="2:38" x14ac:dyDescent="0.3">
      <c r="B107" s="10">
        <v>3735</v>
      </c>
      <c r="C107" s="125" t="s">
        <v>220</v>
      </c>
      <c r="D107" s="19">
        <v>2010</v>
      </c>
      <c r="E107" s="156">
        <v>1</v>
      </c>
      <c r="F107" s="139">
        <f t="shared" si="59"/>
        <v>34</v>
      </c>
      <c r="G107" s="31" t="s">
        <v>234</v>
      </c>
      <c r="H107" s="140">
        <v>18</v>
      </c>
      <c r="I107" s="31" t="s">
        <v>851</v>
      </c>
      <c r="J107" s="140">
        <v>16</v>
      </c>
      <c r="K107" s="175">
        <v>1</v>
      </c>
      <c r="L107" s="31" t="s">
        <v>853</v>
      </c>
      <c r="M107" s="31" t="s">
        <v>404</v>
      </c>
      <c r="N107" s="15" t="s">
        <v>404</v>
      </c>
      <c r="O107" s="11"/>
      <c r="P107" s="12"/>
      <c r="Q107" s="12"/>
      <c r="R107" s="12"/>
      <c r="S107" s="66">
        <v>1</v>
      </c>
      <c r="T107" s="13">
        <v>0.33300000000000002</v>
      </c>
      <c r="U107" s="13"/>
      <c r="V107" s="13"/>
      <c r="W107" s="13"/>
      <c r="X107" s="13"/>
      <c r="Y107" s="13"/>
      <c r="Z107" s="22">
        <v>0.73799999999999999</v>
      </c>
      <c r="AA107" s="200"/>
      <c r="AB107" s="191">
        <f t="shared" si="60"/>
        <v>18</v>
      </c>
      <c r="AC107" s="16">
        <f t="shared" si="61"/>
        <v>10.672000000000001</v>
      </c>
      <c r="AD107" s="16">
        <f t="shared" si="62"/>
        <v>0</v>
      </c>
      <c r="AE107" s="16">
        <f t="shared" si="63"/>
        <v>5.3280000000000003</v>
      </c>
      <c r="AF107" s="17">
        <f t="shared" si="43"/>
        <v>1</v>
      </c>
      <c r="AG107" s="17">
        <f t="shared" si="44"/>
        <v>0.33300000000000002</v>
      </c>
      <c r="AH107" s="17">
        <f t="shared" si="45"/>
        <v>0.6277901785714286</v>
      </c>
      <c r="AI107" s="17">
        <f t="shared" si="46"/>
        <v>1</v>
      </c>
      <c r="AJ107" s="18">
        <f t="shared" si="58"/>
        <v>1.4992503748125936</v>
      </c>
      <c r="AK107" s="18">
        <f t="shared" si="41"/>
        <v>0</v>
      </c>
      <c r="AL107" s="14">
        <f t="shared" si="47"/>
        <v>0.6861176470588235</v>
      </c>
    </row>
    <row r="108" spans="2:38" ht="17.25" thickBot="1" x14ac:dyDescent="0.35">
      <c r="B108" s="271">
        <v>3735</v>
      </c>
      <c r="C108" s="126" t="s">
        <v>220</v>
      </c>
      <c r="D108" s="49">
        <v>2010</v>
      </c>
      <c r="E108" s="163">
        <v>1</v>
      </c>
      <c r="F108" s="148">
        <f t="shared" si="59"/>
        <v>34</v>
      </c>
      <c r="G108" s="67" t="s">
        <v>234</v>
      </c>
      <c r="H108" s="149">
        <v>18</v>
      </c>
      <c r="I108" s="67" t="s">
        <v>851</v>
      </c>
      <c r="J108" s="149">
        <v>16</v>
      </c>
      <c r="K108" s="173">
        <v>1</v>
      </c>
      <c r="L108" s="67" t="s">
        <v>854</v>
      </c>
      <c r="M108" s="67" t="s">
        <v>404</v>
      </c>
      <c r="N108" s="50" t="s">
        <v>404</v>
      </c>
      <c r="O108" s="57"/>
      <c r="P108" s="58"/>
      <c r="Q108" s="58"/>
      <c r="R108" s="58"/>
      <c r="S108" s="130">
        <v>1</v>
      </c>
      <c r="T108" s="51">
        <v>0.33300000000000002</v>
      </c>
      <c r="U108" s="51"/>
      <c r="V108" s="51"/>
      <c r="W108" s="51"/>
      <c r="X108" s="51"/>
      <c r="Y108" s="51"/>
      <c r="Z108" s="52">
        <v>0.68899999999999995</v>
      </c>
      <c r="AA108" s="199"/>
      <c r="AB108" s="192">
        <f t="shared" si="60"/>
        <v>18</v>
      </c>
      <c r="AC108" s="53">
        <f t="shared" si="61"/>
        <v>10.672000000000001</v>
      </c>
      <c r="AD108" s="53">
        <f t="shared" si="62"/>
        <v>0</v>
      </c>
      <c r="AE108" s="53">
        <f t="shared" si="63"/>
        <v>5.3280000000000003</v>
      </c>
      <c r="AF108" s="54">
        <f t="shared" si="43"/>
        <v>1</v>
      </c>
      <c r="AG108" s="54">
        <f t="shared" si="44"/>
        <v>0.33300000000000002</v>
      </c>
      <c r="AH108" s="54">
        <f t="shared" si="45"/>
        <v>0.6277901785714286</v>
      </c>
      <c r="AI108" s="54">
        <f t="shared" si="46"/>
        <v>1</v>
      </c>
      <c r="AJ108" s="55">
        <f t="shared" si="58"/>
        <v>1.4992503748125936</v>
      </c>
      <c r="AK108" s="55">
        <f t="shared" si="41"/>
        <v>0</v>
      </c>
      <c r="AL108" s="56">
        <f t="shared" si="47"/>
        <v>0.6861176470588235</v>
      </c>
    </row>
    <row r="109" spans="2:38" x14ac:dyDescent="0.3">
      <c r="B109" s="267">
        <v>2712</v>
      </c>
      <c r="C109" s="127" t="s">
        <v>185</v>
      </c>
      <c r="D109" s="31">
        <v>2010</v>
      </c>
      <c r="E109" s="155">
        <v>1</v>
      </c>
      <c r="F109" s="139">
        <f t="shared" si="59"/>
        <v>73</v>
      </c>
      <c r="G109" s="31" t="s">
        <v>859</v>
      </c>
      <c r="H109" s="140">
        <v>36</v>
      </c>
      <c r="I109" s="31" t="s">
        <v>860</v>
      </c>
      <c r="J109" s="140">
        <v>37</v>
      </c>
      <c r="K109" s="172">
        <v>1</v>
      </c>
      <c r="L109" s="31" t="s">
        <v>252</v>
      </c>
      <c r="M109" s="31">
        <v>7.0000000000000007E-2</v>
      </c>
      <c r="N109" s="32" t="s">
        <v>774</v>
      </c>
      <c r="O109" s="33"/>
      <c r="P109" s="34"/>
      <c r="Q109" s="34"/>
      <c r="R109" s="34"/>
      <c r="S109" s="36">
        <v>1</v>
      </c>
      <c r="T109" s="36">
        <v>0.14000000000000001</v>
      </c>
      <c r="U109" s="36">
        <v>0.53</v>
      </c>
      <c r="V109" s="36">
        <v>1</v>
      </c>
      <c r="W109" s="35"/>
      <c r="X109" s="35"/>
      <c r="Y109" s="35"/>
      <c r="Z109" s="66"/>
      <c r="AA109" s="198"/>
      <c r="AB109" s="186">
        <f t="shared" si="60"/>
        <v>36</v>
      </c>
      <c r="AC109" s="37">
        <f t="shared" si="61"/>
        <v>31.82</v>
      </c>
      <c r="AD109" s="37">
        <f t="shared" si="62"/>
        <v>0</v>
      </c>
      <c r="AE109" s="37">
        <f t="shared" si="63"/>
        <v>5.1800000000000006</v>
      </c>
      <c r="AF109" s="38">
        <f t="shared" si="43"/>
        <v>1</v>
      </c>
      <c r="AG109" s="38">
        <f t="shared" si="44"/>
        <v>0.14000000000000001</v>
      </c>
      <c r="AH109" s="38">
        <f t="shared" si="45"/>
        <v>0.5308168681804778</v>
      </c>
      <c r="AI109" s="38">
        <f t="shared" si="46"/>
        <v>1</v>
      </c>
      <c r="AJ109" s="39">
        <f t="shared" si="58"/>
        <v>1.1627906976744187</v>
      </c>
      <c r="AK109" s="39">
        <f t="shared" si="41"/>
        <v>0</v>
      </c>
      <c r="AL109" s="36">
        <f t="shared" si="47"/>
        <v>0.56410958904109587</v>
      </c>
    </row>
    <row r="110" spans="2:38" x14ac:dyDescent="0.3">
      <c r="B110" s="10">
        <v>2712</v>
      </c>
      <c r="C110" s="125" t="s">
        <v>185</v>
      </c>
      <c r="D110" s="19">
        <v>2010</v>
      </c>
      <c r="E110" s="156">
        <v>1</v>
      </c>
      <c r="F110" s="139">
        <f t="shared" si="59"/>
        <v>73</v>
      </c>
      <c r="G110" s="19" t="s">
        <v>859</v>
      </c>
      <c r="H110" s="147">
        <v>36</v>
      </c>
      <c r="I110" s="19" t="s">
        <v>860</v>
      </c>
      <c r="J110" s="147">
        <v>37</v>
      </c>
      <c r="K110" s="175">
        <v>1</v>
      </c>
      <c r="L110" s="31" t="s">
        <v>252</v>
      </c>
      <c r="M110" s="19">
        <v>0.11</v>
      </c>
      <c r="N110" s="32" t="s">
        <v>774</v>
      </c>
      <c r="O110" s="11"/>
      <c r="P110" s="12"/>
      <c r="Q110" s="12"/>
      <c r="R110" s="12"/>
      <c r="S110" s="14">
        <v>0.92</v>
      </c>
      <c r="T110" s="14">
        <v>0.38</v>
      </c>
      <c r="U110" s="14">
        <v>0.59</v>
      </c>
      <c r="V110" s="14">
        <v>0.82</v>
      </c>
      <c r="W110" s="13"/>
      <c r="X110" s="13"/>
      <c r="Y110" s="13"/>
      <c r="Z110" s="22"/>
      <c r="AA110" s="200"/>
      <c r="AB110" s="191">
        <f t="shared" si="60"/>
        <v>33.120000000000005</v>
      </c>
      <c r="AC110" s="16">
        <f t="shared" si="61"/>
        <v>22.939999999999998</v>
      </c>
      <c r="AD110" s="16">
        <f t="shared" si="62"/>
        <v>2.8799999999999955</v>
      </c>
      <c r="AE110" s="16">
        <f t="shared" si="63"/>
        <v>14.06</v>
      </c>
      <c r="AF110" s="17">
        <f t="shared" si="43"/>
        <v>0.92000000000000015</v>
      </c>
      <c r="AG110" s="17">
        <f t="shared" si="44"/>
        <v>0.38</v>
      </c>
      <c r="AH110" s="17">
        <f t="shared" si="45"/>
        <v>0.59079557616839107</v>
      </c>
      <c r="AI110" s="17">
        <f t="shared" si="46"/>
        <v>0.82998819362455745</v>
      </c>
      <c r="AJ110" s="18">
        <f t="shared" si="58"/>
        <v>1.4838709677419357</v>
      </c>
      <c r="AK110" s="18">
        <f t="shared" si="41"/>
        <v>0.21052631578947328</v>
      </c>
      <c r="AL110" s="14">
        <f t="shared" si="47"/>
        <v>0.64630136986301379</v>
      </c>
    </row>
    <row r="111" spans="2:38" x14ac:dyDescent="0.3">
      <c r="B111" s="10">
        <v>2712</v>
      </c>
      <c r="C111" s="125" t="s">
        <v>185</v>
      </c>
      <c r="D111" s="19">
        <v>2010</v>
      </c>
      <c r="E111" s="156">
        <v>1</v>
      </c>
      <c r="F111" s="146">
        <f t="shared" si="59"/>
        <v>73</v>
      </c>
      <c r="G111" s="19" t="s">
        <v>859</v>
      </c>
      <c r="H111" s="147">
        <v>36</v>
      </c>
      <c r="I111" s="19" t="s">
        <v>860</v>
      </c>
      <c r="J111" s="147">
        <v>37</v>
      </c>
      <c r="K111" s="175">
        <v>1</v>
      </c>
      <c r="L111" s="31" t="s">
        <v>252</v>
      </c>
      <c r="M111" s="19">
        <v>0.14000000000000001</v>
      </c>
      <c r="N111" s="32" t="s">
        <v>774</v>
      </c>
      <c r="O111" s="11"/>
      <c r="P111" s="12"/>
      <c r="Q111" s="12"/>
      <c r="R111" s="12"/>
      <c r="S111" s="14">
        <v>0.81</v>
      </c>
      <c r="T111" s="14">
        <v>0.49</v>
      </c>
      <c r="U111" s="14">
        <v>0.6</v>
      </c>
      <c r="V111" s="14">
        <v>0.72</v>
      </c>
      <c r="W111" s="13"/>
      <c r="X111" s="13"/>
      <c r="Y111" s="13"/>
      <c r="Z111" s="22"/>
      <c r="AA111" s="200"/>
      <c r="AB111" s="191">
        <f t="shared" si="60"/>
        <v>29.160000000000004</v>
      </c>
      <c r="AC111" s="16">
        <f t="shared" si="61"/>
        <v>18.87</v>
      </c>
      <c r="AD111" s="16">
        <f t="shared" si="62"/>
        <v>6.8399999999999963</v>
      </c>
      <c r="AE111" s="16">
        <f t="shared" si="63"/>
        <v>18.13</v>
      </c>
      <c r="AF111" s="17">
        <f t="shared" si="43"/>
        <v>0.81</v>
      </c>
      <c r="AG111" s="17">
        <f t="shared" si="44"/>
        <v>0.49</v>
      </c>
      <c r="AH111" s="17">
        <f t="shared" si="45"/>
        <v>0.60712054965646478</v>
      </c>
      <c r="AI111" s="17">
        <f t="shared" si="46"/>
        <v>0.72607128554265132</v>
      </c>
      <c r="AJ111" s="18">
        <f t="shared" si="58"/>
        <v>1.5882352941176472</v>
      </c>
      <c r="AK111" s="18">
        <f t="shared" si="41"/>
        <v>0.3877551020408162</v>
      </c>
      <c r="AL111" s="14">
        <f t="shared" si="47"/>
        <v>0.64780821917808229</v>
      </c>
    </row>
    <row r="112" spans="2:38" x14ac:dyDescent="0.3">
      <c r="B112" s="10">
        <v>2712</v>
      </c>
      <c r="C112" s="125" t="s">
        <v>185</v>
      </c>
      <c r="D112" s="19">
        <v>2010</v>
      </c>
      <c r="E112" s="156">
        <v>1</v>
      </c>
      <c r="F112" s="146">
        <f t="shared" si="59"/>
        <v>73</v>
      </c>
      <c r="G112" s="19" t="s">
        <v>859</v>
      </c>
      <c r="H112" s="147">
        <v>36</v>
      </c>
      <c r="I112" s="19" t="s">
        <v>860</v>
      </c>
      <c r="J112" s="147">
        <v>37</v>
      </c>
      <c r="K112" s="175">
        <v>1</v>
      </c>
      <c r="L112" s="31" t="s">
        <v>252</v>
      </c>
      <c r="M112" s="19">
        <v>0.36</v>
      </c>
      <c r="N112" s="32" t="s">
        <v>774</v>
      </c>
      <c r="O112" s="11"/>
      <c r="P112" s="12"/>
      <c r="Q112" s="12"/>
      <c r="R112" s="12"/>
      <c r="S112" s="14">
        <v>0.72</v>
      </c>
      <c r="T112" s="14">
        <v>0.65</v>
      </c>
      <c r="U112" s="14">
        <v>0.67</v>
      </c>
      <c r="V112" s="14">
        <v>0.71</v>
      </c>
      <c r="W112" s="13"/>
      <c r="X112" s="13"/>
      <c r="Y112" s="13"/>
      <c r="Z112" s="22"/>
      <c r="AA112" s="200"/>
      <c r="AB112" s="191">
        <f t="shared" si="60"/>
        <v>25.919999999999998</v>
      </c>
      <c r="AC112" s="16">
        <f t="shared" si="61"/>
        <v>12.95</v>
      </c>
      <c r="AD112" s="16">
        <f t="shared" si="62"/>
        <v>10.080000000000002</v>
      </c>
      <c r="AE112" s="16">
        <f t="shared" si="63"/>
        <v>24.05</v>
      </c>
      <c r="AF112" s="17">
        <f t="shared" si="43"/>
        <v>0.72</v>
      </c>
      <c r="AG112" s="17">
        <f t="shared" si="44"/>
        <v>0.65</v>
      </c>
      <c r="AH112" s="17">
        <f t="shared" si="45"/>
        <v>0.66683817854386418</v>
      </c>
      <c r="AI112" s="17">
        <f t="shared" si="46"/>
        <v>0.70465865807207728</v>
      </c>
      <c r="AJ112" s="18">
        <f t="shared" si="58"/>
        <v>2.0571428571428574</v>
      </c>
      <c r="AK112" s="18">
        <f t="shared" si="41"/>
        <v>0.43076923076923079</v>
      </c>
      <c r="AL112" s="14">
        <f t="shared" si="47"/>
        <v>0.68452054794520545</v>
      </c>
    </row>
    <row r="113" spans="1:38" x14ac:dyDescent="0.3">
      <c r="B113" s="10">
        <v>2712</v>
      </c>
      <c r="C113" s="125" t="s">
        <v>185</v>
      </c>
      <c r="D113" s="19">
        <v>2010</v>
      </c>
      <c r="E113" s="156">
        <v>1</v>
      </c>
      <c r="F113" s="146">
        <f t="shared" si="59"/>
        <v>73</v>
      </c>
      <c r="G113" s="19" t="s">
        <v>859</v>
      </c>
      <c r="H113" s="147">
        <v>36</v>
      </c>
      <c r="I113" s="19" t="s">
        <v>860</v>
      </c>
      <c r="J113" s="147">
        <v>37</v>
      </c>
      <c r="K113" s="175">
        <v>1</v>
      </c>
      <c r="L113" s="31" t="s">
        <v>252</v>
      </c>
      <c r="M113" s="19">
        <v>0.65</v>
      </c>
      <c r="N113" s="32" t="s">
        <v>774</v>
      </c>
      <c r="O113" s="11"/>
      <c r="P113" s="12"/>
      <c r="Q113" s="12"/>
      <c r="R113" s="12"/>
      <c r="S113" s="14">
        <v>0.61</v>
      </c>
      <c r="T113" s="14">
        <v>0.81</v>
      </c>
      <c r="U113" s="14">
        <v>0.76</v>
      </c>
      <c r="V113" s="14">
        <v>0.68</v>
      </c>
      <c r="W113" s="13"/>
      <c r="X113" s="13"/>
      <c r="Y113" s="13"/>
      <c r="Z113" s="22"/>
      <c r="AA113" s="200"/>
      <c r="AB113" s="191">
        <f t="shared" si="60"/>
        <v>21.96</v>
      </c>
      <c r="AC113" s="16">
        <f t="shared" si="61"/>
        <v>7.0299999999999976</v>
      </c>
      <c r="AD113" s="16">
        <f t="shared" si="62"/>
        <v>14.04</v>
      </c>
      <c r="AE113" s="16">
        <f t="shared" si="63"/>
        <v>29.970000000000002</v>
      </c>
      <c r="AF113" s="17">
        <f t="shared" si="43"/>
        <v>0.61</v>
      </c>
      <c r="AG113" s="17">
        <f t="shared" si="44"/>
        <v>0.81</v>
      </c>
      <c r="AH113" s="17">
        <f t="shared" si="45"/>
        <v>0.75750258709899976</v>
      </c>
      <c r="AI113" s="17">
        <f t="shared" si="46"/>
        <v>0.68098159509202449</v>
      </c>
      <c r="AJ113" s="18">
        <f t="shared" si="58"/>
        <v>3.2105263157894743</v>
      </c>
      <c r="AK113" s="18">
        <f t="shared" si="41"/>
        <v>0.48148148148148145</v>
      </c>
      <c r="AL113" s="14">
        <f t="shared" si="47"/>
        <v>0.71136986301369876</v>
      </c>
    </row>
    <row r="114" spans="1:38" x14ac:dyDescent="0.3">
      <c r="B114" s="10">
        <v>2712</v>
      </c>
      <c r="C114" s="125" t="s">
        <v>185</v>
      </c>
      <c r="D114" s="19">
        <v>2010</v>
      </c>
      <c r="E114" s="156">
        <v>1</v>
      </c>
      <c r="F114" s="146">
        <f t="shared" si="59"/>
        <v>73</v>
      </c>
      <c r="G114" s="19" t="s">
        <v>859</v>
      </c>
      <c r="H114" s="147">
        <v>36</v>
      </c>
      <c r="I114" s="19" t="s">
        <v>860</v>
      </c>
      <c r="J114" s="147">
        <v>37</v>
      </c>
      <c r="K114" s="172">
        <v>1</v>
      </c>
      <c r="L114" s="31" t="s">
        <v>252</v>
      </c>
      <c r="M114" s="19">
        <v>1.08</v>
      </c>
      <c r="N114" s="32" t="s">
        <v>774</v>
      </c>
      <c r="O114" s="11"/>
      <c r="P114" s="12"/>
      <c r="Q114" s="12"/>
      <c r="R114" s="12"/>
      <c r="S114" s="14">
        <v>0.5</v>
      </c>
      <c r="T114" s="14">
        <v>0.86</v>
      </c>
      <c r="U114" s="14">
        <v>0.78</v>
      </c>
      <c r="V114" s="14">
        <v>0.64</v>
      </c>
      <c r="W114" s="13"/>
      <c r="X114" s="13"/>
      <c r="Y114" s="13"/>
      <c r="Z114" s="22"/>
      <c r="AA114" s="200"/>
      <c r="AB114" s="191">
        <f t="shared" si="60"/>
        <v>18</v>
      </c>
      <c r="AC114" s="16">
        <f t="shared" si="61"/>
        <v>5.18</v>
      </c>
      <c r="AD114" s="16">
        <f t="shared" si="62"/>
        <v>18</v>
      </c>
      <c r="AE114" s="16">
        <f t="shared" si="63"/>
        <v>31.82</v>
      </c>
      <c r="AF114" s="17">
        <f t="shared" si="43"/>
        <v>0.5</v>
      </c>
      <c r="AG114" s="17">
        <f t="shared" si="44"/>
        <v>0.86</v>
      </c>
      <c r="AH114" s="17">
        <f t="shared" si="45"/>
        <v>0.77653149266609145</v>
      </c>
      <c r="AI114" s="17">
        <f t="shared" si="46"/>
        <v>0.63869931754315534</v>
      </c>
      <c r="AJ114" s="18">
        <f t="shared" si="58"/>
        <v>3.5714285714285712</v>
      </c>
      <c r="AK114" s="18">
        <f t="shared" si="41"/>
        <v>0.58139534883720934</v>
      </c>
      <c r="AL114" s="14">
        <f t="shared" si="47"/>
        <v>0.68246575342465754</v>
      </c>
    </row>
    <row r="115" spans="1:38" x14ac:dyDescent="0.3">
      <c r="B115" s="10">
        <v>2712</v>
      </c>
      <c r="C115" s="125" t="s">
        <v>185</v>
      </c>
      <c r="D115" s="19">
        <v>2010</v>
      </c>
      <c r="E115" s="156">
        <v>1</v>
      </c>
      <c r="F115" s="146">
        <f t="shared" si="59"/>
        <v>73</v>
      </c>
      <c r="G115" s="19" t="s">
        <v>859</v>
      </c>
      <c r="H115" s="147">
        <v>36</v>
      </c>
      <c r="I115" s="19" t="s">
        <v>860</v>
      </c>
      <c r="J115" s="147">
        <v>37</v>
      </c>
      <c r="K115" s="172">
        <v>1</v>
      </c>
      <c r="L115" s="31" t="s">
        <v>252</v>
      </c>
      <c r="M115" s="19">
        <v>1.52</v>
      </c>
      <c r="N115" s="32" t="s">
        <v>774</v>
      </c>
      <c r="O115" s="11"/>
      <c r="P115" s="12"/>
      <c r="Q115" s="12"/>
      <c r="R115" s="12"/>
      <c r="S115" s="14">
        <v>0.42</v>
      </c>
      <c r="T115" s="14">
        <v>0.97</v>
      </c>
      <c r="U115" s="14">
        <v>0.94</v>
      </c>
      <c r="V115" s="14">
        <v>0.63</v>
      </c>
      <c r="W115" s="13"/>
      <c r="X115" s="13"/>
      <c r="Y115" s="13"/>
      <c r="Z115" s="22"/>
      <c r="AA115" s="200"/>
      <c r="AB115" s="191">
        <f t="shared" si="60"/>
        <v>15.12</v>
      </c>
      <c r="AC115" s="16">
        <f t="shared" si="61"/>
        <v>1.1099999999999994</v>
      </c>
      <c r="AD115" s="16">
        <f t="shared" si="62"/>
        <v>20.880000000000003</v>
      </c>
      <c r="AE115" s="16">
        <f t="shared" si="63"/>
        <v>35.89</v>
      </c>
      <c r="AF115" s="17">
        <f t="shared" si="43"/>
        <v>0.42</v>
      </c>
      <c r="AG115" s="17">
        <f t="shared" si="44"/>
        <v>0.97</v>
      </c>
      <c r="AH115" s="17">
        <f t="shared" si="45"/>
        <v>0.93160813308687629</v>
      </c>
      <c r="AI115" s="17">
        <f t="shared" si="46"/>
        <v>0.63220010568962481</v>
      </c>
      <c r="AJ115" s="18">
        <f t="shared" si="58"/>
        <v>13.999999999999988</v>
      </c>
      <c r="AK115" s="18">
        <f t="shared" ref="AK115:AK152" si="64">(1-AF115)/AG115</f>
        <v>0.597938144329897</v>
      </c>
      <c r="AL115" s="14">
        <f t="shared" si="47"/>
        <v>0.69876712328767121</v>
      </c>
    </row>
    <row r="116" spans="1:38" x14ac:dyDescent="0.3">
      <c r="B116" s="10">
        <v>2712</v>
      </c>
      <c r="C116" s="125" t="s">
        <v>185</v>
      </c>
      <c r="D116" s="19">
        <v>2010</v>
      </c>
      <c r="E116" s="156">
        <v>1</v>
      </c>
      <c r="F116" s="146">
        <f t="shared" si="59"/>
        <v>73</v>
      </c>
      <c r="G116" s="19" t="s">
        <v>859</v>
      </c>
      <c r="H116" s="147">
        <v>36</v>
      </c>
      <c r="I116" s="19" t="s">
        <v>860</v>
      </c>
      <c r="J116" s="147">
        <v>37</v>
      </c>
      <c r="K116" s="172">
        <v>1</v>
      </c>
      <c r="L116" s="31" t="s">
        <v>252</v>
      </c>
      <c r="M116" s="19">
        <v>2.4500000000000002</v>
      </c>
      <c r="N116" s="32" t="s">
        <v>774</v>
      </c>
      <c r="O116" s="11"/>
      <c r="P116" s="12"/>
      <c r="Q116" s="12"/>
      <c r="R116" s="12"/>
      <c r="S116" s="14">
        <v>0.31</v>
      </c>
      <c r="T116" s="14">
        <v>1</v>
      </c>
      <c r="U116" s="14">
        <v>1</v>
      </c>
      <c r="V116" s="14">
        <v>0.6</v>
      </c>
      <c r="W116" s="13"/>
      <c r="X116" s="13"/>
      <c r="Y116" s="13"/>
      <c r="Z116" s="22"/>
      <c r="AA116" s="200"/>
      <c r="AB116" s="191">
        <f t="shared" si="60"/>
        <v>11.16</v>
      </c>
      <c r="AC116" s="16">
        <f t="shared" si="61"/>
        <v>0</v>
      </c>
      <c r="AD116" s="16">
        <f t="shared" si="62"/>
        <v>24.84</v>
      </c>
      <c r="AE116" s="16">
        <f t="shared" si="63"/>
        <v>37</v>
      </c>
      <c r="AF116" s="17">
        <f t="shared" si="43"/>
        <v>0.31</v>
      </c>
      <c r="AG116" s="17">
        <f t="shared" si="44"/>
        <v>1</v>
      </c>
      <c r="AH116" s="17">
        <f t="shared" si="45"/>
        <v>1</v>
      </c>
      <c r="AI116" s="17">
        <f t="shared" si="46"/>
        <v>0.59831824062095729</v>
      </c>
      <c r="AJ116" s="18"/>
      <c r="AK116" s="18">
        <f t="shared" si="64"/>
        <v>0.69</v>
      </c>
      <c r="AL116" s="14">
        <f t="shared" si="47"/>
        <v>0.65972602739726027</v>
      </c>
    </row>
    <row r="117" spans="1:38" x14ac:dyDescent="0.3">
      <c r="B117" s="10">
        <v>2712</v>
      </c>
      <c r="C117" s="125" t="s">
        <v>185</v>
      </c>
      <c r="D117" s="19">
        <v>2010</v>
      </c>
      <c r="E117" s="156">
        <v>1</v>
      </c>
      <c r="F117" s="146">
        <f t="shared" si="59"/>
        <v>73</v>
      </c>
      <c r="G117" s="19" t="s">
        <v>859</v>
      </c>
      <c r="H117" s="147">
        <v>36</v>
      </c>
      <c r="I117" s="19" t="s">
        <v>860</v>
      </c>
      <c r="J117" s="147">
        <v>37</v>
      </c>
      <c r="K117" s="172">
        <v>1</v>
      </c>
      <c r="L117" s="31" t="s">
        <v>252</v>
      </c>
      <c r="M117" s="19">
        <v>3.26</v>
      </c>
      <c r="N117" s="32" t="s">
        <v>774</v>
      </c>
      <c r="O117" s="11"/>
      <c r="P117" s="12"/>
      <c r="Q117" s="12"/>
      <c r="R117" s="12"/>
      <c r="S117" s="14">
        <v>0.22</v>
      </c>
      <c r="T117" s="14">
        <v>1</v>
      </c>
      <c r="U117" s="14">
        <v>1</v>
      </c>
      <c r="V117" s="14">
        <v>0.56999999999999995</v>
      </c>
      <c r="W117" s="13"/>
      <c r="X117" s="13"/>
      <c r="Y117" s="13"/>
      <c r="Z117" s="22"/>
      <c r="AA117" s="200"/>
      <c r="AB117" s="191">
        <f t="shared" si="60"/>
        <v>7.92</v>
      </c>
      <c r="AC117" s="16">
        <f t="shared" si="61"/>
        <v>0</v>
      </c>
      <c r="AD117" s="16">
        <f t="shared" si="62"/>
        <v>28.08</v>
      </c>
      <c r="AE117" s="16">
        <f t="shared" si="63"/>
        <v>37</v>
      </c>
      <c r="AF117" s="17">
        <f t="shared" si="43"/>
        <v>0.22</v>
      </c>
      <c r="AG117" s="17">
        <f t="shared" si="44"/>
        <v>1</v>
      </c>
      <c r="AH117" s="17">
        <f t="shared" si="45"/>
        <v>1</v>
      </c>
      <c r="AI117" s="17">
        <f t="shared" si="46"/>
        <v>0.56853103872157351</v>
      </c>
      <c r="AJ117" s="18"/>
      <c r="AK117" s="18">
        <f t="shared" si="64"/>
        <v>0.78</v>
      </c>
      <c r="AL117" s="14">
        <f t="shared" si="47"/>
        <v>0.61534246575342466</v>
      </c>
    </row>
    <row r="118" spans="1:38" ht="17.25" thickBot="1" x14ac:dyDescent="0.35">
      <c r="B118" s="10">
        <v>2712</v>
      </c>
      <c r="C118" s="125" t="s">
        <v>185</v>
      </c>
      <c r="D118" s="19">
        <v>2010</v>
      </c>
      <c r="E118" s="156">
        <v>1</v>
      </c>
      <c r="F118" s="146">
        <f t="shared" si="59"/>
        <v>73</v>
      </c>
      <c r="G118" s="19" t="s">
        <v>859</v>
      </c>
      <c r="H118" s="147">
        <v>36</v>
      </c>
      <c r="I118" s="19" t="s">
        <v>860</v>
      </c>
      <c r="J118" s="147">
        <v>37</v>
      </c>
      <c r="K118" s="172">
        <v>1</v>
      </c>
      <c r="L118" s="31" t="s">
        <v>252</v>
      </c>
      <c r="M118" s="19">
        <v>4.63</v>
      </c>
      <c r="N118" s="32" t="s">
        <v>774</v>
      </c>
      <c r="O118" s="11"/>
      <c r="P118" s="12"/>
      <c r="Q118" s="12"/>
      <c r="R118" s="12"/>
      <c r="S118" s="14">
        <v>0.11</v>
      </c>
      <c r="T118" s="14">
        <v>1</v>
      </c>
      <c r="U118" s="14">
        <v>1</v>
      </c>
      <c r="V118" s="14">
        <v>0.54</v>
      </c>
      <c r="W118" s="13"/>
      <c r="X118" s="13"/>
      <c r="Y118" s="13"/>
      <c r="Z118" s="22"/>
      <c r="AA118" s="200"/>
      <c r="AB118" s="191">
        <f t="shared" si="60"/>
        <v>3.96</v>
      </c>
      <c r="AC118" s="16">
        <f t="shared" si="61"/>
        <v>0</v>
      </c>
      <c r="AD118" s="16">
        <f t="shared" si="62"/>
        <v>32.04</v>
      </c>
      <c r="AE118" s="16">
        <f t="shared" si="63"/>
        <v>37</v>
      </c>
      <c r="AF118" s="17">
        <f t="shared" si="43"/>
        <v>0.11</v>
      </c>
      <c r="AG118" s="17">
        <f t="shared" si="44"/>
        <v>1</v>
      </c>
      <c r="AH118" s="17">
        <f t="shared" si="45"/>
        <v>1</v>
      </c>
      <c r="AI118" s="17">
        <f t="shared" si="46"/>
        <v>0.53592120509849372</v>
      </c>
      <c r="AJ118" s="18"/>
      <c r="AK118" s="18">
        <f t="shared" si="64"/>
        <v>0.89</v>
      </c>
      <c r="AL118" s="14">
        <f t="shared" si="47"/>
        <v>0.56109589041095886</v>
      </c>
    </row>
    <row r="119" spans="1:38" ht="17.25" thickBot="1" x14ac:dyDescent="0.35">
      <c r="B119" s="266">
        <v>2769</v>
      </c>
      <c r="C119" s="129" t="s">
        <v>191</v>
      </c>
      <c r="D119" s="59">
        <v>2009</v>
      </c>
      <c r="E119" s="157">
        <v>1</v>
      </c>
      <c r="F119" s="151">
        <f t="shared" si="59"/>
        <v>152</v>
      </c>
      <c r="G119" s="59" t="s">
        <v>866</v>
      </c>
      <c r="H119" s="152">
        <v>24</v>
      </c>
      <c r="I119" s="59" t="s">
        <v>867</v>
      </c>
      <c r="J119" s="152">
        <v>128</v>
      </c>
      <c r="K119" s="174">
        <v>1</v>
      </c>
      <c r="L119" s="59" t="s">
        <v>252</v>
      </c>
      <c r="M119" s="59">
        <v>50</v>
      </c>
      <c r="N119" s="60" t="s">
        <v>686</v>
      </c>
      <c r="O119" s="78"/>
      <c r="P119" s="79"/>
      <c r="Q119" s="79"/>
      <c r="R119" s="79"/>
      <c r="S119" s="61">
        <v>0.75</v>
      </c>
      <c r="T119" s="61">
        <v>0.56000000000000005</v>
      </c>
      <c r="U119" s="61">
        <v>0.2</v>
      </c>
      <c r="V119" s="61">
        <v>0.9</v>
      </c>
      <c r="W119" s="61"/>
      <c r="X119" s="61"/>
      <c r="Y119" s="61"/>
      <c r="Z119" s="80">
        <v>0.67400000000000004</v>
      </c>
      <c r="AA119" s="201" t="s">
        <v>869</v>
      </c>
      <c r="AB119" s="188">
        <f t="shared" si="60"/>
        <v>18</v>
      </c>
      <c r="AC119" s="63">
        <f t="shared" si="61"/>
        <v>56.319999999999993</v>
      </c>
      <c r="AD119" s="63">
        <f t="shared" si="62"/>
        <v>6</v>
      </c>
      <c r="AE119" s="63">
        <f t="shared" si="63"/>
        <v>71.680000000000007</v>
      </c>
      <c r="AF119" s="64">
        <f t="shared" ref="AF119:AF153" si="65">AB119/(AB119+AD119)</f>
        <v>0.75</v>
      </c>
      <c r="AG119" s="64">
        <f t="shared" ref="AG119:AG153" si="66">AE119/(AC119+AE119)</f>
        <v>0.56000000000000005</v>
      </c>
      <c r="AH119" s="64">
        <f t="shared" ref="AH119:AH153" si="67">AB119/(AB119+AC119)</f>
        <v>0.24219590958019377</v>
      </c>
      <c r="AI119" s="64">
        <f t="shared" ref="AI119:AI153" si="68">AE119/(AD119+AE119)</f>
        <v>0.92276004119464472</v>
      </c>
      <c r="AJ119" s="65">
        <f t="shared" si="58"/>
        <v>1.7045454545454548</v>
      </c>
      <c r="AK119" s="65">
        <f t="shared" si="64"/>
        <v>0.4464285714285714</v>
      </c>
      <c r="AL119" s="62">
        <f t="shared" ref="AL119:AL153" si="69">(AB119+AE119)/(AB119+AC119+AD119+AE119)</f>
        <v>0.59000000000000008</v>
      </c>
    </row>
    <row r="120" spans="1:38" ht="17.25" thickBot="1" x14ac:dyDescent="0.35">
      <c r="B120" s="266">
        <v>3747</v>
      </c>
      <c r="C120" s="129" t="s">
        <v>221</v>
      </c>
      <c r="D120" s="59">
        <v>2009</v>
      </c>
      <c r="E120" s="157">
        <v>1</v>
      </c>
      <c r="F120" s="151">
        <f t="shared" si="59"/>
        <v>109</v>
      </c>
      <c r="G120" s="59" t="s">
        <v>762</v>
      </c>
      <c r="H120" s="152">
        <v>36</v>
      </c>
      <c r="I120" s="59" t="s">
        <v>763</v>
      </c>
      <c r="J120" s="152">
        <v>73</v>
      </c>
      <c r="K120" s="174">
        <v>1</v>
      </c>
      <c r="L120" s="59" t="s">
        <v>273</v>
      </c>
      <c r="M120" s="153" t="s">
        <v>1508</v>
      </c>
      <c r="N120" s="60" t="s">
        <v>686</v>
      </c>
      <c r="O120" s="78">
        <v>36</v>
      </c>
      <c r="P120" s="79">
        <v>42</v>
      </c>
      <c r="Q120" s="79">
        <v>0</v>
      </c>
      <c r="R120" s="79">
        <v>31</v>
      </c>
      <c r="S120" s="62">
        <v>1</v>
      </c>
      <c r="T120" s="61">
        <v>0.42</v>
      </c>
      <c r="U120" s="61">
        <v>0.46</v>
      </c>
      <c r="V120" s="62">
        <v>1</v>
      </c>
      <c r="W120" s="61"/>
      <c r="X120" s="61"/>
      <c r="Y120" s="61"/>
      <c r="Z120" s="62">
        <v>0.68</v>
      </c>
      <c r="AA120" s="201" t="s">
        <v>872</v>
      </c>
      <c r="AB120" s="188">
        <f t="shared" si="60"/>
        <v>36</v>
      </c>
      <c r="AC120" s="63">
        <f t="shared" si="61"/>
        <v>42.34</v>
      </c>
      <c r="AD120" s="63">
        <f t="shared" si="62"/>
        <v>0</v>
      </c>
      <c r="AE120" s="63">
        <f t="shared" si="63"/>
        <v>30.66</v>
      </c>
      <c r="AF120" s="64">
        <f t="shared" si="65"/>
        <v>1</v>
      </c>
      <c r="AG120" s="64">
        <f t="shared" si="66"/>
        <v>0.42</v>
      </c>
      <c r="AH120" s="64">
        <f t="shared" si="67"/>
        <v>0.4595353586928772</v>
      </c>
      <c r="AI120" s="64">
        <f t="shared" si="68"/>
        <v>1</v>
      </c>
      <c r="AJ120" s="65">
        <f t="shared" si="58"/>
        <v>1.7241379310344827</v>
      </c>
      <c r="AK120" s="65">
        <f t="shared" si="64"/>
        <v>0</v>
      </c>
      <c r="AL120" s="62">
        <f t="shared" si="69"/>
        <v>0.61155963302752292</v>
      </c>
    </row>
    <row r="121" spans="1:38" ht="17.25" thickBot="1" x14ac:dyDescent="0.35">
      <c r="B121" s="266">
        <v>2801</v>
      </c>
      <c r="C121" s="129" t="s">
        <v>192</v>
      </c>
      <c r="D121" s="59">
        <v>2009</v>
      </c>
      <c r="E121" s="157">
        <v>1</v>
      </c>
      <c r="F121" s="151">
        <f t="shared" si="59"/>
        <v>102</v>
      </c>
      <c r="G121" s="59" t="s">
        <v>762</v>
      </c>
      <c r="H121" s="152">
        <v>18</v>
      </c>
      <c r="I121" s="59" t="s">
        <v>763</v>
      </c>
      <c r="J121" s="152">
        <v>84</v>
      </c>
      <c r="K121" s="174">
        <v>1</v>
      </c>
      <c r="L121" s="59" t="s">
        <v>252</v>
      </c>
      <c r="M121" s="153" t="s">
        <v>1509</v>
      </c>
      <c r="N121" s="60" t="s">
        <v>877</v>
      </c>
      <c r="O121" s="78">
        <v>15</v>
      </c>
      <c r="P121" s="79">
        <v>59</v>
      </c>
      <c r="Q121" s="79">
        <v>3</v>
      </c>
      <c r="R121" s="79">
        <v>25</v>
      </c>
      <c r="S121" s="61">
        <v>0.83299999999999996</v>
      </c>
      <c r="T121" s="61">
        <v>0.29799999999999999</v>
      </c>
      <c r="U121" s="61">
        <v>0.20300000000000001</v>
      </c>
      <c r="V121" s="61">
        <v>0.89300000000000002</v>
      </c>
      <c r="W121" s="61"/>
      <c r="X121" s="61"/>
      <c r="Y121" s="61"/>
      <c r="Z121" s="80"/>
      <c r="AA121" s="201"/>
      <c r="AB121" s="188">
        <f t="shared" si="60"/>
        <v>14.994</v>
      </c>
      <c r="AC121" s="63">
        <f t="shared" si="61"/>
        <v>58.968000000000004</v>
      </c>
      <c r="AD121" s="63">
        <f t="shared" si="62"/>
        <v>3.0060000000000002</v>
      </c>
      <c r="AE121" s="63">
        <f t="shared" si="63"/>
        <v>25.032</v>
      </c>
      <c r="AF121" s="64">
        <f t="shared" si="65"/>
        <v>0.83299999999999996</v>
      </c>
      <c r="AG121" s="64">
        <f t="shared" si="66"/>
        <v>0.29799999999999999</v>
      </c>
      <c r="AH121" s="64">
        <f t="shared" si="67"/>
        <v>0.20272572402044292</v>
      </c>
      <c r="AI121" s="64">
        <f t="shared" si="68"/>
        <v>0.8927883586561095</v>
      </c>
      <c r="AJ121" s="65">
        <f t="shared" si="58"/>
        <v>1.1866096866096867</v>
      </c>
      <c r="AK121" s="65">
        <f t="shared" si="64"/>
        <v>0.56040268456375852</v>
      </c>
      <c r="AL121" s="62">
        <f t="shared" si="69"/>
        <v>0.39241176470588229</v>
      </c>
    </row>
    <row r="122" spans="1:38" ht="17.25" thickBot="1" x14ac:dyDescent="0.35">
      <c r="B122" s="266">
        <v>4034</v>
      </c>
      <c r="C122" s="129" t="s">
        <v>1475</v>
      </c>
      <c r="D122" s="59">
        <v>2008</v>
      </c>
      <c r="E122" s="157">
        <v>1</v>
      </c>
      <c r="F122" s="151">
        <f t="shared" si="59"/>
        <v>50</v>
      </c>
      <c r="G122" s="59" t="s">
        <v>762</v>
      </c>
      <c r="H122" s="152">
        <v>15</v>
      </c>
      <c r="I122" s="59" t="s">
        <v>763</v>
      </c>
      <c r="J122" s="152">
        <v>35</v>
      </c>
      <c r="K122" s="174">
        <v>1</v>
      </c>
      <c r="L122" s="59" t="s">
        <v>273</v>
      </c>
      <c r="M122" s="59" t="s">
        <v>812</v>
      </c>
      <c r="N122" s="60" t="s">
        <v>677</v>
      </c>
      <c r="O122" s="78">
        <v>13</v>
      </c>
      <c r="P122" s="79">
        <v>23</v>
      </c>
      <c r="Q122" s="79">
        <v>2</v>
      </c>
      <c r="R122" s="79">
        <v>12</v>
      </c>
      <c r="S122" s="61">
        <v>0.86699999999999999</v>
      </c>
      <c r="T122" s="61">
        <v>0.34300000000000003</v>
      </c>
      <c r="U122" s="61">
        <v>0.36099999999999999</v>
      </c>
      <c r="V122" s="61">
        <v>0.85699999999999998</v>
      </c>
      <c r="W122" s="61"/>
      <c r="X122" s="61"/>
      <c r="Y122" s="61"/>
      <c r="Z122" s="80"/>
      <c r="AA122" s="201"/>
      <c r="AB122" s="188">
        <f t="shared" si="60"/>
        <v>13.004999999999999</v>
      </c>
      <c r="AC122" s="63">
        <f t="shared" si="61"/>
        <v>22.994999999999997</v>
      </c>
      <c r="AD122" s="63">
        <f t="shared" si="62"/>
        <v>1.995000000000001</v>
      </c>
      <c r="AE122" s="63">
        <f t="shared" si="63"/>
        <v>12.005000000000001</v>
      </c>
      <c r="AF122" s="64">
        <f t="shared" si="65"/>
        <v>0.86699999999999988</v>
      </c>
      <c r="AG122" s="64">
        <f t="shared" si="66"/>
        <v>0.34300000000000003</v>
      </c>
      <c r="AH122" s="64">
        <f t="shared" si="67"/>
        <v>0.36124999999999996</v>
      </c>
      <c r="AI122" s="64">
        <f t="shared" si="68"/>
        <v>0.85749999999999993</v>
      </c>
      <c r="AJ122" s="65">
        <f t="shared" si="58"/>
        <v>1.3196347031963469</v>
      </c>
      <c r="AK122" s="65">
        <f t="shared" si="64"/>
        <v>0.38775510204081665</v>
      </c>
      <c r="AL122" s="62">
        <f t="shared" si="69"/>
        <v>0.50019999999999987</v>
      </c>
    </row>
    <row r="123" spans="1:38" ht="17.25" thickBot="1" x14ac:dyDescent="0.35">
      <c r="B123" s="266">
        <v>4037</v>
      </c>
      <c r="C123" s="129" t="s">
        <v>1476</v>
      </c>
      <c r="D123" s="59">
        <v>2008</v>
      </c>
      <c r="E123" s="157">
        <v>1</v>
      </c>
      <c r="F123" s="151">
        <f t="shared" si="59"/>
        <v>48</v>
      </c>
      <c r="G123" s="59" t="s">
        <v>683</v>
      </c>
      <c r="H123" s="152">
        <v>12</v>
      </c>
      <c r="I123" s="59" t="s">
        <v>684</v>
      </c>
      <c r="J123" s="152">
        <v>36</v>
      </c>
      <c r="K123" s="174">
        <v>1</v>
      </c>
      <c r="L123" s="59" t="s">
        <v>881</v>
      </c>
      <c r="M123" s="153" t="s">
        <v>1510</v>
      </c>
      <c r="N123" s="60" t="s">
        <v>677</v>
      </c>
      <c r="O123" s="78">
        <v>12</v>
      </c>
      <c r="P123" s="79">
        <v>22</v>
      </c>
      <c r="Q123" s="79">
        <v>0</v>
      </c>
      <c r="R123" s="79">
        <v>14</v>
      </c>
      <c r="S123" s="61">
        <v>0.91700000000000004</v>
      </c>
      <c r="T123" s="61">
        <v>0.39700000000000002</v>
      </c>
      <c r="U123" s="61"/>
      <c r="V123" s="61"/>
      <c r="W123" s="61"/>
      <c r="X123" s="61"/>
      <c r="Y123" s="61"/>
      <c r="Z123" s="80"/>
      <c r="AA123" s="201"/>
      <c r="AB123" s="188">
        <f>O123</f>
        <v>12</v>
      </c>
      <c r="AC123" s="63">
        <f>P123</f>
        <v>22</v>
      </c>
      <c r="AD123" s="63">
        <f>Q123</f>
        <v>0</v>
      </c>
      <c r="AE123" s="63">
        <f>R123</f>
        <v>14</v>
      </c>
      <c r="AF123" s="64">
        <f t="shared" si="65"/>
        <v>1</v>
      </c>
      <c r="AG123" s="64">
        <f t="shared" si="66"/>
        <v>0.3888888888888889</v>
      </c>
      <c r="AH123" s="64">
        <f t="shared" si="67"/>
        <v>0.35294117647058826</v>
      </c>
      <c r="AI123" s="64">
        <f t="shared" si="68"/>
        <v>1</v>
      </c>
      <c r="AJ123" s="65">
        <f t="shared" si="58"/>
        <v>1.6363636363636362</v>
      </c>
      <c r="AK123" s="65">
        <f t="shared" si="64"/>
        <v>0</v>
      </c>
      <c r="AL123" s="62">
        <f t="shared" si="69"/>
        <v>0.54166666666666663</v>
      </c>
    </row>
    <row r="124" spans="1:38" x14ac:dyDescent="0.3">
      <c r="B124" s="267">
        <v>2887</v>
      </c>
      <c r="C124" s="127" t="s">
        <v>193</v>
      </c>
      <c r="D124" s="31">
        <v>2007</v>
      </c>
      <c r="E124" s="155">
        <v>1</v>
      </c>
      <c r="F124" s="139">
        <f t="shared" si="59"/>
        <v>226</v>
      </c>
      <c r="G124" s="31" t="s">
        <v>887</v>
      </c>
      <c r="H124" s="140">
        <v>21</v>
      </c>
      <c r="I124" s="31" t="s">
        <v>888</v>
      </c>
      <c r="J124" s="140">
        <v>205</v>
      </c>
      <c r="K124" s="172">
        <v>1</v>
      </c>
      <c r="L124" s="31" t="s">
        <v>889</v>
      </c>
      <c r="M124" s="141" t="s">
        <v>891</v>
      </c>
      <c r="N124" s="32" t="s">
        <v>677</v>
      </c>
      <c r="O124" s="33">
        <v>20</v>
      </c>
      <c r="P124" s="34">
        <v>141</v>
      </c>
      <c r="Q124" s="34">
        <v>1</v>
      </c>
      <c r="R124" s="34">
        <v>64</v>
      </c>
      <c r="S124" s="35">
        <v>0.95</v>
      </c>
      <c r="T124" s="35">
        <v>0.31</v>
      </c>
      <c r="U124" s="35"/>
      <c r="V124" s="35"/>
      <c r="W124" s="35"/>
      <c r="X124" s="35"/>
      <c r="Y124" s="35"/>
      <c r="Z124" s="66"/>
      <c r="AA124" s="198"/>
      <c r="AB124" s="186">
        <f>H124*S124</f>
        <v>19.95</v>
      </c>
      <c r="AC124" s="37">
        <f>J124-AE124</f>
        <v>141.44999999999999</v>
      </c>
      <c r="AD124" s="37">
        <f>H124-AB124</f>
        <v>1.0500000000000007</v>
      </c>
      <c r="AE124" s="37">
        <f>J124*T124</f>
        <v>63.55</v>
      </c>
      <c r="AF124" s="38">
        <f t="shared" si="65"/>
        <v>0.95</v>
      </c>
      <c r="AG124" s="38">
        <f t="shared" si="66"/>
        <v>0.31</v>
      </c>
      <c r="AH124" s="38">
        <f t="shared" si="67"/>
        <v>0.12360594795539034</v>
      </c>
      <c r="AI124" s="38">
        <f t="shared" si="68"/>
        <v>0.98374613003095979</v>
      </c>
      <c r="AJ124" s="39">
        <f t="shared" si="58"/>
        <v>1.3768115942028987</v>
      </c>
      <c r="AK124" s="39">
        <f t="shared" si="64"/>
        <v>0.1612903225806453</v>
      </c>
      <c r="AL124" s="36">
        <f t="shared" si="69"/>
        <v>0.36946902654867259</v>
      </c>
    </row>
    <row r="125" spans="1:38" ht="17.25" thickBot="1" x14ac:dyDescent="0.35">
      <c r="A125" s="237"/>
      <c r="B125" s="271">
        <v>2887</v>
      </c>
      <c r="C125" s="126" t="s">
        <v>193</v>
      </c>
      <c r="D125" s="49">
        <v>2007</v>
      </c>
      <c r="E125" s="163">
        <v>1</v>
      </c>
      <c r="F125" s="142">
        <f t="shared" si="59"/>
        <v>210</v>
      </c>
      <c r="G125" s="67" t="s">
        <v>887</v>
      </c>
      <c r="H125" s="143">
        <v>16</v>
      </c>
      <c r="I125" s="67" t="s">
        <v>888</v>
      </c>
      <c r="J125" s="143">
        <v>194</v>
      </c>
      <c r="K125" s="173">
        <v>1</v>
      </c>
      <c r="L125" s="67" t="s">
        <v>890</v>
      </c>
      <c r="M125" s="150" t="s">
        <v>891</v>
      </c>
      <c r="N125" s="74" t="s">
        <v>677</v>
      </c>
      <c r="O125" s="57">
        <v>15</v>
      </c>
      <c r="P125" s="58">
        <v>133</v>
      </c>
      <c r="Q125" s="58">
        <v>1</v>
      </c>
      <c r="R125" s="58">
        <v>61</v>
      </c>
      <c r="S125" s="51">
        <v>0.94</v>
      </c>
      <c r="T125" s="51">
        <v>0.31</v>
      </c>
      <c r="U125" s="51"/>
      <c r="V125" s="51"/>
      <c r="W125" s="51"/>
      <c r="X125" s="51"/>
      <c r="Y125" s="51"/>
      <c r="Z125" s="52"/>
      <c r="AA125" s="199"/>
      <c r="AB125" s="192">
        <f>H125*S125</f>
        <v>15.04</v>
      </c>
      <c r="AC125" s="53">
        <f>J125-AE125</f>
        <v>133.86000000000001</v>
      </c>
      <c r="AD125" s="53">
        <f>H125-AB125</f>
        <v>0.96000000000000085</v>
      </c>
      <c r="AE125" s="53">
        <f>J125*T125</f>
        <v>60.14</v>
      </c>
      <c r="AF125" s="54">
        <f t="shared" si="65"/>
        <v>0.94</v>
      </c>
      <c r="AG125" s="54">
        <f t="shared" si="66"/>
        <v>0.31</v>
      </c>
      <c r="AH125" s="54">
        <f t="shared" si="67"/>
        <v>0.10100738750839489</v>
      </c>
      <c r="AI125" s="54">
        <f t="shared" si="68"/>
        <v>0.98428805237315875</v>
      </c>
      <c r="AJ125" s="55">
        <f t="shared" si="58"/>
        <v>1.3623188405797102</v>
      </c>
      <c r="AK125" s="55">
        <f t="shared" si="64"/>
        <v>0.19354838709677435</v>
      </c>
      <c r="AL125" s="56">
        <f t="shared" si="69"/>
        <v>0.35800000000000004</v>
      </c>
    </row>
    <row r="126" spans="1:38" ht="17.25" thickBot="1" x14ac:dyDescent="0.35">
      <c r="B126" s="266">
        <v>2908</v>
      </c>
      <c r="C126" s="129" t="s">
        <v>194</v>
      </c>
      <c r="D126" s="59">
        <v>2007</v>
      </c>
      <c r="E126" s="157">
        <v>1</v>
      </c>
      <c r="F126" s="151">
        <f t="shared" si="59"/>
        <v>101</v>
      </c>
      <c r="G126" s="59" t="s">
        <v>895</v>
      </c>
      <c r="H126" s="152">
        <v>66</v>
      </c>
      <c r="I126" s="59" t="s">
        <v>896</v>
      </c>
      <c r="J126" s="152">
        <v>35</v>
      </c>
      <c r="K126" s="174">
        <v>1</v>
      </c>
      <c r="L126" s="59" t="s">
        <v>897</v>
      </c>
      <c r="M126" s="59">
        <v>0.105</v>
      </c>
      <c r="N126" s="60" t="s">
        <v>677</v>
      </c>
      <c r="O126" s="78"/>
      <c r="P126" s="79"/>
      <c r="Q126" s="79"/>
      <c r="R126" s="79"/>
      <c r="S126" s="61">
        <v>0.84799999999999998</v>
      </c>
      <c r="T126" s="61">
        <v>0.74299999999999999</v>
      </c>
      <c r="U126" s="61">
        <v>0.86199999999999999</v>
      </c>
      <c r="V126" s="61">
        <v>0.72199999999999998</v>
      </c>
      <c r="W126" s="61"/>
      <c r="X126" s="61"/>
      <c r="Y126" s="61"/>
      <c r="Z126" s="80">
        <v>0.83899999999999997</v>
      </c>
      <c r="AA126" s="201" t="s">
        <v>898</v>
      </c>
      <c r="AB126" s="188">
        <f>H126*S126</f>
        <v>55.967999999999996</v>
      </c>
      <c r="AC126" s="63">
        <f>J126-AE126</f>
        <v>8.995000000000001</v>
      </c>
      <c r="AD126" s="63">
        <f>H126-AB126</f>
        <v>10.032000000000004</v>
      </c>
      <c r="AE126" s="63">
        <f>J126*T126</f>
        <v>26.004999999999999</v>
      </c>
      <c r="AF126" s="64">
        <f t="shared" si="65"/>
        <v>0.84799999999999998</v>
      </c>
      <c r="AG126" s="64">
        <f t="shared" si="66"/>
        <v>0.74299999999999999</v>
      </c>
      <c r="AH126" s="64">
        <f t="shared" si="67"/>
        <v>0.86153656696889003</v>
      </c>
      <c r="AI126" s="64">
        <f t="shared" si="68"/>
        <v>0.72161944667980116</v>
      </c>
      <c r="AJ126" s="65">
        <f t="shared" si="58"/>
        <v>3.2996108949416341</v>
      </c>
      <c r="AK126" s="65">
        <f t="shared" si="64"/>
        <v>0.20457604306864069</v>
      </c>
      <c r="AL126" s="62">
        <f t="shared" si="69"/>
        <v>0.81161386138613856</v>
      </c>
    </row>
    <row r="127" spans="1:38" ht="17.25" thickBot="1" x14ac:dyDescent="0.35">
      <c r="B127" s="266">
        <v>3838</v>
      </c>
      <c r="C127" s="129" t="s">
        <v>202</v>
      </c>
      <c r="D127" s="59">
        <v>2006</v>
      </c>
      <c r="E127" s="157">
        <v>1</v>
      </c>
      <c r="F127" s="151">
        <f t="shared" si="59"/>
        <v>1309</v>
      </c>
      <c r="G127" s="59" t="s">
        <v>762</v>
      </c>
      <c r="H127" s="152">
        <v>93</v>
      </c>
      <c r="I127" s="59" t="s">
        <v>763</v>
      </c>
      <c r="J127" s="152">
        <v>1216</v>
      </c>
      <c r="K127" s="174">
        <v>1</v>
      </c>
      <c r="L127" s="59" t="s">
        <v>273</v>
      </c>
      <c r="M127" s="59" t="s">
        <v>766</v>
      </c>
      <c r="N127" s="60" t="s">
        <v>677</v>
      </c>
      <c r="O127" s="78">
        <v>92</v>
      </c>
      <c r="P127" s="79">
        <v>855</v>
      </c>
      <c r="Q127" s="79">
        <v>1</v>
      </c>
      <c r="R127" s="79">
        <v>361</v>
      </c>
      <c r="S127" s="61">
        <v>0.99</v>
      </c>
      <c r="T127" s="61">
        <v>0.3</v>
      </c>
      <c r="U127" s="61">
        <v>0.1</v>
      </c>
      <c r="V127" s="61">
        <v>0.99680000000000002</v>
      </c>
      <c r="W127" s="61"/>
      <c r="X127" s="61"/>
      <c r="Y127" s="61"/>
      <c r="Z127" s="80">
        <v>0.8</v>
      </c>
      <c r="AA127" s="201" t="s">
        <v>904</v>
      </c>
      <c r="AB127" s="188">
        <f>O127</f>
        <v>92</v>
      </c>
      <c r="AC127" s="63">
        <f>P127</f>
        <v>855</v>
      </c>
      <c r="AD127" s="63">
        <f>Q127</f>
        <v>1</v>
      </c>
      <c r="AE127" s="63">
        <f>R127</f>
        <v>361</v>
      </c>
      <c r="AF127" s="64">
        <f t="shared" si="65"/>
        <v>0.989247311827957</v>
      </c>
      <c r="AG127" s="64">
        <f t="shared" si="66"/>
        <v>0.296875</v>
      </c>
      <c r="AH127" s="64">
        <f t="shared" si="67"/>
        <v>9.714889123548047E-2</v>
      </c>
      <c r="AI127" s="64">
        <f t="shared" si="68"/>
        <v>0.99723756906077343</v>
      </c>
      <c r="AJ127" s="65">
        <f t="shared" si="58"/>
        <v>1.4069295101553165</v>
      </c>
      <c r="AK127" s="65">
        <f t="shared" si="64"/>
        <v>3.6219581211092214E-2</v>
      </c>
      <c r="AL127" s="62">
        <f t="shared" si="69"/>
        <v>0.3460656990068755</v>
      </c>
    </row>
    <row r="128" spans="1:38" ht="17.25" thickBot="1" x14ac:dyDescent="0.35">
      <c r="B128" s="266">
        <v>4032</v>
      </c>
      <c r="C128" s="129" t="s">
        <v>1477</v>
      </c>
      <c r="D128" s="59">
        <v>2006</v>
      </c>
      <c r="E128" s="157">
        <v>1</v>
      </c>
      <c r="F128" s="151">
        <f t="shared" si="59"/>
        <v>40</v>
      </c>
      <c r="G128" s="59" t="s">
        <v>683</v>
      </c>
      <c r="H128" s="152">
        <v>3</v>
      </c>
      <c r="I128" s="59" t="s">
        <v>684</v>
      </c>
      <c r="J128" s="152">
        <v>37</v>
      </c>
      <c r="K128" s="174">
        <v>1</v>
      </c>
      <c r="L128" s="59" t="s">
        <v>273</v>
      </c>
      <c r="M128" s="153" t="s">
        <v>1511</v>
      </c>
      <c r="N128" s="60" t="s">
        <v>677</v>
      </c>
      <c r="O128" s="78">
        <v>3</v>
      </c>
      <c r="P128" s="79">
        <v>20</v>
      </c>
      <c r="Q128" s="79">
        <v>0</v>
      </c>
      <c r="R128" s="79">
        <v>17</v>
      </c>
      <c r="S128" s="62">
        <v>1</v>
      </c>
      <c r="T128" s="61">
        <v>0.46</v>
      </c>
      <c r="U128" s="61">
        <v>0.13</v>
      </c>
      <c r="V128" s="62">
        <v>1</v>
      </c>
      <c r="W128" s="61"/>
      <c r="X128" s="61"/>
      <c r="Y128" s="61"/>
      <c r="Z128" s="80">
        <v>0.91500000000000004</v>
      </c>
      <c r="AA128" s="201" t="s">
        <v>906</v>
      </c>
      <c r="AB128" s="188">
        <f>H128*S128</f>
        <v>3</v>
      </c>
      <c r="AC128" s="63">
        <f>J128-AE128</f>
        <v>19.98</v>
      </c>
      <c r="AD128" s="63">
        <f>H128-AB128</f>
        <v>0</v>
      </c>
      <c r="AE128" s="63">
        <f>J128*T128</f>
        <v>17.02</v>
      </c>
      <c r="AF128" s="64">
        <f t="shared" si="65"/>
        <v>1</v>
      </c>
      <c r="AG128" s="64">
        <f t="shared" si="66"/>
        <v>0.45999999999999996</v>
      </c>
      <c r="AH128" s="64">
        <f t="shared" si="67"/>
        <v>0.13054830287206265</v>
      </c>
      <c r="AI128" s="64">
        <f t="shared" si="68"/>
        <v>1</v>
      </c>
      <c r="AJ128" s="65">
        <f t="shared" si="58"/>
        <v>1.8518518518518516</v>
      </c>
      <c r="AK128" s="65">
        <f t="shared" si="64"/>
        <v>0</v>
      </c>
      <c r="AL128" s="62">
        <f t="shared" si="69"/>
        <v>0.50049999999999994</v>
      </c>
    </row>
    <row r="129" spans="2:38" x14ac:dyDescent="0.3">
      <c r="B129" s="267">
        <v>2964</v>
      </c>
      <c r="C129" s="127" t="s">
        <v>196</v>
      </c>
      <c r="D129" s="31">
        <v>2006</v>
      </c>
      <c r="E129" s="155">
        <v>1</v>
      </c>
      <c r="F129" s="139">
        <f t="shared" si="59"/>
        <v>27</v>
      </c>
      <c r="G129" s="31" t="s">
        <v>762</v>
      </c>
      <c r="H129" s="140">
        <v>9</v>
      </c>
      <c r="I129" s="31" t="s">
        <v>763</v>
      </c>
      <c r="J129" s="140">
        <v>18</v>
      </c>
      <c r="K129" s="172">
        <v>1</v>
      </c>
      <c r="L129" s="31" t="s">
        <v>910</v>
      </c>
      <c r="M129" s="31" t="s">
        <v>404</v>
      </c>
      <c r="N129" s="32" t="s">
        <v>404</v>
      </c>
      <c r="O129" s="33"/>
      <c r="P129" s="34"/>
      <c r="Q129" s="34"/>
      <c r="R129" s="34"/>
      <c r="S129" s="35"/>
      <c r="T129" s="35"/>
      <c r="U129" s="35"/>
      <c r="V129" s="35"/>
      <c r="W129" s="35"/>
      <c r="X129" s="35"/>
      <c r="Y129" s="35"/>
      <c r="Z129" s="66">
        <v>0.49299999999999999</v>
      </c>
      <c r="AA129" s="198"/>
      <c r="AB129" s="186"/>
      <c r="AC129" s="37"/>
      <c r="AD129" s="37"/>
      <c r="AE129" s="37"/>
      <c r="AF129" s="38"/>
      <c r="AG129" s="38"/>
      <c r="AH129" s="38"/>
      <c r="AI129" s="38"/>
      <c r="AJ129" s="39"/>
      <c r="AK129" s="39"/>
      <c r="AL129" s="36"/>
    </row>
    <row r="130" spans="2:38" x14ac:dyDescent="0.3">
      <c r="B130" s="10">
        <v>2964</v>
      </c>
      <c r="C130" s="125" t="s">
        <v>196</v>
      </c>
      <c r="D130" s="19">
        <v>2006</v>
      </c>
      <c r="E130" s="156">
        <v>1</v>
      </c>
      <c r="F130" s="146">
        <f t="shared" si="59"/>
        <v>27</v>
      </c>
      <c r="G130" s="31" t="s">
        <v>762</v>
      </c>
      <c r="H130" s="140">
        <v>9</v>
      </c>
      <c r="I130" s="31" t="s">
        <v>763</v>
      </c>
      <c r="J130" s="147">
        <v>18</v>
      </c>
      <c r="K130" s="175">
        <v>1</v>
      </c>
      <c r="L130" s="19" t="s">
        <v>911</v>
      </c>
      <c r="M130" s="31" t="s">
        <v>404</v>
      </c>
      <c r="N130" s="15" t="s">
        <v>404</v>
      </c>
      <c r="O130" s="11"/>
      <c r="P130" s="12"/>
      <c r="Q130" s="12"/>
      <c r="R130" s="12"/>
      <c r="S130" s="13"/>
      <c r="T130" s="13"/>
      <c r="U130" s="13"/>
      <c r="V130" s="13"/>
      <c r="W130" s="13"/>
      <c r="X130" s="13"/>
      <c r="Y130" s="13"/>
      <c r="Z130" s="22">
        <v>0.625</v>
      </c>
      <c r="AA130" s="200"/>
      <c r="AB130" s="191"/>
      <c r="AC130" s="16"/>
      <c r="AD130" s="16"/>
      <c r="AE130" s="16"/>
      <c r="AF130" s="17"/>
      <c r="AG130" s="17"/>
      <c r="AH130" s="17"/>
      <c r="AI130" s="17"/>
      <c r="AJ130" s="18"/>
      <c r="AK130" s="18"/>
      <c r="AL130" s="14"/>
    </row>
    <row r="131" spans="2:38" x14ac:dyDescent="0.3">
      <c r="B131" s="10">
        <v>2964</v>
      </c>
      <c r="C131" s="125" t="s">
        <v>196</v>
      </c>
      <c r="D131" s="19">
        <v>2006</v>
      </c>
      <c r="E131" s="156">
        <v>1</v>
      </c>
      <c r="F131" s="146">
        <f t="shared" si="59"/>
        <v>27</v>
      </c>
      <c r="G131" s="31" t="s">
        <v>762</v>
      </c>
      <c r="H131" s="140">
        <v>9</v>
      </c>
      <c r="I131" s="31" t="s">
        <v>763</v>
      </c>
      <c r="J131" s="147">
        <v>18</v>
      </c>
      <c r="K131" s="175">
        <v>1</v>
      </c>
      <c r="L131" s="19" t="s">
        <v>912</v>
      </c>
      <c r="M131" s="31" t="s">
        <v>404</v>
      </c>
      <c r="N131" s="15" t="s">
        <v>404</v>
      </c>
      <c r="O131" s="11"/>
      <c r="P131" s="12"/>
      <c r="Q131" s="12"/>
      <c r="R131" s="12"/>
      <c r="S131" s="13"/>
      <c r="T131" s="13"/>
      <c r="U131" s="13"/>
      <c r="V131" s="13"/>
      <c r="W131" s="13"/>
      <c r="X131" s="13"/>
      <c r="Y131" s="13"/>
      <c r="Z131" s="22">
        <v>0.65300000000000002</v>
      </c>
      <c r="AA131" s="200"/>
      <c r="AB131" s="191"/>
      <c r="AC131" s="16"/>
      <c r="AD131" s="16"/>
      <c r="AE131" s="16"/>
      <c r="AF131" s="17"/>
      <c r="AG131" s="17"/>
      <c r="AH131" s="17"/>
      <c r="AI131" s="17"/>
      <c r="AJ131" s="18"/>
      <c r="AK131" s="18"/>
      <c r="AL131" s="14"/>
    </row>
    <row r="132" spans="2:38" x14ac:dyDescent="0.3">
      <c r="B132" s="10">
        <v>2964</v>
      </c>
      <c r="C132" s="125" t="s">
        <v>196</v>
      </c>
      <c r="D132" s="19">
        <v>2006</v>
      </c>
      <c r="E132" s="156">
        <v>1</v>
      </c>
      <c r="F132" s="146">
        <f t="shared" si="59"/>
        <v>27</v>
      </c>
      <c r="G132" s="31" t="s">
        <v>762</v>
      </c>
      <c r="H132" s="140">
        <v>9</v>
      </c>
      <c r="I132" s="31" t="s">
        <v>763</v>
      </c>
      <c r="J132" s="147">
        <v>18</v>
      </c>
      <c r="K132" s="175">
        <v>1</v>
      </c>
      <c r="L132" s="19" t="s">
        <v>913</v>
      </c>
      <c r="M132" s="31" t="s">
        <v>404</v>
      </c>
      <c r="N132" s="15" t="s">
        <v>404</v>
      </c>
      <c r="O132" s="11"/>
      <c r="P132" s="12"/>
      <c r="Q132" s="12"/>
      <c r="R132" s="12"/>
      <c r="S132" s="13"/>
      <c r="T132" s="13"/>
      <c r="U132" s="13"/>
      <c r="V132" s="13"/>
      <c r="W132" s="13"/>
      <c r="X132" s="13"/>
      <c r="Y132" s="13"/>
      <c r="Z132" s="22">
        <v>0.63900000000000001</v>
      </c>
      <c r="AA132" s="200"/>
      <c r="AB132" s="191"/>
      <c r="AC132" s="16"/>
      <c r="AD132" s="16"/>
      <c r="AE132" s="16"/>
      <c r="AF132" s="17"/>
      <c r="AG132" s="17"/>
      <c r="AH132" s="17"/>
      <c r="AI132" s="17"/>
      <c r="AJ132" s="18"/>
      <c r="AK132" s="18"/>
      <c r="AL132" s="14"/>
    </row>
    <row r="133" spans="2:38" x14ac:dyDescent="0.3">
      <c r="B133" s="10">
        <v>2964</v>
      </c>
      <c r="C133" s="125" t="s">
        <v>196</v>
      </c>
      <c r="D133" s="19">
        <v>2006</v>
      </c>
      <c r="E133" s="156">
        <v>1</v>
      </c>
      <c r="F133" s="146">
        <f t="shared" si="59"/>
        <v>27</v>
      </c>
      <c r="G133" s="31" t="s">
        <v>762</v>
      </c>
      <c r="H133" s="140">
        <v>9</v>
      </c>
      <c r="I133" s="31" t="s">
        <v>763</v>
      </c>
      <c r="J133" s="147">
        <v>18</v>
      </c>
      <c r="K133" s="175">
        <v>1</v>
      </c>
      <c r="L133" s="19" t="s">
        <v>914</v>
      </c>
      <c r="M133" s="31" t="s">
        <v>404</v>
      </c>
      <c r="N133" s="15" t="s">
        <v>404</v>
      </c>
      <c r="O133" s="11"/>
      <c r="P133" s="12"/>
      <c r="Q133" s="12"/>
      <c r="R133" s="12"/>
      <c r="S133" s="13"/>
      <c r="T133" s="13"/>
      <c r="U133" s="13"/>
      <c r="V133" s="13"/>
      <c r="W133" s="13"/>
      <c r="X133" s="13"/>
      <c r="Y133" s="13"/>
      <c r="Z133" s="22">
        <v>0.53100000000000003</v>
      </c>
      <c r="AA133" s="200"/>
      <c r="AB133" s="191"/>
      <c r="AC133" s="16"/>
      <c r="AD133" s="16"/>
      <c r="AE133" s="16"/>
      <c r="AF133" s="17"/>
      <c r="AG133" s="17"/>
      <c r="AH133" s="17"/>
      <c r="AI133" s="17"/>
      <c r="AJ133" s="18"/>
      <c r="AK133" s="18"/>
      <c r="AL133" s="14"/>
    </row>
    <row r="134" spans="2:38" ht="17.25" thickBot="1" x14ac:dyDescent="0.35">
      <c r="B134" s="271">
        <v>2964</v>
      </c>
      <c r="C134" s="126" t="s">
        <v>196</v>
      </c>
      <c r="D134" s="49">
        <v>2006</v>
      </c>
      <c r="E134" s="163">
        <v>1</v>
      </c>
      <c r="F134" s="142">
        <f t="shared" si="59"/>
        <v>27</v>
      </c>
      <c r="G134" s="67" t="s">
        <v>762</v>
      </c>
      <c r="H134" s="149">
        <v>9</v>
      </c>
      <c r="I134" s="67" t="s">
        <v>763</v>
      </c>
      <c r="J134" s="143">
        <v>18</v>
      </c>
      <c r="K134" s="173">
        <v>1</v>
      </c>
      <c r="L134" s="49" t="s">
        <v>915</v>
      </c>
      <c r="M134" s="67" t="s">
        <v>404</v>
      </c>
      <c r="N134" s="50" t="s">
        <v>404</v>
      </c>
      <c r="O134" s="57"/>
      <c r="P134" s="58"/>
      <c r="Q134" s="58"/>
      <c r="R134" s="58"/>
      <c r="S134" s="51"/>
      <c r="T134" s="51"/>
      <c r="U134" s="51"/>
      <c r="V134" s="51"/>
      <c r="W134" s="51"/>
      <c r="X134" s="51"/>
      <c r="Y134" s="51"/>
      <c r="Z134" s="52">
        <v>0.51500000000000001</v>
      </c>
      <c r="AA134" s="199"/>
      <c r="AB134" s="192"/>
      <c r="AC134" s="53"/>
      <c r="AD134" s="53"/>
      <c r="AE134" s="53"/>
      <c r="AF134" s="54"/>
      <c r="AG134" s="54"/>
      <c r="AH134" s="54"/>
      <c r="AI134" s="54"/>
      <c r="AJ134" s="55"/>
      <c r="AK134" s="55"/>
      <c r="AL134" s="56"/>
    </row>
    <row r="135" spans="2:38" ht="17.25" thickBot="1" x14ac:dyDescent="0.35">
      <c r="B135" s="266">
        <v>2965</v>
      </c>
      <c r="C135" s="59" t="s">
        <v>197</v>
      </c>
      <c r="D135" s="59">
        <v>2006</v>
      </c>
      <c r="E135" s="157">
        <v>1</v>
      </c>
      <c r="F135" s="151">
        <f t="shared" si="59"/>
        <v>50</v>
      </c>
      <c r="G135" s="59" t="s">
        <v>762</v>
      </c>
      <c r="H135" s="152">
        <v>6</v>
      </c>
      <c r="I135" s="59" t="s">
        <v>763</v>
      </c>
      <c r="J135" s="152">
        <v>44</v>
      </c>
      <c r="K135" s="174">
        <v>1</v>
      </c>
      <c r="L135" s="59" t="s">
        <v>273</v>
      </c>
      <c r="M135" s="59" t="s">
        <v>920</v>
      </c>
      <c r="N135" s="60" t="s">
        <v>677</v>
      </c>
      <c r="O135" s="78">
        <v>6</v>
      </c>
      <c r="P135" s="79">
        <v>35</v>
      </c>
      <c r="Q135" s="79">
        <v>0</v>
      </c>
      <c r="R135" s="79">
        <v>9</v>
      </c>
      <c r="S135" s="62">
        <v>1</v>
      </c>
      <c r="T135" s="62">
        <v>0.2</v>
      </c>
      <c r="U135" s="61">
        <v>0.15</v>
      </c>
      <c r="V135" s="62">
        <v>1</v>
      </c>
      <c r="W135" s="61"/>
      <c r="X135" s="61"/>
      <c r="Y135" s="61"/>
      <c r="Z135" s="80"/>
      <c r="AA135" s="201"/>
      <c r="AB135" s="188">
        <f t="shared" ref="AB135:AB141" si="70">H135*S135</f>
        <v>6</v>
      </c>
      <c r="AC135" s="63">
        <f t="shared" ref="AC135:AC141" si="71">J135-AE135</f>
        <v>35.200000000000003</v>
      </c>
      <c r="AD135" s="63">
        <f t="shared" ref="AD135:AD141" si="72">H135-AB135</f>
        <v>0</v>
      </c>
      <c r="AE135" s="63">
        <f t="shared" ref="AE135:AE141" si="73">J135*T135</f>
        <v>8.8000000000000007</v>
      </c>
      <c r="AF135" s="64">
        <f t="shared" si="65"/>
        <v>1</v>
      </c>
      <c r="AG135" s="64">
        <f t="shared" si="66"/>
        <v>0.2</v>
      </c>
      <c r="AH135" s="64">
        <f t="shared" si="67"/>
        <v>0.14563106796116504</v>
      </c>
      <c r="AI135" s="64">
        <f t="shared" si="68"/>
        <v>1</v>
      </c>
      <c r="AJ135" s="65">
        <f t="shared" si="58"/>
        <v>1.25</v>
      </c>
      <c r="AK135" s="65">
        <f t="shared" si="64"/>
        <v>0</v>
      </c>
      <c r="AL135" s="62">
        <f t="shared" si="69"/>
        <v>0.29600000000000004</v>
      </c>
    </row>
    <row r="136" spans="2:38" ht="17.25" thickBot="1" x14ac:dyDescent="0.35">
      <c r="B136" s="266">
        <v>3173</v>
      </c>
      <c r="C136" s="59" t="s">
        <v>196</v>
      </c>
      <c r="D136" s="59">
        <v>2002</v>
      </c>
      <c r="E136" s="157">
        <v>1</v>
      </c>
      <c r="F136" s="151">
        <f t="shared" si="59"/>
        <v>139</v>
      </c>
      <c r="G136" s="59" t="s">
        <v>762</v>
      </c>
      <c r="H136" s="152">
        <v>19</v>
      </c>
      <c r="I136" s="59" t="s">
        <v>763</v>
      </c>
      <c r="J136" s="152">
        <v>120</v>
      </c>
      <c r="K136" s="174">
        <v>1</v>
      </c>
      <c r="L136" s="59" t="s">
        <v>881</v>
      </c>
      <c r="M136" s="59" t="s">
        <v>924</v>
      </c>
      <c r="N136" s="60" t="s">
        <v>750</v>
      </c>
      <c r="O136" s="78"/>
      <c r="P136" s="79"/>
      <c r="Q136" s="79"/>
      <c r="R136" s="79"/>
      <c r="S136" s="62">
        <v>1</v>
      </c>
      <c r="T136" s="62">
        <v>0.5</v>
      </c>
      <c r="U136" s="61">
        <v>0.24099999999999999</v>
      </c>
      <c r="V136" s="62">
        <v>1</v>
      </c>
      <c r="W136" s="61"/>
      <c r="X136" s="61"/>
      <c r="Y136" s="61"/>
      <c r="Z136" s="80"/>
      <c r="AA136" s="201"/>
      <c r="AB136" s="188">
        <f t="shared" si="70"/>
        <v>19</v>
      </c>
      <c r="AC136" s="63">
        <f t="shared" si="71"/>
        <v>60</v>
      </c>
      <c r="AD136" s="63">
        <f t="shared" si="72"/>
        <v>0</v>
      </c>
      <c r="AE136" s="63">
        <f t="shared" si="73"/>
        <v>60</v>
      </c>
      <c r="AF136" s="64">
        <f t="shared" si="65"/>
        <v>1</v>
      </c>
      <c r="AG136" s="64">
        <f t="shared" si="66"/>
        <v>0.5</v>
      </c>
      <c r="AH136" s="64">
        <f t="shared" si="67"/>
        <v>0.24050632911392406</v>
      </c>
      <c r="AI136" s="64">
        <f t="shared" si="68"/>
        <v>1</v>
      </c>
      <c r="AJ136" s="65">
        <f t="shared" si="58"/>
        <v>2</v>
      </c>
      <c r="AK136" s="65">
        <f t="shared" si="64"/>
        <v>0</v>
      </c>
      <c r="AL136" s="62">
        <f t="shared" si="69"/>
        <v>0.56834532374100721</v>
      </c>
    </row>
    <row r="137" spans="2:38" ht="17.25" thickBot="1" x14ac:dyDescent="0.35">
      <c r="B137" s="266">
        <v>3264</v>
      </c>
      <c r="C137" s="59" t="s">
        <v>202</v>
      </c>
      <c r="D137" s="59">
        <v>2001</v>
      </c>
      <c r="E137" s="157">
        <v>1</v>
      </c>
      <c r="F137" s="151">
        <f t="shared" si="59"/>
        <v>52</v>
      </c>
      <c r="G137" s="59" t="s">
        <v>762</v>
      </c>
      <c r="H137" s="152">
        <v>15</v>
      </c>
      <c r="I137" s="59" t="s">
        <v>763</v>
      </c>
      <c r="J137" s="152">
        <v>37</v>
      </c>
      <c r="K137" s="174">
        <v>1</v>
      </c>
      <c r="L137" s="59" t="s">
        <v>279</v>
      </c>
      <c r="M137" s="59" t="s">
        <v>920</v>
      </c>
      <c r="N137" s="60" t="s">
        <v>877</v>
      </c>
      <c r="O137" s="78">
        <v>15</v>
      </c>
      <c r="P137" s="79">
        <v>22</v>
      </c>
      <c r="Q137" s="79">
        <v>0</v>
      </c>
      <c r="R137" s="79">
        <v>15</v>
      </c>
      <c r="S137" s="80">
        <v>1</v>
      </c>
      <c r="T137" s="61">
        <v>0.40500000000000003</v>
      </c>
      <c r="U137" s="61">
        <v>0.40500000000000003</v>
      </c>
      <c r="V137" s="80">
        <v>1</v>
      </c>
      <c r="W137" s="61"/>
      <c r="X137" s="61"/>
      <c r="Y137" s="61"/>
      <c r="Z137" s="80"/>
      <c r="AA137" s="201"/>
      <c r="AB137" s="188">
        <f t="shared" si="70"/>
        <v>15</v>
      </c>
      <c r="AC137" s="63">
        <f t="shared" si="71"/>
        <v>22.015000000000001</v>
      </c>
      <c r="AD137" s="63">
        <f t="shared" si="72"/>
        <v>0</v>
      </c>
      <c r="AE137" s="63">
        <f t="shared" si="73"/>
        <v>14.985000000000001</v>
      </c>
      <c r="AF137" s="64">
        <f t="shared" si="65"/>
        <v>1</v>
      </c>
      <c r="AG137" s="64">
        <f t="shared" si="66"/>
        <v>0.40500000000000003</v>
      </c>
      <c r="AH137" s="64">
        <f t="shared" si="67"/>
        <v>0.40524111846548694</v>
      </c>
      <c r="AI137" s="64">
        <f t="shared" si="68"/>
        <v>1</v>
      </c>
      <c r="AJ137" s="65">
        <f t="shared" si="58"/>
        <v>1.680672268907563</v>
      </c>
      <c r="AK137" s="65">
        <f t="shared" si="64"/>
        <v>0</v>
      </c>
      <c r="AL137" s="62">
        <f t="shared" si="69"/>
        <v>0.57663461538461536</v>
      </c>
    </row>
    <row r="138" spans="2:38" ht="17.25" thickBot="1" x14ac:dyDescent="0.35">
      <c r="B138" s="269">
        <v>2110</v>
      </c>
      <c r="C138" s="82" t="s">
        <v>180</v>
      </c>
      <c r="D138" s="82">
        <v>2014</v>
      </c>
      <c r="E138" s="220">
        <v>2</v>
      </c>
      <c r="F138" s="145">
        <f t="shared" si="59"/>
        <v>80</v>
      </c>
      <c r="G138" s="82" t="s">
        <v>936</v>
      </c>
      <c r="H138" s="185">
        <v>43</v>
      </c>
      <c r="I138" s="82" t="s">
        <v>934</v>
      </c>
      <c r="J138" s="185">
        <v>37</v>
      </c>
      <c r="K138" s="183">
        <v>1</v>
      </c>
      <c r="L138" s="82" t="s">
        <v>258</v>
      </c>
      <c r="M138" s="82">
        <v>4.1500000000000002E-2</v>
      </c>
      <c r="N138" s="207" t="s">
        <v>877</v>
      </c>
      <c r="O138" s="208"/>
      <c r="P138" s="209"/>
      <c r="Q138" s="209"/>
      <c r="R138" s="209"/>
      <c r="S138" s="210">
        <v>0.94399999999999995</v>
      </c>
      <c r="T138" s="210">
        <v>0.318</v>
      </c>
      <c r="U138" s="210"/>
      <c r="V138" s="210"/>
      <c r="W138" s="210"/>
      <c r="X138" s="210"/>
      <c r="Y138" s="210"/>
      <c r="Z138" s="211">
        <v>0.80900000000000005</v>
      </c>
      <c r="AA138" s="212" t="s">
        <v>935</v>
      </c>
      <c r="AB138" s="190">
        <f t="shared" si="70"/>
        <v>40.591999999999999</v>
      </c>
      <c r="AC138" s="69">
        <f t="shared" si="71"/>
        <v>25.234000000000002</v>
      </c>
      <c r="AD138" s="69">
        <f t="shared" si="72"/>
        <v>2.4080000000000013</v>
      </c>
      <c r="AE138" s="69">
        <f t="shared" si="73"/>
        <v>11.766</v>
      </c>
      <c r="AF138" s="213">
        <f t="shared" si="65"/>
        <v>0.94399999999999995</v>
      </c>
      <c r="AG138" s="213">
        <f t="shared" si="66"/>
        <v>0.318</v>
      </c>
      <c r="AH138" s="213">
        <f t="shared" si="67"/>
        <v>0.61665603257071677</v>
      </c>
      <c r="AI138" s="213">
        <f t="shared" si="68"/>
        <v>0.83011147170876243</v>
      </c>
      <c r="AJ138" s="214">
        <f t="shared" si="58"/>
        <v>1.3841642228739004</v>
      </c>
      <c r="AK138" s="214">
        <f t="shared" si="64"/>
        <v>0.17610062893081777</v>
      </c>
      <c r="AL138" s="215">
        <f t="shared" si="69"/>
        <v>0.65447499999999992</v>
      </c>
    </row>
    <row r="139" spans="2:38" x14ac:dyDescent="0.3">
      <c r="B139" s="270">
        <v>2415</v>
      </c>
      <c r="C139" s="40" t="s">
        <v>186</v>
      </c>
      <c r="D139" s="40">
        <v>2012</v>
      </c>
      <c r="E139" s="137">
        <v>2</v>
      </c>
      <c r="F139" s="154">
        <f t="shared" si="59"/>
        <v>140</v>
      </c>
      <c r="G139" s="40" t="s">
        <v>942</v>
      </c>
      <c r="H139" s="138">
        <v>61</v>
      </c>
      <c r="I139" s="222" t="s">
        <v>756</v>
      </c>
      <c r="J139" s="138">
        <v>79</v>
      </c>
      <c r="K139" s="171">
        <v>1</v>
      </c>
      <c r="L139" s="40" t="s">
        <v>252</v>
      </c>
      <c r="M139" s="40" t="s">
        <v>944</v>
      </c>
      <c r="N139" s="41" t="s">
        <v>877</v>
      </c>
      <c r="O139" s="88">
        <v>34</v>
      </c>
      <c r="P139" s="89">
        <v>16</v>
      </c>
      <c r="Q139" s="89">
        <v>27</v>
      </c>
      <c r="R139" s="89">
        <v>63</v>
      </c>
      <c r="S139" s="42">
        <v>0.55000000000000004</v>
      </c>
      <c r="T139" s="42">
        <v>0.86</v>
      </c>
      <c r="U139" s="42"/>
      <c r="V139" s="42"/>
      <c r="W139" s="42"/>
      <c r="X139" s="42"/>
      <c r="Y139" s="42"/>
      <c r="Z139" s="43">
        <v>0.81</v>
      </c>
      <c r="AA139" s="197" t="s">
        <v>947</v>
      </c>
      <c r="AB139" s="189">
        <f t="shared" si="70"/>
        <v>33.550000000000004</v>
      </c>
      <c r="AC139" s="45">
        <f t="shared" si="71"/>
        <v>11.060000000000002</v>
      </c>
      <c r="AD139" s="45">
        <f t="shared" si="72"/>
        <v>27.449999999999996</v>
      </c>
      <c r="AE139" s="45">
        <f t="shared" si="73"/>
        <v>67.94</v>
      </c>
      <c r="AF139" s="46">
        <f t="shared" si="65"/>
        <v>0.55000000000000004</v>
      </c>
      <c r="AG139" s="46">
        <f t="shared" si="66"/>
        <v>0.86</v>
      </c>
      <c r="AH139" s="46">
        <f t="shared" si="67"/>
        <v>0.75207352611522083</v>
      </c>
      <c r="AI139" s="46">
        <f t="shared" si="68"/>
        <v>0.71223398679106831</v>
      </c>
      <c r="AJ139" s="47">
        <f t="shared" si="58"/>
        <v>3.9285714285714284</v>
      </c>
      <c r="AK139" s="47">
        <f t="shared" si="64"/>
        <v>0.5232558139534883</v>
      </c>
      <c r="AL139" s="48">
        <f t="shared" si="69"/>
        <v>0.72492857142857148</v>
      </c>
    </row>
    <row r="140" spans="2:38" ht="17.25" thickBot="1" x14ac:dyDescent="0.35">
      <c r="B140" s="268">
        <v>2415</v>
      </c>
      <c r="C140" s="67" t="s">
        <v>186</v>
      </c>
      <c r="D140" s="67">
        <v>2012</v>
      </c>
      <c r="E140" s="158">
        <v>2</v>
      </c>
      <c r="F140" s="142">
        <f t="shared" si="59"/>
        <v>72</v>
      </c>
      <c r="G140" s="67" t="s">
        <v>942</v>
      </c>
      <c r="H140" s="149">
        <v>61</v>
      </c>
      <c r="I140" s="49" t="s">
        <v>943</v>
      </c>
      <c r="J140" s="143">
        <v>11</v>
      </c>
      <c r="K140" s="173">
        <v>1</v>
      </c>
      <c r="L140" s="49" t="s">
        <v>252</v>
      </c>
      <c r="M140" s="67" t="s">
        <v>944</v>
      </c>
      <c r="N140" s="74" t="s">
        <v>877</v>
      </c>
      <c r="O140" s="57">
        <v>34</v>
      </c>
      <c r="P140" s="58">
        <v>5</v>
      </c>
      <c r="Q140" s="58">
        <v>27</v>
      </c>
      <c r="R140" s="58">
        <v>6</v>
      </c>
      <c r="S140" s="51">
        <v>0.55000000000000004</v>
      </c>
      <c r="T140" s="51">
        <v>0.64</v>
      </c>
      <c r="U140" s="51"/>
      <c r="V140" s="51"/>
      <c r="W140" s="51"/>
      <c r="X140" s="51"/>
      <c r="Y140" s="51"/>
      <c r="Z140" s="52">
        <v>0.6</v>
      </c>
      <c r="AA140" s="199" t="s">
        <v>946</v>
      </c>
      <c r="AB140" s="187">
        <f t="shared" si="70"/>
        <v>33.550000000000004</v>
      </c>
      <c r="AC140" s="68">
        <f t="shared" si="71"/>
        <v>3.96</v>
      </c>
      <c r="AD140" s="68">
        <f t="shared" si="72"/>
        <v>27.449999999999996</v>
      </c>
      <c r="AE140" s="68">
        <f t="shared" si="73"/>
        <v>7.04</v>
      </c>
      <c r="AF140" s="54">
        <f t="shared" si="65"/>
        <v>0.55000000000000004</v>
      </c>
      <c r="AG140" s="54">
        <f t="shared" si="66"/>
        <v>0.64</v>
      </c>
      <c r="AH140" s="54">
        <f t="shared" si="67"/>
        <v>0.8944281524926686</v>
      </c>
      <c r="AI140" s="54">
        <f t="shared" si="68"/>
        <v>0.2041171354015657</v>
      </c>
      <c r="AJ140" s="55">
        <f t="shared" ref="AJ140:AJ162" si="74">AF140/(1-AG140)</f>
        <v>1.5277777777777779</v>
      </c>
      <c r="AK140" s="55">
        <f t="shared" si="64"/>
        <v>0.70312499999999989</v>
      </c>
      <c r="AL140" s="56">
        <f t="shared" si="69"/>
        <v>0.56374999999999997</v>
      </c>
    </row>
    <row r="141" spans="2:38" x14ac:dyDescent="0.3">
      <c r="B141" s="267">
        <v>4027</v>
      </c>
      <c r="C141" s="127" t="s">
        <v>1478</v>
      </c>
      <c r="D141" s="31">
        <v>2009</v>
      </c>
      <c r="E141" s="155">
        <v>2</v>
      </c>
      <c r="F141" s="139">
        <f t="shared" si="59"/>
        <v>78</v>
      </c>
      <c r="G141" s="31" t="s">
        <v>954</v>
      </c>
      <c r="H141" s="140">
        <v>37</v>
      </c>
      <c r="I141" s="31" t="s">
        <v>955</v>
      </c>
      <c r="J141" s="140">
        <v>41</v>
      </c>
      <c r="K141" s="172">
        <v>1</v>
      </c>
      <c r="L141" s="31" t="s">
        <v>273</v>
      </c>
      <c r="M141" s="31" t="s">
        <v>945</v>
      </c>
      <c r="N141" s="32" t="s">
        <v>677</v>
      </c>
      <c r="O141" s="33">
        <v>30</v>
      </c>
      <c r="P141" s="34">
        <v>16</v>
      </c>
      <c r="Q141" s="34">
        <v>7</v>
      </c>
      <c r="R141" s="34">
        <v>25</v>
      </c>
      <c r="S141" s="35">
        <v>0.81100000000000005</v>
      </c>
      <c r="T141" s="35">
        <v>0.61</v>
      </c>
      <c r="U141" s="35">
        <v>0.65200000000000002</v>
      </c>
      <c r="V141" s="35">
        <v>0.78100000000000003</v>
      </c>
      <c r="W141" s="35"/>
      <c r="X141" s="35"/>
      <c r="Y141" s="35">
        <v>0.70499999999999996</v>
      </c>
      <c r="Z141" s="66">
        <v>0.73699999999999999</v>
      </c>
      <c r="AA141" s="198"/>
      <c r="AB141" s="186">
        <f t="shared" si="70"/>
        <v>30.007000000000001</v>
      </c>
      <c r="AC141" s="37">
        <f t="shared" si="71"/>
        <v>15.990000000000002</v>
      </c>
      <c r="AD141" s="37">
        <f t="shared" si="72"/>
        <v>6.9929999999999986</v>
      </c>
      <c r="AE141" s="37">
        <f t="shared" si="73"/>
        <v>25.009999999999998</v>
      </c>
      <c r="AF141" s="38">
        <f t="shared" si="65"/>
        <v>0.81100000000000005</v>
      </c>
      <c r="AG141" s="38">
        <f t="shared" si="66"/>
        <v>0.61</v>
      </c>
      <c r="AH141" s="38">
        <f t="shared" si="67"/>
        <v>0.6523686327369177</v>
      </c>
      <c r="AI141" s="38">
        <f t="shared" si="68"/>
        <v>0.78148923538418269</v>
      </c>
      <c r="AJ141" s="39">
        <f t="shared" si="74"/>
        <v>2.0794871794871796</v>
      </c>
      <c r="AK141" s="39">
        <f t="shared" si="64"/>
        <v>0.30983606557377041</v>
      </c>
      <c r="AL141" s="36">
        <f t="shared" si="69"/>
        <v>0.70534615384615384</v>
      </c>
    </row>
    <row r="142" spans="2:38" ht="17.25" thickBot="1" x14ac:dyDescent="0.35">
      <c r="B142" s="269">
        <v>4047</v>
      </c>
      <c r="C142" s="206" t="s">
        <v>1479</v>
      </c>
      <c r="D142" s="82">
        <v>2009</v>
      </c>
      <c r="E142" s="220">
        <v>2</v>
      </c>
      <c r="F142" s="145">
        <f t="shared" si="59"/>
        <v>40</v>
      </c>
      <c r="G142" s="82" t="s">
        <v>960</v>
      </c>
      <c r="H142" s="185">
        <v>33</v>
      </c>
      <c r="I142" s="82" t="s">
        <v>961</v>
      </c>
      <c r="J142" s="185">
        <v>7</v>
      </c>
      <c r="K142" s="183">
        <v>1</v>
      </c>
      <c r="L142" s="82" t="s">
        <v>258</v>
      </c>
      <c r="M142" s="82" t="s">
        <v>962</v>
      </c>
      <c r="N142" s="207" t="s">
        <v>645</v>
      </c>
      <c r="O142" s="208">
        <v>2</v>
      </c>
      <c r="P142" s="209">
        <v>3</v>
      </c>
      <c r="Q142" s="209">
        <v>31</v>
      </c>
      <c r="R142" s="209">
        <v>4</v>
      </c>
      <c r="S142" s="210"/>
      <c r="T142" s="210"/>
      <c r="U142" s="210"/>
      <c r="V142" s="210"/>
      <c r="W142" s="210"/>
      <c r="X142" s="210"/>
      <c r="Y142" s="210"/>
      <c r="Z142" s="211"/>
      <c r="AA142" s="212"/>
      <c r="AB142" s="190">
        <f>O142</f>
        <v>2</v>
      </c>
      <c r="AC142" s="69">
        <f>P142</f>
        <v>3</v>
      </c>
      <c r="AD142" s="69">
        <f>Q142</f>
        <v>31</v>
      </c>
      <c r="AE142" s="69">
        <f>R142</f>
        <v>4</v>
      </c>
      <c r="AF142" s="213">
        <f t="shared" si="65"/>
        <v>6.0606060606060608E-2</v>
      </c>
      <c r="AG142" s="213">
        <f t="shared" si="66"/>
        <v>0.5714285714285714</v>
      </c>
      <c r="AH142" s="213">
        <f t="shared" si="67"/>
        <v>0.4</v>
      </c>
      <c r="AI142" s="213">
        <f t="shared" si="68"/>
        <v>0.11428571428571428</v>
      </c>
      <c r="AJ142" s="214">
        <f t="shared" si="74"/>
        <v>0.14141414141414141</v>
      </c>
      <c r="AK142" s="214">
        <f t="shared" si="64"/>
        <v>1.643939393939394</v>
      </c>
      <c r="AL142" s="215">
        <f t="shared" si="69"/>
        <v>0.15</v>
      </c>
    </row>
    <row r="143" spans="2:38" x14ac:dyDescent="0.3">
      <c r="B143" s="270">
        <v>4042</v>
      </c>
      <c r="C143" s="124" t="s">
        <v>1480</v>
      </c>
      <c r="D143" s="40">
        <v>2008</v>
      </c>
      <c r="E143" s="137">
        <v>2</v>
      </c>
      <c r="F143" s="154">
        <f t="shared" ref="F143:F166" si="75">SUM(H143,J143)</f>
        <v>31</v>
      </c>
      <c r="G143" s="40" t="s">
        <v>968</v>
      </c>
      <c r="H143" s="138">
        <v>11</v>
      </c>
      <c r="I143" s="40" t="s">
        <v>967</v>
      </c>
      <c r="J143" s="138">
        <v>20</v>
      </c>
      <c r="K143" s="171">
        <v>1</v>
      </c>
      <c r="L143" s="40" t="s">
        <v>273</v>
      </c>
      <c r="M143" s="40">
        <v>0.06</v>
      </c>
      <c r="N143" s="41" t="s">
        <v>677</v>
      </c>
      <c r="O143" s="88"/>
      <c r="P143" s="89"/>
      <c r="Q143" s="89"/>
      <c r="R143" s="89"/>
      <c r="S143" s="42">
        <v>0.90900000000000003</v>
      </c>
      <c r="T143" s="42">
        <v>0.25</v>
      </c>
      <c r="U143" s="42"/>
      <c r="V143" s="42"/>
      <c r="W143" s="42"/>
      <c r="X143" s="42"/>
      <c r="Y143" s="42"/>
      <c r="Z143" s="43">
        <v>0.55500000000000005</v>
      </c>
      <c r="AA143" s="197"/>
      <c r="AB143" s="189">
        <f>H143*S143</f>
        <v>9.9990000000000006</v>
      </c>
      <c r="AC143" s="45">
        <f>J143-AE143</f>
        <v>15</v>
      </c>
      <c r="AD143" s="45">
        <f>H143-AB143</f>
        <v>1.0009999999999994</v>
      </c>
      <c r="AE143" s="45">
        <f>J143*T143</f>
        <v>5</v>
      </c>
      <c r="AF143" s="46">
        <f t="shared" si="65"/>
        <v>0.90900000000000003</v>
      </c>
      <c r="AG143" s="46">
        <f t="shared" si="66"/>
        <v>0.25</v>
      </c>
      <c r="AH143" s="46">
        <f t="shared" si="67"/>
        <v>0.39997599903996156</v>
      </c>
      <c r="AI143" s="46">
        <f t="shared" si="68"/>
        <v>0.83319446758873528</v>
      </c>
      <c r="AJ143" s="47">
        <f t="shared" si="74"/>
        <v>1.212</v>
      </c>
      <c r="AK143" s="47">
        <f t="shared" si="64"/>
        <v>0.36399999999999988</v>
      </c>
      <c r="AL143" s="48">
        <f t="shared" si="69"/>
        <v>0.48383870967741938</v>
      </c>
    </row>
    <row r="144" spans="2:38" x14ac:dyDescent="0.3">
      <c r="B144" s="267">
        <v>4042</v>
      </c>
      <c r="C144" s="127" t="s">
        <v>1480</v>
      </c>
      <c r="D144" s="31">
        <v>2008</v>
      </c>
      <c r="E144" s="155">
        <v>2</v>
      </c>
      <c r="F144" s="139">
        <f t="shared" si="75"/>
        <v>31</v>
      </c>
      <c r="G144" s="31" t="s">
        <v>968</v>
      </c>
      <c r="H144" s="140">
        <v>11</v>
      </c>
      <c r="I144" s="31" t="s">
        <v>967</v>
      </c>
      <c r="J144" s="140">
        <v>20</v>
      </c>
      <c r="K144" s="172">
        <v>1</v>
      </c>
      <c r="L144" s="31" t="s">
        <v>273</v>
      </c>
      <c r="M144" s="168">
        <v>0.1</v>
      </c>
      <c r="N144" s="15" t="s">
        <v>774</v>
      </c>
      <c r="O144" s="11">
        <v>10</v>
      </c>
      <c r="P144" s="12"/>
      <c r="Q144" s="12"/>
      <c r="R144" s="12">
        <v>15</v>
      </c>
      <c r="S144" s="13">
        <v>0.90900000000000003</v>
      </c>
      <c r="T144" s="13">
        <v>0.75</v>
      </c>
      <c r="U144" s="13">
        <v>0.66700000000000004</v>
      </c>
      <c r="V144" s="13">
        <v>0.93799999999999994</v>
      </c>
      <c r="W144" s="13"/>
      <c r="X144" s="13"/>
      <c r="Y144" s="13"/>
      <c r="Z144" s="22">
        <v>0.83</v>
      </c>
      <c r="AA144" s="200"/>
      <c r="AB144" s="191">
        <f>H144*S144</f>
        <v>9.9990000000000006</v>
      </c>
      <c r="AC144" s="16">
        <f>J144-AE144</f>
        <v>5</v>
      </c>
      <c r="AD144" s="16">
        <f>H144-AB144</f>
        <v>1.0009999999999994</v>
      </c>
      <c r="AE144" s="16">
        <f>J144*T144</f>
        <v>15</v>
      </c>
      <c r="AF144" s="17">
        <f t="shared" si="65"/>
        <v>0.90900000000000003</v>
      </c>
      <c r="AG144" s="17">
        <f t="shared" si="66"/>
        <v>0.75</v>
      </c>
      <c r="AH144" s="17">
        <f t="shared" si="67"/>
        <v>0.66664444296286418</v>
      </c>
      <c r="AI144" s="17">
        <f t="shared" si="68"/>
        <v>0.93744140991188063</v>
      </c>
      <c r="AJ144" s="18">
        <f t="shared" si="74"/>
        <v>3.6360000000000001</v>
      </c>
      <c r="AK144" s="18">
        <f t="shared" si="64"/>
        <v>0.12133333333333329</v>
      </c>
      <c r="AL144" s="14">
        <f t="shared" si="69"/>
        <v>0.80641935483870975</v>
      </c>
    </row>
    <row r="145" spans="2:38" x14ac:dyDescent="0.3">
      <c r="B145" s="267">
        <v>4042</v>
      </c>
      <c r="C145" s="127" t="s">
        <v>1480</v>
      </c>
      <c r="D145" s="31">
        <v>2008</v>
      </c>
      <c r="E145" s="155">
        <v>2</v>
      </c>
      <c r="F145" s="139">
        <f t="shared" si="75"/>
        <v>31</v>
      </c>
      <c r="G145" s="31" t="s">
        <v>968</v>
      </c>
      <c r="H145" s="140">
        <v>11</v>
      </c>
      <c r="I145" s="31" t="s">
        <v>967</v>
      </c>
      <c r="J145" s="140">
        <v>20</v>
      </c>
      <c r="K145" s="172">
        <v>1</v>
      </c>
      <c r="L145" s="31" t="s">
        <v>273</v>
      </c>
      <c r="M145" s="19">
        <v>0.13</v>
      </c>
      <c r="N145" s="15" t="s">
        <v>774</v>
      </c>
      <c r="O145" s="11"/>
      <c r="P145" s="12"/>
      <c r="Q145" s="12"/>
      <c r="R145" s="12"/>
      <c r="S145" s="13">
        <v>0.81799999999999995</v>
      </c>
      <c r="T145" s="13">
        <v>0.9</v>
      </c>
      <c r="U145" s="13"/>
      <c r="V145" s="13"/>
      <c r="W145" s="13"/>
      <c r="X145" s="13"/>
      <c r="Y145" s="13"/>
      <c r="Z145" s="85" t="s">
        <v>366</v>
      </c>
      <c r="AA145" s="200"/>
      <c r="AB145" s="191">
        <f>H145*S145</f>
        <v>8.9979999999999993</v>
      </c>
      <c r="AC145" s="16">
        <f>J145-AE145</f>
        <v>2</v>
      </c>
      <c r="AD145" s="16">
        <f>H145-AB145</f>
        <v>2.0020000000000007</v>
      </c>
      <c r="AE145" s="16">
        <f>J145*T145</f>
        <v>18</v>
      </c>
      <c r="AF145" s="17">
        <f t="shared" si="65"/>
        <v>0.81799999999999995</v>
      </c>
      <c r="AG145" s="17">
        <f t="shared" si="66"/>
        <v>0.9</v>
      </c>
      <c r="AH145" s="17">
        <f t="shared" si="67"/>
        <v>0.81814875431896705</v>
      </c>
      <c r="AI145" s="17">
        <f t="shared" si="68"/>
        <v>0.89991000899910001</v>
      </c>
      <c r="AJ145" s="18">
        <f t="shared" si="74"/>
        <v>8.1800000000000015</v>
      </c>
      <c r="AK145" s="18">
        <f t="shared" si="64"/>
        <v>0.20222222222222228</v>
      </c>
      <c r="AL145" s="14">
        <f t="shared" si="69"/>
        <v>0.87090322580645152</v>
      </c>
    </row>
    <row r="146" spans="2:38" ht="17.25" thickBot="1" x14ac:dyDescent="0.35">
      <c r="B146" s="268">
        <v>4042</v>
      </c>
      <c r="C146" s="128" t="s">
        <v>1480</v>
      </c>
      <c r="D146" s="67">
        <v>2008</v>
      </c>
      <c r="E146" s="158">
        <v>2</v>
      </c>
      <c r="F146" s="148">
        <f t="shared" si="75"/>
        <v>31</v>
      </c>
      <c r="G146" s="67" t="s">
        <v>968</v>
      </c>
      <c r="H146" s="149">
        <v>11</v>
      </c>
      <c r="I146" s="67" t="s">
        <v>967</v>
      </c>
      <c r="J146" s="149">
        <v>20</v>
      </c>
      <c r="K146" s="176">
        <v>1</v>
      </c>
      <c r="L146" s="67" t="s">
        <v>273</v>
      </c>
      <c r="M146" s="49">
        <v>0.17</v>
      </c>
      <c r="N146" s="50" t="s">
        <v>774</v>
      </c>
      <c r="O146" s="57"/>
      <c r="P146" s="58"/>
      <c r="Q146" s="58"/>
      <c r="R146" s="58"/>
      <c r="S146" s="51">
        <v>0.54500000000000004</v>
      </c>
      <c r="T146" s="51">
        <v>0.95</v>
      </c>
      <c r="U146" s="51"/>
      <c r="V146" s="51"/>
      <c r="W146" s="51"/>
      <c r="X146" s="51"/>
      <c r="Y146" s="51"/>
      <c r="Z146" s="52">
        <v>0.79300000000000004</v>
      </c>
      <c r="AA146" s="199"/>
      <c r="AB146" s="192">
        <f>H146*S146</f>
        <v>5.9950000000000001</v>
      </c>
      <c r="AC146" s="53">
        <f>J146-AE146</f>
        <v>1</v>
      </c>
      <c r="AD146" s="53">
        <f>H146-AB146</f>
        <v>5.0049999999999999</v>
      </c>
      <c r="AE146" s="53">
        <f>J146*T146</f>
        <v>19</v>
      </c>
      <c r="AF146" s="54">
        <f t="shared" si="65"/>
        <v>0.54500000000000004</v>
      </c>
      <c r="AG146" s="54">
        <f t="shared" si="66"/>
        <v>0.95</v>
      </c>
      <c r="AH146" s="54">
        <f t="shared" si="67"/>
        <v>0.85704074338813441</v>
      </c>
      <c r="AI146" s="54">
        <f t="shared" si="68"/>
        <v>0.79150177046448655</v>
      </c>
      <c r="AJ146" s="55">
        <f t="shared" si="74"/>
        <v>10.899999999999991</v>
      </c>
      <c r="AK146" s="55">
        <f t="shared" si="64"/>
        <v>0.47894736842105262</v>
      </c>
      <c r="AL146" s="56">
        <f t="shared" si="69"/>
        <v>0.80629032258064515</v>
      </c>
    </row>
    <row r="147" spans="2:38" ht="17.25" thickBot="1" x14ac:dyDescent="0.35">
      <c r="B147" s="269">
        <v>3082</v>
      </c>
      <c r="C147" s="82" t="s">
        <v>1481</v>
      </c>
      <c r="D147" s="82">
        <v>2004</v>
      </c>
      <c r="E147" s="220">
        <v>2</v>
      </c>
      <c r="F147" s="145">
        <f t="shared" si="75"/>
        <v>44</v>
      </c>
      <c r="G147" s="82" t="s">
        <v>960</v>
      </c>
      <c r="H147" s="185">
        <v>22</v>
      </c>
      <c r="I147" s="82" t="s">
        <v>972</v>
      </c>
      <c r="J147" s="185">
        <v>22</v>
      </c>
      <c r="K147" s="183">
        <v>1</v>
      </c>
      <c r="L147" s="82" t="s">
        <v>252</v>
      </c>
      <c r="M147" s="82">
        <v>0.02</v>
      </c>
      <c r="N147" s="207" t="s">
        <v>877</v>
      </c>
      <c r="O147" s="208"/>
      <c r="P147" s="209"/>
      <c r="Q147" s="209"/>
      <c r="R147" s="209"/>
      <c r="S147" s="210">
        <v>0.15</v>
      </c>
      <c r="T147" s="210">
        <v>0.95499999999999996</v>
      </c>
      <c r="U147" s="210"/>
      <c r="V147" s="210"/>
      <c r="W147" s="210"/>
      <c r="X147" s="210"/>
      <c r="Y147" s="210"/>
      <c r="Z147" s="211"/>
      <c r="AA147" s="212"/>
      <c r="AB147" s="190">
        <f>H147*S147</f>
        <v>3.3</v>
      </c>
      <c r="AC147" s="69">
        <f>J147-AE147</f>
        <v>0.99000000000000199</v>
      </c>
      <c r="AD147" s="69">
        <f>H147-AB147</f>
        <v>18.7</v>
      </c>
      <c r="AE147" s="69">
        <f>J147*T147</f>
        <v>21.009999999999998</v>
      </c>
      <c r="AF147" s="213">
        <f t="shared" si="65"/>
        <v>0.15</v>
      </c>
      <c r="AG147" s="213">
        <f t="shared" si="66"/>
        <v>0.95499999999999996</v>
      </c>
      <c r="AH147" s="213">
        <f t="shared" si="67"/>
        <v>0.76923076923076883</v>
      </c>
      <c r="AI147" s="213">
        <f t="shared" si="68"/>
        <v>0.52908587257617734</v>
      </c>
      <c r="AJ147" s="214">
        <f t="shared" si="74"/>
        <v>3.3333333333333304</v>
      </c>
      <c r="AK147" s="214">
        <f t="shared" si="64"/>
        <v>0.89005235602094246</v>
      </c>
      <c r="AL147" s="215">
        <f t="shared" si="69"/>
        <v>0.55249999999999999</v>
      </c>
    </row>
    <row r="148" spans="2:38" x14ac:dyDescent="0.3">
      <c r="B148" s="270">
        <v>816</v>
      </c>
      <c r="C148" s="40" t="s">
        <v>152</v>
      </c>
      <c r="D148" s="40">
        <v>2021</v>
      </c>
      <c r="E148" s="137">
        <v>2</v>
      </c>
      <c r="F148" s="154">
        <f t="shared" si="75"/>
        <v>86</v>
      </c>
      <c r="G148" s="40" t="s">
        <v>249</v>
      </c>
      <c r="H148" s="138">
        <v>43</v>
      </c>
      <c r="I148" s="40" t="s">
        <v>756</v>
      </c>
      <c r="J148" s="138">
        <v>43</v>
      </c>
      <c r="K148" s="171">
        <v>1</v>
      </c>
      <c r="L148" s="40" t="s">
        <v>258</v>
      </c>
      <c r="M148" s="40" t="s">
        <v>977</v>
      </c>
      <c r="N148" s="41" t="s">
        <v>978</v>
      </c>
      <c r="O148" s="88">
        <v>28</v>
      </c>
      <c r="P148" s="89">
        <v>1</v>
      </c>
      <c r="Q148" s="89">
        <v>15</v>
      </c>
      <c r="R148" s="89">
        <v>42</v>
      </c>
      <c r="S148" s="42"/>
      <c r="T148" s="42"/>
      <c r="U148" s="42"/>
      <c r="V148" s="42"/>
      <c r="W148" s="42"/>
      <c r="X148" s="42"/>
      <c r="Y148" s="42"/>
      <c r="Z148" s="43"/>
      <c r="AA148" s="197"/>
      <c r="AB148" s="189">
        <f t="shared" ref="AB148:AE149" si="76">O148</f>
        <v>28</v>
      </c>
      <c r="AC148" s="45">
        <f t="shared" si="76"/>
        <v>1</v>
      </c>
      <c r="AD148" s="45">
        <f t="shared" si="76"/>
        <v>15</v>
      </c>
      <c r="AE148" s="45">
        <f t="shared" si="76"/>
        <v>42</v>
      </c>
      <c r="AF148" s="46">
        <f t="shared" si="65"/>
        <v>0.65116279069767447</v>
      </c>
      <c r="AG148" s="46">
        <f t="shared" si="66"/>
        <v>0.97674418604651159</v>
      </c>
      <c r="AH148" s="46">
        <f t="shared" si="67"/>
        <v>0.96551724137931039</v>
      </c>
      <c r="AI148" s="46">
        <f t="shared" si="68"/>
        <v>0.73684210526315785</v>
      </c>
      <c r="AJ148" s="47">
        <f t="shared" si="74"/>
        <v>27.999999999999954</v>
      </c>
      <c r="AK148" s="47">
        <f t="shared" si="64"/>
        <v>0.3571428571428571</v>
      </c>
      <c r="AL148" s="48">
        <f t="shared" si="69"/>
        <v>0.81395348837209303</v>
      </c>
    </row>
    <row r="149" spans="2:38" ht="17.25" thickBot="1" x14ac:dyDescent="0.35">
      <c r="B149" s="268">
        <v>816</v>
      </c>
      <c r="C149" s="67" t="s">
        <v>152</v>
      </c>
      <c r="D149" s="67">
        <v>2021</v>
      </c>
      <c r="E149" s="158">
        <v>2</v>
      </c>
      <c r="F149" s="148">
        <f t="shared" si="75"/>
        <v>86</v>
      </c>
      <c r="G149" s="67" t="s">
        <v>249</v>
      </c>
      <c r="H149" s="149">
        <v>43</v>
      </c>
      <c r="I149" s="67" t="s">
        <v>756</v>
      </c>
      <c r="J149" s="149">
        <v>43</v>
      </c>
      <c r="K149" s="173">
        <v>1</v>
      </c>
      <c r="L149" s="67" t="s">
        <v>258</v>
      </c>
      <c r="M149" s="49" t="s">
        <v>979</v>
      </c>
      <c r="N149" s="74" t="s">
        <v>978</v>
      </c>
      <c r="O149" s="57">
        <v>11</v>
      </c>
      <c r="P149" s="58">
        <v>1</v>
      </c>
      <c r="Q149" s="58">
        <v>32</v>
      </c>
      <c r="R149" s="58">
        <v>42</v>
      </c>
      <c r="S149" s="51"/>
      <c r="T149" s="51"/>
      <c r="U149" s="51"/>
      <c r="V149" s="51"/>
      <c r="W149" s="51"/>
      <c r="X149" s="51"/>
      <c r="Y149" s="51"/>
      <c r="Z149" s="52"/>
      <c r="AA149" s="199"/>
      <c r="AB149" s="187">
        <f t="shared" si="76"/>
        <v>11</v>
      </c>
      <c r="AC149" s="68">
        <f t="shared" si="76"/>
        <v>1</v>
      </c>
      <c r="AD149" s="68">
        <f t="shared" si="76"/>
        <v>32</v>
      </c>
      <c r="AE149" s="68">
        <f t="shared" si="76"/>
        <v>42</v>
      </c>
      <c r="AF149" s="54">
        <f t="shared" si="65"/>
        <v>0.2558139534883721</v>
      </c>
      <c r="AG149" s="54">
        <f t="shared" si="66"/>
        <v>0.97674418604651159</v>
      </c>
      <c r="AH149" s="54">
        <f t="shared" si="67"/>
        <v>0.91666666666666663</v>
      </c>
      <c r="AI149" s="54">
        <f t="shared" si="68"/>
        <v>0.56756756756756754</v>
      </c>
      <c r="AJ149" s="55">
        <f t="shared" si="74"/>
        <v>10.99999999999998</v>
      </c>
      <c r="AK149" s="55">
        <f t="shared" si="64"/>
        <v>0.76190476190476197</v>
      </c>
      <c r="AL149" s="56">
        <f t="shared" si="69"/>
        <v>0.61627906976744184</v>
      </c>
    </row>
    <row r="150" spans="2:38" ht="17.25" thickBot="1" x14ac:dyDescent="0.35">
      <c r="B150" s="269">
        <v>475</v>
      </c>
      <c r="C150" s="82" t="s">
        <v>1482</v>
      </c>
      <c r="D150" s="82">
        <v>2020</v>
      </c>
      <c r="E150" s="220">
        <v>2</v>
      </c>
      <c r="F150" s="145">
        <f t="shared" si="75"/>
        <v>246</v>
      </c>
      <c r="G150" s="82" t="s">
        <v>262</v>
      </c>
      <c r="H150" s="185">
        <v>63</v>
      </c>
      <c r="I150" s="82" t="s">
        <v>343</v>
      </c>
      <c r="J150" s="185">
        <v>183</v>
      </c>
      <c r="K150" s="183">
        <v>1</v>
      </c>
      <c r="L150" s="82" t="s">
        <v>252</v>
      </c>
      <c r="M150" s="82" t="s">
        <v>989</v>
      </c>
      <c r="N150" s="207" t="s">
        <v>990</v>
      </c>
      <c r="O150" s="208"/>
      <c r="P150" s="209"/>
      <c r="Q150" s="209"/>
      <c r="R150" s="209"/>
      <c r="S150" s="210">
        <v>0.61899999999999999</v>
      </c>
      <c r="T150" s="210">
        <v>0.61199999999999999</v>
      </c>
      <c r="U150" s="210">
        <v>0.35499999999999998</v>
      </c>
      <c r="V150" s="210">
        <v>0.82399999999999995</v>
      </c>
      <c r="W150" s="210"/>
      <c r="X150" s="210"/>
      <c r="Y150" s="210"/>
      <c r="Z150" s="211">
        <v>0.65</v>
      </c>
      <c r="AA150" s="212"/>
      <c r="AB150" s="190">
        <f>H150*S150</f>
        <v>38.997</v>
      </c>
      <c r="AC150" s="69">
        <f>J150-AE150</f>
        <v>71.004000000000005</v>
      </c>
      <c r="AD150" s="69">
        <f>H150-AB150</f>
        <v>24.003</v>
      </c>
      <c r="AE150" s="69">
        <f>J150*T150</f>
        <v>111.996</v>
      </c>
      <c r="AF150" s="213">
        <f t="shared" si="65"/>
        <v>0.61899999999999999</v>
      </c>
      <c r="AG150" s="213">
        <f t="shared" si="66"/>
        <v>0.61199999999999999</v>
      </c>
      <c r="AH150" s="213">
        <f t="shared" si="67"/>
        <v>0.35451495895491858</v>
      </c>
      <c r="AI150" s="213">
        <f t="shared" si="68"/>
        <v>0.82350605519158226</v>
      </c>
      <c r="AJ150" s="214">
        <f t="shared" si="74"/>
        <v>1.5953608247422679</v>
      </c>
      <c r="AK150" s="214">
        <f t="shared" si="64"/>
        <v>0.62254901960784315</v>
      </c>
      <c r="AL150" s="215">
        <f t="shared" si="69"/>
        <v>0.6137926829268292</v>
      </c>
    </row>
    <row r="151" spans="2:38" ht="17.25" thickBot="1" x14ac:dyDescent="0.35">
      <c r="B151" s="266">
        <v>933</v>
      </c>
      <c r="C151" s="59" t="s">
        <v>155</v>
      </c>
      <c r="D151" s="59">
        <v>2020</v>
      </c>
      <c r="E151" s="157">
        <v>2</v>
      </c>
      <c r="F151" s="151">
        <f t="shared" si="75"/>
        <v>137</v>
      </c>
      <c r="G151" s="59" t="s">
        <v>249</v>
      </c>
      <c r="H151" s="152">
        <v>102</v>
      </c>
      <c r="I151" s="59" t="s">
        <v>995</v>
      </c>
      <c r="J151" s="152">
        <v>35</v>
      </c>
      <c r="K151" s="174">
        <v>1</v>
      </c>
      <c r="L151" s="59" t="s">
        <v>252</v>
      </c>
      <c r="M151" s="59">
        <v>4.5999999999999999E-2</v>
      </c>
      <c r="N151" s="60" t="s">
        <v>741</v>
      </c>
      <c r="O151" s="78"/>
      <c r="P151" s="79"/>
      <c r="Q151" s="79"/>
      <c r="R151" s="79"/>
      <c r="S151" s="61">
        <v>0.8</v>
      </c>
      <c r="T151" s="61">
        <v>0.54</v>
      </c>
      <c r="U151" s="61"/>
      <c r="V151" s="61"/>
      <c r="W151" s="61"/>
      <c r="X151" s="61"/>
      <c r="Y151" s="61"/>
      <c r="Z151" s="80">
        <v>0.69</v>
      </c>
      <c r="AA151" s="201"/>
      <c r="AB151" s="188">
        <f>H151*S151</f>
        <v>81.600000000000009</v>
      </c>
      <c r="AC151" s="63">
        <f>J151-AE151</f>
        <v>16.099999999999998</v>
      </c>
      <c r="AD151" s="63">
        <f>H151-AB151</f>
        <v>20.399999999999991</v>
      </c>
      <c r="AE151" s="63">
        <f>J151*T151</f>
        <v>18.900000000000002</v>
      </c>
      <c r="AF151" s="64">
        <f t="shared" si="65"/>
        <v>0.8</v>
      </c>
      <c r="AG151" s="64">
        <f t="shared" si="66"/>
        <v>0.54</v>
      </c>
      <c r="AH151" s="64">
        <f t="shared" si="67"/>
        <v>0.83520982599795301</v>
      </c>
      <c r="AI151" s="64">
        <f t="shared" si="68"/>
        <v>0.48091603053435122</v>
      </c>
      <c r="AJ151" s="65">
        <f t="shared" si="74"/>
        <v>1.7391304347826089</v>
      </c>
      <c r="AK151" s="65">
        <f t="shared" si="64"/>
        <v>0.37037037037037024</v>
      </c>
      <c r="AL151" s="62">
        <f t="shared" si="69"/>
        <v>0.73357664233576658</v>
      </c>
    </row>
    <row r="152" spans="2:38" ht="17.25" thickBot="1" x14ac:dyDescent="0.35">
      <c r="B152" s="269">
        <v>1045</v>
      </c>
      <c r="C152" s="82" t="s">
        <v>157</v>
      </c>
      <c r="D152" s="82">
        <v>2020</v>
      </c>
      <c r="E152" s="220">
        <v>2</v>
      </c>
      <c r="F152" s="145">
        <f t="shared" si="75"/>
        <v>104</v>
      </c>
      <c r="G152" s="82" t="s">
        <v>343</v>
      </c>
      <c r="H152" s="185">
        <v>52</v>
      </c>
      <c r="I152" s="82" t="s">
        <v>1000</v>
      </c>
      <c r="J152" s="185">
        <v>52</v>
      </c>
      <c r="K152" s="183">
        <v>1</v>
      </c>
      <c r="L152" s="82" t="s">
        <v>252</v>
      </c>
      <c r="M152" s="82">
        <v>39.99</v>
      </c>
      <c r="N152" s="207" t="s">
        <v>877</v>
      </c>
      <c r="O152" s="208"/>
      <c r="P152" s="209"/>
      <c r="Q152" s="209"/>
      <c r="R152" s="209"/>
      <c r="S152" s="210">
        <v>0.76470000000000005</v>
      </c>
      <c r="T152" s="210">
        <v>0.82689999999999997</v>
      </c>
      <c r="U152" s="210"/>
      <c r="V152" s="210"/>
      <c r="W152" s="210">
        <v>4.1920000000000002</v>
      </c>
      <c r="X152" s="210"/>
      <c r="Y152" s="210"/>
      <c r="Z152" s="211">
        <v>0.86990000000000001</v>
      </c>
      <c r="AA152" s="212" t="s">
        <v>1001</v>
      </c>
      <c r="AB152" s="190">
        <f>H152*S152</f>
        <v>39.764400000000002</v>
      </c>
      <c r="AC152" s="69">
        <f>J152-AE152</f>
        <v>9.0012000000000043</v>
      </c>
      <c r="AD152" s="69">
        <f>H152-AB152</f>
        <v>12.235599999999998</v>
      </c>
      <c r="AE152" s="69">
        <f>J152*T152</f>
        <v>42.998799999999996</v>
      </c>
      <c r="AF152" s="213">
        <f t="shared" si="65"/>
        <v>0.76470000000000005</v>
      </c>
      <c r="AG152" s="213">
        <f t="shared" si="66"/>
        <v>0.82689999999999997</v>
      </c>
      <c r="AH152" s="213">
        <f t="shared" si="67"/>
        <v>0.81541906589891233</v>
      </c>
      <c r="AI152" s="213">
        <f t="shared" si="68"/>
        <v>0.77847862926002642</v>
      </c>
      <c r="AJ152" s="214">
        <f t="shared" si="74"/>
        <v>4.4176776429809355</v>
      </c>
      <c r="AK152" s="214">
        <f t="shared" si="64"/>
        <v>0.28455677832869752</v>
      </c>
      <c r="AL152" s="215">
        <f t="shared" si="69"/>
        <v>0.79579999999999995</v>
      </c>
    </row>
    <row r="153" spans="2:38" ht="17.25" thickBot="1" x14ac:dyDescent="0.35">
      <c r="B153" s="266">
        <v>1104</v>
      </c>
      <c r="C153" s="59" t="s">
        <v>158</v>
      </c>
      <c r="D153" s="59">
        <v>2019</v>
      </c>
      <c r="E153" s="157">
        <v>2</v>
      </c>
      <c r="F153" s="151">
        <f t="shared" si="75"/>
        <v>135</v>
      </c>
      <c r="G153" s="59" t="s">
        <v>960</v>
      </c>
      <c r="H153" s="152">
        <v>13</v>
      </c>
      <c r="I153" s="59" t="s">
        <v>1009</v>
      </c>
      <c r="J153" s="152">
        <v>122</v>
      </c>
      <c r="K153" s="174">
        <v>1</v>
      </c>
      <c r="L153" s="59" t="s">
        <v>289</v>
      </c>
      <c r="M153" s="59">
        <v>0.105</v>
      </c>
      <c r="N153" s="60" t="s">
        <v>1010</v>
      </c>
      <c r="O153" s="78">
        <v>7</v>
      </c>
      <c r="P153" s="79">
        <v>4</v>
      </c>
      <c r="Q153" s="79"/>
      <c r="R153" s="79"/>
      <c r="S153" s="61">
        <v>0.54</v>
      </c>
      <c r="T153" s="61">
        <v>0.97</v>
      </c>
      <c r="U153" s="61">
        <v>0.64</v>
      </c>
      <c r="V153" s="61">
        <v>0.95</v>
      </c>
      <c r="W153" s="61"/>
      <c r="X153" s="61"/>
      <c r="Y153" s="61"/>
      <c r="Z153" s="80"/>
      <c r="AA153" s="201"/>
      <c r="AB153" s="188">
        <f>H153*S153</f>
        <v>7.0200000000000005</v>
      </c>
      <c r="AC153" s="63">
        <f>J153-AE153</f>
        <v>3.6599999999999966</v>
      </c>
      <c r="AD153" s="63">
        <f>H153-AB153</f>
        <v>5.9799999999999995</v>
      </c>
      <c r="AE153" s="63">
        <f>J153*T153</f>
        <v>118.34</v>
      </c>
      <c r="AF153" s="64">
        <f t="shared" si="65"/>
        <v>0.54</v>
      </c>
      <c r="AG153" s="64">
        <f t="shared" si="66"/>
        <v>0.97</v>
      </c>
      <c r="AH153" s="64">
        <f t="shared" si="67"/>
        <v>0.65730337078651713</v>
      </c>
      <c r="AI153" s="64">
        <f t="shared" si="68"/>
        <v>0.95189832689832687</v>
      </c>
      <c r="AJ153" s="65">
        <f t="shared" si="74"/>
        <v>17.999999999999986</v>
      </c>
      <c r="AK153" s="65">
        <f t="shared" ref="AK153:AK171" si="77">(1-AF153)/AG153</f>
        <v>0.47422680412371132</v>
      </c>
      <c r="AL153" s="62">
        <f t="shared" si="69"/>
        <v>0.92859259259259264</v>
      </c>
    </row>
    <row r="154" spans="2:38" x14ac:dyDescent="0.3">
      <c r="B154" s="267">
        <v>1305</v>
      </c>
      <c r="C154" s="31" t="s">
        <v>164</v>
      </c>
      <c r="D154" s="31">
        <v>2018</v>
      </c>
      <c r="E154" s="155">
        <v>2</v>
      </c>
      <c r="F154" s="139">
        <f t="shared" si="75"/>
        <v>462</v>
      </c>
      <c r="G154" s="31" t="s">
        <v>249</v>
      </c>
      <c r="H154" s="140">
        <v>262</v>
      </c>
      <c r="I154" s="31" t="s">
        <v>1017</v>
      </c>
      <c r="J154" s="140">
        <v>200</v>
      </c>
      <c r="K154" s="172">
        <v>1</v>
      </c>
      <c r="L154" s="31" t="s">
        <v>252</v>
      </c>
      <c r="M154" s="31" t="s">
        <v>404</v>
      </c>
      <c r="N154" s="32" t="s">
        <v>404</v>
      </c>
      <c r="O154" s="33"/>
      <c r="P154" s="34"/>
      <c r="Q154" s="34"/>
      <c r="R154" s="34"/>
      <c r="S154" s="35"/>
      <c r="T154" s="35"/>
      <c r="U154" s="35"/>
      <c r="V154" s="35"/>
      <c r="W154" s="35"/>
      <c r="X154" s="35"/>
      <c r="Y154" s="35"/>
      <c r="Z154" s="66">
        <v>0.89</v>
      </c>
      <c r="AA154" s="198"/>
      <c r="AB154" s="186" t="s">
        <v>227</v>
      </c>
      <c r="AC154" s="37"/>
      <c r="AD154" s="37"/>
      <c r="AE154" s="37"/>
      <c r="AF154" s="38"/>
      <c r="AG154" s="38"/>
      <c r="AH154" s="38"/>
      <c r="AI154" s="38"/>
      <c r="AJ154" s="39"/>
      <c r="AK154" s="39"/>
      <c r="AL154" s="36"/>
    </row>
    <row r="155" spans="2:38" x14ac:dyDescent="0.3">
      <c r="B155" s="10">
        <v>1305</v>
      </c>
      <c r="C155" s="19" t="s">
        <v>164</v>
      </c>
      <c r="D155" s="19">
        <v>2018</v>
      </c>
      <c r="E155" s="156">
        <v>2</v>
      </c>
      <c r="F155" s="146">
        <f t="shared" si="75"/>
        <v>242</v>
      </c>
      <c r="G155" s="19" t="s">
        <v>301</v>
      </c>
      <c r="H155" s="147">
        <v>42</v>
      </c>
      <c r="I155" s="19" t="s">
        <v>1017</v>
      </c>
      <c r="J155" s="140">
        <v>200</v>
      </c>
      <c r="K155" s="172">
        <v>1</v>
      </c>
      <c r="L155" s="31" t="s">
        <v>252</v>
      </c>
      <c r="M155" s="19" t="s">
        <v>1369</v>
      </c>
      <c r="N155" s="15" t="s">
        <v>1369</v>
      </c>
      <c r="O155" s="11"/>
      <c r="P155" s="12"/>
      <c r="Q155" s="12"/>
      <c r="R155" s="12"/>
      <c r="S155" s="13"/>
      <c r="T155" s="13"/>
      <c r="U155" s="13"/>
      <c r="V155" s="13"/>
      <c r="W155" s="13"/>
      <c r="X155" s="13"/>
      <c r="Y155" s="13"/>
      <c r="Z155" s="22">
        <v>0.98</v>
      </c>
      <c r="AA155" s="200" t="s">
        <v>1018</v>
      </c>
      <c r="AB155" s="191" t="s">
        <v>227</v>
      </c>
      <c r="AC155" s="16"/>
      <c r="AD155" s="16"/>
      <c r="AE155" s="16"/>
      <c r="AF155" s="17"/>
      <c r="AG155" s="17"/>
      <c r="AH155" s="17"/>
      <c r="AI155" s="17"/>
      <c r="AJ155" s="18"/>
      <c r="AK155" s="18"/>
      <c r="AL155" s="14"/>
    </row>
    <row r="156" spans="2:38" ht="17.25" thickBot="1" x14ac:dyDescent="0.35">
      <c r="B156" s="10">
        <v>1305</v>
      </c>
      <c r="C156" s="19" t="s">
        <v>164</v>
      </c>
      <c r="D156" s="19">
        <v>2018</v>
      </c>
      <c r="E156" s="156">
        <v>2</v>
      </c>
      <c r="F156" s="146">
        <f t="shared" si="75"/>
        <v>304</v>
      </c>
      <c r="G156" s="31" t="s">
        <v>249</v>
      </c>
      <c r="H156" s="172">
        <v>262</v>
      </c>
      <c r="I156" s="19" t="s">
        <v>301</v>
      </c>
      <c r="J156" s="147">
        <v>42</v>
      </c>
      <c r="K156" s="175">
        <v>1</v>
      </c>
      <c r="L156" s="31" t="s">
        <v>252</v>
      </c>
      <c r="M156" s="19" t="s">
        <v>1369</v>
      </c>
      <c r="N156" s="15" t="s">
        <v>1369</v>
      </c>
      <c r="O156" s="11"/>
      <c r="P156" s="12"/>
      <c r="Q156" s="12"/>
      <c r="R156" s="12"/>
      <c r="S156" s="13"/>
      <c r="T156" s="13"/>
      <c r="U156" s="13"/>
      <c r="V156" s="13"/>
      <c r="W156" s="13"/>
      <c r="X156" s="13"/>
      <c r="Y156" s="13"/>
      <c r="Z156" s="22">
        <v>0.88</v>
      </c>
      <c r="AA156" s="200" t="s">
        <v>1018</v>
      </c>
      <c r="AB156" s="191" t="s">
        <v>227</v>
      </c>
      <c r="AC156" s="16"/>
      <c r="AD156" s="16"/>
      <c r="AE156" s="16"/>
      <c r="AF156" s="17"/>
      <c r="AG156" s="17"/>
      <c r="AH156" s="17"/>
      <c r="AI156" s="17"/>
      <c r="AJ156" s="18"/>
      <c r="AK156" s="18"/>
      <c r="AL156" s="14"/>
    </row>
    <row r="157" spans="2:38" ht="17.25" thickBot="1" x14ac:dyDescent="0.35">
      <c r="B157" s="266">
        <v>1726</v>
      </c>
      <c r="C157" s="59" t="s">
        <v>146</v>
      </c>
      <c r="D157" s="59">
        <v>2016</v>
      </c>
      <c r="E157" s="157">
        <v>2</v>
      </c>
      <c r="F157" s="151">
        <f t="shared" si="75"/>
        <v>117</v>
      </c>
      <c r="G157" s="59" t="s">
        <v>262</v>
      </c>
      <c r="H157" s="152">
        <v>46</v>
      </c>
      <c r="I157" s="59" t="s">
        <v>343</v>
      </c>
      <c r="J157" s="152">
        <v>71</v>
      </c>
      <c r="K157" s="174">
        <v>1</v>
      </c>
      <c r="L157" s="59" t="s">
        <v>258</v>
      </c>
      <c r="M157" s="59">
        <v>67</v>
      </c>
      <c r="N157" s="60" t="s">
        <v>990</v>
      </c>
      <c r="O157" s="78"/>
      <c r="P157" s="79"/>
      <c r="Q157" s="79"/>
      <c r="R157" s="79"/>
      <c r="S157" s="61">
        <v>0.95699999999999996</v>
      </c>
      <c r="T157" s="61">
        <v>0.70399999999999996</v>
      </c>
      <c r="U157" s="61"/>
      <c r="V157" s="61"/>
      <c r="W157" s="61"/>
      <c r="X157" s="61"/>
      <c r="Y157" s="61"/>
      <c r="Z157" s="80">
        <v>0.90300000000000002</v>
      </c>
      <c r="AA157" s="201"/>
      <c r="AB157" s="188">
        <f>H157*S157</f>
        <v>44.021999999999998</v>
      </c>
      <c r="AC157" s="63">
        <f>J157-AE157</f>
        <v>21.016000000000005</v>
      </c>
      <c r="AD157" s="63">
        <f>H157-AB157</f>
        <v>1.9780000000000015</v>
      </c>
      <c r="AE157" s="63">
        <f>J157*T157</f>
        <v>49.983999999999995</v>
      </c>
      <c r="AF157" s="64">
        <f t="shared" ref="AF157:AF175" si="78">AB157/(AB157+AD157)</f>
        <v>0.95699999999999996</v>
      </c>
      <c r="AG157" s="64">
        <f t="shared" ref="AG157:AG175" si="79">AE157/(AC157+AE157)</f>
        <v>0.70399999999999996</v>
      </c>
      <c r="AH157" s="64">
        <f t="shared" ref="AH157:AH175" si="80">AB157/(AB157+AC157)</f>
        <v>0.67686583228266539</v>
      </c>
      <c r="AI157" s="64">
        <f t="shared" ref="AI157:AI175" si="81">AE157/(AD157+AE157)</f>
        <v>0.96193372079596628</v>
      </c>
      <c r="AJ157" s="65">
        <f t="shared" si="74"/>
        <v>3.2331081081081074</v>
      </c>
      <c r="AK157" s="65">
        <f t="shared" si="77"/>
        <v>6.1079545454545511E-2</v>
      </c>
      <c r="AL157" s="62">
        <f t="shared" ref="AL157:AL175" si="82">(AB157+AE157)/(AB157+AC157+AD157+AE157)</f>
        <v>0.80347008547008536</v>
      </c>
    </row>
    <row r="158" spans="2:38" ht="17.25" thickBot="1" x14ac:dyDescent="0.35">
      <c r="B158" s="267">
        <v>2277</v>
      </c>
      <c r="C158" s="31" t="s">
        <v>181</v>
      </c>
      <c r="D158" s="31">
        <v>2013</v>
      </c>
      <c r="E158" s="155">
        <v>2</v>
      </c>
      <c r="F158" s="139">
        <f t="shared" si="75"/>
        <v>238</v>
      </c>
      <c r="G158" s="31" t="s">
        <v>343</v>
      </c>
      <c r="H158" s="140">
        <v>111</v>
      </c>
      <c r="I158" s="31" t="s">
        <v>756</v>
      </c>
      <c r="J158" s="140">
        <v>127</v>
      </c>
      <c r="K158" s="172">
        <v>1</v>
      </c>
      <c r="L158" s="31" t="s">
        <v>252</v>
      </c>
      <c r="M158" s="31">
        <v>23.5</v>
      </c>
      <c r="N158" s="32" t="s">
        <v>990</v>
      </c>
      <c r="O158" s="33"/>
      <c r="P158" s="34"/>
      <c r="Q158" s="34"/>
      <c r="R158" s="34"/>
      <c r="S158" s="66">
        <v>0.54</v>
      </c>
      <c r="T158" s="35">
        <v>0.83499999999999996</v>
      </c>
      <c r="U158" s="35"/>
      <c r="V158" s="35"/>
      <c r="W158" s="35"/>
      <c r="X158" s="35"/>
      <c r="Y158" s="35"/>
      <c r="Z158" s="66">
        <v>0.7</v>
      </c>
      <c r="AA158" s="198"/>
      <c r="AB158" s="186">
        <f>H158*S158</f>
        <v>59.940000000000005</v>
      </c>
      <c r="AC158" s="37">
        <f>J158-AE158</f>
        <v>20.954999999999998</v>
      </c>
      <c r="AD158" s="37">
        <f>H158-AB158</f>
        <v>51.059999999999995</v>
      </c>
      <c r="AE158" s="37">
        <f>J158*T158</f>
        <v>106.045</v>
      </c>
      <c r="AF158" s="38">
        <f t="shared" si="78"/>
        <v>0.54</v>
      </c>
      <c r="AG158" s="38">
        <f t="shared" si="79"/>
        <v>0.83499999999999996</v>
      </c>
      <c r="AH158" s="38">
        <f t="shared" si="80"/>
        <v>0.74096050435750038</v>
      </c>
      <c r="AI158" s="38">
        <f t="shared" si="81"/>
        <v>0.67499443047643304</v>
      </c>
      <c r="AJ158" s="39">
        <f t="shared" si="74"/>
        <v>3.272727272727272</v>
      </c>
      <c r="AK158" s="39">
        <f t="shared" si="77"/>
        <v>0.55089820359281438</v>
      </c>
      <c r="AL158" s="36">
        <f t="shared" si="82"/>
        <v>0.69741596638655468</v>
      </c>
    </row>
    <row r="159" spans="2:38" ht="17.25" thickBot="1" x14ac:dyDescent="0.35">
      <c r="B159" s="266">
        <v>4059</v>
      </c>
      <c r="C159" s="59" t="s">
        <v>1483</v>
      </c>
      <c r="D159" s="59">
        <v>2011</v>
      </c>
      <c r="E159" s="157">
        <v>2</v>
      </c>
      <c r="F159" s="151">
        <f t="shared" si="75"/>
        <v>50</v>
      </c>
      <c r="G159" s="59" t="s">
        <v>1031</v>
      </c>
      <c r="H159" s="152">
        <v>27</v>
      </c>
      <c r="I159" s="59" t="s">
        <v>1032</v>
      </c>
      <c r="J159" s="152">
        <v>23</v>
      </c>
      <c r="K159" s="174">
        <v>1</v>
      </c>
      <c r="L159" s="59" t="s">
        <v>252</v>
      </c>
      <c r="M159" s="59" t="s">
        <v>920</v>
      </c>
      <c r="N159" s="60" t="s">
        <v>1033</v>
      </c>
      <c r="O159" s="78">
        <v>18</v>
      </c>
      <c r="P159" s="79">
        <v>10</v>
      </c>
      <c r="Q159" s="79">
        <v>9</v>
      </c>
      <c r="R159" s="79">
        <v>13</v>
      </c>
      <c r="S159" s="61">
        <v>0.57999999999999996</v>
      </c>
      <c r="T159" s="61"/>
      <c r="U159" s="61"/>
      <c r="V159" s="61"/>
      <c r="W159" s="61"/>
      <c r="X159" s="61"/>
      <c r="Y159" s="61"/>
      <c r="Z159" s="80"/>
      <c r="AA159" s="201"/>
      <c r="AB159" s="188">
        <f>O159</f>
        <v>18</v>
      </c>
      <c r="AC159" s="63">
        <f>P159</f>
        <v>10</v>
      </c>
      <c r="AD159" s="63">
        <f>Q159</f>
        <v>9</v>
      </c>
      <c r="AE159" s="63">
        <f>R159</f>
        <v>13</v>
      </c>
      <c r="AF159" s="64">
        <f t="shared" si="78"/>
        <v>0.66666666666666663</v>
      </c>
      <c r="AG159" s="64">
        <f t="shared" si="79"/>
        <v>0.56521739130434778</v>
      </c>
      <c r="AH159" s="64">
        <f t="shared" si="80"/>
        <v>0.6428571428571429</v>
      </c>
      <c r="AI159" s="64">
        <f t="shared" si="81"/>
        <v>0.59090909090909094</v>
      </c>
      <c r="AJ159" s="65">
        <f t="shared" si="74"/>
        <v>1.533333333333333</v>
      </c>
      <c r="AK159" s="65">
        <f t="shared" si="77"/>
        <v>0.58974358974358987</v>
      </c>
      <c r="AL159" s="62">
        <f t="shared" si="82"/>
        <v>0.62</v>
      </c>
    </row>
    <row r="160" spans="2:38" x14ac:dyDescent="0.3">
      <c r="B160" s="267">
        <v>2740</v>
      </c>
      <c r="C160" s="31" t="s">
        <v>190</v>
      </c>
      <c r="D160" s="31">
        <v>2010</v>
      </c>
      <c r="E160" s="155">
        <v>2</v>
      </c>
      <c r="F160" s="139">
        <f t="shared" si="75"/>
        <v>196</v>
      </c>
      <c r="G160" s="31" t="s">
        <v>250</v>
      </c>
      <c r="H160" s="140">
        <v>89</v>
      </c>
      <c r="I160" s="31" t="s">
        <v>1040</v>
      </c>
      <c r="J160" s="140">
        <v>107</v>
      </c>
      <c r="K160" s="172">
        <v>1</v>
      </c>
      <c r="L160" s="31" t="s">
        <v>258</v>
      </c>
      <c r="M160" s="31" t="s">
        <v>404</v>
      </c>
      <c r="N160" s="32" t="s">
        <v>990</v>
      </c>
      <c r="O160" s="33"/>
      <c r="P160" s="34"/>
      <c r="Q160" s="34"/>
      <c r="R160" s="34"/>
      <c r="S160" s="35"/>
      <c r="T160" s="35"/>
      <c r="U160" s="35"/>
      <c r="V160" s="35"/>
      <c r="W160" s="35"/>
      <c r="X160" s="35"/>
      <c r="Y160" s="35"/>
      <c r="Z160" s="66">
        <v>0.441</v>
      </c>
      <c r="AA160" s="198"/>
      <c r="AB160" s="186"/>
      <c r="AC160" s="37"/>
      <c r="AD160" s="37"/>
      <c r="AE160" s="37"/>
      <c r="AF160" s="38"/>
      <c r="AG160" s="38"/>
      <c r="AH160" s="38"/>
      <c r="AI160" s="38"/>
      <c r="AJ160" s="39"/>
      <c r="AK160" s="39"/>
      <c r="AL160" s="36"/>
    </row>
    <row r="161" spans="2:38" ht="17.25" thickBot="1" x14ac:dyDescent="0.35">
      <c r="B161" s="269">
        <v>2740</v>
      </c>
      <c r="C161" s="82" t="s">
        <v>190</v>
      </c>
      <c r="D161" s="82">
        <v>2010</v>
      </c>
      <c r="E161" s="220">
        <v>2</v>
      </c>
      <c r="F161" s="135">
        <f t="shared" si="75"/>
        <v>196</v>
      </c>
      <c r="G161" s="23" t="s">
        <v>1041</v>
      </c>
      <c r="H161" s="136">
        <v>11</v>
      </c>
      <c r="I161" s="82" t="s">
        <v>1042</v>
      </c>
      <c r="J161" s="136">
        <v>185</v>
      </c>
      <c r="K161" s="183">
        <v>1</v>
      </c>
      <c r="L161" s="82" t="s">
        <v>258</v>
      </c>
      <c r="M161" s="23" t="s">
        <v>1369</v>
      </c>
      <c r="N161" s="207" t="s">
        <v>990</v>
      </c>
      <c r="O161" s="203"/>
      <c r="P161" s="25"/>
      <c r="Q161" s="25"/>
      <c r="R161" s="25"/>
      <c r="S161" s="26"/>
      <c r="T161" s="26"/>
      <c r="U161" s="26"/>
      <c r="V161" s="26"/>
      <c r="W161" s="26"/>
      <c r="X161" s="26"/>
      <c r="Y161" s="26"/>
      <c r="Z161" s="216">
        <v>0.53400000000000003</v>
      </c>
      <c r="AA161" s="196"/>
      <c r="AB161" s="204"/>
      <c r="AC161" s="28"/>
      <c r="AD161" s="28"/>
      <c r="AE161" s="28"/>
      <c r="AF161" s="29"/>
      <c r="AG161" s="29"/>
      <c r="AH161" s="29"/>
      <c r="AI161" s="29"/>
      <c r="AJ161" s="30"/>
      <c r="AK161" s="30"/>
      <c r="AL161" s="27"/>
    </row>
    <row r="162" spans="2:38" x14ac:dyDescent="0.3">
      <c r="B162" s="270">
        <v>3071</v>
      </c>
      <c r="C162" s="40" t="s">
        <v>199</v>
      </c>
      <c r="D162" s="40">
        <v>2004</v>
      </c>
      <c r="E162" s="137">
        <v>2</v>
      </c>
      <c r="F162" s="154">
        <f t="shared" si="75"/>
        <v>51</v>
      </c>
      <c r="G162" s="40" t="s">
        <v>1051</v>
      </c>
      <c r="H162" s="138">
        <v>16</v>
      </c>
      <c r="I162" s="40" t="s">
        <v>1052</v>
      </c>
      <c r="J162" s="138">
        <v>35</v>
      </c>
      <c r="K162" s="171">
        <v>1</v>
      </c>
      <c r="L162" s="40" t="s">
        <v>1053</v>
      </c>
      <c r="M162" s="40" t="s">
        <v>1054</v>
      </c>
      <c r="N162" s="41" t="s">
        <v>1055</v>
      </c>
      <c r="O162" s="88"/>
      <c r="P162" s="89"/>
      <c r="Q162" s="89"/>
      <c r="R162" s="89"/>
      <c r="S162" s="42">
        <v>0.75</v>
      </c>
      <c r="T162" s="48">
        <v>0.8</v>
      </c>
      <c r="U162" s="42">
        <v>0.63</v>
      </c>
      <c r="V162" s="42">
        <v>0.88</v>
      </c>
      <c r="W162" s="42"/>
      <c r="X162" s="42"/>
      <c r="Y162" s="42">
        <v>0.78</v>
      </c>
      <c r="Z162" s="43"/>
      <c r="AA162" s="197"/>
      <c r="AB162" s="189">
        <f t="shared" ref="AB162:AB169" si="83">H162*S162</f>
        <v>12</v>
      </c>
      <c r="AC162" s="45">
        <f t="shared" ref="AC162:AC168" si="84">J162-AE162</f>
        <v>7</v>
      </c>
      <c r="AD162" s="45">
        <f t="shared" ref="AD162:AD177" si="85">H162-AB162</f>
        <v>4</v>
      </c>
      <c r="AE162" s="45">
        <f t="shared" ref="AE162:AE168" si="86">J162*T162</f>
        <v>28</v>
      </c>
      <c r="AF162" s="46">
        <f t="shared" si="78"/>
        <v>0.75</v>
      </c>
      <c r="AG162" s="46">
        <f t="shared" si="79"/>
        <v>0.8</v>
      </c>
      <c r="AH162" s="46">
        <f t="shared" si="80"/>
        <v>0.63157894736842102</v>
      </c>
      <c r="AI162" s="46">
        <f t="shared" si="81"/>
        <v>0.875</v>
      </c>
      <c r="AJ162" s="47">
        <f t="shared" si="74"/>
        <v>3.7500000000000009</v>
      </c>
      <c r="AK162" s="47">
        <f t="shared" si="77"/>
        <v>0.3125</v>
      </c>
      <c r="AL162" s="48">
        <f t="shared" si="82"/>
        <v>0.78431372549019607</v>
      </c>
    </row>
    <row r="163" spans="2:38" x14ac:dyDescent="0.3">
      <c r="B163" s="267">
        <v>3071</v>
      </c>
      <c r="C163" s="31" t="s">
        <v>199</v>
      </c>
      <c r="D163" s="31">
        <v>2004</v>
      </c>
      <c r="E163" s="155">
        <v>2</v>
      </c>
      <c r="F163" s="139">
        <f t="shared" si="75"/>
        <v>51</v>
      </c>
      <c r="G163" s="31" t="s">
        <v>1051</v>
      </c>
      <c r="H163" s="140">
        <v>16</v>
      </c>
      <c r="I163" s="31" t="s">
        <v>1052</v>
      </c>
      <c r="J163" s="140">
        <v>35</v>
      </c>
      <c r="K163" s="175">
        <v>1</v>
      </c>
      <c r="L163" s="31" t="s">
        <v>1057</v>
      </c>
      <c r="M163" s="19" t="s">
        <v>1059</v>
      </c>
      <c r="N163" s="32" t="s">
        <v>1055</v>
      </c>
      <c r="O163" s="11"/>
      <c r="P163" s="12"/>
      <c r="Q163" s="12"/>
      <c r="R163" s="12"/>
      <c r="S163" s="13">
        <v>0.88</v>
      </c>
      <c r="T163" s="13">
        <v>0.74</v>
      </c>
      <c r="U163" s="13">
        <v>0.61</v>
      </c>
      <c r="V163" s="13">
        <v>0.93</v>
      </c>
      <c r="W163" s="13"/>
      <c r="X163" s="13"/>
      <c r="Y163" s="13">
        <v>0.78</v>
      </c>
      <c r="Z163" s="22"/>
      <c r="AA163" s="200"/>
      <c r="AB163" s="191">
        <f t="shared" si="83"/>
        <v>14.08</v>
      </c>
      <c r="AC163" s="16">
        <f t="shared" si="84"/>
        <v>9.1000000000000014</v>
      </c>
      <c r="AD163" s="16">
        <f t="shared" si="85"/>
        <v>1.92</v>
      </c>
      <c r="AE163" s="16">
        <f t="shared" si="86"/>
        <v>25.9</v>
      </c>
      <c r="AF163" s="17">
        <f t="shared" si="78"/>
        <v>0.88</v>
      </c>
      <c r="AG163" s="17">
        <f t="shared" si="79"/>
        <v>0.74</v>
      </c>
      <c r="AH163" s="17">
        <f t="shared" si="80"/>
        <v>0.6074201898188093</v>
      </c>
      <c r="AI163" s="17">
        <f t="shared" si="81"/>
        <v>0.93098490294751968</v>
      </c>
      <c r="AJ163" s="18">
        <f t="shared" ref="AJ163:AJ190" si="87">AF163/(1-AG163)</f>
        <v>3.3846153846153846</v>
      </c>
      <c r="AK163" s="18">
        <f t="shared" si="77"/>
        <v>0.16216216216216217</v>
      </c>
      <c r="AL163" s="14">
        <f t="shared" si="82"/>
        <v>0.78392156862745088</v>
      </c>
    </row>
    <row r="164" spans="2:38" x14ac:dyDescent="0.3">
      <c r="B164" s="267">
        <v>3071</v>
      </c>
      <c r="C164" s="31" t="s">
        <v>199</v>
      </c>
      <c r="D164" s="31">
        <v>2004</v>
      </c>
      <c r="E164" s="155">
        <v>2</v>
      </c>
      <c r="F164" s="139">
        <f t="shared" si="75"/>
        <v>51</v>
      </c>
      <c r="G164" s="31" t="s">
        <v>1051</v>
      </c>
      <c r="H164" s="140">
        <v>16</v>
      </c>
      <c r="I164" s="31" t="s">
        <v>1052</v>
      </c>
      <c r="J164" s="140">
        <v>35</v>
      </c>
      <c r="K164" s="175">
        <v>1</v>
      </c>
      <c r="L164" s="31" t="s">
        <v>1058</v>
      </c>
      <c r="M164" s="19" t="s">
        <v>1060</v>
      </c>
      <c r="N164" s="32" t="s">
        <v>1055</v>
      </c>
      <c r="O164" s="11"/>
      <c r="P164" s="12"/>
      <c r="Q164" s="12"/>
      <c r="R164" s="12"/>
      <c r="S164" s="13">
        <v>0.94</v>
      </c>
      <c r="T164" s="13">
        <v>0.77</v>
      </c>
      <c r="U164" s="13">
        <v>0.65</v>
      </c>
      <c r="V164" s="13">
        <v>0.96</v>
      </c>
      <c r="W164" s="13"/>
      <c r="X164" s="13"/>
      <c r="Y164" s="13">
        <v>0.82</v>
      </c>
      <c r="Z164" s="22"/>
      <c r="AA164" s="200"/>
      <c r="AB164" s="191">
        <f t="shared" si="83"/>
        <v>15.04</v>
      </c>
      <c r="AC164" s="16">
        <f t="shared" si="84"/>
        <v>8.0500000000000007</v>
      </c>
      <c r="AD164" s="16">
        <f t="shared" si="85"/>
        <v>0.96000000000000085</v>
      </c>
      <c r="AE164" s="16">
        <f t="shared" si="86"/>
        <v>26.95</v>
      </c>
      <c r="AF164" s="17">
        <f t="shared" si="78"/>
        <v>0.94</v>
      </c>
      <c r="AG164" s="17">
        <f t="shared" si="79"/>
        <v>0.77</v>
      </c>
      <c r="AH164" s="17">
        <f t="shared" si="80"/>
        <v>0.65136422693806839</v>
      </c>
      <c r="AI164" s="17">
        <f t="shared" si="81"/>
        <v>0.96560372626298818</v>
      </c>
      <c r="AJ164" s="18">
        <f t="shared" si="87"/>
        <v>4.0869565217391308</v>
      </c>
      <c r="AK164" s="18">
        <f t="shared" si="77"/>
        <v>7.792207792207799E-2</v>
      </c>
      <c r="AL164" s="14">
        <f t="shared" si="82"/>
        <v>0.82333333333333325</v>
      </c>
    </row>
    <row r="165" spans="2:38" ht="17.25" thickBot="1" x14ac:dyDescent="0.35">
      <c r="B165" s="268">
        <v>3071</v>
      </c>
      <c r="C165" s="67" t="s">
        <v>199</v>
      </c>
      <c r="D165" s="67">
        <v>2004</v>
      </c>
      <c r="E165" s="158">
        <v>2</v>
      </c>
      <c r="F165" s="148">
        <f t="shared" si="75"/>
        <v>51</v>
      </c>
      <c r="G165" s="67" t="s">
        <v>1051</v>
      </c>
      <c r="H165" s="149">
        <v>16</v>
      </c>
      <c r="I165" s="67" t="s">
        <v>1052</v>
      </c>
      <c r="J165" s="149">
        <v>35</v>
      </c>
      <c r="K165" s="173">
        <v>1</v>
      </c>
      <c r="L165" s="67" t="s">
        <v>1056</v>
      </c>
      <c r="M165" s="49" t="s">
        <v>1061</v>
      </c>
      <c r="N165" s="74" t="s">
        <v>1055</v>
      </c>
      <c r="O165" s="57"/>
      <c r="P165" s="58"/>
      <c r="Q165" s="58"/>
      <c r="R165" s="58"/>
      <c r="S165" s="51">
        <v>0.94</v>
      </c>
      <c r="T165" s="51">
        <v>0.83</v>
      </c>
      <c r="U165" s="51">
        <v>0.71</v>
      </c>
      <c r="V165" s="51">
        <v>0.97</v>
      </c>
      <c r="W165" s="51"/>
      <c r="X165" s="51"/>
      <c r="Y165" s="51">
        <v>0.86</v>
      </c>
      <c r="Z165" s="52"/>
      <c r="AA165" s="199"/>
      <c r="AB165" s="192">
        <f t="shared" si="83"/>
        <v>15.04</v>
      </c>
      <c r="AC165" s="53">
        <f t="shared" si="84"/>
        <v>5.9500000000000028</v>
      </c>
      <c r="AD165" s="53">
        <f t="shared" si="85"/>
        <v>0.96000000000000085</v>
      </c>
      <c r="AE165" s="53">
        <f t="shared" si="86"/>
        <v>29.049999999999997</v>
      </c>
      <c r="AF165" s="54">
        <f t="shared" si="78"/>
        <v>0.94</v>
      </c>
      <c r="AG165" s="54">
        <f t="shared" si="79"/>
        <v>0.83</v>
      </c>
      <c r="AH165" s="54">
        <f t="shared" si="80"/>
        <v>0.71653168175321569</v>
      </c>
      <c r="AI165" s="54">
        <f t="shared" si="81"/>
        <v>0.96801066311229589</v>
      </c>
      <c r="AJ165" s="55">
        <f t="shared" si="87"/>
        <v>5.5294117647058805</v>
      </c>
      <c r="AK165" s="55">
        <f t="shared" si="77"/>
        <v>7.228915662650609E-2</v>
      </c>
      <c r="AL165" s="56">
        <f t="shared" si="82"/>
        <v>0.86450980392156851</v>
      </c>
    </row>
    <row r="166" spans="2:38" ht="17.25" thickBot="1" x14ac:dyDescent="0.35">
      <c r="B166" s="269">
        <v>739</v>
      </c>
      <c r="C166" s="82" t="s">
        <v>150</v>
      </c>
      <c r="D166" s="82">
        <v>2021</v>
      </c>
      <c r="E166" s="220">
        <v>3</v>
      </c>
      <c r="F166" s="145">
        <f t="shared" si="75"/>
        <v>37</v>
      </c>
      <c r="G166" s="82" t="s">
        <v>317</v>
      </c>
      <c r="H166" s="185">
        <v>18</v>
      </c>
      <c r="I166" s="82" t="s">
        <v>1066</v>
      </c>
      <c r="J166" s="185">
        <v>19</v>
      </c>
      <c r="K166" s="183">
        <v>1</v>
      </c>
      <c r="L166" s="82" t="s">
        <v>252</v>
      </c>
      <c r="M166" s="82">
        <v>0.15</v>
      </c>
      <c r="N166" s="207" t="s">
        <v>677</v>
      </c>
      <c r="O166" s="208"/>
      <c r="P166" s="209"/>
      <c r="Q166" s="209">
        <v>12</v>
      </c>
      <c r="R166" s="209">
        <v>18</v>
      </c>
      <c r="S166" s="210">
        <v>0.33300000000000002</v>
      </c>
      <c r="T166" s="210">
        <v>0.94699999999999995</v>
      </c>
      <c r="U166" s="210">
        <v>0.85699999999999998</v>
      </c>
      <c r="V166" s="211">
        <v>0.6</v>
      </c>
      <c r="W166" s="210"/>
      <c r="X166" s="210"/>
      <c r="Y166" s="210"/>
      <c r="Z166" s="211"/>
      <c r="AA166" s="212"/>
      <c r="AB166" s="190">
        <f t="shared" si="83"/>
        <v>5.9940000000000007</v>
      </c>
      <c r="AC166" s="69">
        <f t="shared" si="84"/>
        <v>1.0070000000000014</v>
      </c>
      <c r="AD166" s="69">
        <f t="shared" si="85"/>
        <v>12.006</v>
      </c>
      <c r="AE166" s="69">
        <f t="shared" si="86"/>
        <v>17.992999999999999</v>
      </c>
      <c r="AF166" s="213">
        <f t="shared" si="78"/>
        <v>0.33300000000000002</v>
      </c>
      <c r="AG166" s="213">
        <f t="shared" si="79"/>
        <v>0.94699999999999995</v>
      </c>
      <c r="AH166" s="213">
        <f t="shared" si="80"/>
        <v>0.85616340522782441</v>
      </c>
      <c r="AI166" s="213">
        <f t="shared" si="81"/>
        <v>0.59978665955531851</v>
      </c>
      <c r="AJ166" s="214">
        <f t="shared" si="87"/>
        <v>6.2830188679245227</v>
      </c>
      <c r="AK166" s="214">
        <f t="shared" si="77"/>
        <v>0.70432946145723341</v>
      </c>
      <c r="AL166" s="215">
        <f t="shared" si="82"/>
        <v>0.64829729729729724</v>
      </c>
    </row>
    <row r="167" spans="2:38" x14ac:dyDescent="0.3">
      <c r="B167" s="270">
        <v>1406</v>
      </c>
      <c r="C167" s="40" t="s">
        <v>168</v>
      </c>
      <c r="D167" s="40">
        <v>2018</v>
      </c>
      <c r="E167" s="137">
        <v>3</v>
      </c>
      <c r="F167" s="154">
        <f t="shared" ref="F167:F192" si="88">SUM(H167,J167)</f>
        <v>158</v>
      </c>
      <c r="G167" s="40" t="s">
        <v>317</v>
      </c>
      <c r="H167" s="138">
        <v>131</v>
      </c>
      <c r="I167" s="40" t="s">
        <v>756</v>
      </c>
      <c r="J167" s="138">
        <v>27</v>
      </c>
      <c r="K167" s="171">
        <v>1</v>
      </c>
      <c r="L167" s="40" t="s">
        <v>252</v>
      </c>
      <c r="M167" s="40">
        <v>0.1</v>
      </c>
      <c r="N167" s="41" t="s">
        <v>1074</v>
      </c>
      <c r="O167" s="88"/>
      <c r="P167" s="89"/>
      <c r="Q167" s="89"/>
      <c r="R167" s="89"/>
      <c r="S167" s="42">
        <v>0.70399999999999996</v>
      </c>
      <c r="T167" s="42">
        <v>0.59299999999999997</v>
      </c>
      <c r="U167" s="42"/>
      <c r="V167" s="42"/>
      <c r="W167" s="42"/>
      <c r="X167" s="42"/>
      <c r="Y167" s="42"/>
      <c r="Z167" s="43">
        <v>0.69199999999999995</v>
      </c>
      <c r="AA167" s="197"/>
      <c r="AB167" s="189">
        <f t="shared" si="83"/>
        <v>92.22399999999999</v>
      </c>
      <c r="AC167" s="45">
        <f t="shared" si="84"/>
        <v>10.989000000000001</v>
      </c>
      <c r="AD167" s="45">
        <f t="shared" si="85"/>
        <v>38.77600000000001</v>
      </c>
      <c r="AE167" s="45">
        <f t="shared" si="86"/>
        <v>16.010999999999999</v>
      </c>
      <c r="AF167" s="46">
        <f t="shared" si="78"/>
        <v>0.70399999999999996</v>
      </c>
      <c r="AG167" s="46">
        <f t="shared" si="79"/>
        <v>0.59299999999999997</v>
      </c>
      <c r="AH167" s="46">
        <f t="shared" si="80"/>
        <v>0.89353085367153362</v>
      </c>
      <c r="AI167" s="46">
        <f t="shared" si="81"/>
        <v>0.2922408600580429</v>
      </c>
      <c r="AJ167" s="47">
        <f t="shared" si="87"/>
        <v>1.7297297297297296</v>
      </c>
      <c r="AK167" s="47">
        <f t="shared" si="77"/>
        <v>0.49915682967959535</v>
      </c>
      <c r="AL167" s="48">
        <f t="shared" si="82"/>
        <v>0.68503164556962015</v>
      </c>
    </row>
    <row r="168" spans="2:38" ht="17.25" thickBot="1" x14ac:dyDescent="0.35">
      <c r="B168" s="268">
        <v>1406</v>
      </c>
      <c r="C168" s="67" t="s">
        <v>168</v>
      </c>
      <c r="D168" s="67">
        <v>2018</v>
      </c>
      <c r="E168" s="158">
        <v>3</v>
      </c>
      <c r="F168" s="148">
        <f t="shared" si="88"/>
        <v>158</v>
      </c>
      <c r="G168" s="67" t="s">
        <v>317</v>
      </c>
      <c r="H168" s="149">
        <v>131</v>
      </c>
      <c r="I168" s="67" t="s">
        <v>756</v>
      </c>
      <c r="J168" s="149">
        <v>27</v>
      </c>
      <c r="K168" s="173">
        <v>2</v>
      </c>
      <c r="L168" s="49" t="s">
        <v>290</v>
      </c>
      <c r="M168" s="49">
        <v>4.75</v>
      </c>
      <c r="N168" s="50" t="s">
        <v>1075</v>
      </c>
      <c r="O168" s="57" t="s">
        <v>227</v>
      </c>
      <c r="P168" s="58"/>
      <c r="Q168" s="58"/>
      <c r="R168" s="58"/>
      <c r="S168" s="52">
        <v>0.95</v>
      </c>
      <c r="T168" s="52">
        <v>0.93</v>
      </c>
      <c r="U168" s="51"/>
      <c r="V168" s="51"/>
      <c r="W168" s="51"/>
      <c r="X168" s="51"/>
      <c r="Y168" s="51"/>
      <c r="Z168" s="52">
        <v>0.98399999999999999</v>
      </c>
      <c r="AA168" s="199"/>
      <c r="AB168" s="192">
        <f t="shared" si="83"/>
        <v>124.44999999999999</v>
      </c>
      <c r="AC168" s="53">
        <f t="shared" si="84"/>
        <v>1.889999999999997</v>
      </c>
      <c r="AD168" s="53">
        <f t="shared" si="85"/>
        <v>6.5500000000000114</v>
      </c>
      <c r="AE168" s="53">
        <f t="shared" si="86"/>
        <v>25.110000000000003</v>
      </c>
      <c r="AF168" s="54">
        <f t="shared" si="78"/>
        <v>0.95</v>
      </c>
      <c r="AG168" s="54">
        <f t="shared" si="79"/>
        <v>0.93000000000000016</v>
      </c>
      <c r="AH168" s="54">
        <f t="shared" si="80"/>
        <v>0.98504036726294131</v>
      </c>
      <c r="AI168" s="54">
        <f t="shared" si="81"/>
        <v>0.79311433986102309</v>
      </c>
      <c r="AJ168" s="55">
        <f t="shared" si="87"/>
        <v>13.571428571428601</v>
      </c>
      <c r="AK168" s="55">
        <f t="shared" si="77"/>
        <v>5.3763440860215089E-2</v>
      </c>
      <c r="AL168" s="56">
        <f t="shared" si="82"/>
        <v>0.94658227848101262</v>
      </c>
    </row>
    <row r="169" spans="2:38" ht="17.25" thickBot="1" x14ac:dyDescent="0.35">
      <c r="B169" s="269">
        <v>3702</v>
      </c>
      <c r="C169" s="82" t="s">
        <v>216</v>
      </c>
      <c r="D169" s="82">
        <v>2011</v>
      </c>
      <c r="E169" s="220">
        <v>3</v>
      </c>
      <c r="F169" s="145">
        <f t="shared" si="88"/>
        <v>175</v>
      </c>
      <c r="G169" s="82" t="s">
        <v>364</v>
      </c>
      <c r="H169" s="185">
        <v>110</v>
      </c>
      <c r="I169" s="82" t="s">
        <v>1017</v>
      </c>
      <c r="J169" s="185">
        <v>65</v>
      </c>
      <c r="K169" s="183">
        <v>1</v>
      </c>
      <c r="L169" s="82" t="s">
        <v>273</v>
      </c>
      <c r="M169" s="82">
        <v>0.1</v>
      </c>
      <c r="N169" s="207" t="s">
        <v>677</v>
      </c>
      <c r="O169" s="208"/>
      <c r="P169" s="223" t="s">
        <v>1081</v>
      </c>
      <c r="Q169" s="209"/>
      <c r="R169" s="209"/>
      <c r="S169" s="211">
        <v>0.627</v>
      </c>
      <c r="T169" s="211"/>
      <c r="U169" s="210"/>
      <c r="V169" s="210"/>
      <c r="W169" s="210"/>
      <c r="X169" s="210"/>
      <c r="Y169" s="210"/>
      <c r="Z169" s="211">
        <v>0.76</v>
      </c>
      <c r="AA169" s="212" t="s">
        <v>1080</v>
      </c>
      <c r="AB169" s="190">
        <f t="shared" si="83"/>
        <v>68.97</v>
      </c>
      <c r="AC169" s="69">
        <f>J169*0.05</f>
        <v>3.25</v>
      </c>
      <c r="AD169" s="69">
        <f t="shared" si="85"/>
        <v>41.03</v>
      </c>
      <c r="AE169" s="69">
        <f>J169-AC169</f>
        <v>61.75</v>
      </c>
      <c r="AF169" s="213">
        <f t="shared" si="78"/>
        <v>0.627</v>
      </c>
      <c r="AG169" s="213">
        <f t="shared" si="79"/>
        <v>0.95</v>
      </c>
      <c r="AH169" s="213">
        <f t="shared" si="80"/>
        <v>0.95499861534201047</v>
      </c>
      <c r="AI169" s="213">
        <f t="shared" si="81"/>
        <v>0.60079782058766296</v>
      </c>
      <c r="AJ169" s="214">
        <f t="shared" si="87"/>
        <v>12.539999999999988</v>
      </c>
      <c r="AK169" s="214">
        <f t="shared" si="77"/>
        <v>0.39263157894736844</v>
      </c>
      <c r="AL169" s="215">
        <f t="shared" si="82"/>
        <v>0.74697142857142862</v>
      </c>
    </row>
    <row r="170" spans="2:38" x14ac:dyDescent="0.3">
      <c r="B170" s="270">
        <v>3814</v>
      </c>
      <c r="C170" s="40" t="s">
        <v>222</v>
      </c>
      <c r="D170" s="40">
        <v>2007</v>
      </c>
      <c r="E170" s="137">
        <v>3</v>
      </c>
      <c r="F170" s="154">
        <f t="shared" si="88"/>
        <v>154</v>
      </c>
      <c r="G170" s="40" t="s">
        <v>1083</v>
      </c>
      <c r="H170" s="138">
        <v>104</v>
      </c>
      <c r="I170" s="40" t="s">
        <v>1066</v>
      </c>
      <c r="J170" s="138">
        <v>50</v>
      </c>
      <c r="K170" s="171">
        <v>1</v>
      </c>
      <c r="L170" s="40" t="s">
        <v>273</v>
      </c>
      <c r="M170" s="40">
        <v>0.09</v>
      </c>
      <c r="N170" s="41" t="s">
        <v>741</v>
      </c>
      <c r="O170" s="88">
        <v>3</v>
      </c>
      <c r="P170" s="89">
        <v>0</v>
      </c>
      <c r="Q170" s="89"/>
      <c r="R170" s="89"/>
      <c r="S170" s="42"/>
      <c r="T170" s="42"/>
      <c r="U170" s="42"/>
      <c r="V170" s="42"/>
      <c r="W170" s="42"/>
      <c r="X170" s="42"/>
      <c r="Y170" s="42"/>
      <c r="Z170" s="43">
        <v>0.57999999999999996</v>
      </c>
      <c r="AA170" s="197" t="s">
        <v>1086</v>
      </c>
      <c r="AB170" s="189">
        <f>O170</f>
        <v>3</v>
      </c>
      <c r="AC170" s="45">
        <f>P170</f>
        <v>0</v>
      </c>
      <c r="AD170" s="45">
        <f t="shared" si="85"/>
        <v>101</v>
      </c>
      <c r="AE170" s="45">
        <f>J170-P170</f>
        <v>50</v>
      </c>
      <c r="AF170" s="46">
        <f>AB170/(AB170+AD170)</f>
        <v>2.8846153846153848E-2</v>
      </c>
      <c r="AG170" s="46">
        <f t="shared" si="79"/>
        <v>1</v>
      </c>
      <c r="AH170" s="46">
        <f t="shared" si="80"/>
        <v>1</v>
      </c>
      <c r="AI170" s="46">
        <f t="shared" si="81"/>
        <v>0.33112582781456956</v>
      </c>
      <c r="AJ170" s="47"/>
      <c r="AK170" s="47">
        <f t="shared" si="77"/>
        <v>0.97115384615384615</v>
      </c>
      <c r="AL170" s="48">
        <f t="shared" si="82"/>
        <v>0.34415584415584416</v>
      </c>
    </row>
    <row r="171" spans="2:38" ht="17.25" thickBot="1" x14ac:dyDescent="0.35">
      <c r="B171" s="268">
        <v>3814</v>
      </c>
      <c r="C171" s="67" t="s">
        <v>222</v>
      </c>
      <c r="D171" s="67">
        <v>2007</v>
      </c>
      <c r="E171" s="163">
        <v>3</v>
      </c>
      <c r="F171" s="142">
        <f t="shared" si="88"/>
        <v>130</v>
      </c>
      <c r="G171" s="49" t="s">
        <v>1088</v>
      </c>
      <c r="H171" s="143">
        <v>26</v>
      </c>
      <c r="I171" s="49" t="s">
        <v>1089</v>
      </c>
      <c r="J171" s="143">
        <v>104</v>
      </c>
      <c r="K171" s="176">
        <v>1</v>
      </c>
      <c r="L171" s="67" t="s">
        <v>273</v>
      </c>
      <c r="M171" s="67">
        <v>0.09</v>
      </c>
      <c r="N171" s="74" t="s">
        <v>741</v>
      </c>
      <c r="O171" s="57">
        <v>16</v>
      </c>
      <c r="P171" s="71">
        <v>3</v>
      </c>
      <c r="Q171" s="58"/>
      <c r="R171" s="58"/>
      <c r="S171" s="51"/>
      <c r="T171" s="51"/>
      <c r="U171" s="51"/>
      <c r="V171" s="51"/>
      <c r="W171" s="51"/>
      <c r="X171" s="51"/>
      <c r="Y171" s="51"/>
      <c r="Z171" s="52">
        <v>0.86699999999999999</v>
      </c>
      <c r="AA171" s="199" t="s">
        <v>1087</v>
      </c>
      <c r="AB171" s="187">
        <f>O171</f>
        <v>16</v>
      </c>
      <c r="AC171" s="68">
        <f>P171</f>
        <v>3</v>
      </c>
      <c r="AD171" s="68">
        <f t="shared" si="85"/>
        <v>10</v>
      </c>
      <c r="AE171" s="68">
        <f>J171-P171</f>
        <v>101</v>
      </c>
      <c r="AF171" s="54">
        <f t="shared" si="78"/>
        <v>0.61538461538461542</v>
      </c>
      <c r="AG171" s="54">
        <f t="shared" si="79"/>
        <v>0.97115384615384615</v>
      </c>
      <c r="AH171" s="54">
        <f t="shared" si="80"/>
        <v>0.84210526315789469</v>
      </c>
      <c r="AI171" s="54">
        <f t="shared" si="81"/>
        <v>0.90990990990990994</v>
      </c>
      <c r="AJ171" s="55">
        <f t="shared" si="87"/>
        <v>21.333333333333329</v>
      </c>
      <c r="AK171" s="55">
        <f t="shared" si="77"/>
        <v>0.396039603960396</v>
      </c>
      <c r="AL171" s="56">
        <f t="shared" si="82"/>
        <v>0.9</v>
      </c>
    </row>
    <row r="172" spans="2:38" x14ac:dyDescent="0.3">
      <c r="B172" s="267">
        <v>3049</v>
      </c>
      <c r="C172" s="31" t="s">
        <v>1484</v>
      </c>
      <c r="D172" s="31">
        <v>2003</v>
      </c>
      <c r="E172" s="155">
        <v>3</v>
      </c>
      <c r="F172" s="139">
        <f t="shared" si="88"/>
        <v>236</v>
      </c>
      <c r="G172" s="31" t="s">
        <v>317</v>
      </c>
      <c r="H172" s="140">
        <v>172</v>
      </c>
      <c r="I172" s="31" t="s">
        <v>1017</v>
      </c>
      <c r="J172" s="140">
        <v>64</v>
      </c>
      <c r="K172" s="172">
        <v>1</v>
      </c>
      <c r="L172" s="31" t="s">
        <v>1260</v>
      </c>
      <c r="M172" s="31">
        <v>0.13</v>
      </c>
      <c r="N172" s="32" t="s">
        <v>741</v>
      </c>
      <c r="O172" s="33">
        <v>65</v>
      </c>
      <c r="P172" s="34">
        <v>5</v>
      </c>
      <c r="Q172" s="34"/>
      <c r="R172" s="34"/>
      <c r="S172" s="35">
        <v>0.38</v>
      </c>
      <c r="T172" s="35">
        <v>0.92</v>
      </c>
      <c r="U172" s="35">
        <v>0.93</v>
      </c>
      <c r="V172" s="35">
        <v>0.35</v>
      </c>
      <c r="W172" s="35"/>
      <c r="X172" s="35"/>
      <c r="Y172" s="35"/>
      <c r="Z172" s="66"/>
      <c r="AA172" s="198"/>
      <c r="AB172" s="186">
        <f t="shared" ref="AB172:AB177" si="89">H172*S172</f>
        <v>65.36</v>
      </c>
      <c r="AC172" s="37">
        <f t="shared" ref="AC172:AC177" si="90">J172-AE172</f>
        <v>5.1199999999999974</v>
      </c>
      <c r="AD172" s="37">
        <f t="shared" si="85"/>
        <v>106.64</v>
      </c>
      <c r="AE172" s="37">
        <f t="shared" ref="AE172:AE177" si="91">J172*T172</f>
        <v>58.88</v>
      </c>
      <c r="AF172" s="38">
        <f>AB172/(AB172+AD172)</f>
        <v>0.38</v>
      </c>
      <c r="AG172" s="38">
        <f t="shared" si="79"/>
        <v>0.92</v>
      </c>
      <c r="AH172" s="38">
        <f t="shared" si="80"/>
        <v>0.92735527809307616</v>
      </c>
      <c r="AI172" s="38">
        <f t="shared" si="81"/>
        <v>0.35572740454325763</v>
      </c>
      <c r="AJ172" s="39">
        <f t="shared" si="87"/>
        <v>4.7500000000000027</v>
      </c>
      <c r="AK172" s="39">
        <f t="shared" ref="AK172:AK203" si="92">(1-AF172)/AG172</f>
        <v>0.67391304347826086</v>
      </c>
      <c r="AL172" s="36">
        <f t="shared" si="82"/>
        <v>0.52644067796610172</v>
      </c>
    </row>
    <row r="173" spans="2:38" x14ac:dyDescent="0.3">
      <c r="B173" s="267">
        <v>3049</v>
      </c>
      <c r="C173" s="19" t="s">
        <v>1484</v>
      </c>
      <c r="D173" s="19">
        <v>2003</v>
      </c>
      <c r="E173" s="156">
        <v>3</v>
      </c>
      <c r="F173" s="146">
        <f>SUM(H173,J173)</f>
        <v>93</v>
      </c>
      <c r="G173" s="19" t="s">
        <v>1102</v>
      </c>
      <c r="H173" s="147">
        <v>29</v>
      </c>
      <c r="I173" s="31" t="s">
        <v>1017</v>
      </c>
      <c r="J173" s="140">
        <v>64</v>
      </c>
      <c r="K173" s="172">
        <v>1</v>
      </c>
      <c r="L173" s="31" t="s">
        <v>1260</v>
      </c>
      <c r="M173" s="31">
        <v>0.13</v>
      </c>
      <c r="N173" s="32" t="s">
        <v>741</v>
      </c>
      <c r="O173" s="11">
        <v>1</v>
      </c>
      <c r="P173" s="12"/>
      <c r="Q173" s="12"/>
      <c r="R173" s="12"/>
      <c r="S173" s="13">
        <v>0.03</v>
      </c>
      <c r="T173" s="13">
        <v>0.92</v>
      </c>
      <c r="U173" s="13">
        <v>0.17</v>
      </c>
      <c r="V173" s="13">
        <v>0.68</v>
      </c>
      <c r="W173" s="13"/>
      <c r="X173" s="13"/>
      <c r="Y173" s="13"/>
      <c r="Z173" s="22"/>
      <c r="AA173" s="200"/>
      <c r="AB173" s="191">
        <f t="shared" si="89"/>
        <v>0.87</v>
      </c>
      <c r="AC173" s="16">
        <f t="shared" si="90"/>
        <v>5.1199999999999974</v>
      </c>
      <c r="AD173" s="16">
        <f t="shared" si="85"/>
        <v>28.13</v>
      </c>
      <c r="AE173" s="16">
        <f t="shared" si="91"/>
        <v>58.88</v>
      </c>
      <c r="AF173" s="17">
        <f t="shared" si="78"/>
        <v>0.03</v>
      </c>
      <c r="AG173" s="17">
        <f t="shared" si="79"/>
        <v>0.92</v>
      </c>
      <c r="AH173" s="17">
        <f t="shared" si="80"/>
        <v>0.14524207011686149</v>
      </c>
      <c r="AI173" s="17">
        <f t="shared" si="81"/>
        <v>0.67670382714630506</v>
      </c>
      <c r="AJ173" s="18">
        <f>AF173/(1-AG173)</f>
        <v>0.37500000000000017</v>
      </c>
      <c r="AK173" s="18">
        <f t="shared" si="92"/>
        <v>1.0543478260869565</v>
      </c>
      <c r="AL173" s="14">
        <f t="shared" si="82"/>
        <v>0.64247311827956988</v>
      </c>
    </row>
    <row r="174" spans="2:38" x14ac:dyDescent="0.3">
      <c r="B174" s="267">
        <v>3049</v>
      </c>
      <c r="C174" s="19" t="s">
        <v>1484</v>
      </c>
      <c r="D174" s="19">
        <v>2003</v>
      </c>
      <c r="E174" s="156">
        <v>3</v>
      </c>
      <c r="F174" s="146">
        <f t="shared" si="88"/>
        <v>98</v>
      </c>
      <c r="G174" s="19" t="s">
        <v>1103</v>
      </c>
      <c r="H174" s="147">
        <v>34</v>
      </c>
      <c r="I174" s="31" t="s">
        <v>1017</v>
      </c>
      <c r="J174" s="140">
        <v>64</v>
      </c>
      <c r="K174" s="172">
        <v>1</v>
      </c>
      <c r="L174" s="31" t="s">
        <v>1260</v>
      </c>
      <c r="M174" s="31">
        <v>0.13</v>
      </c>
      <c r="N174" s="32" t="s">
        <v>741</v>
      </c>
      <c r="O174" s="11">
        <v>3</v>
      </c>
      <c r="P174" s="12"/>
      <c r="Q174" s="12"/>
      <c r="R174" s="12"/>
      <c r="S174" s="13">
        <v>0.09</v>
      </c>
      <c r="T174" s="13">
        <v>0.92</v>
      </c>
      <c r="U174" s="13">
        <v>0.37</v>
      </c>
      <c r="V174" s="13">
        <v>0.65</v>
      </c>
      <c r="W174" s="13"/>
      <c r="X174" s="13"/>
      <c r="Y174" s="13"/>
      <c r="Z174" s="22"/>
      <c r="AA174" s="200"/>
      <c r="AB174" s="191">
        <f t="shared" si="89"/>
        <v>3.06</v>
      </c>
      <c r="AC174" s="16">
        <f t="shared" si="90"/>
        <v>5.1199999999999974</v>
      </c>
      <c r="AD174" s="16">
        <f t="shared" si="85"/>
        <v>30.94</v>
      </c>
      <c r="AE174" s="16">
        <f t="shared" si="91"/>
        <v>58.88</v>
      </c>
      <c r="AF174" s="17">
        <f t="shared" si="78"/>
        <v>0.09</v>
      </c>
      <c r="AG174" s="17">
        <f t="shared" si="79"/>
        <v>0.92</v>
      </c>
      <c r="AH174" s="17">
        <f t="shared" si="80"/>
        <v>0.37408312958435219</v>
      </c>
      <c r="AI174" s="17">
        <f t="shared" si="81"/>
        <v>0.65553328879982187</v>
      </c>
      <c r="AJ174" s="18">
        <f t="shared" si="87"/>
        <v>1.1250000000000004</v>
      </c>
      <c r="AK174" s="18">
        <f t="shared" si="92"/>
        <v>0.98913043478260865</v>
      </c>
      <c r="AL174" s="14">
        <f t="shared" si="82"/>
        <v>0.63204081632653064</v>
      </c>
    </row>
    <row r="175" spans="2:38" x14ac:dyDescent="0.3">
      <c r="B175" s="267">
        <v>3049</v>
      </c>
      <c r="C175" s="19" t="s">
        <v>1484</v>
      </c>
      <c r="D175" s="19">
        <v>2003</v>
      </c>
      <c r="E175" s="156">
        <v>3</v>
      </c>
      <c r="F175" s="146">
        <f t="shared" si="88"/>
        <v>111</v>
      </c>
      <c r="G175" s="19" t="s">
        <v>1104</v>
      </c>
      <c r="H175" s="147">
        <v>47</v>
      </c>
      <c r="I175" s="31" t="s">
        <v>1017</v>
      </c>
      <c r="J175" s="140">
        <v>64</v>
      </c>
      <c r="K175" s="172">
        <v>1</v>
      </c>
      <c r="L175" s="31" t="s">
        <v>1260</v>
      </c>
      <c r="M175" s="31">
        <v>0.13</v>
      </c>
      <c r="N175" s="32" t="s">
        <v>741</v>
      </c>
      <c r="O175" s="11">
        <v>13</v>
      </c>
      <c r="P175" s="12"/>
      <c r="Q175" s="12"/>
      <c r="R175" s="12"/>
      <c r="S175" s="13">
        <v>0.28000000000000003</v>
      </c>
      <c r="T175" s="13">
        <v>0.92</v>
      </c>
      <c r="U175" s="13">
        <v>0.72</v>
      </c>
      <c r="V175" s="13">
        <v>0.63</v>
      </c>
      <c r="W175" s="13"/>
      <c r="X175" s="13"/>
      <c r="Y175" s="13"/>
      <c r="Z175" s="22"/>
      <c r="AA175" s="200"/>
      <c r="AB175" s="191">
        <f t="shared" si="89"/>
        <v>13.160000000000002</v>
      </c>
      <c r="AC175" s="16">
        <f t="shared" si="90"/>
        <v>5.1199999999999974</v>
      </c>
      <c r="AD175" s="16">
        <f t="shared" si="85"/>
        <v>33.839999999999996</v>
      </c>
      <c r="AE175" s="16">
        <f t="shared" si="91"/>
        <v>58.88</v>
      </c>
      <c r="AF175" s="17">
        <f t="shared" si="78"/>
        <v>0.28000000000000003</v>
      </c>
      <c r="AG175" s="17">
        <f t="shared" si="79"/>
        <v>0.92</v>
      </c>
      <c r="AH175" s="17">
        <f t="shared" si="80"/>
        <v>0.71991247264770242</v>
      </c>
      <c r="AI175" s="17">
        <f t="shared" si="81"/>
        <v>0.63503019844693709</v>
      </c>
      <c r="AJ175" s="18">
        <f t="shared" si="87"/>
        <v>3.5000000000000022</v>
      </c>
      <c r="AK175" s="18">
        <f t="shared" si="92"/>
        <v>0.78260869565217384</v>
      </c>
      <c r="AL175" s="14">
        <f t="shared" si="82"/>
        <v>0.64900900900900904</v>
      </c>
    </row>
    <row r="176" spans="2:38" ht="17.25" thickBot="1" x14ac:dyDescent="0.35">
      <c r="B176" s="268">
        <v>3049</v>
      </c>
      <c r="C176" s="49" t="s">
        <v>1484</v>
      </c>
      <c r="D176" s="49">
        <v>2003</v>
      </c>
      <c r="E176" s="163">
        <v>3</v>
      </c>
      <c r="F176" s="142">
        <f t="shared" si="88"/>
        <v>126</v>
      </c>
      <c r="G176" s="49" t="s">
        <v>1105</v>
      </c>
      <c r="H176" s="143">
        <v>62</v>
      </c>
      <c r="I176" s="49" t="s">
        <v>1017</v>
      </c>
      <c r="J176" s="143">
        <v>64</v>
      </c>
      <c r="K176" s="176">
        <v>1</v>
      </c>
      <c r="L176" s="67" t="s">
        <v>1260</v>
      </c>
      <c r="M176" s="67">
        <v>0.13</v>
      </c>
      <c r="N176" s="74" t="s">
        <v>741</v>
      </c>
      <c r="O176" s="57">
        <v>48</v>
      </c>
      <c r="P176" s="58"/>
      <c r="Q176" s="58"/>
      <c r="R176" s="58"/>
      <c r="S176" s="51">
        <v>0.77</v>
      </c>
      <c r="T176" s="51">
        <v>0.92</v>
      </c>
      <c r="U176" s="51">
        <v>0.91</v>
      </c>
      <c r="V176" s="51">
        <v>0.81</v>
      </c>
      <c r="W176" s="51"/>
      <c r="X176" s="51"/>
      <c r="Y176" s="51"/>
      <c r="Z176" s="52"/>
      <c r="AA176" s="199"/>
      <c r="AB176" s="192">
        <f t="shared" si="89"/>
        <v>47.74</v>
      </c>
      <c r="AC176" s="53">
        <f t="shared" si="90"/>
        <v>5.1199999999999974</v>
      </c>
      <c r="AD176" s="53">
        <f t="shared" si="85"/>
        <v>14.259999999999998</v>
      </c>
      <c r="AE176" s="53">
        <f t="shared" si="91"/>
        <v>58.88</v>
      </c>
      <c r="AF176" s="54">
        <f t="shared" ref="AF176:AF206" si="93">AB176/(AB176+AD176)</f>
        <v>0.77</v>
      </c>
      <c r="AG176" s="54">
        <f t="shared" ref="AG176:AG206" si="94">AE176/(AC176+AE176)</f>
        <v>0.92</v>
      </c>
      <c r="AH176" s="54">
        <f t="shared" ref="AH176:AH206" si="95">AB176/(AB176+AC176)</f>
        <v>0.90314037079076814</v>
      </c>
      <c r="AI176" s="54">
        <f t="shared" ref="AI176:AI206" si="96">AE176/(AD176+AE176)</f>
        <v>0.80503144654088055</v>
      </c>
      <c r="AJ176" s="55">
        <f t="shared" si="87"/>
        <v>9.6250000000000053</v>
      </c>
      <c r="AK176" s="55">
        <f t="shared" si="92"/>
        <v>0.24999999999999997</v>
      </c>
      <c r="AL176" s="56">
        <f t="shared" ref="AL176:AL206" si="97">(AB176+AE176)/(AB176+AC176+AD176+AE176)</f>
        <v>0.84619047619047627</v>
      </c>
    </row>
    <row r="177" spans="2:38" ht="17.25" thickBot="1" x14ac:dyDescent="0.35">
      <c r="B177" s="266">
        <v>492</v>
      </c>
      <c r="C177" s="59" t="s">
        <v>139</v>
      </c>
      <c r="D177" s="59">
        <v>2020</v>
      </c>
      <c r="E177" s="157">
        <v>3</v>
      </c>
      <c r="F177" s="151">
        <f t="shared" si="88"/>
        <v>289</v>
      </c>
      <c r="G177" s="59" t="s">
        <v>1106</v>
      </c>
      <c r="H177" s="152">
        <v>129</v>
      </c>
      <c r="I177" s="59" t="s">
        <v>1107</v>
      </c>
      <c r="J177" s="152">
        <v>160</v>
      </c>
      <c r="K177" s="174">
        <v>1</v>
      </c>
      <c r="L177" s="59" t="s">
        <v>252</v>
      </c>
      <c r="M177" s="59" t="s">
        <v>752</v>
      </c>
      <c r="N177" s="60" t="s">
        <v>677</v>
      </c>
      <c r="O177" s="78">
        <v>46</v>
      </c>
      <c r="P177" s="79">
        <v>12</v>
      </c>
      <c r="Q177" s="79">
        <v>83</v>
      </c>
      <c r="R177" s="79">
        <v>148</v>
      </c>
      <c r="S177" s="61">
        <v>0.35699999999999998</v>
      </c>
      <c r="T177" s="61">
        <v>0.92500000000000004</v>
      </c>
      <c r="U177" s="61">
        <v>0.79300000000000004</v>
      </c>
      <c r="V177" s="61">
        <v>0.64100000000000001</v>
      </c>
      <c r="W177" s="61">
        <v>4.8</v>
      </c>
      <c r="X177" s="61"/>
      <c r="Y177" s="61"/>
      <c r="Z177" s="80"/>
      <c r="AA177" s="201"/>
      <c r="AB177" s="188">
        <f t="shared" si="89"/>
        <v>46.052999999999997</v>
      </c>
      <c r="AC177" s="63">
        <f t="shared" si="90"/>
        <v>12</v>
      </c>
      <c r="AD177" s="63">
        <f t="shared" si="85"/>
        <v>82.947000000000003</v>
      </c>
      <c r="AE177" s="63">
        <f t="shared" si="91"/>
        <v>148</v>
      </c>
      <c r="AF177" s="64">
        <f t="shared" si="93"/>
        <v>0.35699999999999998</v>
      </c>
      <c r="AG177" s="64">
        <f t="shared" si="94"/>
        <v>0.92500000000000004</v>
      </c>
      <c r="AH177" s="64">
        <f t="shared" si="95"/>
        <v>0.79329233631336882</v>
      </c>
      <c r="AI177" s="64">
        <f t="shared" si="96"/>
        <v>0.64083967317176671</v>
      </c>
      <c r="AJ177" s="65">
        <f t="shared" si="87"/>
        <v>4.7600000000000025</v>
      </c>
      <c r="AK177" s="65">
        <f t="shared" si="92"/>
        <v>0.69513513513513514</v>
      </c>
      <c r="AL177" s="62">
        <f t="shared" si="97"/>
        <v>0.67146366782006917</v>
      </c>
    </row>
    <row r="178" spans="2:38" x14ac:dyDescent="0.3">
      <c r="B178" s="267">
        <v>1561</v>
      </c>
      <c r="C178" s="31" t="s">
        <v>171</v>
      </c>
      <c r="D178" s="31">
        <v>2017</v>
      </c>
      <c r="E178" s="155">
        <v>3</v>
      </c>
      <c r="F178" s="139">
        <v>100</v>
      </c>
      <c r="G178" s="31" t="s">
        <v>1114</v>
      </c>
      <c r="H178" s="140" t="s">
        <v>404</v>
      </c>
      <c r="I178" s="31" t="s">
        <v>1115</v>
      </c>
      <c r="J178" s="167" t="s">
        <v>404</v>
      </c>
      <c r="K178" s="172">
        <v>1</v>
      </c>
      <c r="L178" s="31" t="s">
        <v>1116</v>
      </c>
      <c r="M178" s="31" t="s">
        <v>1120</v>
      </c>
      <c r="N178" s="32" t="s">
        <v>741</v>
      </c>
      <c r="O178" s="33"/>
      <c r="P178" s="34"/>
      <c r="Q178" s="34"/>
      <c r="R178" s="34"/>
      <c r="S178" s="35"/>
      <c r="T178" s="35"/>
      <c r="U178" s="35"/>
      <c r="V178" s="35"/>
      <c r="W178" s="35"/>
      <c r="X178" s="35"/>
      <c r="Y178" s="35"/>
      <c r="Z178" s="66">
        <v>0.72099999999999997</v>
      </c>
      <c r="AA178" s="198" t="s">
        <v>1117</v>
      </c>
      <c r="AB178" s="186"/>
      <c r="AC178" s="37"/>
      <c r="AD178" s="37"/>
      <c r="AE178" s="37"/>
      <c r="AF178" s="38"/>
      <c r="AG178" s="38"/>
      <c r="AH178" s="38"/>
      <c r="AI178" s="38"/>
      <c r="AJ178" s="39"/>
      <c r="AK178" s="39"/>
      <c r="AL178" s="36"/>
    </row>
    <row r="179" spans="2:38" ht="17.25" thickBot="1" x14ac:dyDescent="0.35">
      <c r="B179" s="269">
        <v>1561</v>
      </c>
      <c r="C179" s="82" t="s">
        <v>171</v>
      </c>
      <c r="D179" s="82">
        <v>2017</v>
      </c>
      <c r="E179" s="220">
        <v>3</v>
      </c>
      <c r="F179" s="145">
        <v>100</v>
      </c>
      <c r="G179" s="82" t="s">
        <v>1114</v>
      </c>
      <c r="H179" s="185" t="s">
        <v>404</v>
      </c>
      <c r="I179" s="82" t="s">
        <v>1115</v>
      </c>
      <c r="J179" s="136" t="s">
        <v>404</v>
      </c>
      <c r="K179" s="170">
        <v>1</v>
      </c>
      <c r="L179" s="23" t="s">
        <v>1119</v>
      </c>
      <c r="M179" s="23">
        <v>0.15</v>
      </c>
      <c r="N179" s="24" t="s">
        <v>741</v>
      </c>
      <c r="O179" s="203"/>
      <c r="P179" s="25"/>
      <c r="Q179" s="25"/>
      <c r="R179" s="25"/>
      <c r="S179" s="26"/>
      <c r="T179" s="26"/>
      <c r="U179" s="26"/>
      <c r="V179" s="26"/>
      <c r="W179" s="26"/>
      <c r="X179" s="26"/>
      <c r="Y179" s="26"/>
      <c r="Z179" s="216">
        <v>0.68799999999999994</v>
      </c>
      <c r="AA179" s="196" t="s">
        <v>1118</v>
      </c>
      <c r="AB179" s="204"/>
      <c r="AC179" s="28"/>
      <c r="AD179" s="28"/>
      <c r="AE179" s="28"/>
      <c r="AF179" s="29"/>
      <c r="AG179" s="29"/>
      <c r="AH179" s="29"/>
      <c r="AI179" s="29"/>
      <c r="AJ179" s="30"/>
      <c r="AK179" s="30"/>
      <c r="AL179" s="27"/>
    </row>
    <row r="180" spans="2:38" ht="17.25" thickBot="1" x14ac:dyDescent="0.35">
      <c r="B180" s="266">
        <v>1688</v>
      </c>
      <c r="C180" s="59" t="s">
        <v>172</v>
      </c>
      <c r="D180" s="59">
        <v>2016</v>
      </c>
      <c r="E180" s="157">
        <v>3</v>
      </c>
      <c r="F180" s="151">
        <f t="shared" si="88"/>
        <v>78</v>
      </c>
      <c r="G180" s="59" t="s">
        <v>461</v>
      </c>
      <c r="H180" s="152">
        <v>53</v>
      </c>
      <c r="I180" s="59" t="s">
        <v>1017</v>
      </c>
      <c r="J180" s="152">
        <v>25</v>
      </c>
      <c r="K180" s="174">
        <v>1</v>
      </c>
      <c r="L180" s="59" t="s">
        <v>685</v>
      </c>
      <c r="M180" s="59" t="s">
        <v>404</v>
      </c>
      <c r="N180" s="60" t="s">
        <v>404</v>
      </c>
      <c r="O180" s="78"/>
      <c r="P180" s="79"/>
      <c r="Q180" s="79"/>
      <c r="R180" s="79"/>
      <c r="S180" s="61"/>
      <c r="T180" s="61"/>
      <c r="U180" s="61"/>
      <c r="V180" s="61"/>
      <c r="W180" s="61"/>
      <c r="X180" s="61"/>
      <c r="Y180" s="61"/>
      <c r="Z180" s="80">
        <v>0.80549999999999999</v>
      </c>
      <c r="AA180" s="201" t="s">
        <v>1123</v>
      </c>
      <c r="AB180" s="188"/>
      <c r="AC180" s="63"/>
      <c r="AD180" s="63"/>
      <c r="AE180" s="63"/>
      <c r="AF180" s="64"/>
      <c r="AG180" s="64"/>
      <c r="AH180" s="64"/>
      <c r="AI180" s="64"/>
      <c r="AJ180" s="65"/>
      <c r="AK180" s="65"/>
      <c r="AL180" s="62"/>
    </row>
    <row r="181" spans="2:38" ht="17.25" thickBot="1" x14ac:dyDescent="0.35">
      <c r="B181" s="266">
        <v>511</v>
      </c>
      <c r="C181" s="59" t="s">
        <v>143</v>
      </c>
      <c r="D181" s="59">
        <v>2016</v>
      </c>
      <c r="E181" s="157">
        <v>3</v>
      </c>
      <c r="F181" s="151">
        <f t="shared" si="88"/>
        <v>2664</v>
      </c>
      <c r="G181" s="59" t="s">
        <v>1130</v>
      </c>
      <c r="H181" s="152">
        <v>295</v>
      </c>
      <c r="I181" s="59" t="s">
        <v>1131</v>
      </c>
      <c r="J181" s="152">
        <v>2369</v>
      </c>
      <c r="K181" s="174">
        <v>1</v>
      </c>
      <c r="L181" s="59" t="s">
        <v>252</v>
      </c>
      <c r="M181" s="59" t="s">
        <v>752</v>
      </c>
      <c r="N181" s="60" t="s">
        <v>677</v>
      </c>
      <c r="O181" s="78">
        <v>162</v>
      </c>
      <c r="P181" s="79">
        <v>247</v>
      </c>
      <c r="Q181" s="79">
        <v>133</v>
      </c>
      <c r="R181" s="79">
        <v>2122</v>
      </c>
      <c r="S181" s="61">
        <v>0.55000000000000004</v>
      </c>
      <c r="T181" s="61">
        <v>0.84</v>
      </c>
      <c r="U181" s="61">
        <v>0.37</v>
      </c>
      <c r="V181" s="61">
        <v>0.94</v>
      </c>
      <c r="W181" s="61"/>
      <c r="X181" s="61"/>
      <c r="Y181" s="61"/>
      <c r="Z181" s="80"/>
      <c r="AA181" s="201"/>
      <c r="AB181" s="188">
        <f>H181*S181</f>
        <v>162.25</v>
      </c>
      <c r="AC181" s="63">
        <f>J181-AE181</f>
        <v>379.03999999999996</v>
      </c>
      <c r="AD181" s="63">
        <f>H181-AB181</f>
        <v>132.75</v>
      </c>
      <c r="AE181" s="63">
        <f>J181*T181</f>
        <v>1989.96</v>
      </c>
      <c r="AF181" s="64">
        <f>AB181/(AB181+AD181)</f>
        <v>0.55000000000000004</v>
      </c>
      <c r="AG181" s="64">
        <f t="shared" si="94"/>
        <v>0.84</v>
      </c>
      <c r="AH181" s="64">
        <f t="shared" si="95"/>
        <v>0.29974690092187184</v>
      </c>
      <c r="AI181" s="64">
        <f t="shared" si="96"/>
        <v>0.93746201789222272</v>
      </c>
      <c r="AJ181" s="65">
        <f t="shared" si="87"/>
        <v>3.4374999999999996</v>
      </c>
      <c r="AK181" s="65">
        <f t="shared" si="92"/>
        <v>0.5357142857142857</v>
      </c>
      <c r="AL181" s="62">
        <f t="shared" si="97"/>
        <v>0.80788663663663662</v>
      </c>
    </row>
    <row r="182" spans="2:38" x14ac:dyDescent="0.3">
      <c r="B182" s="267">
        <v>2238</v>
      </c>
      <c r="C182" s="31" t="s">
        <v>183</v>
      </c>
      <c r="D182" s="31">
        <v>2013</v>
      </c>
      <c r="E182" s="155">
        <v>3</v>
      </c>
      <c r="F182" s="146">
        <f t="shared" si="88"/>
        <v>121</v>
      </c>
      <c r="G182" s="31" t="s">
        <v>1136</v>
      </c>
      <c r="H182" s="140">
        <v>43</v>
      </c>
      <c r="I182" s="31" t="s">
        <v>1137</v>
      </c>
      <c r="J182" s="140">
        <v>78</v>
      </c>
      <c r="K182" s="172">
        <v>1</v>
      </c>
      <c r="L182" s="31" t="s">
        <v>1129</v>
      </c>
      <c r="M182" s="31">
        <v>0.22</v>
      </c>
      <c r="N182" s="32" t="s">
        <v>750</v>
      </c>
      <c r="O182" s="33"/>
      <c r="P182" s="34"/>
      <c r="Q182" s="34"/>
      <c r="R182" s="34"/>
      <c r="S182" s="35">
        <v>0.58099999999999996</v>
      </c>
      <c r="T182" s="35">
        <v>0.93600000000000005</v>
      </c>
      <c r="U182" s="35"/>
      <c r="V182" s="35"/>
      <c r="W182" s="35"/>
      <c r="X182" s="35"/>
      <c r="Y182" s="66">
        <v>0.81</v>
      </c>
      <c r="Z182" s="22">
        <v>0.82199999999999995</v>
      </c>
      <c r="AA182" s="200" t="s">
        <v>1138</v>
      </c>
      <c r="AB182" s="186">
        <f>H182*S182</f>
        <v>24.982999999999997</v>
      </c>
      <c r="AC182" s="37">
        <f>J182-AE182</f>
        <v>4.9919999999999902</v>
      </c>
      <c r="AD182" s="37">
        <f>H182-AB182</f>
        <v>18.017000000000003</v>
      </c>
      <c r="AE182" s="37">
        <f>J182*T182</f>
        <v>73.00800000000001</v>
      </c>
      <c r="AF182" s="38">
        <f t="shared" si="93"/>
        <v>0.58099999999999996</v>
      </c>
      <c r="AG182" s="38">
        <f t="shared" si="94"/>
        <v>0.93600000000000017</v>
      </c>
      <c r="AH182" s="38">
        <f t="shared" si="95"/>
        <v>0.83346121768140147</v>
      </c>
      <c r="AI182" s="38">
        <f t="shared" si="96"/>
        <v>0.80206536665751171</v>
      </c>
      <c r="AJ182" s="39">
        <f t="shared" si="87"/>
        <v>9.0781250000000231</v>
      </c>
      <c r="AK182" s="39">
        <f t="shared" si="92"/>
        <v>0.44764957264957261</v>
      </c>
      <c r="AL182" s="36">
        <f t="shared" si="97"/>
        <v>0.80984297520661164</v>
      </c>
    </row>
    <row r="183" spans="2:38" ht="17.25" thickBot="1" x14ac:dyDescent="0.35">
      <c r="B183" s="269">
        <v>2238</v>
      </c>
      <c r="C183" s="82" t="s">
        <v>183</v>
      </c>
      <c r="D183" s="82">
        <v>2013</v>
      </c>
      <c r="E183" s="220">
        <v>3</v>
      </c>
      <c r="F183" s="135">
        <f t="shared" si="88"/>
        <v>121</v>
      </c>
      <c r="G183" s="82" t="s">
        <v>1136</v>
      </c>
      <c r="H183" s="185">
        <v>43</v>
      </c>
      <c r="I183" s="82" t="s">
        <v>1137</v>
      </c>
      <c r="J183" s="185">
        <v>78</v>
      </c>
      <c r="K183" s="170">
        <v>1</v>
      </c>
      <c r="L183" s="82" t="s">
        <v>1129</v>
      </c>
      <c r="M183" s="23">
        <v>0.15</v>
      </c>
      <c r="N183" s="24" t="s">
        <v>750</v>
      </c>
      <c r="O183" s="203"/>
      <c r="P183" s="25"/>
      <c r="Q183" s="25"/>
      <c r="R183" s="25"/>
      <c r="S183" s="26">
        <v>0.628</v>
      </c>
      <c r="T183" s="26">
        <v>0.82099999999999995</v>
      </c>
      <c r="U183" s="26"/>
      <c r="V183" s="26"/>
      <c r="W183" s="26"/>
      <c r="X183" s="26"/>
      <c r="Y183" s="26">
        <v>0.752</v>
      </c>
      <c r="Z183" s="216"/>
      <c r="AA183" s="196"/>
      <c r="AB183" s="204">
        <f>H183*S183</f>
        <v>27.004000000000001</v>
      </c>
      <c r="AC183" s="28">
        <f>J183-AE183</f>
        <v>13.962000000000003</v>
      </c>
      <c r="AD183" s="28">
        <f>H183-AB183</f>
        <v>15.995999999999999</v>
      </c>
      <c r="AE183" s="28">
        <f>J183*T183</f>
        <v>64.037999999999997</v>
      </c>
      <c r="AF183" s="29">
        <f t="shared" si="93"/>
        <v>0.628</v>
      </c>
      <c r="AG183" s="29">
        <f t="shared" si="94"/>
        <v>0.82099999999999995</v>
      </c>
      <c r="AH183" s="29">
        <f t="shared" si="95"/>
        <v>0.65918078406483416</v>
      </c>
      <c r="AI183" s="29">
        <f t="shared" si="96"/>
        <v>0.80013494264937401</v>
      </c>
      <c r="AJ183" s="30">
        <f t="shared" si="87"/>
        <v>3.5083798882681556</v>
      </c>
      <c r="AK183" s="30">
        <f t="shared" si="92"/>
        <v>0.45310596833130329</v>
      </c>
      <c r="AL183" s="27">
        <f t="shared" si="97"/>
        <v>0.75241322314049586</v>
      </c>
    </row>
    <row r="184" spans="2:38" ht="17.25" thickBot="1" x14ac:dyDescent="0.35">
      <c r="B184" s="266">
        <v>3635</v>
      </c>
      <c r="C184" s="59" t="s">
        <v>213</v>
      </c>
      <c r="D184" s="59">
        <v>2013</v>
      </c>
      <c r="E184" s="157">
        <v>3</v>
      </c>
      <c r="F184" s="151">
        <f t="shared" si="88"/>
        <v>90</v>
      </c>
      <c r="G184" s="59" t="s">
        <v>1141</v>
      </c>
      <c r="H184" s="152">
        <v>31</v>
      </c>
      <c r="I184" s="59" t="s">
        <v>1142</v>
      </c>
      <c r="J184" s="152">
        <v>59</v>
      </c>
      <c r="K184" s="174">
        <v>1</v>
      </c>
      <c r="L184" s="59" t="s">
        <v>1129</v>
      </c>
      <c r="M184" s="153" t="s">
        <v>1512</v>
      </c>
      <c r="N184" s="60" t="s">
        <v>741</v>
      </c>
      <c r="O184" s="78"/>
      <c r="P184" s="79"/>
      <c r="Q184" s="79"/>
      <c r="R184" s="79"/>
      <c r="S184" s="61">
        <v>0.65</v>
      </c>
      <c r="T184" s="61">
        <v>0.52</v>
      </c>
      <c r="U184" s="61">
        <v>0.43</v>
      </c>
      <c r="V184" s="61">
        <v>0.74</v>
      </c>
      <c r="W184" s="61"/>
      <c r="X184" s="61"/>
      <c r="Y184" s="61"/>
      <c r="Z184" s="80"/>
      <c r="AA184" s="201"/>
      <c r="AB184" s="188">
        <f>H184*S184</f>
        <v>20.150000000000002</v>
      </c>
      <c r="AC184" s="63">
        <f>J184-AE184</f>
        <v>28.32</v>
      </c>
      <c r="AD184" s="63">
        <f>H184-AB184</f>
        <v>10.849999999999998</v>
      </c>
      <c r="AE184" s="63">
        <f>J184*T184</f>
        <v>30.68</v>
      </c>
      <c r="AF184" s="64">
        <f t="shared" si="93"/>
        <v>0.65</v>
      </c>
      <c r="AG184" s="64">
        <f t="shared" si="94"/>
        <v>0.52</v>
      </c>
      <c r="AH184" s="64">
        <f t="shared" si="95"/>
        <v>0.41572106457602648</v>
      </c>
      <c r="AI184" s="64">
        <f t="shared" si="96"/>
        <v>0.73874307729352273</v>
      </c>
      <c r="AJ184" s="65">
        <f t="shared" si="87"/>
        <v>1.3541666666666667</v>
      </c>
      <c r="AK184" s="65">
        <f t="shared" si="92"/>
        <v>0.67307692307692302</v>
      </c>
      <c r="AL184" s="62">
        <f t="shared" si="97"/>
        <v>0.56477777777777771</v>
      </c>
    </row>
    <row r="185" spans="2:38" ht="17.25" thickBot="1" x14ac:dyDescent="0.35">
      <c r="B185" s="267">
        <v>2499</v>
      </c>
      <c r="C185" s="31" t="s">
        <v>187</v>
      </c>
      <c r="D185" s="31">
        <v>2012</v>
      </c>
      <c r="E185" s="155">
        <v>3</v>
      </c>
      <c r="F185" s="139">
        <f t="shared" si="88"/>
        <v>110</v>
      </c>
      <c r="G185" s="31" t="s">
        <v>1144</v>
      </c>
      <c r="H185" s="140">
        <v>24</v>
      </c>
      <c r="I185" s="31" t="s">
        <v>1145</v>
      </c>
      <c r="J185" s="140">
        <v>86</v>
      </c>
      <c r="K185" s="172">
        <v>1</v>
      </c>
      <c r="L185" s="31" t="s">
        <v>897</v>
      </c>
      <c r="M185" s="31" t="s">
        <v>1149</v>
      </c>
      <c r="N185" s="32" t="s">
        <v>677</v>
      </c>
      <c r="O185" s="33"/>
      <c r="P185" s="34"/>
      <c r="Q185" s="34"/>
      <c r="R185" s="34"/>
      <c r="S185" s="35">
        <v>0.81799999999999995</v>
      </c>
      <c r="T185" s="35">
        <v>0.95799999999999996</v>
      </c>
      <c r="U185" s="35"/>
      <c r="V185" s="35"/>
      <c r="W185" s="35"/>
      <c r="X185" s="35"/>
      <c r="Y185" s="35"/>
      <c r="Z185" s="66">
        <v>0.89</v>
      </c>
      <c r="AA185" s="198" t="s">
        <v>1148</v>
      </c>
      <c r="AB185" s="186">
        <f>H185*S185</f>
        <v>19.631999999999998</v>
      </c>
      <c r="AC185" s="37">
        <f>J185-AE185</f>
        <v>3.612000000000009</v>
      </c>
      <c r="AD185" s="37">
        <f>H185-AB185</f>
        <v>4.3680000000000021</v>
      </c>
      <c r="AE185" s="37">
        <f>J185*T185</f>
        <v>82.387999999999991</v>
      </c>
      <c r="AF185" s="38">
        <f t="shared" si="93"/>
        <v>0.81799999999999995</v>
      </c>
      <c r="AG185" s="38">
        <f t="shared" si="94"/>
        <v>0.95799999999999985</v>
      </c>
      <c r="AH185" s="38">
        <f t="shared" si="95"/>
        <v>0.84460505937015973</v>
      </c>
      <c r="AI185" s="38">
        <f t="shared" si="96"/>
        <v>0.94965189727511634</v>
      </c>
      <c r="AJ185" s="39">
        <f t="shared" si="87"/>
        <v>19.476190476190407</v>
      </c>
      <c r="AK185" s="39">
        <f t="shared" si="92"/>
        <v>0.18997912317327775</v>
      </c>
      <c r="AL185" s="36">
        <f t="shared" si="97"/>
        <v>0.92745454545454531</v>
      </c>
    </row>
    <row r="186" spans="2:38" ht="17.25" thickBot="1" x14ac:dyDescent="0.35">
      <c r="B186" s="266">
        <v>306</v>
      </c>
      <c r="C186" s="59" t="s">
        <v>133</v>
      </c>
      <c r="D186" s="59">
        <v>2011</v>
      </c>
      <c r="E186" s="157">
        <v>3</v>
      </c>
      <c r="F186" s="151">
        <f t="shared" si="88"/>
        <v>211</v>
      </c>
      <c r="G186" s="59" t="s">
        <v>370</v>
      </c>
      <c r="H186" s="152">
        <v>117</v>
      </c>
      <c r="I186" s="59" t="s">
        <v>238</v>
      </c>
      <c r="J186" s="152">
        <v>94</v>
      </c>
      <c r="K186" s="174">
        <v>1</v>
      </c>
      <c r="L186" s="59" t="s">
        <v>252</v>
      </c>
      <c r="M186" s="59">
        <v>0.2</v>
      </c>
      <c r="N186" s="60" t="s">
        <v>741</v>
      </c>
      <c r="O186" s="78">
        <v>55</v>
      </c>
      <c r="P186" s="79"/>
      <c r="Q186" s="79">
        <v>62</v>
      </c>
      <c r="R186" s="79"/>
      <c r="S186" s="61"/>
      <c r="T186" s="61"/>
      <c r="U186" s="61"/>
      <c r="V186" s="61"/>
      <c r="W186" s="61"/>
      <c r="X186" s="61"/>
      <c r="Y186" s="61"/>
      <c r="Z186" s="80"/>
      <c r="AA186" s="201"/>
      <c r="AB186" s="188">
        <f>O186</f>
        <v>55</v>
      </c>
      <c r="AC186" s="63">
        <f>H186-O186</f>
        <v>62</v>
      </c>
      <c r="AD186" s="63">
        <f>Q186</f>
        <v>62</v>
      </c>
      <c r="AE186" s="63">
        <f>J186-Q186</f>
        <v>32</v>
      </c>
      <c r="AF186" s="64">
        <f>AB186/(AB186+AD186)</f>
        <v>0.47008547008547008</v>
      </c>
      <c r="AG186" s="64">
        <f>AE186/(AC186+AE186)</f>
        <v>0.34042553191489361</v>
      </c>
      <c r="AH186" s="64">
        <f t="shared" si="95"/>
        <v>0.47008547008547008</v>
      </c>
      <c r="AI186" s="64">
        <f t="shared" si="96"/>
        <v>0.34042553191489361</v>
      </c>
      <c r="AJ186" s="65">
        <f t="shared" si="87"/>
        <v>0.71271022883926116</v>
      </c>
      <c r="AK186" s="65">
        <f t="shared" si="92"/>
        <v>1.5566239316239316</v>
      </c>
      <c r="AL186" s="62">
        <f t="shared" si="97"/>
        <v>0.41232227488151657</v>
      </c>
    </row>
    <row r="187" spans="2:38" x14ac:dyDescent="0.3">
      <c r="B187" s="267">
        <v>2518</v>
      </c>
      <c r="C187" s="31" t="s">
        <v>188</v>
      </c>
      <c r="D187" s="31">
        <v>2011</v>
      </c>
      <c r="E187" s="155">
        <v>3</v>
      </c>
      <c r="F187" s="139">
        <f t="shared" si="88"/>
        <v>115</v>
      </c>
      <c r="G187" s="31" t="s">
        <v>1161</v>
      </c>
      <c r="H187" s="140">
        <v>94</v>
      </c>
      <c r="I187" s="31" t="s">
        <v>1160</v>
      </c>
      <c r="J187" s="140">
        <v>21</v>
      </c>
      <c r="K187" s="172">
        <v>1</v>
      </c>
      <c r="L187" s="31" t="s">
        <v>252</v>
      </c>
      <c r="M187" s="31">
        <v>0.105</v>
      </c>
      <c r="N187" s="32" t="s">
        <v>677</v>
      </c>
      <c r="O187" s="33">
        <v>47</v>
      </c>
      <c r="P187" s="34">
        <v>11</v>
      </c>
      <c r="Q187" s="34">
        <v>47</v>
      </c>
      <c r="R187" s="34">
        <v>10</v>
      </c>
      <c r="S187" s="35">
        <v>0.5</v>
      </c>
      <c r="T187" s="35">
        <v>0.47599999999999998</v>
      </c>
      <c r="U187" s="35">
        <v>0.81</v>
      </c>
      <c r="V187" s="35">
        <v>0.17499999999999999</v>
      </c>
      <c r="W187" s="35"/>
      <c r="X187" s="35"/>
      <c r="Y187" s="35"/>
      <c r="Z187" s="66"/>
      <c r="AA187" s="198"/>
      <c r="AB187" s="186">
        <f>H187*S187</f>
        <v>47</v>
      </c>
      <c r="AC187" s="37">
        <f>J187-AE187</f>
        <v>11.004000000000001</v>
      </c>
      <c r="AD187" s="37">
        <f>H187-AB187</f>
        <v>47</v>
      </c>
      <c r="AE187" s="37">
        <f>J187*T187</f>
        <v>9.9959999999999987</v>
      </c>
      <c r="AF187" s="38">
        <f>AB187/(AB187+AD187)</f>
        <v>0.5</v>
      </c>
      <c r="AG187" s="38">
        <f t="shared" si="94"/>
        <v>0.47599999999999992</v>
      </c>
      <c r="AH187" s="38">
        <f t="shared" si="95"/>
        <v>0.81028894558995923</v>
      </c>
      <c r="AI187" s="38">
        <f t="shared" si="96"/>
        <v>0.17538072847217348</v>
      </c>
      <c r="AJ187" s="39">
        <f t="shared" si="87"/>
        <v>0.95419847328244267</v>
      </c>
      <c r="AK187" s="39">
        <f t="shared" si="92"/>
        <v>1.0504201680672272</v>
      </c>
      <c r="AL187" s="36">
        <f t="shared" si="97"/>
        <v>0.49561739130434779</v>
      </c>
    </row>
    <row r="188" spans="2:38" ht="17.25" thickBot="1" x14ac:dyDescent="0.35">
      <c r="B188" s="269">
        <v>2518</v>
      </c>
      <c r="C188" s="82" t="s">
        <v>188</v>
      </c>
      <c r="D188" s="82">
        <v>2011</v>
      </c>
      <c r="E188" s="220">
        <v>3</v>
      </c>
      <c r="F188" s="135">
        <f t="shared" si="88"/>
        <v>68</v>
      </c>
      <c r="G188" s="82" t="s">
        <v>1163</v>
      </c>
      <c r="H188" s="136">
        <v>54</v>
      </c>
      <c r="I188" s="82" t="s">
        <v>1164</v>
      </c>
      <c r="J188" s="136">
        <v>14</v>
      </c>
      <c r="K188" s="170">
        <v>1</v>
      </c>
      <c r="L188" s="23" t="s">
        <v>1162</v>
      </c>
      <c r="M188" s="82">
        <v>0.105</v>
      </c>
      <c r="N188" s="207" t="s">
        <v>677</v>
      </c>
      <c r="O188" s="203">
        <v>28</v>
      </c>
      <c r="P188" s="25">
        <v>7</v>
      </c>
      <c r="Q188" s="25">
        <v>26</v>
      </c>
      <c r="R188" s="25">
        <v>7</v>
      </c>
      <c r="S188" s="26">
        <v>0.51800000000000002</v>
      </c>
      <c r="T188" s="26">
        <v>0.5</v>
      </c>
      <c r="U188" s="26">
        <v>0.8</v>
      </c>
      <c r="V188" s="26">
        <v>0.21199999999999999</v>
      </c>
      <c r="W188" s="26"/>
      <c r="X188" s="26"/>
      <c r="Y188" s="26"/>
      <c r="Z188" s="216"/>
      <c r="AA188" s="196"/>
      <c r="AB188" s="190">
        <f>H188*S188</f>
        <v>27.972000000000001</v>
      </c>
      <c r="AC188" s="69">
        <f>J188-AE188</f>
        <v>7</v>
      </c>
      <c r="AD188" s="69">
        <f>H188-AB188</f>
        <v>26.027999999999999</v>
      </c>
      <c r="AE188" s="69">
        <f>J188*T188</f>
        <v>7</v>
      </c>
      <c r="AF188" s="29">
        <f t="shared" si="93"/>
        <v>0.51800000000000002</v>
      </c>
      <c r="AG188" s="29">
        <f t="shared" si="94"/>
        <v>0.5</v>
      </c>
      <c r="AH188" s="29">
        <f t="shared" si="95"/>
        <v>0.79983987189751804</v>
      </c>
      <c r="AI188" s="29">
        <f t="shared" si="96"/>
        <v>0.21194138306891125</v>
      </c>
      <c r="AJ188" s="30">
        <f t="shared" si="87"/>
        <v>1.036</v>
      </c>
      <c r="AK188" s="30">
        <f t="shared" si="92"/>
        <v>0.96399999999999997</v>
      </c>
      <c r="AL188" s="27">
        <f t="shared" si="97"/>
        <v>0.51429411764705879</v>
      </c>
    </row>
    <row r="189" spans="2:38" ht="17.25" thickBot="1" x14ac:dyDescent="0.35">
      <c r="B189" s="266">
        <v>3733</v>
      </c>
      <c r="C189" s="59" t="s">
        <v>219</v>
      </c>
      <c r="D189" s="59">
        <v>2010</v>
      </c>
      <c r="E189" s="157">
        <v>3</v>
      </c>
      <c r="F189" s="151">
        <f t="shared" si="88"/>
        <v>46</v>
      </c>
      <c r="G189" s="59" t="s">
        <v>1165</v>
      </c>
      <c r="H189" s="152">
        <v>23</v>
      </c>
      <c r="I189" s="59" t="s">
        <v>238</v>
      </c>
      <c r="J189" s="152">
        <v>23</v>
      </c>
      <c r="K189" s="174">
        <v>1</v>
      </c>
      <c r="L189" s="59" t="s">
        <v>273</v>
      </c>
      <c r="M189" s="153" t="s">
        <v>804</v>
      </c>
      <c r="N189" s="60" t="s">
        <v>677</v>
      </c>
      <c r="O189" s="78">
        <v>20</v>
      </c>
      <c r="P189" s="79">
        <v>20</v>
      </c>
      <c r="Q189" s="79"/>
      <c r="R189" s="79"/>
      <c r="S189" s="61"/>
      <c r="T189" s="61"/>
      <c r="U189" s="61">
        <v>0.5</v>
      </c>
      <c r="V189" s="61"/>
      <c r="W189" s="61"/>
      <c r="X189" s="61"/>
      <c r="Y189" s="61"/>
      <c r="Z189" s="80"/>
      <c r="AA189" s="201"/>
      <c r="AB189" s="188">
        <f>O189</f>
        <v>20</v>
      </c>
      <c r="AC189" s="63">
        <f>P189</f>
        <v>20</v>
      </c>
      <c r="AD189" s="63">
        <f>H189-AB189</f>
        <v>3</v>
      </c>
      <c r="AE189" s="63">
        <f>J189-AD189</f>
        <v>20</v>
      </c>
      <c r="AF189" s="64">
        <f>AB189/(AB189+AD189)</f>
        <v>0.86956521739130432</v>
      </c>
      <c r="AG189" s="64">
        <f>AE189/(AC189+AE189)</f>
        <v>0.5</v>
      </c>
      <c r="AH189" s="64">
        <f t="shared" si="95"/>
        <v>0.5</v>
      </c>
      <c r="AI189" s="64">
        <f t="shared" si="96"/>
        <v>0.86956521739130432</v>
      </c>
      <c r="AJ189" s="65">
        <f t="shared" si="87"/>
        <v>1.7391304347826086</v>
      </c>
      <c r="AK189" s="65">
        <f t="shared" si="92"/>
        <v>0.26086956521739135</v>
      </c>
      <c r="AL189" s="62">
        <f t="shared" si="97"/>
        <v>0.63492063492063489</v>
      </c>
    </row>
    <row r="190" spans="2:38" ht="17.25" thickBot="1" x14ac:dyDescent="0.35">
      <c r="B190" s="269">
        <v>204</v>
      </c>
      <c r="C190" s="82" t="s">
        <v>132</v>
      </c>
      <c r="D190" s="82">
        <v>2009</v>
      </c>
      <c r="E190" s="220">
        <v>3</v>
      </c>
      <c r="F190" s="145">
        <f t="shared" si="88"/>
        <v>97</v>
      </c>
      <c r="G190" s="82" t="s">
        <v>1167</v>
      </c>
      <c r="H190" s="185">
        <v>52</v>
      </c>
      <c r="I190" s="82" t="s">
        <v>1168</v>
      </c>
      <c r="J190" s="185">
        <v>45</v>
      </c>
      <c r="K190" s="183">
        <v>1</v>
      </c>
      <c r="L190" s="82" t="s">
        <v>273</v>
      </c>
      <c r="M190" s="82">
        <v>0.2</v>
      </c>
      <c r="N190" s="207" t="s">
        <v>1169</v>
      </c>
      <c r="O190" s="208">
        <v>19</v>
      </c>
      <c r="P190" s="209"/>
      <c r="Q190" s="209"/>
      <c r="R190" s="209"/>
      <c r="S190" s="210">
        <v>0.36499999999999999</v>
      </c>
      <c r="T190" s="210">
        <v>0.98</v>
      </c>
      <c r="U190" s="210">
        <v>0.73</v>
      </c>
      <c r="V190" s="210"/>
      <c r="W190" s="210"/>
      <c r="X190" s="210"/>
      <c r="Y190" s="210"/>
      <c r="Z190" s="211"/>
      <c r="AA190" s="212"/>
      <c r="AB190" s="190">
        <f>H190*S190</f>
        <v>18.98</v>
      </c>
      <c r="AC190" s="69">
        <f>J190-AE190</f>
        <v>0.89999999999999858</v>
      </c>
      <c r="AD190" s="69">
        <f>H190-AB190</f>
        <v>33.019999999999996</v>
      </c>
      <c r="AE190" s="69">
        <f>J190*T190</f>
        <v>44.1</v>
      </c>
      <c r="AF190" s="213">
        <f t="shared" si="93"/>
        <v>0.36499999999999999</v>
      </c>
      <c r="AG190" s="213">
        <f t="shared" si="94"/>
        <v>0.98</v>
      </c>
      <c r="AH190" s="213">
        <f t="shared" si="95"/>
        <v>0.95472837022132806</v>
      </c>
      <c r="AI190" s="213">
        <f t="shared" si="96"/>
        <v>0.57183609958506221</v>
      </c>
      <c r="AJ190" s="214">
        <f t="shared" si="87"/>
        <v>18.249999999999982</v>
      </c>
      <c r="AK190" s="214">
        <f t="shared" si="92"/>
        <v>0.64795918367346939</v>
      </c>
      <c r="AL190" s="215">
        <f t="shared" si="97"/>
        <v>0.65030927835051544</v>
      </c>
    </row>
    <row r="191" spans="2:38" x14ac:dyDescent="0.3">
      <c r="B191" s="270">
        <v>3804</v>
      </c>
      <c r="C191" s="40" t="s">
        <v>217</v>
      </c>
      <c r="D191" s="40">
        <v>2007</v>
      </c>
      <c r="E191" s="137">
        <v>3</v>
      </c>
      <c r="F191" s="154">
        <f t="shared" si="88"/>
        <v>86</v>
      </c>
      <c r="G191" s="40" t="s">
        <v>1159</v>
      </c>
      <c r="H191" s="138">
        <v>42</v>
      </c>
      <c r="I191" s="40" t="s">
        <v>1179</v>
      </c>
      <c r="J191" s="138">
        <v>44</v>
      </c>
      <c r="K191" s="171">
        <v>1</v>
      </c>
      <c r="L191" s="40" t="s">
        <v>1260</v>
      </c>
      <c r="M191" s="40" t="s">
        <v>1174</v>
      </c>
      <c r="N191" s="41" t="s">
        <v>404</v>
      </c>
      <c r="O191" s="88"/>
      <c r="P191" s="89"/>
      <c r="Q191" s="89"/>
      <c r="R191" s="89"/>
      <c r="S191" s="42"/>
      <c r="T191" s="42"/>
      <c r="U191" s="42"/>
      <c r="V191" s="42"/>
      <c r="W191" s="42"/>
      <c r="X191" s="42"/>
      <c r="Y191" s="42"/>
      <c r="Z191" s="43">
        <v>0.85</v>
      </c>
      <c r="AA191" s="197"/>
      <c r="AB191" s="189"/>
      <c r="AC191" s="45"/>
      <c r="AD191" s="45"/>
      <c r="AE191" s="45"/>
      <c r="AF191" s="46"/>
      <c r="AG191" s="46"/>
      <c r="AH191" s="46"/>
      <c r="AI191" s="46"/>
      <c r="AJ191" s="47"/>
      <c r="AK191" s="47"/>
      <c r="AL191" s="48"/>
    </row>
    <row r="192" spans="2:38" ht="17.25" thickBot="1" x14ac:dyDescent="0.35">
      <c r="B192" s="268">
        <v>3804</v>
      </c>
      <c r="C192" s="67" t="s">
        <v>217</v>
      </c>
      <c r="D192" s="67">
        <v>2007</v>
      </c>
      <c r="E192" s="158">
        <v>3</v>
      </c>
      <c r="F192" s="148">
        <f t="shared" si="88"/>
        <v>80</v>
      </c>
      <c r="G192" s="67" t="s">
        <v>1159</v>
      </c>
      <c r="H192" s="149">
        <v>42</v>
      </c>
      <c r="I192" s="67" t="s">
        <v>1180</v>
      </c>
      <c r="J192" s="149">
        <v>38</v>
      </c>
      <c r="K192" s="173">
        <v>1</v>
      </c>
      <c r="L192" s="67" t="s">
        <v>1260</v>
      </c>
      <c r="M192" s="49" t="s">
        <v>1174</v>
      </c>
      <c r="N192" s="50" t="s">
        <v>404</v>
      </c>
      <c r="O192" s="57"/>
      <c r="P192" s="58"/>
      <c r="Q192" s="58"/>
      <c r="R192" s="58"/>
      <c r="S192" s="51"/>
      <c r="T192" s="51"/>
      <c r="U192" s="51"/>
      <c r="V192" s="51"/>
      <c r="W192" s="51"/>
      <c r="X192" s="51"/>
      <c r="Y192" s="51"/>
      <c r="Z192" s="52">
        <v>0.77</v>
      </c>
      <c r="AA192" s="199"/>
      <c r="AB192" s="192"/>
      <c r="AC192" s="53"/>
      <c r="AD192" s="53"/>
      <c r="AE192" s="53"/>
      <c r="AF192" s="54"/>
      <c r="AG192" s="54"/>
      <c r="AH192" s="54"/>
      <c r="AI192" s="54"/>
      <c r="AJ192" s="55"/>
      <c r="AK192" s="55"/>
      <c r="AL192" s="56"/>
    </row>
    <row r="193" spans="1:38" ht="17.25" thickBot="1" x14ac:dyDescent="0.35">
      <c r="B193" s="269">
        <v>2951</v>
      </c>
      <c r="C193" s="82" t="s">
        <v>195</v>
      </c>
      <c r="D193" s="82">
        <v>2005</v>
      </c>
      <c r="E193" s="220">
        <v>3</v>
      </c>
      <c r="F193" s="145">
        <f t="shared" ref="F193:F228" si="98">SUM(H193,J193)</f>
        <v>182</v>
      </c>
      <c r="G193" s="82" t="s">
        <v>1184</v>
      </c>
      <c r="H193" s="185">
        <v>86</v>
      </c>
      <c r="I193" s="82" t="s">
        <v>1185</v>
      </c>
      <c r="J193" s="185">
        <v>96</v>
      </c>
      <c r="K193" s="183">
        <v>1</v>
      </c>
      <c r="L193" s="82" t="s">
        <v>258</v>
      </c>
      <c r="M193" s="82" t="s">
        <v>1151</v>
      </c>
      <c r="N193" s="207" t="s">
        <v>1169</v>
      </c>
      <c r="O193" s="208"/>
      <c r="P193" s="209"/>
      <c r="Q193" s="209"/>
      <c r="R193" s="209"/>
      <c r="S193" s="210">
        <v>0.59299999999999997</v>
      </c>
      <c r="T193" s="210"/>
      <c r="U193" s="210"/>
      <c r="V193" s="210"/>
      <c r="W193" s="210"/>
      <c r="X193" s="210"/>
      <c r="Y193" s="210"/>
      <c r="Z193" s="211"/>
      <c r="AA193" s="212"/>
      <c r="AB193" s="190">
        <f>H193*S193</f>
        <v>50.997999999999998</v>
      </c>
      <c r="AC193" s="69"/>
      <c r="AD193" s="69">
        <f>H193-AB193</f>
        <v>35.002000000000002</v>
      </c>
      <c r="AE193" s="69"/>
      <c r="AF193" s="213">
        <f t="shared" si="93"/>
        <v>0.59299999999999997</v>
      </c>
      <c r="AG193" s="213"/>
      <c r="AH193" s="213">
        <f t="shared" si="95"/>
        <v>1</v>
      </c>
      <c r="AI193" s="213">
        <f t="shared" si="96"/>
        <v>0</v>
      </c>
      <c r="AJ193" s="214">
        <f t="shared" ref="AJ193:AJ226" si="99">AF193/(1-AG193)</f>
        <v>0.59299999999999997</v>
      </c>
      <c r="AK193" s="214"/>
      <c r="AL193" s="215">
        <f t="shared" si="97"/>
        <v>0.59299999999999997</v>
      </c>
    </row>
    <row r="194" spans="1:38" x14ac:dyDescent="0.3">
      <c r="B194" s="270">
        <v>3869</v>
      </c>
      <c r="C194" s="40" t="s">
        <v>198</v>
      </c>
      <c r="D194" s="40">
        <v>2005</v>
      </c>
      <c r="E194" s="137">
        <v>3</v>
      </c>
      <c r="F194" s="154">
        <f t="shared" si="98"/>
        <v>88</v>
      </c>
      <c r="G194" s="40" t="s">
        <v>1186</v>
      </c>
      <c r="H194" s="138">
        <v>18</v>
      </c>
      <c r="I194" s="40" t="s">
        <v>1187</v>
      </c>
      <c r="J194" s="138">
        <v>70</v>
      </c>
      <c r="K194" s="171">
        <v>1</v>
      </c>
      <c r="L194" s="40" t="s">
        <v>1192</v>
      </c>
      <c r="M194" s="40" t="s">
        <v>1188</v>
      </c>
      <c r="N194" s="41" t="s">
        <v>677</v>
      </c>
      <c r="O194" s="88">
        <v>8</v>
      </c>
      <c r="P194" s="89">
        <v>0</v>
      </c>
      <c r="Q194" s="89">
        <v>10</v>
      </c>
      <c r="R194" s="89">
        <v>70</v>
      </c>
      <c r="S194" s="42"/>
      <c r="T194" s="42"/>
      <c r="U194" s="42"/>
      <c r="V194" s="42"/>
      <c r="W194" s="42"/>
      <c r="X194" s="42"/>
      <c r="Y194" s="42"/>
      <c r="Z194" s="43"/>
      <c r="AA194" s="197"/>
      <c r="AB194" s="189">
        <f>O194</f>
        <v>8</v>
      </c>
      <c r="AC194" s="45">
        <f>P194</f>
        <v>0</v>
      </c>
      <c r="AD194" s="45">
        <f>Q194</f>
        <v>10</v>
      </c>
      <c r="AE194" s="45">
        <f>R194</f>
        <v>70</v>
      </c>
      <c r="AF194" s="46">
        <f t="shared" si="93"/>
        <v>0.44444444444444442</v>
      </c>
      <c r="AG194" s="46">
        <f t="shared" si="94"/>
        <v>1</v>
      </c>
      <c r="AH194" s="46">
        <f t="shared" si="95"/>
        <v>1</v>
      </c>
      <c r="AI194" s="46">
        <f t="shared" si="96"/>
        <v>0.875</v>
      </c>
      <c r="AJ194" s="47"/>
      <c r="AK194" s="47">
        <f t="shared" si="92"/>
        <v>0.55555555555555558</v>
      </c>
      <c r="AL194" s="48">
        <f t="shared" si="97"/>
        <v>0.88636363636363635</v>
      </c>
    </row>
    <row r="195" spans="1:38" ht="17.25" thickBot="1" x14ac:dyDescent="0.35">
      <c r="B195" s="268">
        <v>3869</v>
      </c>
      <c r="C195" s="67" t="s">
        <v>198</v>
      </c>
      <c r="D195" s="67">
        <v>2005</v>
      </c>
      <c r="E195" s="158">
        <v>3</v>
      </c>
      <c r="F195" s="142">
        <f t="shared" si="98"/>
        <v>89</v>
      </c>
      <c r="G195" s="49" t="s">
        <v>1190</v>
      </c>
      <c r="H195" s="143">
        <v>24</v>
      </c>
      <c r="I195" s="49" t="s">
        <v>1191</v>
      </c>
      <c r="J195" s="143">
        <v>65</v>
      </c>
      <c r="K195" s="173">
        <v>1</v>
      </c>
      <c r="L195" s="67" t="s">
        <v>1193</v>
      </c>
      <c r="M195" s="67" t="s">
        <v>1188</v>
      </c>
      <c r="N195" s="74" t="s">
        <v>677</v>
      </c>
      <c r="O195" s="57">
        <v>3</v>
      </c>
      <c r="P195" s="58">
        <v>1</v>
      </c>
      <c r="Q195" s="58">
        <v>21</v>
      </c>
      <c r="R195" s="58">
        <v>64</v>
      </c>
      <c r="S195" s="51">
        <v>0.13</v>
      </c>
      <c r="T195" s="51">
        <v>0.98</v>
      </c>
      <c r="U195" s="51">
        <v>0.75</v>
      </c>
      <c r="V195" s="51">
        <v>0.75</v>
      </c>
      <c r="W195" s="51"/>
      <c r="X195" s="51"/>
      <c r="Y195" s="51"/>
      <c r="Z195" s="52"/>
      <c r="AA195" s="199"/>
      <c r="AB195" s="192">
        <f>H195*S195</f>
        <v>3.12</v>
      </c>
      <c r="AC195" s="53">
        <f>J195-AE195</f>
        <v>1.3000000000000043</v>
      </c>
      <c r="AD195" s="53">
        <f>H195-AB195</f>
        <v>20.88</v>
      </c>
      <c r="AE195" s="53">
        <f>J195*T195</f>
        <v>63.699999999999996</v>
      </c>
      <c r="AF195" s="54">
        <f t="shared" si="93"/>
        <v>0.13</v>
      </c>
      <c r="AG195" s="54">
        <f t="shared" si="94"/>
        <v>0.98</v>
      </c>
      <c r="AH195" s="54">
        <f t="shared" si="95"/>
        <v>0.70588235294117585</v>
      </c>
      <c r="AI195" s="54">
        <f t="shared" si="96"/>
        <v>0.7531331283991487</v>
      </c>
      <c r="AJ195" s="55">
        <f t="shared" si="99"/>
        <v>6.4999999999999947</v>
      </c>
      <c r="AK195" s="55">
        <f t="shared" si="92"/>
        <v>0.88775510204081631</v>
      </c>
      <c r="AL195" s="56">
        <f t="shared" si="97"/>
        <v>0.7507865168539325</v>
      </c>
    </row>
    <row r="196" spans="1:38" ht="17.25" thickBot="1" x14ac:dyDescent="0.35">
      <c r="B196" s="266">
        <v>3880</v>
      </c>
      <c r="C196" s="59" t="s">
        <v>223</v>
      </c>
      <c r="D196" s="59">
        <v>2004</v>
      </c>
      <c r="E196" s="157">
        <v>3</v>
      </c>
      <c r="F196" s="151">
        <f t="shared" si="98"/>
        <v>85</v>
      </c>
      <c r="G196" s="59" t="s">
        <v>1198</v>
      </c>
      <c r="H196" s="152">
        <v>19</v>
      </c>
      <c r="I196" s="59" t="s">
        <v>1196</v>
      </c>
      <c r="J196" s="152">
        <v>66</v>
      </c>
      <c r="K196" s="174">
        <v>1</v>
      </c>
      <c r="L196" s="59" t="s">
        <v>273</v>
      </c>
      <c r="M196" s="59" t="s">
        <v>1197</v>
      </c>
      <c r="N196" s="60" t="s">
        <v>677</v>
      </c>
      <c r="O196" s="78">
        <v>2</v>
      </c>
      <c r="P196" s="79">
        <v>56</v>
      </c>
      <c r="Q196" s="79">
        <v>17</v>
      </c>
      <c r="R196" s="79">
        <v>10</v>
      </c>
      <c r="S196" s="61">
        <v>0.89400000000000002</v>
      </c>
      <c r="T196" s="61">
        <v>0.84799999999999998</v>
      </c>
      <c r="U196" s="61">
        <v>0.629</v>
      </c>
      <c r="V196" s="61">
        <v>0.96499999999999997</v>
      </c>
      <c r="W196" s="61"/>
      <c r="X196" s="61"/>
      <c r="Y196" s="61"/>
      <c r="Z196" s="80"/>
      <c r="AA196" s="201"/>
      <c r="AB196" s="188">
        <f>H196*S196</f>
        <v>16.986000000000001</v>
      </c>
      <c r="AC196" s="63">
        <f>J196-AE196</f>
        <v>10.032000000000004</v>
      </c>
      <c r="AD196" s="63">
        <f>H196-AB196</f>
        <v>2.0139999999999993</v>
      </c>
      <c r="AE196" s="63">
        <f>J196*T196</f>
        <v>55.967999999999996</v>
      </c>
      <c r="AF196" s="64">
        <f t="shared" si="93"/>
        <v>0.89400000000000002</v>
      </c>
      <c r="AG196" s="64">
        <f t="shared" si="94"/>
        <v>0.84799999999999998</v>
      </c>
      <c r="AH196" s="64">
        <f t="shared" si="95"/>
        <v>0.62869198312236274</v>
      </c>
      <c r="AI196" s="64">
        <f t="shared" si="96"/>
        <v>0.96526508226691032</v>
      </c>
      <c r="AJ196" s="65">
        <f t="shared" si="99"/>
        <v>5.8815789473684204</v>
      </c>
      <c r="AK196" s="65">
        <f t="shared" si="92"/>
        <v>0.12499999999999999</v>
      </c>
      <c r="AL196" s="62">
        <f t="shared" si="97"/>
        <v>0.85828235294117639</v>
      </c>
    </row>
    <row r="197" spans="1:38" x14ac:dyDescent="0.3">
      <c r="B197" s="267">
        <v>3931</v>
      </c>
      <c r="C197" s="31" t="s">
        <v>204</v>
      </c>
      <c r="D197" s="31">
        <v>2003</v>
      </c>
      <c r="E197" s="155">
        <v>3</v>
      </c>
      <c r="F197" s="139">
        <f t="shared" si="98"/>
        <v>478</v>
      </c>
      <c r="G197" s="31" t="s">
        <v>1203</v>
      </c>
      <c r="H197" s="140">
        <v>162</v>
      </c>
      <c r="I197" s="31" t="s">
        <v>1204</v>
      </c>
      <c r="J197" s="140">
        <v>316</v>
      </c>
      <c r="K197" s="172">
        <v>1</v>
      </c>
      <c r="L197" s="31" t="s">
        <v>273</v>
      </c>
      <c r="M197" s="87">
        <v>0.18</v>
      </c>
      <c r="N197" s="32" t="s">
        <v>741</v>
      </c>
      <c r="O197" s="33"/>
      <c r="P197" s="34"/>
      <c r="Q197" s="34"/>
      <c r="R197" s="34"/>
      <c r="S197" s="35">
        <v>0.58399999999999996</v>
      </c>
      <c r="T197" s="66">
        <v>1</v>
      </c>
      <c r="U197" s="66">
        <v>1</v>
      </c>
      <c r="V197" s="35"/>
      <c r="W197" s="35"/>
      <c r="X197" s="35"/>
      <c r="Y197" s="35"/>
      <c r="Z197" s="66"/>
      <c r="AA197" s="198"/>
      <c r="AB197" s="186">
        <f>H197*S197</f>
        <v>94.60799999999999</v>
      </c>
      <c r="AC197" s="37">
        <f>J197-AE197</f>
        <v>0</v>
      </c>
      <c r="AD197" s="37">
        <f>H197-AB197</f>
        <v>67.39200000000001</v>
      </c>
      <c r="AE197" s="37">
        <f>J197*T197</f>
        <v>316</v>
      </c>
      <c r="AF197" s="38">
        <f t="shared" si="93"/>
        <v>0.58399999999999996</v>
      </c>
      <c r="AG197" s="38">
        <f t="shared" si="94"/>
        <v>1</v>
      </c>
      <c r="AH197" s="38">
        <f t="shared" si="95"/>
        <v>1</v>
      </c>
      <c r="AI197" s="38">
        <f t="shared" si="96"/>
        <v>0.82422168433352805</v>
      </c>
      <c r="AJ197" s="39"/>
      <c r="AK197" s="39">
        <f t="shared" si="92"/>
        <v>0.41600000000000004</v>
      </c>
      <c r="AL197" s="36">
        <f t="shared" si="97"/>
        <v>0.85901255230125528</v>
      </c>
    </row>
    <row r="198" spans="1:38" ht="17.25" thickBot="1" x14ac:dyDescent="0.35">
      <c r="A198" s="237"/>
      <c r="B198" s="269">
        <v>3931</v>
      </c>
      <c r="C198" s="82" t="s">
        <v>204</v>
      </c>
      <c r="D198" s="82">
        <v>2003</v>
      </c>
      <c r="E198" s="220">
        <v>3</v>
      </c>
      <c r="F198" s="145">
        <f t="shared" si="98"/>
        <v>478</v>
      </c>
      <c r="G198" s="82" t="s">
        <v>1202</v>
      </c>
      <c r="H198" s="185">
        <v>363</v>
      </c>
      <c r="I198" s="82" t="s">
        <v>1201</v>
      </c>
      <c r="J198" s="185">
        <v>115</v>
      </c>
      <c r="K198" s="170">
        <v>1</v>
      </c>
      <c r="L198" s="82" t="s">
        <v>273</v>
      </c>
      <c r="M198" s="224">
        <v>0.18</v>
      </c>
      <c r="N198" s="24" t="s">
        <v>741</v>
      </c>
      <c r="O198" s="203"/>
      <c r="P198" s="25">
        <v>27</v>
      </c>
      <c r="Q198" s="25">
        <v>233</v>
      </c>
      <c r="R198" s="25"/>
      <c r="S198" s="26">
        <v>0.36799999999999999</v>
      </c>
      <c r="T198" s="26">
        <v>0.748</v>
      </c>
      <c r="U198" s="26">
        <v>0.92900000000000005</v>
      </c>
      <c r="V198" s="26"/>
      <c r="W198" s="26"/>
      <c r="X198" s="26"/>
      <c r="Y198" s="26"/>
      <c r="Z198" s="216"/>
      <c r="AA198" s="196"/>
      <c r="AB198" s="225">
        <f>H198-Q198</f>
        <v>130</v>
      </c>
      <c r="AC198" s="25">
        <f>P198</f>
        <v>27</v>
      </c>
      <c r="AD198" s="25">
        <f>Q198</f>
        <v>233</v>
      </c>
      <c r="AE198" s="25">
        <f>J198-P198</f>
        <v>88</v>
      </c>
      <c r="AF198" s="29">
        <f t="shared" si="93"/>
        <v>0.35812672176308541</v>
      </c>
      <c r="AG198" s="29">
        <f t="shared" si="94"/>
        <v>0.76521739130434785</v>
      </c>
      <c r="AH198" s="29">
        <f t="shared" si="95"/>
        <v>0.82802547770700641</v>
      </c>
      <c r="AI198" s="29">
        <f t="shared" si="96"/>
        <v>0.27414330218068533</v>
      </c>
      <c r="AJ198" s="30">
        <f t="shared" si="99"/>
        <v>1.5253545556575863</v>
      </c>
      <c r="AK198" s="30">
        <f t="shared" si="92"/>
        <v>0.83881167042324056</v>
      </c>
      <c r="AL198" s="27">
        <f t="shared" si="97"/>
        <v>0.45606694560669458</v>
      </c>
    </row>
    <row r="199" spans="1:38" ht="17.25" thickBot="1" x14ac:dyDescent="0.35">
      <c r="B199" s="266">
        <v>3921</v>
      </c>
      <c r="C199" s="59" t="s">
        <v>224</v>
      </c>
      <c r="D199" s="59">
        <v>2003</v>
      </c>
      <c r="E199" s="157">
        <v>3</v>
      </c>
      <c r="F199" s="151">
        <f t="shared" si="98"/>
        <v>296</v>
      </c>
      <c r="G199" s="59" t="s">
        <v>1210</v>
      </c>
      <c r="H199" s="152">
        <v>41</v>
      </c>
      <c r="I199" s="59" t="s">
        <v>238</v>
      </c>
      <c r="J199" s="152">
        <v>255</v>
      </c>
      <c r="K199" s="174">
        <v>1</v>
      </c>
      <c r="L199" s="59" t="s">
        <v>1260</v>
      </c>
      <c r="M199" s="226">
        <v>0.12</v>
      </c>
      <c r="N199" s="60" t="s">
        <v>677</v>
      </c>
      <c r="O199" s="78"/>
      <c r="P199" s="79"/>
      <c r="Q199" s="79"/>
      <c r="R199" s="79"/>
      <c r="S199" s="61">
        <v>0.28999999999999998</v>
      </c>
      <c r="T199" s="62">
        <v>0.93</v>
      </c>
      <c r="U199" s="61"/>
      <c r="V199" s="61"/>
      <c r="W199" s="61"/>
      <c r="X199" s="61"/>
      <c r="Y199" s="61">
        <v>0.84</v>
      </c>
      <c r="Z199" s="80">
        <v>0.66</v>
      </c>
      <c r="AA199" s="201"/>
      <c r="AB199" s="188">
        <f>H199*S199</f>
        <v>11.889999999999999</v>
      </c>
      <c r="AC199" s="63">
        <f>J199-AE199</f>
        <v>17.849999999999994</v>
      </c>
      <c r="AD199" s="63">
        <f>H199-AB199</f>
        <v>29.11</v>
      </c>
      <c r="AE199" s="63">
        <f>J199*T199</f>
        <v>237.15</v>
      </c>
      <c r="AF199" s="64">
        <f t="shared" si="93"/>
        <v>0.28999999999999998</v>
      </c>
      <c r="AG199" s="64">
        <f t="shared" si="94"/>
        <v>0.93</v>
      </c>
      <c r="AH199" s="64">
        <f t="shared" si="95"/>
        <v>0.39979825151311366</v>
      </c>
      <c r="AI199" s="64">
        <f t="shared" si="96"/>
        <v>0.89067077292871633</v>
      </c>
      <c r="AJ199" s="65">
        <f t="shared" si="99"/>
        <v>4.1428571428571459</v>
      </c>
      <c r="AK199" s="65">
        <f t="shared" si="92"/>
        <v>0.76344086021505364</v>
      </c>
      <c r="AL199" s="62">
        <f t="shared" si="97"/>
        <v>0.84135135135135131</v>
      </c>
    </row>
    <row r="200" spans="1:38" ht="17.25" thickBot="1" x14ac:dyDescent="0.35">
      <c r="B200" s="266">
        <v>3910</v>
      </c>
      <c r="C200" s="59" t="s">
        <v>222</v>
      </c>
      <c r="D200" s="59">
        <v>2003</v>
      </c>
      <c r="E200" s="157">
        <v>3</v>
      </c>
      <c r="F200" s="151">
        <f t="shared" si="98"/>
        <v>122</v>
      </c>
      <c r="G200" s="59" t="s">
        <v>1083</v>
      </c>
      <c r="H200" s="152">
        <v>64</v>
      </c>
      <c r="I200" s="59" t="s">
        <v>1017</v>
      </c>
      <c r="J200" s="152">
        <v>58</v>
      </c>
      <c r="K200" s="174">
        <v>1</v>
      </c>
      <c r="L200" s="59" t="s">
        <v>1514</v>
      </c>
      <c r="M200" s="59" t="s">
        <v>1216</v>
      </c>
      <c r="N200" s="83" t="s">
        <v>677</v>
      </c>
      <c r="O200" s="78">
        <v>17</v>
      </c>
      <c r="P200" s="79">
        <v>14</v>
      </c>
      <c r="Q200" s="79"/>
      <c r="R200" s="79"/>
      <c r="S200" s="61"/>
      <c r="T200" s="61"/>
      <c r="U200" s="61"/>
      <c r="V200" s="61"/>
      <c r="W200" s="61"/>
      <c r="X200" s="61"/>
      <c r="Y200" s="61"/>
      <c r="Z200" s="80"/>
      <c r="AA200" s="201"/>
      <c r="AB200" s="188">
        <f>O200</f>
        <v>17</v>
      </c>
      <c r="AC200" s="63">
        <f>P200</f>
        <v>14</v>
      </c>
      <c r="AD200" s="63">
        <f>H200-O200</f>
        <v>47</v>
      </c>
      <c r="AE200" s="63">
        <f>J200-P200</f>
        <v>44</v>
      </c>
      <c r="AF200" s="64">
        <f t="shared" si="93"/>
        <v>0.265625</v>
      </c>
      <c r="AG200" s="64">
        <f t="shared" si="94"/>
        <v>0.75862068965517238</v>
      </c>
      <c r="AH200" s="64">
        <f t="shared" si="95"/>
        <v>0.54838709677419351</v>
      </c>
      <c r="AI200" s="64">
        <f t="shared" si="96"/>
        <v>0.48351648351648352</v>
      </c>
      <c r="AJ200" s="65">
        <f t="shared" si="99"/>
        <v>1.1004464285714284</v>
      </c>
      <c r="AK200" s="65">
        <f t="shared" si="92"/>
        <v>0.96803977272727282</v>
      </c>
      <c r="AL200" s="62">
        <f t="shared" si="97"/>
        <v>0.5</v>
      </c>
    </row>
    <row r="201" spans="1:38" ht="17.25" thickBot="1" x14ac:dyDescent="0.35">
      <c r="B201" s="267">
        <v>3198</v>
      </c>
      <c r="C201" s="31" t="s">
        <v>204</v>
      </c>
      <c r="D201" s="31">
        <v>2002</v>
      </c>
      <c r="E201" s="155">
        <v>3</v>
      </c>
      <c r="F201" s="139">
        <f t="shared" si="98"/>
        <v>179</v>
      </c>
      <c r="G201" s="31" t="s">
        <v>1220</v>
      </c>
      <c r="H201" s="140">
        <v>142</v>
      </c>
      <c r="I201" s="31" t="s">
        <v>1221</v>
      </c>
      <c r="J201" s="140">
        <v>37</v>
      </c>
      <c r="K201" s="172">
        <v>1</v>
      </c>
      <c r="L201" s="31" t="s">
        <v>252</v>
      </c>
      <c r="M201" s="31">
        <v>0.12</v>
      </c>
      <c r="N201" s="32" t="s">
        <v>741</v>
      </c>
      <c r="O201" s="33"/>
      <c r="P201" s="34"/>
      <c r="Q201" s="34"/>
      <c r="R201" s="34"/>
      <c r="S201" s="35">
        <v>0.70499999999999996</v>
      </c>
      <c r="T201" s="66">
        <v>1</v>
      </c>
      <c r="U201" s="66">
        <v>1</v>
      </c>
      <c r="V201" s="35"/>
      <c r="W201" s="35"/>
      <c r="X201" s="35"/>
      <c r="Y201" s="35"/>
      <c r="Z201" s="66"/>
      <c r="AA201" s="198"/>
      <c r="AB201" s="191">
        <f>H201*S201</f>
        <v>100.11</v>
      </c>
      <c r="AC201" s="16">
        <f>J201-AE201</f>
        <v>0</v>
      </c>
      <c r="AD201" s="16">
        <f t="shared" ref="AD201:AD206" si="100">H201-AB201</f>
        <v>41.89</v>
      </c>
      <c r="AE201" s="16">
        <f>J201*T201</f>
        <v>37</v>
      </c>
      <c r="AF201" s="38">
        <f t="shared" si="93"/>
        <v>0.70499999999999996</v>
      </c>
      <c r="AG201" s="38">
        <f t="shared" si="94"/>
        <v>1</v>
      </c>
      <c r="AH201" s="38">
        <f t="shared" si="95"/>
        <v>1</v>
      </c>
      <c r="AI201" s="38">
        <f t="shared" si="96"/>
        <v>0.46900747876790466</v>
      </c>
      <c r="AJ201" s="39"/>
      <c r="AK201" s="39">
        <f t="shared" si="92"/>
        <v>0.29500000000000004</v>
      </c>
      <c r="AL201" s="36">
        <f t="shared" si="97"/>
        <v>0.765977653631285</v>
      </c>
    </row>
    <row r="202" spans="1:38" x14ac:dyDescent="0.3">
      <c r="B202" s="267">
        <v>3198</v>
      </c>
      <c r="C202" s="31" t="s">
        <v>204</v>
      </c>
      <c r="D202" s="31">
        <v>2002</v>
      </c>
      <c r="E202" s="155">
        <v>3</v>
      </c>
      <c r="F202" s="139">
        <f t="shared" si="98"/>
        <v>89</v>
      </c>
      <c r="G202" s="19" t="s">
        <v>1225</v>
      </c>
      <c r="H202" s="138">
        <v>47</v>
      </c>
      <c r="I202" s="40" t="s">
        <v>1226</v>
      </c>
      <c r="J202" s="138">
        <v>42</v>
      </c>
      <c r="K202" s="171">
        <v>1</v>
      </c>
      <c r="L202" s="40" t="s">
        <v>252</v>
      </c>
      <c r="M202" s="164" t="s">
        <v>766</v>
      </c>
      <c r="N202" s="91" t="s">
        <v>741</v>
      </c>
      <c r="O202" s="88">
        <v>36</v>
      </c>
      <c r="P202" s="89">
        <v>22</v>
      </c>
      <c r="Q202" s="89"/>
      <c r="R202" s="89"/>
      <c r="S202" s="42"/>
      <c r="T202" s="43"/>
      <c r="U202" s="42"/>
      <c r="V202" s="42"/>
      <c r="W202" s="42"/>
      <c r="X202" s="42"/>
      <c r="Y202" s="42"/>
      <c r="Z202" s="43"/>
      <c r="AA202" s="197"/>
      <c r="AB202" s="193">
        <f t="shared" ref="AB202:AC206" si="101">O202</f>
        <v>36</v>
      </c>
      <c r="AC202" s="90">
        <f t="shared" si="101"/>
        <v>22</v>
      </c>
      <c r="AD202" s="90">
        <f t="shared" si="100"/>
        <v>11</v>
      </c>
      <c r="AE202" s="90">
        <f>J202-AC202</f>
        <v>20</v>
      </c>
      <c r="AF202" s="46">
        <f t="shared" si="93"/>
        <v>0.76595744680851063</v>
      </c>
      <c r="AG202" s="46">
        <f t="shared" si="94"/>
        <v>0.47619047619047616</v>
      </c>
      <c r="AH202" s="46">
        <f t="shared" si="95"/>
        <v>0.62068965517241381</v>
      </c>
      <c r="AI202" s="46">
        <f t="shared" si="96"/>
        <v>0.64516129032258063</v>
      </c>
      <c r="AJ202" s="47">
        <f t="shared" si="99"/>
        <v>1.4622823984526112</v>
      </c>
      <c r="AK202" s="47">
        <f t="shared" si="92"/>
        <v>0.4914893617021277</v>
      </c>
      <c r="AL202" s="48">
        <f t="shared" si="97"/>
        <v>0.6292134831460674</v>
      </c>
    </row>
    <row r="203" spans="1:38" x14ac:dyDescent="0.3">
      <c r="B203" s="267">
        <v>3198</v>
      </c>
      <c r="C203" s="31" t="s">
        <v>204</v>
      </c>
      <c r="D203" s="31">
        <v>2002</v>
      </c>
      <c r="E203" s="155">
        <v>3</v>
      </c>
      <c r="F203" s="139">
        <f t="shared" si="98"/>
        <v>89</v>
      </c>
      <c r="G203" s="31" t="s">
        <v>1220</v>
      </c>
      <c r="H203" s="140">
        <v>28</v>
      </c>
      <c r="I203" s="31" t="s">
        <v>1224</v>
      </c>
      <c r="J203" s="140">
        <f>89-H203</f>
        <v>61</v>
      </c>
      <c r="K203" s="172">
        <v>1</v>
      </c>
      <c r="L203" s="31" t="s">
        <v>252</v>
      </c>
      <c r="M203" s="19" t="s">
        <v>766</v>
      </c>
      <c r="N203" s="15" t="s">
        <v>741</v>
      </c>
      <c r="O203" s="33">
        <v>25</v>
      </c>
      <c r="P203" s="34">
        <v>33</v>
      </c>
      <c r="Q203" s="34"/>
      <c r="R203" s="34"/>
      <c r="S203" s="35">
        <v>0.89</v>
      </c>
      <c r="T203" s="35"/>
      <c r="U203" s="35"/>
      <c r="V203" s="35"/>
      <c r="W203" s="35"/>
      <c r="X203" s="35"/>
      <c r="Y203" s="35"/>
      <c r="Z203" s="66"/>
      <c r="AA203" s="198"/>
      <c r="AB203" s="191">
        <f t="shared" si="101"/>
        <v>25</v>
      </c>
      <c r="AC203" s="16">
        <f t="shared" si="101"/>
        <v>33</v>
      </c>
      <c r="AD203" s="16">
        <f t="shared" si="100"/>
        <v>3</v>
      </c>
      <c r="AE203" s="16">
        <f>J203-AC203</f>
        <v>28</v>
      </c>
      <c r="AF203" s="38">
        <f t="shared" si="93"/>
        <v>0.8928571428571429</v>
      </c>
      <c r="AG203" s="38">
        <f t="shared" si="94"/>
        <v>0.45901639344262296</v>
      </c>
      <c r="AH203" s="38">
        <f t="shared" si="95"/>
        <v>0.43103448275862066</v>
      </c>
      <c r="AI203" s="38">
        <f t="shared" si="96"/>
        <v>0.90322580645161288</v>
      </c>
      <c r="AJ203" s="39">
        <f t="shared" si="99"/>
        <v>1.6504329004329008</v>
      </c>
      <c r="AK203" s="39">
        <f t="shared" si="92"/>
        <v>0.23341836734693866</v>
      </c>
      <c r="AL203" s="36">
        <f t="shared" si="97"/>
        <v>0.5955056179775281</v>
      </c>
    </row>
    <row r="204" spans="1:38" x14ac:dyDescent="0.3">
      <c r="B204" s="267">
        <v>3198</v>
      </c>
      <c r="C204" s="19" t="s">
        <v>204</v>
      </c>
      <c r="D204" s="19">
        <v>2002</v>
      </c>
      <c r="E204" s="156">
        <v>3</v>
      </c>
      <c r="F204" s="146">
        <f t="shared" si="98"/>
        <v>89</v>
      </c>
      <c r="G204" s="19" t="s">
        <v>1486</v>
      </c>
      <c r="H204" s="147">
        <v>19</v>
      </c>
      <c r="I204" s="31" t="s">
        <v>1224</v>
      </c>
      <c r="J204" s="140">
        <f t="shared" ref="J204:J206" si="102">89-H204</f>
        <v>70</v>
      </c>
      <c r="K204" s="175">
        <v>1</v>
      </c>
      <c r="L204" s="31" t="s">
        <v>252</v>
      </c>
      <c r="M204" s="19" t="s">
        <v>766</v>
      </c>
      <c r="N204" s="15" t="s">
        <v>741</v>
      </c>
      <c r="O204" s="11">
        <v>11</v>
      </c>
      <c r="P204" s="12">
        <v>47</v>
      </c>
      <c r="Q204" s="12"/>
      <c r="R204" s="12"/>
      <c r="S204" s="13">
        <v>0.57999999999999996</v>
      </c>
      <c r="T204" s="13"/>
      <c r="U204" s="13"/>
      <c r="V204" s="13"/>
      <c r="W204" s="13"/>
      <c r="X204" s="13"/>
      <c r="Y204" s="13"/>
      <c r="Z204" s="22"/>
      <c r="AA204" s="200"/>
      <c r="AB204" s="191">
        <f t="shared" si="101"/>
        <v>11</v>
      </c>
      <c r="AC204" s="16">
        <f t="shared" si="101"/>
        <v>47</v>
      </c>
      <c r="AD204" s="16">
        <f t="shared" si="100"/>
        <v>8</v>
      </c>
      <c r="AE204" s="16">
        <f>J204-AC204</f>
        <v>23</v>
      </c>
      <c r="AF204" s="17">
        <f t="shared" si="93"/>
        <v>0.57894736842105265</v>
      </c>
      <c r="AG204" s="17">
        <f t="shared" si="94"/>
        <v>0.32857142857142857</v>
      </c>
      <c r="AH204" s="17">
        <f t="shared" si="95"/>
        <v>0.18965517241379309</v>
      </c>
      <c r="AI204" s="17">
        <f t="shared" si="96"/>
        <v>0.74193548387096775</v>
      </c>
      <c r="AJ204" s="18">
        <f t="shared" si="99"/>
        <v>0.86226203807390811</v>
      </c>
      <c r="AK204" s="18">
        <f t="shared" ref="AK204:AK228" si="103">(1-AF204)/AG204</f>
        <v>1.2814645308924484</v>
      </c>
      <c r="AL204" s="14">
        <f t="shared" si="97"/>
        <v>0.38202247191011235</v>
      </c>
    </row>
    <row r="205" spans="1:38" x14ac:dyDescent="0.3">
      <c r="B205" s="267">
        <v>3198</v>
      </c>
      <c r="C205" s="19" t="s">
        <v>204</v>
      </c>
      <c r="D205" s="19">
        <v>2002</v>
      </c>
      <c r="E205" s="156">
        <v>3</v>
      </c>
      <c r="F205" s="146">
        <f t="shared" si="98"/>
        <v>89</v>
      </c>
      <c r="G205" s="19" t="s">
        <v>1487</v>
      </c>
      <c r="H205" s="147">
        <v>33</v>
      </c>
      <c r="I205" s="31" t="s">
        <v>1224</v>
      </c>
      <c r="J205" s="140">
        <f t="shared" si="102"/>
        <v>56</v>
      </c>
      <c r="K205" s="175">
        <v>1</v>
      </c>
      <c r="L205" s="31" t="s">
        <v>252</v>
      </c>
      <c r="M205" s="19" t="s">
        <v>766</v>
      </c>
      <c r="N205" s="15" t="s">
        <v>741</v>
      </c>
      <c r="O205" s="11">
        <v>17</v>
      </c>
      <c r="P205" s="12">
        <v>41</v>
      </c>
      <c r="Q205" s="12"/>
      <c r="R205" s="12"/>
      <c r="S205" s="13">
        <v>0.53</v>
      </c>
      <c r="T205" s="13"/>
      <c r="U205" s="13"/>
      <c r="V205" s="13"/>
      <c r="W205" s="13"/>
      <c r="X205" s="13"/>
      <c r="Y205" s="13"/>
      <c r="Z205" s="22"/>
      <c r="AA205" s="200"/>
      <c r="AB205" s="191">
        <f t="shared" si="101"/>
        <v>17</v>
      </c>
      <c r="AC205" s="16">
        <f t="shared" si="101"/>
        <v>41</v>
      </c>
      <c r="AD205" s="16">
        <f t="shared" si="100"/>
        <v>16</v>
      </c>
      <c r="AE205" s="16">
        <f>J205-AC205</f>
        <v>15</v>
      </c>
      <c r="AF205" s="17">
        <f t="shared" si="93"/>
        <v>0.51515151515151514</v>
      </c>
      <c r="AG205" s="17">
        <f t="shared" si="94"/>
        <v>0.26785714285714285</v>
      </c>
      <c r="AH205" s="17">
        <f t="shared" si="95"/>
        <v>0.29310344827586204</v>
      </c>
      <c r="AI205" s="17">
        <f t="shared" si="96"/>
        <v>0.4838709677419355</v>
      </c>
      <c r="AJ205" s="18">
        <f t="shared" si="99"/>
        <v>0.70362158167036204</v>
      </c>
      <c r="AK205" s="18">
        <f t="shared" si="103"/>
        <v>1.8101010101010102</v>
      </c>
      <c r="AL205" s="14">
        <f t="shared" si="97"/>
        <v>0.3595505617977528</v>
      </c>
    </row>
    <row r="206" spans="1:38" x14ac:dyDescent="0.3">
      <c r="B206" s="267">
        <v>3198</v>
      </c>
      <c r="C206" s="19" t="s">
        <v>204</v>
      </c>
      <c r="D206" s="19">
        <v>2002</v>
      </c>
      <c r="E206" s="156">
        <v>3</v>
      </c>
      <c r="F206" s="146">
        <f t="shared" si="98"/>
        <v>89</v>
      </c>
      <c r="G206" s="19" t="s">
        <v>1488</v>
      </c>
      <c r="H206" s="147">
        <v>9</v>
      </c>
      <c r="I206" s="31" t="s">
        <v>1224</v>
      </c>
      <c r="J206" s="140">
        <f t="shared" si="102"/>
        <v>80</v>
      </c>
      <c r="K206" s="175">
        <v>1</v>
      </c>
      <c r="L206" s="31" t="s">
        <v>252</v>
      </c>
      <c r="M206" s="31" t="s">
        <v>766</v>
      </c>
      <c r="N206" s="32" t="s">
        <v>741</v>
      </c>
      <c r="O206" s="11">
        <v>5</v>
      </c>
      <c r="P206" s="12">
        <v>53</v>
      </c>
      <c r="Q206" s="12"/>
      <c r="R206" s="12"/>
      <c r="S206" s="13">
        <v>0.56000000000000005</v>
      </c>
      <c r="T206" s="13"/>
      <c r="U206" s="13"/>
      <c r="V206" s="13"/>
      <c r="W206" s="13"/>
      <c r="X206" s="13"/>
      <c r="Y206" s="13"/>
      <c r="Z206" s="22"/>
      <c r="AA206" s="200"/>
      <c r="AB206" s="186">
        <f t="shared" si="101"/>
        <v>5</v>
      </c>
      <c r="AC206" s="37">
        <f t="shared" si="101"/>
        <v>53</v>
      </c>
      <c r="AD206" s="37">
        <f t="shared" si="100"/>
        <v>4</v>
      </c>
      <c r="AE206" s="37">
        <f>J206-AC206</f>
        <v>27</v>
      </c>
      <c r="AF206" s="17">
        <f t="shared" si="93"/>
        <v>0.55555555555555558</v>
      </c>
      <c r="AG206" s="17">
        <f t="shared" si="94"/>
        <v>0.33750000000000002</v>
      </c>
      <c r="AH206" s="17">
        <f t="shared" si="95"/>
        <v>8.6206896551724144E-2</v>
      </c>
      <c r="AI206" s="17">
        <f t="shared" si="96"/>
        <v>0.87096774193548387</v>
      </c>
      <c r="AJ206" s="18">
        <f t="shared" si="99"/>
        <v>0.83857442348008393</v>
      </c>
      <c r="AK206" s="18">
        <f t="shared" si="103"/>
        <v>1.3168724279835389</v>
      </c>
      <c r="AL206" s="14">
        <f t="shared" si="97"/>
        <v>0.3595505617977528</v>
      </c>
    </row>
    <row r="207" spans="1:38" x14ac:dyDescent="0.3">
      <c r="B207" s="267">
        <v>3198</v>
      </c>
      <c r="C207" s="19" t="s">
        <v>204</v>
      </c>
      <c r="D207" s="19">
        <v>2002</v>
      </c>
      <c r="E207" s="156">
        <v>3</v>
      </c>
      <c r="F207" s="146">
        <v>89</v>
      </c>
      <c r="G207" s="184" t="s">
        <v>1489</v>
      </c>
      <c r="H207" s="147" t="s">
        <v>404</v>
      </c>
      <c r="I207" s="31" t="s">
        <v>1224</v>
      </c>
      <c r="J207" s="147" t="s">
        <v>404</v>
      </c>
      <c r="K207" s="175">
        <v>1</v>
      </c>
      <c r="L207" s="31" t="s">
        <v>252</v>
      </c>
      <c r="M207" s="19" t="s">
        <v>1228</v>
      </c>
      <c r="N207" s="32" t="s">
        <v>741</v>
      </c>
      <c r="O207" s="11"/>
      <c r="P207" s="12"/>
      <c r="Q207" s="12"/>
      <c r="R207" s="12"/>
      <c r="S207" s="13">
        <v>0.74</v>
      </c>
      <c r="T207" s="13">
        <v>0.83</v>
      </c>
      <c r="U207" s="13"/>
      <c r="V207" s="13"/>
      <c r="W207" s="13"/>
      <c r="X207" s="13"/>
      <c r="Y207" s="13"/>
      <c r="Z207" s="22"/>
      <c r="AA207" s="200"/>
      <c r="AB207" s="191"/>
      <c r="AC207" s="16"/>
      <c r="AD207" s="16"/>
      <c r="AE207" s="16"/>
      <c r="AF207" s="17"/>
      <c r="AG207" s="17"/>
      <c r="AH207" s="17"/>
      <c r="AI207" s="17"/>
      <c r="AJ207" s="18"/>
      <c r="AK207" s="18"/>
      <c r="AL207" s="14"/>
    </row>
    <row r="208" spans="1:38" ht="17.25" thickBot="1" x14ac:dyDescent="0.35">
      <c r="B208" s="265">
        <v>3198</v>
      </c>
      <c r="C208" s="23" t="s">
        <v>204</v>
      </c>
      <c r="D208" s="23">
        <v>2002</v>
      </c>
      <c r="E208" s="134">
        <v>3</v>
      </c>
      <c r="F208" s="135">
        <v>89</v>
      </c>
      <c r="G208" s="227" t="s">
        <v>1489</v>
      </c>
      <c r="H208" s="136" t="s">
        <v>404</v>
      </c>
      <c r="I208" s="23" t="s">
        <v>1224</v>
      </c>
      <c r="J208" s="136" t="s">
        <v>404</v>
      </c>
      <c r="K208" s="170">
        <v>1</v>
      </c>
      <c r="L208" s="23" t="s">
        <v>252</v>
      </c>
      <c r="M208" s="82" t="s">
        <v>766</v>
      </c>
      <c r="N208" s="207" t="s">
        <v>741</v>
      </c>
      <c r="O208" s="203"/>
      <c r="P208" s="25"/>
      <c r="Q208" s="25"/>
      <c r="R208" s="25"/>
      <c r="S208" s="26">
        <v>0.87</v>
      </c>
      <c r="T208" s="26">
        <v>0.33</v>
      </c>
      <c r="U208" s="26"/>
      <c r="V208" s="26"/>
      <c r="W208" s="26"/>
      <c r="X208" s="26"/>
      <c r="Y208" s="26"/>
      <c r="Z208" s="216"/>
      <c r="AA208" s="196"/>
      <c r="AB208" s="204"/>
      <c r="AC208" s="28"/>
      <c r="AD208" s="28"/>
      <c r="AE208" s="28"/>
      <c r="AF208" s="29"/>
      <c r="AG208" s="29"/>
      <c r="AH208" s="29"/>
      <c r="AI208" s="29"/>
      <c r="AJ208" s="30"/>
      <c r="AK208" s="30"/>
      <c r="AL208" s="27"/>
    </row>
    <row r="209" spans="2:38" ht="17.25" thickBot="1" x14ac:dyDescent="0.35">
      <c r="B209" s="266">
        <v>3151</v>
      </c>
      <c r="C209" s="59" t="s">
        <v>200</v>
      </c>
      <c r="D209" s="59">
        <v>2001</v>
      </c>
      <c r="E209" s="157">
        <v>3</v>
      </c>
      <c r="F209" s="151">
        <f t="shared" si="98"/>
        <v>50</v>
      </c>
      <c r="G209" s="59" t="s">
        <v>1490</v>
      </c>
      <c r="H209" s="152">
        <v>32</v>
      </c>
      <c r="I209" s="59" t="s">
        <v>1491</v>
      </c>
      <c r="J209" s="152">
        <v>18</v>
      </c>
      <c r="K209" s="174">
        <v>1</v>
      </c>
      <c r="L209" s="59" t="s">
        <v>1433</v>
      </c>
      <c r="M209" s="59">
        <v>0.12</v>
      </c>
      <c r="N209" s="60" t="s">
        <v>877</v>
      </c>
      <c r="O209" s="78"/>
      <c r="P209" s="79"/>
      <c r="Q209" s="79"/>
      <c r="R209" s="79"/>
      <c r="S209" s="61">
        <v>0.73899999999999999</v>
      </c>
      <c r="T209" s="61">
        <v>0.80300000000000005</v>
      </c>
      <c r="U209" s="61"/>
      <c r="V209" s="61"/>
      <c r="W209" s="61"/>
      <c r="X209" s="61"/>
      <c r="Y209" s="61"/>
      <c r="Z209" s="80"/>
      <c r="AA209" s="201"/>
      <c r="AB209" s="188">
        <f>H209*S209</f>
        <v>23.648</v>
      </c>
      <c r="AC209" s="63">
        <f>J209-AE209</f>
        <v>3.5459999999999994</v>
      </c>
      <c r="AD209" s="63">
        <f>H209-AB209</f>
        <v>8.3520000000000003</v>
      </c>
      <c r="AE209" s="63">
        <f>J209*T209</f>
        <v>14.454000000000001</v>
      </c>
      <c r="AF209" s="64">
        <f t="shared" ref="AF209:AF228" si="104">AB209/(AB209+AD209)</f>
        <v>0.73899999999999999</v>
      </c>
      <c r="AG209" s="64">
        <f t="shared" ref="AG209:AG228" si="105">AE209/(AC209+AE209)</f>
        <v>0.80300000000000005</v>
      </c>
      <c r="AH209" s="64">
        <f t="shared" ref="AH209:AH228" si="106">AB209/(AB209+AC209)</f>
        <v>0.86960358902699131</v>
      </c>
      <c r="AI209" s="64">
        <f t="shared" ref="AI209:AI228" si="107">AE209/(AD209+AE209)</f>
        <v>0.63378058405682713</v>
      </c>
      <c r="AJ209" s="65">
        <f t="shared" si="99"/>
        <v>3.7512690355329958</v>
      </c>
      <c r="AK209" s="65">
        <f t="shared" si="103"/>
        <v>0.3250311332503113</v>
      </c>
      <c r="AL209" s="62">
        <f t="shared" ref="AL209:AL228" si="108">(AB209+AE209)/(AB209+AC209+AD209+AE209)</f>
        <v>0.76204000000000005</v>
      </c>
    </row>
    <row r="210" spans="2:38" ht="17.25" thickBot="1" x14ac:dyDescent="0.35">
      <c r="B210" s="269">
        <v>3257</v>
      </c>
      <c r="C210" s="82" t="s">
        <v>206</v>
      </c>
      <c r="D210" s="82">
        <v>2001</v>
      </c>
      <c r="E210" s="220">
        <v>3</v>
      </c>
      <c r="F210" s="145">
        <f t="shared" si="98"/>
        <v>311</v>
      </c>
      <c r="G210" s="82" t="s">
        <v>1492</v>
      </c>
      <c r="H210" s="185">
        <v>29</v>
      </c>
      <c r="I210" s="82" t="s">
        <v>1493</v>
      </c>
      <c r="J210" s="185">
        <v>282</v>
      </c>
      <c r="K210" s="183">
        <v>1</v>
      </c>
      <c r="L210" s="82" t="s">
        <v>1433</v>
      </c>
      <c r="M210" s="228" t="s">
        <v>1510</v>
      </c>
      <c r="N210" s="207" t="s">
        <v>1235</v>
      </c>
      <c r="O210" s="208">
        <v>25</v>
      </c>
      <c r="P210" s="209">
        <v>26</v>
      </c>
      <c r="Q210" s="209">
        <v>4</v>
      </c>
      <c r="R210" s="209">
        <v>256</v>
      </c>
      <c r="S210" s="210">
        <v>0.86</v>
      </c>
      <c r="T210" s="210">
        <v>0.91</v>
      </c>
      <c r="U210" s="210"/>
      <c r="V210" s="210"/>
      <c r="W210" s="210"/>
      <c r="X210" s="210"/>
      <c r="Y210" s="210"/>
      <c r="Z210" s="211"/>
      <c r="AA210" s="212"/>
      <c r="AB210" s="190">
        <f>O210</f>
        <v>25</v>
      </c>
      <c r="AC210" s="69">
        <f>P210</f>
        <v>26</v>
      </c>
      <c r="AD210" s="69">
        <f>Q210</f>
        <v>4</v>
      </c>
      <c r="AE210" s="69">
        <f>R210</f>
        <v>256</v>
      </c>
      <c r="AF210" s="213">
        <f t="shared" si="104"/>
        <v>0.86206896551724133</v>
      </c>
      <c r="AG210" s="213">
        <f t="shared" si="105"/>
        <v>0.90780141843971629</v>
      </c>
      <c r="AH210" s="213">
        <f t="shared" si="106"/>
        <v>0.49019607843137253</v>
      </c>
      <c r="AI210" s="213">
        <f t="shared" si="107"/>
        <v>0.98461538461538467</v>
      </c>
      <c r="AJ210" s="214">
        <f t="shared" si="99"/>
        <v>9.3501326259946929</v>
      </c>
      <c r="AK210" s="214">
        <f t="shared" si="103"/>
        <v>0.15193965517241387</v>
      </c>
      <c r="AL210" s="215">
        <f t="shared" si="108"/>
        <v>0.90353697749196138</v>
      </c>
    </row>
    <row r="211" spans="2:38" x14ac:dyDescent="0.3">
      <c r="B211" s="270">
        <v>3188</v>
      </c>
      <c r="C211" s="40" t="s">
        <v>203</v>
      </c>
      <c r="D211" s="40">
        <v>2001</v>
      </c>
      <c r="E211" s="137">
        <v>3</v>
      </c>
      <c r="F211" s="154">
        <f t="shared" si="98"/>
        <v>164</v>
      </c>
      <c r="G211" s="40" t="s">
        <v>1494</v>
      </c>
      <c r="H211" s="138">
        <v>85</v>
      </c>
      <c r="I211" s="40" t="s">
        <v>1495</v>
      </c>
      <c r="J211" s="138">
        <v>79</v>
      </c>
      <c r="K211" s="171">
        <v>1</v>
      </c>
      <c r="L211" s="40" t="s">
        <v>1433</v>
      </c>
      <c r="M211" s="40">
        <v>0.15</v>
      </c>
      <c r="N211" s="229" t="s">
        <v>1322</v>
      </c>
      <c r="O211" s="88"/>
      <c r="P211" s="89"/>
      <c r="Q211" s="89"/>
      <c r="R211" s="89"/>
      <c r="S211" s="42">
        <v>0.74</v>
      </c>
      <c r="T211" s="42">
        <v>0.87</v>
      </c>
      <c r="U211" s="42">
        <v>0.87</v>
      </c>
      <c r="V211" s="42">
        <v>0.76</v>
      </c>
      <c r="W211" s="42"/>
      <c r="X211" s="42"/>
      <c r="Y211" s="48">
        <v>0.8</v>
      </c>
      <c r="Z211" s="43">
        <v>0.89</v>
      </c>
      <c r="AA211" s="197" t="s">
        <v>1238</v>
      </c>
      <c r="AB211" s="189">
        <f>H211*S211</f>
        <v>62.9</v>
      </c>
      <c r="AC211" s="45">
        <f>J211-AE211</f>
        <v>10.269999999999996</v>
      </c>
      <c r="AD211" s="45">
        <f>H211-AB211</f>
        <v>22.1</v>
      </c>
      <c r="AE211" s="45">
        <f>J211*T211</f>
        <v>68.73</v>
      </c>
      <c r="AF211" s="46">
        <f t="shared" si="104"/>
        <v>0.74</v>
      </c>
      <c r="AG211" s="46">
        <f t="shared" si="105"/>
        <v>0.87</v>
      </c>
      <c r="AH211" s="46">
        <f t="shared" si="106"/>
        <v>0.85964192975263098</v>
      </c>
      <c r="AI211" s="46">
        <f t="shared" si="107"/>
        <v>0.75668831883738852</v>
      </c>
      <c r="AJ211" s="47">
        <f t="shared" si="99"/>
        <v>5.6923076923076916</v>
      </c>
      <c r="AK211" s="47">
        <f t="shared" si="103"/>
        <v>0.2988505747126437</v>
      </c>
      <c r="AL211" s="48">
        <f t="shared" si="108"/>
        <v>0.80262195121951219</v>
      </c>
    </row>
    <row r="212" spans="2:38" x14ac:dyDescent="0.3">
      <c r="B212" s="267">
        <v>3188</v>
      </c>
      <c r="C212" s="31" t="s">
        <v>203</v>
      </c>
      <c r="D212" s="31">
        <v>2001</v>
      </c>
      <c r="E212" s="155">
        <v>3</v>
      </c>
      <c r="F212" s="139">
        <f t="shared" si="98"/>
        <v>164</v>
      </c>
      <c r="G212" s="31" t="s">
        <v>1494</v>
      </c>
      <c r="H212" s="140">
        <v>85</v>
      </c>
      <c r="I212" s="31" t="s">
        <v>1495</v>
      </c>
      <c r="J212" s="140">
        <v>79</v>
      </c>
      <c r="K212" s="172">
        <v>1</v>
      </c>
      <c r="L212" s="31" t="s">
        <v>1433</v>
      </c>
      <c r="M212" s="168">
        <v>0.2</v>
      </c>
      <c r="N212" s="84" t="s">
        <v>1322</v>
      </c>
      <c r="O212" s="11"/>
      <c r="P212" s="12"/>
      <c r="Q212" s="12"/>
      <c r="R212" s="12"/>
      <c r="S212" s="13">
        <v>0.68</v>
      </c>
      <c r="T212" s="13">
        <v>0.93</v>
      </c>
      <c r="U212" s="13">
        <v>0.94</v>
      </c>
      <c r="V212" s="13">
        <v>0.73</v>
      </c>
      <c r="W212" s="13"/>
      <c r="X212" s="13"/>
      <c r="Y212" s="13">
        <v>0.81</v>
      </c>
      <c r="Z212" s="22"/>
      <c r="AA212" s="200"/>
      <c r="AB212" s="191">
        <f>H212*S212</f>
        <v>57.800000000000004</v>
      </c>
      <c r="AC212" s="16">
        <f>J212-AE212</f>
        <v>5.5300000000000011</v>
      </c>
      <c r="AD212" s="16">
        <f>H212-AB212</f>
        <v>27.199999999999996</v>
      </c>
      <c r="AE212" s="16">
        <f>J212*T212</f>
        <v>73.47</v>
      </c>
      <c r="AF212" s="17">
        <f t="shared" si="104"/>
        <v>0.68</v>
      </c>
      <c r="AG212" s="17">
        <f t="shared" si="105"/>
        <v>0.92999999999999994</v>
      </c>
      <c r="AH212" s="17">
        <f t="shared" si="106"/>
        <v>0.912679614716564</v>
      </c>
      <c r="AI212" s="17">
        <f t="shared" si="107"/>
        <v>0.72981027118307351</v>
      </c>
      <c r="AJ212" s="18">
        <f t="shared" si="99"/>
        <v>9.7142857142857064</v>
      </c>
      <c r="AK212" s="18">
        <f t="shared" si="103"/>
        <v>0.34408602150537632</v>
      </c>
      <c r="AL212" s="14">
        <f t="shared" si="108"/>
        <v>0.80042682926829278</v>
      </c>
    </row>
    <row r="213" spans="2:38" x14ac:dyDescent="0.3">
      <c r="B213" s="267">
        <v>3188</v>
      </c>
      <c r="C213" s="31" t="s">
        <v>203</v>
      </c>
      <c r="D213" s="31">
        <v>2001</v>
      </c>
      <c r="E213" s="155">
        <v>3</v>
      </c>
      <c r="F213" s="139">
        <f t="shared" si="98"/>
        <v>164</v>
      </c>
      <c r="G213" s="31" t="s">
        <v>1494</v>
      </c>
      <c r="H213" s="140">
        <v>85</v>
      </c>
      <c r="I213" s="31" t="s">
        <v>1495</v>
      </c>
      <c r="J213" s="140">
        <v>79</v>
      </c>
      <c r="K213" s="172">
        <v>1</v>
      </c>
      <c r="L213" s="31" t="s">
        <v>1433</v>
      </c>
      <c r="M213" s="19">
        <v>0.25</v>
      </c>
      <c r="N213" s="84" t="s">
        <v>1322</v>
      </c>
      <c r="O213" s="11"/>
      <c r="P213" s="12"/>
      <c r="Q213" s="12"/>
      <c r="R213" s="12"/>
      <c r="S213" s="13">
        <v>0.63</v>
      </c>
      <c r="T213" s="13">
        <v>0.95</v>
      </c>
      <c r="U213" s="13">
        <v>0.96</v>
      </c>
      <c r="V213" s="13">
        <v>0.71</v>
      </c>
      <c r="W213" s="13"/>
      <c r="X213" s="13"/>
      <c r="Y213" s="13">
        <v>0.79</v>
      </c>
      <c r="Z213" s="22"/>
      <c r="AA213" s="200"/>
      <c r="AB213" s="191">
        <f>H213*S213</f>
        <v>53.55</v>
      </c>
      <c r="AC213" s="16">
        <f>J213-AE213</f>
        <v>3.9500000000000028</v>
      </c>
      <c r="AD213" s="16">
        <f>H213-AB213</f>
        <v>31.450000000000003</v>
      </c>
      <c r="AE213" s="16">
        <f>J213*T213</f>
        <v>75.05</v>
      </c>
      <c r="AF213" s="17">
        <f t="shared" si="104"/>
        <v>0.63</v>
      </c>
      <c r="AG213" s="17">
        <f t="shared" si="105"/>
        <v>0.95</v>
      </c>
      <c r="AH213" s="17">
        <f t="shared" si="106"/>
        <v>0.93130434782608695</v>
      </c>
      <c r="AI213" s="17">
        <f t="shared" si="107"/>
        <v>0.7046948356807512</v>
      </c>
      <c r="AJ213" s="18">
        <f t="shared" si="99"/>
        <v>12.599999999999989</v>
      </c>
      <c r="AK213" s="18">
        <f t="shared" si="103"/>
        <v>0.38947368421052631</v>
      </c>
      <c r="AL213" s="14">
        <f t="shared" si="108"/>
        <v>0.78414634146341455</v>
      </c>
    </row>
    <row r="214" spans="2:38" ht="17.25" thickBot="1" x14ac:dyDescent="0.35">
      <c r="B214" s="268">
        <v>3188</v>
      </c>
      <c r="C214" s="67" t="s">
        <v>203</v>
      </c>
      <c r="D214" s="67">
        <v>2001</v>
      </c>
      <c r="E214" s="158">
        <v>3</v>
      </c>
      <c r="F214" s="148">
        <f t="shared" si="98"/>
        <v>164</v>
      </c>
      <c r="G214" s="67" t="s">
        <v>1494</v>
      </c>
      <c r="H214" s="149">
        <v>85</v>
      </c>
      <c r="I214" s="67" t="s">
        <v>1495</v>
      </c>
      <c r="J214" s="149">
        <v>79</v>
      </c>
      <c r="K214" s="176">
        <v>1</v>
      </c>
      <c r="L214" s="67" t="s">
        <v>1433</v>
      </c>
      <c r="M214" s="169">
        <v>0.3</v>
      </c>
      <c r="N214" s="92" t="s">
        <v>1322</v>
      </c>
      <c r="O214" s="57"/>
      <c r="P214" s="58"/>
      <c r="Q214" s="58"/>
      <c r="R214" s="58"/>
      <c r="S214" s="51">
        <v>0.55000000000000004</v>
      </c>
      <c r="T214" s="56">
        <v>1</v>
      </c>
      <c r="U214" s="56">
        <v>1</v>
      </c>
      <c r="V214" s="51">
        <v>0.67</v>
      </c>
      <c r="W214" s="51"/>
      <c r="X214" s="51"/>
      <c r="Y214" s="51">
        <v>0.76</v>
      </c>
      <c r="Z214" s="52"/>
      <c r="AA214" s="199"/>
      <c r="AB214" s="192">
        <f>H214*S214</f>
        <v>46.750000000000007</v>
      </c>
      <c r="AC214" s="53">
        <f>J214-AE214</f>
        <v>0</v>
      </c>
      <c r="AD214" s="53">
        <f>H214-AB214</f>
        <v>38.249999999999993</v>
      </c>
      <c r="AE214" s="53">
        <f>J214*T214</f>
        <v>79</v>
      </c>
      <c r="AF214" s="54">
        <f t="shared" si="104"/>
        <v>0.55000000000000004</v>
      </c>
      <c r="AG214" s="54">
        <f t="shared" si="105"/>
        <v>1</v>
      </c>
      <c r="AH214" s="54">
        <f t="shared" si="106"/>
        <v>1</v>
      </c>
      <c r="AI214" s="54">
        <f t="shared" si="107"/>
        <v>0.67377398720682302</v>
      </c>
      <c r="AJ214" s="55"/>
      <c r="AK214" s="55">
        <f t="shared" si="103"/>
        <v>0.44999999999999996</v>
      </c>
      <c r="AL214" s="56">
        <f t="shared" si="108"/>
        <v>0.76676829268292679</v>
      </c>
    </row>
    <row r="215" spans="2:38" ht="17.25" thickBot="1" x14ac:dyDescent="0.35">
      <c r="B215" s="269">
        <v>3289</v>
      </c>
      <c r="C215" s="82" t="s">
        <v>208</v>
      </c>
      <c r="D215" s="82">
        <v>2000</v>
      </c>
      <c r="E215" s="220">
        <v>3</v>
      </c>
      <c r="F215" s="145">
        <f t="shared" si="98"/>
        <v>65</v>
      </c>
      <c r="G215" s="82" t="s">
        <v>1165</v>
      </c>
      <c r="H215" s="185">
        <v>40</v>
      </c>
      <c r="I215" s="82" t="s">
        <v>1493</v>
      </c>
      <c r="J215" s="185">
        <v>25</v>
      </c>
      <c r="K215" s="183">
        <v>1</v>
      </c>
      <c r="L215" s="82" t="s">
        <v>1260</v>
      </c>
      <c r="M215" s="82">
        <v>0.12</v>
      </c>
      <c r="N215" s="230" t="s">
        <v>1245</v>
      </c>
      <c r="O215" s="208">
        <v>32</v>
      </c>
      <c r="P215" s="209">
        <v>5</v>
      </c>
      <c r="Q215" s="209">
        <v>8</v>
      </c>
      <c r="R215" s="209">
        <v>20</v>
      </c>
      <c r="S215" s="210"/>
      <c r="T215" s="210"/>
      <c r="U215" s="210"/>
      <c r="V215" s="210"/>
      <c r="W215" s="210"/>
      <c r="X215" s="210"/>
      <c r="Y215" s="210"/>
      <c r="Z215" s="211"/>
      <c r="AA215" s="212"/>
      <c r="AB215" s="190">
        <f t="shared" ref="AB215:AE216" si="109">O215</f>
        <v>32</v>
      </c>
      <c r="AC215" s="69">
        <f t="shared" si="109"/>
        <v>5</v>
      </c>
      <c r="AD215" s="69">
        <f t="shared" si="109"/>
        <v>8</v>
      </c>
      <c r="AE215" s="69">
        <f t="shared" si="109"/>
        <v>20</v>
      </c>
      <c r="AF215" s="213">
        <f t="shared" si="104"/>
        <v>0.8</v>
      </c>
      <c r="AG215" s="213">
        <f t="shared" si="105"/>
        <v>0.8</v>
      </c>
      <c r="AH215" s="213">
        <f t="shared" si="106"/>
        <v>0.86486486486486491</v>
      </c>
      <c r="AI215" s="213">
        <f t="shared" si="107"/>
        <v>0.7142857142857143</v>
      </c>
      <c r="AJ215" s="214">
        <f t="shared" si="99"/>
        <v>4.0000000000000009</v>
      </c>
      <c r="AK215" s="214">
        <f t="shared" si="103"/>
        <v>0.24999999999999994</v>
      </c>
      <c r="AL215" s="215">
        <f t="shared" si="108"/>
        <v>0.8</v>
      </c>
    </row>
    <row r="216" spans="2:38" x14ac:dyDescent="0.3">
      <c r="B216" s="270">
        <v>3285</v>
      </c>
      <c r="C216" s="40" t="s">
        <v>207</v>
      </c>
      <c r="D216" s="40">
        <v>2000</v>
      </c>
      <c r="E216" s="137">
        <v>3</v>
      </c>
      <c r="F216" s="154">
        <f t="shared" si="98"/>
        <v>411</v>
      </c>
      <c r="G216" s="40" t="s">
        <v>1496</v>
      </c>
      <c r="H216" s="138">
        <v>41</v>
      </c>
      <c r="I216" s="40" t="s">
        <v>1497</v>
      </c>
      <c r="J216" s="138">
        <v>370</v>
      </c>
      <c r="K216" s="171">
        <v>1</v>
      </c>
      <c r="L216" s="40" t="s">
        <v>897</v>
      </c>
      <c r="M216" s="40" t="s">
        <v>1246</v>
      </c>
      <c r="N216" s="41" t="s">
        <v>741</v>
      </c>
      <c r="O216" s="88">
        <v>17</v>
      </c>
      <c r="P216" s="89">
        <v>46</v>
      </c>
      <c r="Q216" s="89">
        <v>24</v>
      </c>
      <c r="R216" s="89">
        <v>324</v>
      </c>
      <c r="S216" s="42">
        <v>0.41</v>
      </c>
      <c r="T216" s="42">
        <v>0.88</v>
      </c>
      <c r="U216" s="42">
        <v>0.26</v>
      </c>
      <c r="V216" s="42">
        <v>0.93</v>
      </c>
      <c r="W216" s="42"/>
      <c r="X216" s="42"/>
      <c r="Y216" s="42"/>
      <c r="Z216" s="43"/>
      <c r="AA216" s="197"/>
      <c r="AB216" s="189">
        <f t="shared" si="109"/>
        <v>17</v>
      </c>
      <c r="AC216" s="45">
        <f t="shared" si="109"/>
        <v>46</v>
      </c>
      <c r="AD216" s="45">
        <f t="shared" si="109"/>
        <v>24</v>
      </c>
      <c r="AE216" s="45">
        <f t="shared" si="109"/>
        <v>324</v>
      </c>
      <c r="AF216" s="46">
        <f t="shared" si="104"/>
        <v>0.41463414634146339</v>
      </c>
      <c r="AG216" s="46">
        <f t="shared" si="105"/>
        <v>0.87567567567567572</v>
      </c>
      <c r="AH216" s="46">
        <f t="shared" si="106"/>
        <v>0.26984126984126983</v>
      </c>
      <c r="AI216" s="46">
        <f t="shared" si="107"/>
        <v>0.93103448275862066</v>
      </c>
      <c r="AJ216" s="47">
        <f t="shared" si="99"/>
        <v>3.3351007423117722</v>
      </c>
      <c r="AK216" s="47">
        <f t="shared" si="103"/>
        <v>0.66847335140018072</v>
      </c>
      <c r="AL216" s="48">
        <f t="shared" si="108"/>
        <v>0.82968369829683697</v>
      </c>
    </row>
    <row r="217" spans="2:38" x14ac:dyDescent="0.3">
      <c r="B217" s="267">
        <v>3285</v>
      </c>
      <c r="C217" s="31" t="s">
        <v>207</v>
      </c>
      <c r="D217" s="31">
        <v>2000</v>
      </c>
      <c r="E217" s="155">
        <v>3</v>
      </c>
      <c r="F217" s="139">
        <f t="shared" si="98"/>
        <v>411</v>
      </c>
      <c r="G217" s="31" t="s">
        <v>1496</v>
      </c>
      <c r="H217" s="140">
        <v>41</v>
      </c>
      <c r="I217" s="31" t="s">
        <v>1497</v>
      </c>
      <c r="J217" s="140">
        <v>370</v>
      </c>
      <c r="K217" s="175">
        <v>1</v>
      </c>
      <c r="L217" s="31" t="s">
        <v>897</v>
      </c>
      <c r="M217" s="19" t="s">
        <v>1244</v>
      </c>
      <c r="N217" s="15" t="s">
        <v>741</v>
      </c>
      <c r="O217" s="11"/>
      <c r="P217" s="12"/>
      <c r="Q217" s="12"/>
      <c r="R217" s="12"/>
      <c r="S217" s="13">
        <v>0.32</v>
      </c>
      <c r="T217" s="13">
        <v>0.94</v>
      </c>
      <c r="U217" s="13">
        <v>0.38</v>
      </c>
      <c r="V217" s="13">
        <v>0.93</v>
      </c>
      <c r="W217" s="13"/>
      <c r="X217" s="13"/>
      <c r="Y217" s="13"/>
      <c r="Z217" s="22"/>
      <c r="AA217" s="200"/>
      <c r="AB217" s="191">
        <f>H217*S217</f>
        <v>13.120000000000001</v>
      </c>
      <c r="AC217" s="16">
        <f>J217-AE217</f>
        <v>22.200000000000045</v>
      </c>
      <c r="AD217" s="16">
        <f>H217-AB217</f>
        <v>27.88</v>
      </c>
      <c r="AE217" s="16">
        <f>J217*T217</f>
        <v>347.79999999999995</v>
      </c>
      <c r="AF217" s="17">
        <f t="shared" si="104"/>
        <v>0.32</v>
      </c>
      <c r="AG217" s="17">
        <f t="shared" si="105"/>
        <v>0.93999999999999984</v>
      </c>
      <c r="AH217" s="17">
        <f t="shared" si="106"/>
        <v>0.37146092865232111</v>
      </c>
      <c r="AI217" s="17">
        <f t="shared" si="107"/>
        <v>0.92578790459965932</v>
      </c>
      <c r="AJ217" s="18">
        <f t="shared" si="99"/>
        <v>5.3333333333333188</v>
      </c>
      <c r="AK217" s="18">
        <f t="shared" si="103"/>
        <v>0.72340425531914898</v>
      </c>
      <c r="AL217" s="14">
        <f t="shared" si="108"/>
        <v>0.87815085158150841</v>
      </c>
    </row>
    <row r="218" spans="2:38" ht="17.25" thickBot="1" x14ac:dyDescent="0.35">
      <c r="B218" s="268">
        <v>3285</v>
      </c>
      <c r="C218" s="67" t="s">
        <v>207</v>
      </c>
      <c r="D218" s="67">
        <v>2000</v>
      </c>
      <c r="E218" s="158">
        <v>3</v>
      </c>
      <c r="F218" s="148">
        <f t="shared" si="98"/>
        <v>411</v>
      </c>
      <c r="G218" s="67" t="s">
        <v>1496</v>
      </c>
      <c r="H218" s="149">
        <v>41</v>
      </c>
      <c r="I218" s="67" t="s">
        <v>1497</v>
      </c>
      <c r="J218" s="149">
        <v>370</v>
      </c>
      <c r="K218" s="173">
        <v>1</v>
      </c>
      <c r="L218" s="67" t="s">
        <v>897</v>
      </c>
      <c r="M218" s="49" t="s">
        <v>813</v>
      </c>
      <c r="N218" s="50" t="s">
        <v>741</v>
      </c>
      <c r="O218" s="57">
        <v>13</v>
      </c>
      <c r="P218" s="58">
        <v>15</v>
      </c>
      <c r="Q218" s="58">
        <v>28</v>
      </c>
      <c r="R218" s="58">
        <v>355</v>
      </c>
      <c r="S218" s="51">
        <v>0.32</v>
      </c>
      <c r="T218" s="51">
        <v>0.96</v>
      </c>
      <c r="U218" s="51">
        <v>0.46</v>
      </c>
      <c r="V218" s="51">
        <v>0.93</v>
      </c>
      <c r="W218" s="51"/>
      <c r="X218" s="51"/>
      <c r="Y218" s="51"/>
      <c r="Z218" s="52"/>
      <c r="AA218" s="199"/>
      <c r="AB218" s="192">
        <f>H218*S218</f>
        <v>13.120000000000001</v>
      </c>
      <c r="AC218" s="53">
        <f>J218-AE218</f>
        <v>14.800000000000011</v>
      </c>
      <c r="AD218" s="53">
        <f>H218-AB218</f>
        <v>27.88</v>
      </c>
      <c r="AE218" s="53">
        <f>J218*T218</f>
        <v>355.2</v>
      </c>
      <c r="AF218" s="54">
        <f t="shared" si="104"/>
        <v>0.32</v>
      </c>
      <c r="AG218" s="54">
        <f t="shared" si="105"/>
        <v>0.96</v>
      </c>
      <c r="AH218" s="54">
        <f t="shared" si="106"/>
        <v>0.46991404011461302</v>
      </c>
      <c r="AI218" s="54">
        <f t="shared" si="107"/>
        <v>0.92722146810065786</v>
      </c>
      <c r="AJ218" s="55">
        <f t="shared" si="99"/>
        <v>7.9999999999999929</v>
      </c>
      <c r="AK218" s="55">
        <f t="shared" si="103"/>
        <v>0.70833333333333326</v>
      </c>
      <c r="AL218" s="56">
        <f t="shared" si="108"/>
        <v>0.89615571776155711</v>
      </c>
    </row>
    <row r="219" spans="2:38" x14ac:dyDescent="0.3">
      <c r="B219" s="267">
        <v>3199</v>
      </c>
      <c r="C219" s="31" t="s">
        <v>205</v>
      </c>
      <c r="D219" s="31">
        <v>2000</v>
      </c>
      <c r="E219" s="155">
        <v>3</v>
      </c>
      <c r="F219" s="139">
        <f t="shared" si="98"/>
        <v>315</v>
      </c>
      <c r="G219" s="31" t="s">
        <v>1498</v>
      </c>
      <c r="H219" s="140">
        <v>5</v>
      </c>
      <c r="I219" s="31" t="s">
        <v>1499</v>
      </c>
      <c r="J219" s="140">
        <v>310</v>
      </c>
      <c r="K219" s="172">
        <v>1</v>
      </c>
      <c r="L219" s="31" t="s">
        <v>1433</v>
      </c>
      <c r="M219" s="31">
        <v>0.12</v>
      </c>
      <c r="N219" s="32" t="s">
        <v>741</v>
      </c>
      <c r="O219" s="33"/>
      <c r="P219" s="34"/>
      <c r="Q219" s="34"/>
      <c r="R219" s="34"/>
      <c r="S219" s="35">
        <v>0.70799999999999996</v>
      </c>
      <c r="T219" s="35">
        <v>0.89900000000000002</v>
      </c>
      <c r="U219" s="35">
        <v>0.53100000000000003</v>
      </c>
      <c r="V219" s="35">
        <v>0.05</v>
      </c>
      <c r="W219" s="35"/>
      <c r="X219" s="35"/>
      <c r="Y219" s="35"/>
      <c r="Z219" s="66"/>
      <c r="AA219" s="198"/>
      <c r="AB219" s="186">
        <f>H219*S219</f>
        <v>3.54</v>
      </c>
      <c r="AC219" s="37">
        <f>J219-AE219</f>
        <v>31.310000000000002</v>
      </c>
      <c r="AD219" s="37">
        <f>H219-AB219</f>
        <v>1.46</v>
      </c>
      <c r="AE219" s="37">
        <f>J219*T219</f>
        <v>278.69</v>
      </c>
      <c r="AF219" s="38">
        <f t="shared" si="104"/>
        <v>0.70799999999999996</v>
      </c>
      <c r="AG219" s="38">
        <f t="shared" si="105"/>
        <v>0.89900000000000002</v>
      </c>
      <c r="AH219" s="38">
        <f t="shared" si="106"/>
        <v>0.10157819225251076</v>
      </c>
      <c r="AI219" s="38">
        <f t="shared" si="107"/>
        <v>0.99478850615741576</v>
      </c>
      <c r="AJ219" s="39">
        <f t="shared" si="99"/>
        <v>7.0099009900990108</v>
      </c>
      <c r="AK219" s="39">
        <f t="shared" si="103"/>
        <v>0.32480533926585098</v>
      </c>
      <c r="AL219" s="36">
        <f t="shared" si="108"/>
        <v>0.89596825396825408</v>
      </c>
    </row>
    <row r="220" spans="2:38" x14ac:dyDescent="0.3">
      <c r="B220" s="267">
        <v>3199</v>
      </c>
      <c r="C220" s="31" t="s">
        <v>205</v>
      </c>
      <c r="D220" s="31">
        <v>2000</v>
      </c>
      <c r="E220" s="155">
        <v>3</v>
      </c>
      <c r="F220" s="139">
        <f t="shared" si="98"/>
        <v>315</v>
      </c>
      <c r="G220" s="31" t="s">
        <v>1498</v>
      </c>
      <c r="H220" s="140">
        <v>5</v>
      </c>
      <c r="I220" s="31" t="s">
        <v>1499</v>
      </c>
      <c r="J220" s="140">
        <v>310</v>
      </c>
      <c r="K220" s="172">
        <v>1</v>
      </c>
      <c r="L220" s="31" t="s">
        <v>1433</v>
      </c>
      <c r="M220" s="19">
        <v>0.16</v>
      </c>
      <c r="N220" s="32" t="s">
        <v>741</v>
      </c>
      <c r="O220" s="11"/>
      <c r="P220" s="12"/>
      <c r="Q220" s="12"/>
      <c r="R220" s="12"/>
      <c r="S220" s="13">
        <v>0.64600000000000002</v>
      </c>
      <c r="T220" s="13">
        <v>0.94899999999999995</v>
      </c>
      <c r="U220" s="13"/>
      <c r="V220" s="13"/>
      <c r="W220" s="13"/>
      <c r="X220" s="13"/>
      <c r="Y220" s="13"/>
      <c r="Z220" s="22"/>
      <c r="AA220" s="200"/>
      <c r="AB220" s="191">
        <f>H220*S220</f>
        <v>3.23</v>
      </c>
      <c r="AC220" s="16">
        <f>J220-AE220</f>
        <v>15.810000000000002</v>
      </c>
      <c r="AD220" s="16">
        <f>H220-AB220</f>
        <v>1.77</v>
      </c>
      <c r="AE220" s="16">
        <f>J220*T220</f>
        <v>294.19</v>
      </c>
      <c r="AF220" s="17">
        <f t="shared" si="104"/>
        <v>0.64600000000000002</v>
      </c>
      <c r="AG220" s="17">
        <f t="shared" si="105"/>
        <v>0.94899999999999995</v>
      </c>
      <c r="AH220" s="17">
        <f t="shared" si="106"/>
        <v>0.16964285714285712</v>
      </c>
      <c r="AI220" s="17">
        <f t="shared" si="107"/>
        <v>0.99401946208947156</v>
      </c>
      <c r="AJ220" s="18">
        <f t="shared" si="99"/>
        <v>12.666666666666655</v>
      </c>
      <c r="AK220" s="18">
        <f t="shared" si="103"/>
        <v>0.37302423603793466</v>
      </c>
      <c r="AL220" s="14">
        <f t="shared" si="108"/>
        <v>0.94419047619047625</v>
      </c>
    </row>
    <row r="221" spans="2:38" ht="17.25" thickBot="1" x14ac:dyDescent="0.35">
      <c r="B221" s="268">
        <v>3199</v>
      </c>
      <c r="C221" s="67" t="s">
        <v>205</v>
      </c>
      <c r="D221" s="67">
        <v>2000</v>
      </c>
      <c r="E221" s="158">
        <v>3</v>
      </c>
      <c r="F221" s="148">
        <f t="shared" si="98"/>
        <v>315</v>
      </c>
      <c r="G221" s="67" t="s">
        <v>1498</v>
      </c>
      <c r="H221" s="149">
        <v>5</v>
      </c>
      <c r="I221" s="67" t="s">
        <v>1499</v>
      </c>
      <c r="J221" s="149">
        <v>310</v>
      </c>
      <c r="K221" s="176">
        <v>1</v>
      </c>
      <c r="L221" s="67" t="s">
        <v>1433</v>
      </c>
      <c r="M221" s="169">
        <v>0.2</v>
      </c>
      <c r="N221" s="74" t="s">
        <v>741</v>
      </c>
      <c r="O221" s="57"/>
      <c r="P221" s="58"/>
      <c r="Q221" s="58"/>
      <c r="R221" s="58"/>
      <c r="S221" s="51">
        <v>0.64600000000000002</v>
      </c>
      <c r="T221" s="52">
        <v>0.97</v>
      </c>
      <c r="U221" s="51"/>
      <c r="V221" s="51"/>
      <c r="W221" s="51"/>
      <c r="X221" s="51"/>
      <c r="Y221" s="51"/>
      <c r="Z221" s="52"/>
      <c r="AA221" s="199"/>
      <c r="AB221" s="192">
        <f>H221*S221</f>
        <v>3.23</v>
      </c>
      <c r="AC221" s="53">
        <f>J221-AE221</f>
        <v>9.3000000000000114</v>
      </c>
      <c r="AD221" s="53">
        <f>H221-AB221</f>
        <v>1.77</v>
      </c>
      <c r="AE221" s="53">
        <f>J221*T221</f>
        <v>300.7</v>
      </c>
      <c r="AF221" s="54">
        <f t="shared" si="104"/>
        <v>0.64600000000000002</v>
      </c>
      <c r="AG221" s="54">
        <f t="shared" si="105"/>
        <v>0.97</v>
      </c>
      <c r="AH221" s="54">
        <f t="shared" si="106"/>
        <v>0.2577813248204307</v>
      </c>
      <c r="AI221" s="54">
        <f t="shared" si="107"/>
        <v>0.99414817998479199</v>
      </c>
      <c r="AJ221" s="55">
        <f t="shared" si="99"/>
        <v>21.533333333333314</v>
      </c>
      <c r="AK221" s="55">
        <f t="shared" si="103"/>
        <v>0.3649484536082474</v>
      </c>
      <c r="AL221" s="56">
        <f t="shared" si="108"/>
        <v>0.96485714285714286</v>
      </c>
    </row>
    <row r="222" spans="2:38" ht="17.25" thickBot="1" x14ac:dyDescent="0.35">
      <c r="B222" s="266">
        <v>3351</v>
      </c>
      <c r="C222" s="59" t="s">
        <v>209</v>
      </c>
      <c r="D222" s="59">
        <v>1999</v>
      </c>
      <c r="E222" s="157">
        <v>3</v>
      </c>
      <c r="F222" s="151">
        <f t="shared" si="98"/>
        <v>540</v>
      </c>
      <c r="G222" s="59" t="s">
        <v>1500</v>
      </c>
      <c r="H222" s="152">
        <v>242</v>
      </c>
      <c r="I222" s="59" t="s">
        <v>1501</v>
      </c>
      <c r="J222" s="152">
        <v>298</v>
      </c>
      <c r="K222" s="174">
        <v>1</v>
      </c>
      <c r="L222" s="59" t="s">
        <v>1255</v>
      </c>
      <c r="M222" s="59">
        <v>0.2</v>
      </c>
      <c r="N222" s="60" t="s">
        <v>741</v>
      </c>
      <c r="O222" s="78">
        <v>72</v>
      </c>
      <c r="P222" s="79">
        <v>7</v>
      </c>
      <c r="Q222" s="79"/>
      <c r="R222" s="79"/>
      <c r="S222" s="61"/>
      <c r="T222" s="61"/>
      <c r="U222" s="61"/>
      <c r="V222" s="61"/>
      <c r="W222" s="61"/>
      <c r="X222" s="61"/>
      <c r="Y222" s="61"/>
      <c r="Z222" s="80"/>
      <c r="AA222" s="201"/>
      <c r="AB222" s="188">
        <f>O222</f>
        <v>72</v>
      </c>
      <c r="AC222" s="63">
        <f>P222</f>
        <v>7</v>
      </c>
      <c r="AD222" s="63">
        <f>H222-O222</f>
        <v>170</v>
      </c>
      <c r="AE222" s="63">
        <f>J222-P222</f>
        <v>291</v>
      </c>
      <c r="AF222" s="64">
        <f t="shared" si="104"/>
        <v>0.2975206611570248</v>
      </c>
      <c r="AG222" s="64">
        <f t="shared" si="105"/>
        <v>0.97651006711409394</v>
      </c>
      <c r="AH222" s="64">
        <f t="shared" si="106"/>
        <v>0.91139240506329111</v>
      </c>
      <c r="AI222" s="64">
        <f t="shared" si="107"/>
        <v>0.63123644251626898</v>
      </c>
      <c r="AJ222" s="65">
        <f t="shared" si="99"/>
        <v>12.665879574970473</v>
      </c>
      <c r="AK222" s="65">
        <f t="shared" si="103"/>
        <v>0.71937746726875129</v>
      </c>
      <c r="AL222" s="62">
        <f t="shared" si="108"/>
        <v>0.67222222222222228</v>
      </c>
    </row>
    <row r="223" spans="2:38" x14ac:dyDescent="0.3">
      <c r="B223" s="267">
        <v>3987</v>
      </c>
      <c r="C223" s="31" t="s">
        <v>225</v>
      </c>
      <c r="D223" s="31">
        <v>1999</v>
      </c>
      <c r="E223" s="155">
        <v>3</v>
      </c>
      <c r="F223" s="139">
        <f t="shared" si="98"/>
        <v>469</v>
      </c>
      <c r="G223" s="31" t="s">
        <v>1261</v>
      </c>
      <c r="H223" s="140">
        <v>72</v>
      </c>
      <c r="I223" s="31" t="s">
        <v>1502</v>
      </c>
      <c r="J223" s="140">
        <v>397</v>
      </c>
      <c r="K223" s="172">
        <v>1</v>
      </c>
      <c r="L223" s="31" t="s">
        <v>334</v>
      </c>
      <c r="M223" s="31" t="s">
        <v>1263</v>
      </c>
      <c r="N223" s="32" t="s">
        <v>677</v>
      </c>
      <c r="O223" s="33">
        <v>68</v>
      </c>
      <c r="P223" s="34">
        <v>36</v>
      </c>
      <c r="Q223" s="34">
        <v>4</v>
      </c>
      <c r="R223" s="34">
        <v>361</v>
      </c>
      <c r="S223" s="35">
        <v>0.94</v>
      </c>
      <c r="T223" s="35">
        <v>0.91</v>
      </c>
      <c r="U223" s="35">
        <v>0.65</v>
      </c>
      <c r="V223" s="35">
        <v>0.99</v>
      </c>
      <c r="W223" s="35"/>
      <c r="X223" s="35"/>
      <c r="Y223" s="35"/>
      <c r="Z223" s="66"/>
      <c r="AA223" s="198"/>
      <c r="AB223" s="186">
        <f>H223*S223</f>
        <v>67.679999999999993</v>
      </c>
      <c r="AC223" s="37">
        <f>J223-AE223</f>
        <v>35.729999999999961</v>
      </c>
      <c r="AD223" s="37">
        <f>H223-AB223</f>
        <v>4.3200000000000074</v>
      </c>
      <c r="AE223" s="37">
        <f>J223*T223</f>
        <v>361.27000000000004</v>
      </c>
      <c r="AF223" s="38">
        <f t="shared" si="104"/>
        <v>0.94</v>
      </c>
      <c r="AG223" s="38">
        <f t="shared" si="105"/>
        <v>0.91000000000000014</v>
      </c>
      <c r="AH223" s="38">
        <f t="shared" si="106"/>
        <v>0.65448215839860768</v>
      </c>
      <c r="AI223" s="38">
        <f t="shared" si="107"/>
        <v>0.98818348423096913</v>
      </c>
      <c r="AJ223" s="39">
        <f t="shared" si="99"/>
        <v>10.444444444444461</v>
      </c>
      <c r="AK223" s="39">
        <f t="shared" si="103"/>
        <v>6.5934065934065977E-2</v>
      </c>
      <c r="AL223" s="36">
        <f t="shared" si="108"/>
        <v>0.91460554371002145</v>
      </c>
    </row>
    <row r="224" spans="2:38" ht="17.25" thickBot="1" x14ac:dyDescent="0.35">
      <c r="B224" s="268">
        <v>3987</v>
      </c>
      <c r="C224" s="67" t="s">
        <v>225</v>
      </c>
      <c r="D224" s="67">
        <v>1999</v>
      </c>
      <c r="E224" s="158">
        <v>3</v>
      </c>
      <c r="F224" s="148">
        <f t="shared" si="98"/>
        <v>469</v>
      </c>
      <c r="G224" s="67" t="s">
        <v>1261</v>
      </c>
      <c r="H224" s="149">
        <v>72</v>
      </c>
      <c r="I224" s="67" t="s">
        <v>1502</v>
      </c>
      <c r="J224" s="149">
        <v>397</v>
      </c>
      <c r="K224" s="173">
        <v>1</v>
      </c>
      <c r="L224" s="67" t="s">
        <v>334</v>
      </c>
      <c r="M224" s="49" t="s">
        <v>1262</v>
      </c>
      <c r="N224" s="50" t="s">
        <v>677</v>
      </c>
      <c r="O224" s="57"/>
      <c r="P224" s="58"/>
      <c r="Q224" s="58"/>
      <c r="R224" s="58"/>
      <c r="S224" s="51">
        <v>0.92</v>
      </c>
      <c r="T224" s="51">
        <v>0.92</v>
      </c>
      <c r="U224" s="51">
        <v>0.67</v>
      </c>
      <c r="V224" s="51">
        <v>0.98</v>
      </c>
      <c r="W224" s="51"/>
      <c r="X224" s="51"/>
      <c r="Y224" s="51"/>
      <c r="Z224" s="52"/>
      <c r="AA224" s="199"/>
      <c r="AB224" s="192">
        <f>H224*S224</f>
        <v>66.240000000000009</v>
      </c>
      <c r="AC224" s="53">
        <f>J224-AE224</f>
        <v>31.759999999999991</v>
      </c>
      <c r="AD224" s="53">
        <f>H224-AB224</f>
        <v>5.7599999999999909</v>
      </c>
      <c r="AE224" s="53">
        <f>J224*T224</f>
        <v>365.24</v>
      </c>
      <c r="AF224" s="54">
        <f t="shared" si="104"/>
        <v>0.92000000000000015</v>
      </c>
      <c r="AG224" s="54">
        <f t="shared" si="105"/>
        <v>0.92</v>
      </c>
      <c r="AH224" s="54">
        <f t="shared" si="106"/>
        <v>0.67591836734693889</v>
      </c>
      <c r="AI224" s="54">
        <f t="shared" si="107"/>
        <v>0.9844743935309973</v>
      </c>
      <c r="AJ224" s="55">
        <f t="shared" si="99"/>
        <v>11.500000000000007</v>
      </c>
      <c r="AK224" s="55">
        <f t="shared" si="103"/>
        <v>8.6956521739130266E-2</v>
      </c>
      <c r="AL224" s="56">
        <f t="shared" si="108"/>
        <v>0.92</v>
      </c>
    </row>
    <row r="225" spans="1:38" x14ac:dyDescent="0.3">
      <c r="A225" s="237"/>
      <c r="B225" s="267">
        <v>3375</v>
      </c>
      <c r="C225" s="31" t="s">
        <v>210</v>
      </c>
      <c r="D225" s="31">
        <v>1998</v>
      </c>
      <c r="E225" s="155">
        <v>3</v>
      </c>
      <c r="F225" s="139">
        <f t="shared" si="98"/>
        <v>251</v>
      </c>
      <c r="G225" s="31" t="s">
        <v>360</v>
      </c>
      <c r="H225" s="140">
        <v>73</v>
      </c>
      <c r="I225" s="31" t="s">
        <v>1503</v>
      </c>
      <c r="J225" s="140">
        <v>178</v>
      </c>
      <c r="K225" s="172">
        <v>1</v>
      </c>
      <c r="L225" s="31" t="s">
        <v>273</v>
      </c>
      <c r="M225" s="31">
        <v>0.16</v>
      </c>
      <c r="N225" s="32" t="s">
        <v>741</v>
      </c>
      <c r="O225" s="33">
        <v>61</v>
      </c>
      <c r="P225" s="34">
        <v>130</v>
      </c>
      <c r="Q225" s="34">
        <v>12</v>
      </c>
      <c r="R225" s="34">
        <v>48</v>
      </c>
      <c r="S225" s="35"/>
      <c r="T225" s="35"/>
      <c r="U225" s="35"/>
      <c r="V225" s="35"/>
      <c r="W225" s="35"/>
      <c r="X225" s="35"/>
      <c r="Y225" s="35"/>
      <c r="Z225" s="66">
        <v>0.73</v>
      </c>
      <c r="AA225" s="198"/>
      <c r="AB225" s="186">
        <f>H225-Q225</f>
        <v>61</v>
      </c>
      <c r="AC225" s="37">
        <f>J225-R225</f>
        <v>130</v>
      </c>
      <c r="AD225" s="37">
        <f>Q225</f>
        <v>12</v>
      </c>
      <c r="AE225" s="37">
        <f>R225</f>
        <v>48</v>
      </c>
      <c r="AF225" s="38">
        <f t="shared" si="104"/>
        <v>0.83561643835616439</v>
      </c>
      <c r="AG225" s="38">
        <f t="shared" si="105"/>
        <v>0.2696629213483146</v>
      </c>
      <c r="AH225" s="38">
        <f t="shared" si="106"/>
        <v>0.3193717277486911</v>
      </c>
      <c r="AI225" s="38">
        <f t="shared" si="107"/>
        <v>0.8</v>
      </c>
      <c r="AJ225" s="39">
        <f t="shared" si="99"/>
        <v>1.1441517386722866</v>
      </c>
      <c r="AK225" s="39">
        <f t="shared" si="103"/>
        <v>0.6095890410958904</v>
      </c>
      <c r="AL225" s="36">
        <f t="shared" si="108"/>
        <v>0.43426294820717132</v>
      </c>
    </row>
    <row r="226" spans="1:38" x14ac:dyDescent="0.3">
      <c r="A226" s="237"/>
      <c r="B226" s="267">
        <v>3375</v>
      </c>
      <c r="C226" s="31" t="s">
        <v>210</v>
      </c>
      <c r="D226" s="31">
        <v>1998</v>
      </c>
      <c r="E226" s="155">
        <v>3</v>
      </c>
      <c r="F226" s="139">
        <f t="shared" si="98"/>
        <v>251</v>
      </c>
      <c r="G226" s="31" t="s">
        <v>360</v>
      </c>
      <c r="H226" s="140">
        <v>73</v>
      </c>
      <c r="I226" s="31" t="s">
        <v>1503</v>
      </c>
      <c r="J226" s="140">
        <v>178</v>
      </c>
      <c r="K226" s="175">
        <v>1</v>
      </c>
      <c r="L226" s="31" t="s">
        <v>273</v>
      </c>
      <c r="M226" s="19" t="s">
        <v>1267</v>
      </c>
      <c r="N226" s="132" t="s">
        <v>366</v>
      </c>
      <c r="O226" s="11"/>
      <c r="P226" s="12"/>
      <c r="Q226" s="12"/>
      <c r="R226" s="12"/>
      <c r="S226" s="13">
        <v>0.47</v>
      </c>
      <c r="T226" s="13">
        <v>0.99</v>
      </c>
      <c r="U226" s="13"/>
      <c r="V226" s="13"/>
      <c r="W226" s="13"/>
      <c r="X226" s="13"/>
      <c r="Y226" s="13"/>
      <c r="Z226" s="22"/>
      <c r="AA226" s="200"/>
      <c r="AB226" s="191">
        <f>H226*S226</f>
        <v>34.309999999999995</v>
      </c>
      <c r="AC226" s="16">
        <f>J226-AE226</f>
        <v>1.7800000000000011</v>
      </c>
      <c r="AD226" s="16">
        <f>H226-AB226</f>
        <v>38.690000000000005</v>
      </c>
      <c r="AE226" s="16">
        <f>J226*T226</f>
        <v>176.22</v>
      </c>
      <c r="AF226" s="17">
        <f t="shared" si="104"/>
        <v>0.46999999999999992</v>
      </c>
      <c r="AG226" s="17">
        <f t="shared" si="105"/>
        <v>0.99</v>
      </c>
      <c r="AH226" s="17">
        <f t="shared" si="106"/>
        <v>0.9506788584095317</v>
      </c>
      <c r="AI226" s="17">
        <f t="shared" si="107"/>
        <v>0.81997115071425253</v>
      </c>
      <c r="AJ226" s="18">
        <f t="shared" si="99"/>
        <v>46.99999999999995</v>
      </c>
      <c r="AK226" s="18">
        <f t="shared" si="103"/>
        <v>0.53535353535353536</v>
      </c>
      <c r="AL226" s="14">
        <f t="shared" si="108"/>
        <v>0.8387649402390438</v>
      </c>
    </row>
    <row r="227" spans="1:38" x14ac:dyDescent="0.3">
      <c r="A227" s="237"/>
      <c r="B227" s="10">
        <v>3375</v>
      </c>
      <c r="C227" s="19" t="s">
        <v>210</v>
      </c>
      <c r="D227" s="19">
        <v>1998</v>
      </c>
      <c r="E227" s="156">
        <v>3</v>
      </c>
      <c r="F227" s="139">
        <f t="shared" si="98"/>
        <v>250</v>
      </c>
      <c r="G227" s="31" t="s">
        <v>360</v>
      </c>
      <c r="H227" s="140">
        <v>72</v>
      </c>
      <c r="I227" s="31" t="s">
        <v>1503</v>
      </c>
      <c r="J227" s="140">
        <v>178</v>
      </c>
      <c r="K227" s="175">
        <v>2</v>
      </c>
      <c r="L227" s="19" t="s">
        <v>232</v>
      </c>
      <c r="M227" s="19">
        <v>12.5</v>
      </c>
      <c r="N227" s="15" t="s">
        <v>741</v>
      </c>
      <c r="O227" s="11"/>
      <c r="P227" s="12"/>
      <c r="Q227" s="12"/>
      <c r="R227" s="12"/>
      <c r="S227" s="13"/>
      <c r="T227" s="13"/>
      <c r="U227" s="13"/>
      <c r="V227" s="13"/>
      <c r="W227" s="13"/>
      <c r="X227" s="13"/>
      <c r="Y227" s="13"/>
      <c r="Z227" s="22">
        <v>0.59</v>
      </c>
      <c r="AA227" s="200"/>
      <c r="AB227" s="191">
        <f>H227*S227</f>
        <v>0</v>
      </c>
      <c r="AC227" s="16">
        <f>J227-AE227</f>
        <v>178</v>
      </c>
      <c r="AD227" s="16">
        <f>H227-AB227</f>
        <v>72</v>
      </c>
      <c r="AE227" s="16">
        <f>J227*T227</f>
        <v>0</v>
      </c>
      <c r="AF227" s="17">
        <f t="shared" si="104"/>
        <v>0</v>
      </c>
      <c r="AG227" s="17">
        <f t="shared" si="105"/>
        <v>0</v>
      </c>
      <c r="AH227" s="17">
        <f t="shared" si="106"/>
        <v>0</v>
      </c>
      <c r="AI227" s="17">
        <f t="shared" si="107"/>
        <v>0</v>
      </c>
      <c r="AJ227" s="18">
        <f t="shared" ref="AJ227:AJ228" si="110">AF227/(1-AG227)</f>
        <v>0</v>
      </c>
      <c r="AK227" s="18"/>
      <c r="AL227" s="14">
        <f t="shared" si="108"/>
        <v>0</v>
      </c>
    </row>
    <row r="228" spans="1:38" x14ac:dyDescent="0.3">
      <c r="A228" s="237"/>
      <c r="B228" s="10">
        <v>3375</v>
      </c>
      <c r="C228" s="19" t="s">
        <v>210</v>
      </c>
      <c r="D228" s="19">
        <v>1998</v>
      </c>
      <c r="E228" s="156">
        <v>3</v>
      </c>
      <c r="F228" s="139">
        <f t="shared" si="98"/>
        <v>250</v>
      </c>
      <c r="G228" s="31" t="s">
        <v>360</v>
      </c>
      <c r="H228" s="140">
        <v>72</v>
      </c>
      <c r="I228" s="31" t="s">
        <v>1503</v>
      </c>
      <c r="J228" s="140">
        <v>178</v>
      </c>
      <c r="K228" s="175">
        <v>2</v>
      </c>
      <c r="L228" s="19" t="s">
        <v>232</v>
      </c>
      <c r="M228" s="19" t="s">
        <v>1267</v>
      </c>
      <c r="N228" s="132" t="s">
        <v>366</v>
      </c>
      <c r="O228" s="11"/>
      <c r="P228" s="12"/>
      <c r="Q228" s="12"/>
      <c r="R228" s="12"/>
      <c r="S228" s="14">
        <v>0.3</v>
      </c>
      <c r="T228" s="13">
        <v>0.99</v>
      </c>
      <c r="U228" s="13"/>
      <c r="V228" s="13"/>
      <c r="W228" s="13"/>
      <c r="X228" s="13"/>
      <c r="Y228" s="13"/>
      <c r="Z228" s="22"/>
      <c r="AA228" s="200"/>
      <c r="AB228" s="191">
        <f>H228*S228</f>
        <v>21.599999999999998</v>
      </c>
      <c r="AC228" s="16">
        <f>J228-AE228</f>
        <v>1.7800000000000011</v>
      </c>
      <c r="AD228" s="16">
        <f>H228-AB228</f>
        <v>50.400000000000006</v>
      </c>
      <c r="AE228" s="16">
        <f>J228*T228</f>
        <v>176.22</v>
      </c>
      <c r="AF228" s="17">
        <f t="shared" si="104"/>
        <v>0.3</v>
      </c>
      <c r="AG228" s="17">
        <f t="shared" si="105"/>
        <v>0.99</v>
      </c>
      <c r="AH228" s="17">
        <f t="shared" si="106"/>
        <v>0.92386655260906758</v>
      </c>
      <c r="AI228" s="17">
        <f t="shared" si="107"/>
        <v>0.77760127084988084</v>
      </c>
      <c r="AJ228" s="18">
        <f t="shared" si="110"/>
        <v>29.999999999999972</v>
      </c>
      <c r="AK228" s="18">
        <f t="shared" si="103"/>
        <v>0.70707070707070707</v>
      </c>
      <c r="AL228" s="14">
        <f t="shared" si="108"/>
        <v>0.79127999999999998</v>
      </c>
    </row>
  </sheetData>
  <sheetProtection algorithmName="SHA-512" hashValue="Z3os5FwoZz87+4M0vwgPjSABQ7Z/m/2kzoSHM2x2tAZ51CAaRl7tGsA57/BU9ho6L8k+PTqNybgEjxK2xJ13tA==" saltValue="ukZ3nWrRV3/xiC3sS5nw8Q==" spinCount="100000" sheet="1" objects="1" scenarios="1" selectLockedCells="1" selectUnlockedCells="1"/>
  <mergeCells count="29">
    <mergeCell ref="B2:B4"/>
    <mergeCell ref="C2:C4"/>
    <mergeCell ref="D2:D4"/>
    <mergeCell ref="E2:E4"/>
    <mergeCell ref="F2:J2"/>
    <mergeCell ref="O2:AA2"/>
    <mergeCell ref="AB2:AL2"/>
    <mergeCell ref="G3:H3"/>
    <mergeCell ref="I3:J3"/>
    <mergeCell ref="K3:K4"/>
    <mergeCell ref="L3:L4"/>
    <mergeCell ref="M3:M4"/>
    <mergeCell ref="N3:N4"/>
    <mergeCell ref="K2:N2"/>
    <mergeCell ref="Z3:AA3"/>
    <mergeCell ref="S3:S4"/>
    <mergeCell ref="T3:T4"/>
    <mergeCell ref="U3:U4"/>
    <mergeCell ref="V3:V4"/>
    <mergeCell ref="W3:W4"/>
    <mergeCell ref="X3:X4"/>
    <mergeCell ref="Y3:Y4"/>
    <mergeCell ref="AL3:AL4"/>
    <mergeCell ref="AF3:AF4"/>
    <mergeCell ref="AG3:AG4"/>
    <mergeCell ref="AH3:AH4"/>
    <mergeCell ref="AI3:AI4"/>
    <mergeCell ref="AJ3:AJ4"/>
    <mergeCell ref="AK3:AK4"/>
  </mergeCells>
  <phoneticPr fontId="1" type="noConversion"/>
  <printOptions horizontalCentered="1" verticalCentered="1"/>
  <pageMargins left="0" right="0" top="0" bottom="0" header="0" footer="0"/>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90" zoomScaleNormal="90" workbookViewId="0">
      <pane xSplit="1" ySplit="1" topLeftCell="B2" activePane="bottomRight" state="frozen"/>
      <selection pane="topRight" activeCell="B1" sqref="B1"/>
      <selection pane="bottomLeft" activeCell="A2" sqref="A2"/>
      <selection pane="bottomRight" activeCell="B13" sqref="B13"/>
    </sheetView>
  </sheetViews>
  <sheetFormatPr defaultRowHeight="16.5" x14ac:dyDescent="0.3"/>
  <cols>
    <col min="1" max="1" width="9" style="20"/>
    <col min="2" max="2" width="113.75" customWidth="1"/>
  </cols>
  <sheetData>
    <row r="1" spans="1:2" x14ac:dyDescent="0.3">
      <c r="A1" s="2" t="s">
        <v>230</v>
      </c>
      <c r="B1" s="2" t="s">
        <v>231</v>
      </c>
    </row>
    <row r="2" spans="1:2" x14ac:dyDescent="0.3">
      <c r="A2" s="20" t="s">
        <v>575</v>
      </c>
      <c r="B2" t="s">
        <v>574</v>
      </c>
    </row>
    <row r="3" spans="1:2" x14ac:dyDescent="0.3">
      <c r="A3" s="20" t="s">
        <v>499</v>
      </c>
      <c r="B3" t="s">
        <v>500</v>
      </c>
    </row>
    <row r="4" spans="1:2" x14ac:dyDescent="0.3">
      <c r="A4" s="20" t="s">
        <v>249</v>
      </c>
      <c r="B4" t="s">
        <v>250</v>
      </c>
    </row>
    <row r="5" spans="1:2" x14ac:dyDescent="0.3">
      <c r="A5" s="20" t="s">
        <v>358</v>
      </c>
      <c r="B5" t="s">
        <v>359</v>
      </c>
    </row>
    <row r="6" spans="1:2" x14ac:dyDescent="0.3">
      <c r="A6" s="20" t="s">
        <v>276</v>
      </c>
      <c r="B6" t="s">
        <v>277</v>
      </c>
    </row>
    <row r="7" spans="1:2" x14ac:dyDescent="0.3">
      <c r="A7" s="20" t="s">
        <v>657</v>
      </c>
      <c r="B7" t="s">
        <v>658</v>
      </c>
    </row>
    <row r="8" spans="1:2" x14ac:dyDescent="0.3">
      <c r="A8" s="20" t="s">
        <v>692</v>
      </c>
      <c r="B8" s="1" t="s">
        <v>693</v>
      </c>
    </row>
    <row r="9" spans="1:2" x14ac:dyDescent="0.3">
      <c r="A9" s="20" t="s">
        <v>607</v>
      </c>
      <c r="B9" t="s">
        <v>606</v>
      </c>
    </row>
    <row r="10" spans="1:2" x14ac:dyDescent="0.3">
      <c r="A10" s="20" t="s">
        <v>352</v>
      </c>
      <c r="B10" t="s">
        <v>351</v>
      </c>
    </row>
    <row r="11" spans="1:2" x14ac:dyDescent="0.3">
      <c r="A11" s="20" t="s">
        <v>345</v>
      </c>
      <c r="B11" t="s">
        <v>344</v>
      </c>
    </row>
    <row r="12" spans="1:2" x14ac:dyDescent="0.3">
      <c r="A12" s="20" t="s">
        <v>303</v>
      </c>
      <c r="B12" t="s">
        <v>302</v>
      </c>
    </row>
    <row r="13" spans="1:2" x14ac:dyDescent="0.3">
      <c r="A13" s="20" t="s">
        <v>245</v>
      </c>
      <c r="B13" t="s">
        <v>244</v>
      </c>
    </row>
    <row r="14" spans="1:2" x14ac:dyDescent="0.3">
      <c r="A14" s="20" t="s">
        <v>321</v>
      </c>
      <c r="B14" t="s">
        <v>322</v>
      </c>
    </row>
    <row r="15" spans="1:2" x14ac:dyDescent="0.3">
      <c r="A15" s="20" t="s">
        <v>378</v>
      </c>
      <c r="B15" t="s">
        <v>385</v>
      </c>
    </row>
    <row r="16" spans="1:2" x14ac:dyDescent="0.3">
      <c r="A16" s="20" t="s">
        <v>247</v>
      </c>
      <c r="B16" s="3" t="s">
        <v>248</v>
      </c>
    </row>
    <row r="17" spans="1:2" x14ac:dyDescent="0.3">
      <c r="A17" s="20" t="s">
        <v>275</v>
      </c>
      <c r="B17" t="s">
        <v>286</v>
      </c>
    </row>
    <row r="18" spans="1:2" x14ac:dyDescent="0.3">
      <c r="A18" s="20" t="s">
        <v>305</v>
      </c>
      <c r="B18" t="s">
        <v>304</v>
      </c>
    </row>
    <row r="19" spans="1:2" x14ac:dyDescent="0.3">
      <c r="A19" s="20" t="s">
        <v>309</v>
      </c>
      <c r="B19" t="s">
        <v>310</v>
      </c>
    </row>
    <row r="20" spans="1:2" x14ac:dyDescent="0.3">
      <c r="A20" s="20" t="s">
        <v>301</v>
      </c>
      <c r="B20" t="s">
        <v>300</v>
      </c>
    </row>
    <row r="21" spans="1:2" x14ac:dyDescent="0.3">
      <c r="A21" s="20" t="s">
        <v>262</v>
      </c>
      <c r="B21" t="s">
        <v>266</v>
      </c>
    </row>
    <row r="22" spans="1:2" x14ac:dyDescent="0.3">
      <c r="A22" s="20" t="s">
        <v>312</v>
      </c>
      <c r="B22" t="s">
        <v>313</v>
      </c>
    </row>
    <row r="23" spans="1:2" x14ac:dyDescent="0.3">
      <c r="A23" s="20" t="s">
        <v>1390</v>
      </c>
      <c r="B23" t="s">
        <v>1389</v>
      </c>
    </row>
    <row r="24" spans="1:2" x14ac:dyDescent="0.3">
      <c r="A24" s="20" t="s">
        <v>240</v>
      </c>
      <c r="B24" t="s">
        <v>241</v>
      </c>
    </row>
    <row r="25" spans="1:2" x14ac:dyDescent="0.3">
      <c r="A25" s="20" t="s">
        <v>1256</v>
      </c>
      <c r="B25" t="s">
        <v>1257</v>
      </c>
    </row>
    <row r="26" spans="1:2" x14ac:dyDescent="0.3">
      <c r="A26" s="20" t="s">
        <v>1394</v>
      </c>
      <c r="B26" t="s">
        <v>1397</v>
      </c>
    </row>
    <row r="27" spans="1:2" s="1" customFormat="1" x14ac:dyDescent="0.3">
      <c r="A27" s="20" t="s">
        <v>826</v>
      </c>
      <c r="B27" t="s">
        <v>827</v>
      </c>
    </row>
    <row r="28" spans="1:2" ht="18" x14ac:dyDescent="0.3">
      <c r="A28" s="20" t="s">
        <v>1072</v>
      </c>
      <c r="B28" t="s">
        <v>1073</v>
      </c>
    </row>
    <row r="29" spans="1:2" x14ac:dyDescent="0.3">
      <c r="A29" s="20" t="s">
        <v>327</v>
      </c>
      <c r="B29" t="s">
        <v>320</v>
      </c>
    </row>
    <row r="30" spans="1:2" x14ac:dyDescent="0.3">
      <c r="A30" s="20" t="s">
        <v>356</v>
      </c>
      <c r="B30" t="s">
        <v>357</v>
      </c>
    </row>
    <row r="31" spans="1:2" x14ac:dyDescent="0.3">
      <c r="A31" s="20" t="s">
        <v>337</v>
      </c>
      <c r="B31" t="s">
        <v>338</v>
      </c>
    </row>
    <row r="32" spans="1:2" x14ac:dyDescent="0.3">
      <c r="A32" s="20" t="s">
        <v>1002</v>
      </c>
      <c r="B32" t="s">
        <v>1003</v>
      </c>
    </row>
    <row r="33" spans="1:2" x14ac:dyDescent="0.3">
      <c r="A33" s="20" t="s">
        <v>317</v>
      </c>
      <c r="B33" t="s">
        <v>1063</v>
      </c>
    </row>
    <row r="34" spans="1:2" x14ac:dyDescent="0.3">
      <c r="A34" s="20" t="s">
        <v>403</v>
      </c>
      <c r="B34" t="s">
        <v>402</v>
      </c>
    </row>
    <row r="35" spans="1:2" x14ac:dyDescent="0.3">
      <c r="A35" s="20" t="s">
        <v>255</v>
      </c>
      <c r="B35" t="s">
        <v>254</v>
      </c>
    </row>
    <row r="36" spans="1:2" x14ac:dyDescent="0.3">
      <c r="A36" s="20" t="s">
        <v>349</v>
      </c>
      <c r="B36" t="s">
        <v>348</v>
      </c>
    </row>
    <row r="37" spans="1:2" x14ac:dyDescent="0.3">
      <c r="A37" s="20" t="s">
        <v>602</v>
      </c>
      <c r="B37" t="s">
        <v>603</v>
      </c>
    </row>
    <row r="38" spans="1:2" x14ac:dyDescent="0.3">
      <c r="A38" s="20" t="s">
        <v>983</v>
      </c>
      <c r="B38" t="s">
        <v>984</v>
      </c>
    </row>
    <row r="39" spans="1:2" x14ac:dyDescent="0.3">
      <c r="A39" s="20" t="s">
        <v>232</v>
      </c>
      <c r="B39" t="s">
        <v>233</v>
      </c>
    </row>
    <row r="40" spans="1:2" x14ac:dyDescent="0.3">
      <c r="A40" s="20" t="s">
        <v>129</v>
      </c>
      <c r="B40" t="s">
        <v>246</v>
      </c>
    </row>
    <row r="41" spans="1:2" x14ac:dyDescent="0.3">
      <c r="A41" s="20" t="s">
        <v>609</v>
      </c>
      <c r="B41" t="s">
        <v>608</v>
      </c>
    </row>
    <row r="42" spans="1:2" x14ac:dyDescent="0.3">
      <c r="A42" s="20" t="s">
        <v>257</v>
      </c>
      <c r="B42" t="s">
        <v>256</v>
      </c>
    </row>
    <row r="43" spans="1:2" x14ac:dyDescent="0.3">
      <c r="A43" s="20" t="s">
        <v>292</v>
      </c>
      <c r="B43" t="s">
        <v>291</v>
      </c>
    </row>
    <row r="44" spans="1:2" x14ac:dyDescent="0.3">
      <c r="A44" s="20" t="s">
        <v>272</v>
      </c>
      <c r="B44" t="s">
        <v>271</v>
      </c>
    </row>
    <row r="45" spans="1:2" x14ac:dyDescent="0.3">
      <c r="A45" s="20" t="s">
        <v>655</v>
      </c>
      <c r="B45" t="s">
        <v>656</v>
      </c>
    </row>
    <row r="46" spans="1:2" x14ac:dyDescent="0.3">
      <c r="A46" s="20" t="s">
        <v>480</v>
      </c>
      <c r="B46" t="s">
        <v>481</v>
      </c>
    </row>
    <row r="47" spans="1:2" x14ac:dyDescent="0.3">
      <c r="A47" s="20" t="s">
        <v>290</v>
      </c>
      <c r="B47" t="s">
        <v>457</v>
      </c>
    </row>
    <row r="48" spans="1:2" x14ac:dyDescent="0.3">
      <c r="A48" s="20" t="s">
        <v>123</v>
      </c>
      <c r="B48" t="s">
        <v>237</v>
      </c>
    </row>
    <row r="49" spans="1:2" x14ac:dyDescent="0.3">
      <c r="A49" s="20" t="s">
        <v>1091</v>
      </c>
      <c r="B49" t="s">
        <v>1090</v>
      </c>
    </row>
    <row r="50" spans="1:2" x14ac:dyDescent="0.3">
      <c r="A50" s="20" t="s">
        <v>341</v>
      </c>
      <c r="B50" t="s">
        <v>340</v>
      </c>
    </row>
    <row r="51" spans="1:2" x14ac:dyDescent="0.3">
      <c r="A51" s="20" t="s">
        <v>315</v>
      </c>
      <c r="B51" t="s">
        <v>314</v>
      </c>
    </row>
    <row r="52" spans="1:2" x14ac:dyDescent="0.3">
      <c r="A52" s="20" t="s">
        <v>229</v>
      </c>
      <c r="B52" t="s">
        <v>242</v>
      </c>
    </row>
    <row r="53" spans="1:2" x14ac:dyDescent="0.3">
      <c r="A53" s="20" t="s">
        <v>611</v>
      </c>
      <c r="B53" t="s">
        <v>610</v>
      </c>
    </row>
    <row r="54" spans="1:2" x14ac:dyDescent="0.3">
      <c r="A54" s="20" t="s">
        <v>335</v>
      </c>
      <c r="B54" t="s">
        <v>336</v>
      </c>
    </row>
    <row r="55" spans="1:2" x14ac:dyDescent="0.3">
      <c r="A55" s="20" t="s">
        <v>371</v>
      </c>
      <c r="B55" t="s">
        <v>372</v>
      </c>
    </row>
    <row r="56" spans="1:2" x14ac:dyDescent="0.3">
      <c r="A56" s="21" t="s">
        <v>605</v>
      </c>
      <c r="B56" s="3" t="s">
        <v>604</v>
      </c>
    </row>
  </sheetData>
  <sheetProtection algorithmName="SHA-512" hashValue="EQ5BJJsh5r7ps06o0TBkHqggSOBFdtfWU6uzX7pNnWDfTgrYy5egJ161GGiUjG+kOCiEBFbIQiutsa3/yLlNlA==" saltValue="fVpOtkE9nRu+MoYbKzjeJA==" spinCount="100000" sheet="1" objects="1" scenarios="1" selectLockedCells="1" selectUnlockedCells="1"/>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선택문헌특성(191편)</vt:lpstr>
      <vt:lpstr>진단정확도</vt:lpstr>
      <vt:lpstr>약어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PJJ</dc:creator>
  <cp:lastModifiedBy>PJJ</cp:lastModifiedBy>
  <cp:lastPrinted>2023-06-02T05:08:23Z</cp:lastPrinted>
  <dcterms:created xsi:type="dcterms:W3CDTF">2023-04-26T01:39:40Z</dcterms:created>
  <dcterms:modified xsi:type="dcterms:W3CDTF">2024-03-14T11:07:58Z</dcterms:modified>
</cp:coreProperties>
</file>