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i4NvnAbu/SGpQUU7obsqCM7xrcgPKcUaR/43c746sUxL/EHmpZbtYFA3bgkdg4h+BdmDE9Z3p5XD5rlUvUyFsg==" saltValue="cADenHF6GakwfpnNdnOEzg==" spinCount="100000"/>
  <workbookPr showInkAnnotation="0" defaultThemeVersion="164011"/>
  <mc:AlternateContent xmlns:mc="http://schemas.openxmlformats.org/markup-compatibility/2006">
    <mc:Choice Requires="x15">
      <x15ac:absPath xmlns:x15ac="http://schemas.microsoft.com/office/spreadsheetml/2010/11/ac" url="D:\0. 2024년_업무관련 파일\1. HTR\0.1 AI_보고서작성\2024년_보고서\검독요청\최종제출본\FINAL_제출본\NR23-001-24_알레르기비염천식_최종본\"/>
    </mc:Choice>
  </mc:AlternateContent>
  <bookViews>
    <workbookView xWindow="0" yWindow="0" windowWidth="16200" windowHeight="24525" tabRatio="702"/>
  </bookViews>
  <sheets>
    <sheet name="자료추출_F(38편)" sheetId="8" r:id="rId1"/>
    <sheet name="안전성_T_Final" sheetId="10" r:id="rId2"/>
    <sheet name="비염_안전성(26편)" sheetId="18" r:id="rId3"/>
    <sheet name="천식_안전성(13편)" sheetId="19" r:id="rId4"/>
    <sheet name="효과성_Final" sheetId="11" r:id="rId5"/>
    <sheet name="효과성_비염(26편)" sheetId="20" r:id="rId6"/>
    <sheet name="효과성_천식(13편)" sheetId="21" r:id="rId7"/>
    <sheet name="비뚤림위험평가" sheetId="22" r:id="rId8"/>
  </sheets>
  <definedNames>
    <definedName name="_xlnm._FilterDatabase" localSheetId="2" hidden="1">'비염_안전성(26편)'!$A$1:$S$125</definedName>
    <definedName name="_xlnm._FilterDatabase" localSheetId="1" hidden="1">안전성_T_Final!$A$1:$S$165</definedName>
    <definedName name="_xlnm._FilterDatabase" localSheetId="0" hidden="1">'자료추출_F(38편)'!$A$1:$M$39</definedName>
    <definedName name="_xlnm._FilterDatabase" localSheetId="3" hidden="1">'천식_안전성(13편)'!$A$1:$S$43</definedName>
    <definedName name="_xlnm._FilterDatabase" localSheetId="4" hidden="1">효과성_Final!$A$1:$AF$342</definedName>
    <definedName name="_xlnm._FilterDatabase" localSheetId="5" hidden="1">'효과성_비염(26편)'!$A$1:$AG$225</definedName>
    <definedName name="_xlnm._FilterDatabase" localSheetId="6" hidden="1">'효과성_천식(13편)'!$A$1:$AG$129</definedName>
  </definedNames>
  <calcPr calcId="162913"/>
</workbook>
</file>

<file path=xl/calcChain.xml><?xml version="1.0" encoding="utf-8"?>
<calcChain xmlns="http://schemas.openxmlformats.org/spreadsheetml/2006/main">
  <c r="T50" i="21" l="1"/>
  <c r="AE50" i="21"/>
  <c r="AA50" i="21" s="1"/>
  <c r="AD50" i="21"/>
  <c r="Y50" i="21"/>
  <c r="U50" i="21" s="1"/>
  <c r="W50" i="21"/>
  <c r="X50" i="21"/>
  <c r="Z50" i="21"/>
  <c r="U7" i="20" l="1"/>
  <c r="AA129" i="21"/>
  <c r="Z129" i="21"/>
  <c r="U129" i="21"/>
  <c r="T129" i="21"/>
  <c r="AA120" i="21"/>
  <c r="U120" i="21"/>
  <c r="AA119" i="21"/>
  <c r="U119" i="21"/>
  <c r="AA118" i="21"/>
  <c r="U118" i="21"/>
  <c r="AA117" i="21"/>
  <c r="U117" i="21"/>
  <c r="T116" i="21"/>
  <c r="AA113" i="21"/>
  <c r="U113" i="21"/>
  <c r="AA110" i="21"/>
  <c r="U110" i="21"/>
  <c r="AA95" i="21"/>
  <c r="Z95" i="21"/>
  <c r="U95" i="21"/>
  <c r="T95" i="21"/>
  <c r="AA92" i="21"/>
  <c r="U92" i="21"/>
  <c r="Z91" i="21"/>
  <c r="Z92" i="21" s="1"/>
  <c r="T91" i="21"/>
  <c r="T92" i="21" s="1"/>
  <c r="Z88" i="21"/>
  <c r="T88" i="21"/>
  <c r="AA79" i="21"/>
  <c r="Z79" i="21"/>
  <c r="U79" i="21"/>
  <c r="T79" i="21"/>
  <c r="Z76" i="21"/>
  <c r="T76" i="21"/>
  <c r="AA73" i="21"/>
  <c r="Z73" i="21"/>
  <c r="U73" i="21"/>
  <c r="T73" i="21"/>
  <c r="AE55" i="21"/>
  <c r="AD55" i="21"/>
  <c r="AC55" i="21"/>
  <c r="Z55" i="21"/>
  <c r="Y55" i="21"/>
  <c r="X55" i="21"/>
  <c r="W55" i="21"/>
  <c r="T55" i="21"/>
  <c r="AA54" i="21"/>
  <c r="U54" i="21"/>
  <c r="AA53" i="21"/>
  <c r="U53" i="21"/>
  <c r="AA52" i="21"/>
  <c r="U52" i="21"/>
  <c r="AA51" i="21"/>
  <c r="U51" i="21"/>
  <c r="AA49" i="21"/>
  <c r="U49" i="21"/>
  <c r="AA48" i="21"/>
  <c r="U48" i="21"/>
  <c r="AE47" i="21"/>
  <c r="AD47" i="21"/>
  <c r="AC47" i="21"/>
  <c r="Z47" i="21"/>
  <c r="Y47" i="21"/>
  <c r="X47" i="21"/>
  <c r="W47" i="21"/>
  <c r="T47" i="21"/>
  <c r="AA46" i="21"/>
  <c r="U46" i="21"/>
  <c r="AA45" i="21"/>
  <c r="U45" i="21"/>
  <c r="AA29" i="21"/>
  <c r="U29" i="21"/>
  <c r="AA28" i="21"/>
  <c r="U28" i="21"/>
  <c r="AA27" i="21"/>
  <c r="U27" i="21"/>
  <c r="AA26" i="21"/>
  <c r="U26" i="21"/>
  <c r="AA25" i="21"/>
  <c r="U25" i="21"/>
  <c r="AA24" i="21"/>
  <c r="U24" i="21"/>
  <c r="AA23" i="21"/>
  <c r="U23" i="21"/>
  <c r="AA22" i="21"/>
  <c r="U22" i="21"/>
  <c r="AA20" i="21"/>
  <c r="U20" i="21"/>
  <c r="AA19" i="21"/>
  <c r="U19" i="21"/>
  <c r="AA18" i="21"/>
  <c r="U18" i="21"/>
  <c r="AA17" i="21"/>
  <c r="U17" i="21"/>
  <c r="Z16" i="21"/>
  <c r="T16" i="21"/>
  <c r="AA225" i="20"/>
  <c r="U225" i="20"/>
  <c r="AA223" i="20"/>
  <c r="U223" i="20"/>
  <c r="Z220" i="20"/>
  <c r="T220" i="20"/>
  <c r="AA201" i="20"/>
  <c r="U201" i="20"/>
  <c r="AA200" i="20"/>
  <c r="U200" i="20"/>
  <c r="U199" i="20"/>
  <c r="U198" i="20"/>
  <c r="AA196" i="20"/>
  <c r="U196" i="20"/>
  <c r="AA195" i="20"/>
  <c r="U195" i="20"/>
  <c r="AE193" i="20"/>
  <c r="AD193" i="20"/>
  <c r="AC193" i="20"/>
  <c r="Z193" i="20"/>
  <c r="Y193" i="20"/>
  <c r="X193" i="20"/>
  <c r="W193" i="20"/>
  <c r="T193" i="20"/>
  <c r="AA192" i="20"/>
  <c r="U192" i="20"/>
  <c r="AA191" i="20"/>
  <c r="U191" i="20"/>
  <c r="AA189" i="20"/>
  <c r="U189" i="20"/>
  <c r="AA188" i="20"/>
  <c r="U188" i="20"/>
  <c r="AE187" i="20"/>
  <c r="AD187" i="20"/>
  <c r="AC187" i="20"/>
  <c r="Z187" i="20"/>
  <c r="Y187" i="20"/>
  <c r="X187" i="20"/>
  <c r="W187" i="20"/>
  <c r="T187" i="20"/>
  <c r="AA186" i="20"/>
  <c r="U186" i="20"/>
  <c r="AA185" i="20"/>
  <c r="U185" i="20"/>
  <c r="AA183" i="20"/>
  <c r="U183" i="20"/>
  <c r="AA182" i="20"/>
  <c r="U182" i="20"/>
  <c r="AE180" i="20"/>
  <c r="AD180" i="20"/>
  <c r="AC180" i="20"/>
  <c r="Z180" i="20"/>
  <c r="Y180" i="20"/>
  <c r="X180" i="20"/>
  <c r="W180" i="20"/>
  <c r="T180" i="20"/>
  <c r="AA179" i="20"/>
  <c r="U179" i="20"/>
  <c r="AA178" i="20"/>
  <c r="U178" i="20"/>
  <c r="U175" i="20"/>
  <c r="T175" i="20"/>
  <c r="U172" i="20"/>
  <c r="T172" i="20"/>
  <c r="AA156" i="20"/>
  <c r="U156" i="20"/>
  <c r="AA155" i="20"/>
  <c r="U155" i="20"/>
  <c r="AA154" i="20"/>
  <c r="U154" i="20"/>
  <c r="AA153" i="20"/>
  <c r="U153" i="20"/>
  <c r="AA152" i="20"/>
  <c r="U152" i="20"/>
  <c r="AA151" i="20"/>
  <c r="U151" i="20"/>
  <c r="AA150" i="20"/>
  <c r="U150" i="20"/>
  <c r="AA149" i="20"/>
  <c r="U149" i="20"/>
  <c r="AA148" i="20"/>
  <c r="U148" i="20"/>
  <c r="AA147" i="20"/>
  <c r="U147" i="20"/>
  <c r="AA146" i="20"/>
  <c r="U146" i="20"/>
  <c r="AA145" i="20"/>
  <c r="U145" i="20"/>
  <c r="AA144" i="20"/>
  <c r="U144" i="20"/>
  <c r="AA143" i="20"/>
  <c r="U143" i="20"/>
  <c r="AA142" i="20"/>
  <c r="U142" i="20"/>
  <c r="AA141" i="20"/>
  <c r="U141" i="20"/>
  <c r="AA140" i="20"/>
  <c r="U140" i="20"/>
  <c r="AA139" i="20"/>
  <c r="U139" i="20"/>
  <c r="AA138" i="20"/>
  <c r="U138" i="20"/>
  <c r="AE137" i="20"/>
  <c r="AD137" i="20"/>
  <c r="AC137" i="20"/>
  <c r="Z137" i="20"/>
  <c r="Y137" i="20"/>
  <c r="X137" i="20"/>
  <c r="W137" i="20"/>
  <c r="T137" i="20"/>
  <c r="AA136" i="20"/>
  <c r="U136" i="20"/>
  <c r="AA135" i="20"/>
  <c r="U135" i="20"/>
  <c r="AA125" i="20"/>
  <c r="U125" i="20"/>
  <c r="AA124" i="20"/>
  <c r="U124" i="20"/>
  <c r="AA123" i="20"/>
  <c r="U123" i="20"/>
  <c r="AA122" i="20"/>
  <c r="U122" i="20"/>
  <c r="AA117" i="20"/>
  <c r="U117" i="20"/>
  <c r="AA116" i="20"/>
  <c r="U116" i="20"/>
  <c r="AA115" i="20"/>
  <c r="U115" i="20"/>
  <c r="AE114" i="20"/>
  <c r="AD114" i="20"/>
  <c r="AC114" i="20"/>
  <c r="Z114" i="20"/>
  <c r="Y114" i="20"/>
  <c r="X114" i="20"/>
  <c r="W114" i="20"/>
  <c r="T114" i="20"/>
  <c r="AA113" i="20"/>
  <c r="U113" i="20"/>
  <c r="AA112" i="20"/>
  <c r="U112" i="20"/>
  <c r="AA103" i="20"/>
  <c r="U103" i="20"/>
  <c r="AA102" i="20"/>
  <c r="U102" i="20"/>
  <c r="AA101" i="20"/>
  <c r="U101" i="20"/>
  <c r="AA100" i="20"/>
  <c r="U100" i="20"/>
  <c r="AA99" i="20"/>
  <c r="U99" i="20"/>
  <c r="AA98" i="20"/>
  <c r="U98" i="20"/>
  <c r="AA97" i="20"/>
  <c r="U97" i="20"/>
  <c r="AA96" i="20"/>
  <c r="U96" i="20"/>
  <c r="AA95" i="20"/>
  <c r="U95" i="20"/>
  <c r="AA94" i="20"/>
  <c r="U94" i="20"/>
  <c r="AA93" i="20"/>
  <c r="U93" i="20"/>
  <c r="AA92" i="20"/>
  <c r="U92" i="20"/>
  <c r="AA91" i="20"/>
  <c r="U91" i="20"/>
  <c r="AA90" i="20"/>
  <c r="U90" i="20"/>
  <c r="AA89" i="20"/>
  <c r="U89" i="20"/>
  <c r="AA88" i="20"/>
  <c r="U88" i="20"/>
  <c r="AC85" i="20"/>
  <c r="AA85" i="20" s="1"/>
  <c r="W85" i="20"/>
  <c r="U85" i="20" s="1"/>
  <c r="AA84" i="20"/>
  <c r="U84" i="20"/>
  <c r="AA83" i="20"/>
  <c r="U83" i="20"/>
  <c r="AA82" i="20"/>
  <c r="U82" i="20"/>
  <c r="AA81" i="20"/>
  <c r="U81" i="20"/>
  <c r="AA80" i="20"/>
  <c r="U80" i="20"/>
  <c r="AA79" i="20"/>
  <c r="U79" i="20"/>
  <c r="AA78" i="20"/>
  <c r="U78" i="20"/>
  <c r="AE58" i="20"/>
  <c r="AD58" i="20"/>
  <c r="AC58" i="20"/>
  <c r="Z58" i="20"/>
  <c r="Y58" i="20"/>
  <c r="X58" i="20"/>
  <c r="W58" i="20"/>
  <c r="T58" i="20"/>
  <c r="AA57" i="20"/>
  <c r="U57" i="20"/>
  <c r="AA56" i="20"/>
  <c r="U56" i="20"/>
  <c r="AE55" i="20"/>
  <c r="AD55" i="20"/>
  <c r="AC55" i="20"/>
  <c r="Z55" i="20"/>
  <c r="Y55" i="20"/>
  <c r="X55" i="20"/>
  <c r="W55" i="20"/>
  <c r="T55" i="20"/>
  <c r="AA54" i="20"/>
  <c r="U54" i="20"/>
  <c r="AA53" i="20"/>
  <c r="U53" i="20"/>
  <c r="AE52" i="20"/>
  <c r="AD52" i="20"/>
  <c r="AC52" i="20"/>
  <c r="Z52" i="20"/>
  <c r="Y52" i="20"/>
  <c r="X52" i="20"/>
  <c r="W52" i="20"/>
  <c r="T52" i="20"/>
  <c r="AA51" i="20"/>
  <c r="U51" i="20"/>
  <c r="AA50" i="20"/>
  <c r="U50" i="20"/>
  <c r="AE49" i="20"/>
  <c r="AD49" i="20"/>
  <c r="AC49" i="20"/>
  <c r="Z49" i="20"/>
  <c r="Y49" i="20"/>
  <c r="X49" i="20"/>
  <c r="W49" i="20"/>
  <c r="T49" i="20"/>
  <c r="AE48" i="20"/>
  <c r="AD48" i="20"/>
  <c r="AC48" i="20"/>
  <c r="Z48" i="20"/>
  <c r="Y48" i="20"/>
  <c r="X48" i="20"/>
  <c r="W48" i="20"/>
  <c r="T48" i="20"/>
  <c r="AE47" i="20"/>
  <c r="AD47" i="20"/>
  <c r="AC47" i="20"/>
  <c r="Z47" i="20"/>
  <c r="Y47" i="20"/>
  <c r="X47" i="20"/>
  <c r="W47" i="20"/>
  <c r="T47" i="20"/>
  <c r="AA46" i="20"/>
  <c r="U46" i="20"/>
  <c r="AA45" i="20"/>
  <c r="U45" i="20"/>
  <c r="AA44" i="20"/>
  <c r="U44" i="20"/>
  <c r="AA43" i="20"/>
  <c r="U43" i="20"/>
  <c r="T42" i="20"/>
  <c r="AC41" i="20"/>
  <c r="AA41" i="20" s="1"/>
  <c r="W41" i="20"/>
  <c r="U41" i="20" s="1"/>
  <c r="AA18" i="20"/>
  <c r="Z18" i="20"/>
  <c r="U18" i="20"/>
  <c r="T18" i="20"/>
  <c r="AA7" i="20"/>
  <c r="Z7" i="20"/>
  <c r="T7" i="20"/>
  <c r="U114" i="20" l="1"/>
  <c r="AA114" i="20"/>
  <c r="U180" i="20"/>
  <c r="U48" i="20"/>
  <c r="AA49" i="20"/>
  <c r="AA180" i="20"/>
  <c r="U187" i="20"/>
  <c r="AA187" i="20"/>
  <c r="AA193" i="20"/>
  <c r="AA137" i="20"/>
  <c r="AA47" i="20"/>
  <c r="U52" i="20"/>
  <c r="AA52" i="20"/>
  <c r="AA55" i="20"/>
  <c r="U49" i="20"/>
  <c r="AA48" i="20"/>
  <c r="U193" i="20"/>
  <c r="U47" i="20"/>
  <c r="U55" i="20"/>
  <c r="U137" i="20"/>
  <c r="U47" i="21"/>
  <c r="AA47" i="21"/>
  <c r="U55" i="21"/>
  <c r="AA55" i="21"/>
  <c r="AC55" i="11" l="1"/>
  <c r="AD55" i="11"/>
  <c r="AB55" i="11"/>
  <c r="W55" i="11"/>
  <c r="X55" i="11"/>
  <c r="V55" i="11"/>
  <c r="Y55" i="11"/>
  <c r="S55" i="11"/>
  <c r="W61" i="11" l="1"/>
  <c r="X61" i="11"/>
  <c r="Z41" i="11"/>
  <c r="T41" i="11"/>
  <c r="AC212" i="11" l="1"/>
  <c r="AD212" i="11"/>
  <c r="AB212" i="11"/>
  <c r="Y212" i="11"/>
  <c r="W212" i="11"/>
  <c r="X212" i="11"/>
  <c r="V212" i="11"/>
  <c r="S212" i="11"/>
  <c r="S131" i="11"/>
  <c r="V61" i="11"/>
  <c r="S61" i="11"/>
  <c r="AC61" i="11"/>
  <c r="AD61" i="11"/>
  <c r="AB61" i="11"/>
  <c r="Y61" i="11"/>
  <c r="AC304" i="11"/>
  <c r="AD304" i="11"/>
  <c r="AB304" i="11"/>
  <c r="Y304" i="11"/>
  <c r="S259" i="11"/>
  <c r="S51" i="11"/>
  <c r="AC58" i="11"/>
  <c r="AD58" i="11"/>
  <c r="AB58" i="11"/>
  <c r="Y58" i="11"/>
  <c r="W58" i="11"/>
  <c r="X58" i="11"/>
  <c r="V58" i="11"/>
  <c r="S58" i="11"/>
  <c r="W304" i="11"/>
  <c r="X304" i="11"/>
  <c r="V304" i="11"/>
  <c r="S304" i="11"/>
  <c r="AC297" i="11"/>
  <c r="AD297" i="11"/>
  <c r="AB297" i="11"/>
  <c r="Y297" i="11"/>
  <c r="W297" i="11"/>
  <c r="X297" i="11"/>
  <c r="V297" i="11"/>
  <c r="S297" i="11"/>
  <c r="AC266" i="11"/>
  <c r="AD266" i="11"/>
  <c r="AB266" i="11"/>
  <c r="Y266" i="11"/>
  <c r="W266" i="11"/>
  <c r="X266" i="11"/>
  <c r="V266" i="11"/>
  <c r="S266" i="11"/>
  <c r="AC259" i="11"/>
  <c r="AD259" i="11"/>
  <c r="AB259" i="11"/>
  <c r="Y259" i="11"/>
  <c r="W259" i="11"/>
  <c r="X259" i="11"/>
  <c r="V259" i="11"/>
  <c r="AC171" i="11"/>
  <c r="AD171" i="11"/>
  <c r="AB171" i="11"/>
  <c r="Y171" i="11"/>
  <c r="W171" i="11"/>
  <c r="X171" i="11"/>
  <c r="V171" i="11"/>
  <c r="S171" i="11"/>
  <c r="Z95" i="11"/>
  <c r="Y94" i="11"/>
  <c r="Y95" i="11" s="1"/>
  <c r="T95" i="11"/>
  <c r="S94" i="11"/>
  <c r="S95" i="11" s="1"/>
  <c r="Y91" i="11"/>
  <c r="S91" i="11"/>
  <c r="Z76" i="11"/>
  <c r="Y79" i="11"/>
  <c r="S79" i="11"/>
  <c r="Y76" i="11"/>
  <c r="S76" i="11"/>
  <c r="Y310" i="11"/>
  <c r="S310" i="11"/>
  <c r="Y50" i="11"/>
  <c r="Y52" i="11"/>
  <c r="S52" i="11"/>
  <c r="S50" i="11"/>
  <c r="AD51" i="11"/>
  <c r="AC51" i="11"/>
  <c r="AB51" i="11"/>
  <c r="Y51" i="11"/>
  <c r="X51" i="11"/>
  <c r="W51" i="11"/>
  <c r="V51" i="11"/>
  <c r="T171" i="11" l="1"/>
  <c r="T266" i="11"/>
  <c r="T297" i="11"/>
  <c r="Z171" i="11"/>
  <c r="T304" i="11"/>
  <c r="Z266" i="11"/>
  <c r="Z259" i="11"/>
  <c r="T51" i="11"/>
  <c r="Z51" i="11"/>
  <c r="T287" i="11"/>
  <c r="S287" i="11"/>
  <c r="Y200" i="11"/>
  <c r="S200" i="11"/>
  <c r="AD50" i="11"/>
  <c r="AC50" i="11"/>
  <c r="AB50" i="11"/>
  <c r="X50" i="11"/>
  <c r="W50" i="11"/>
  <c r="V50" i="11"/>
  <c r="Z131" i="11"/>
  <c r="Y131" i="11"/>
  <c r="T131" i="11"/>
  <c r="Z82" i="11"/>
  <c r="Y82" i="11"/>
  <c r="T82" i="11"/>
  <c r="S82" i="11"/>
  <c r="S98" i="11"/>
  <c r="T98" i="11"/>
  <c r="Z98" i="11"/>
  <c r="Y98" i="11"/>
  <c r="T50" i="11" l="1"/>
  <c r="Z50" i="11"/>
  <c r="T316" i="11"/>
  <c r="T315" i="11"/>
  <c r="T210" i="11" l="1"/>
  <c r="Z210" i="11"/>
  <c r="Z212" i="11" l="1"/>
  <c r="T212" i="11"/>
  <c r="AC310" i="11"/>
  <c r="AD310" i="11"/>
  <c r="AB310" i="11"/>
  <c r="W310" i="11"/>
  <c r="X310" i="11"/>
  <c r="V310" i="11"/>
  <c r="Z181" i="11"/>
  <c r="T181" i="11"/>
  <c r="Z184" i="11"/>
  <c r="T184" i="11"/>
  <c r="S187" i="11"/>
  <c r="T76" i="11"/>
  <c r="Y340" i="11"/>
  <c r="S340" i="11"/>
  <c r="T284" i="11"/>
  <c r="S284" i="11"/>
  <c r="Z60" i="11"/>
  <c r="T60" i="11"/>
  <c r="T59" i="11"/>
  <c r="Z59" i="11"/>
  <c r="Z57" i="11"/>
  <c r="T57" i="11"/>
  <c r="T56" i="11"/>
  <c r="Z56" i="11"/>
  <c r="T55" i="11"/>
  <c r="Z54" i="11"/>
  <c r="T54" i="11"/>
  <c r="Z53" i="11"/>
  <c r="T53" i="11"/>
  <c r="Z304" i="11" l="1"/>
  <c r="T310" i="11"/>
  <c r="Z310" i="11"/>
  <c r="Z58" i="11"/>
  <c r="Z297" i="11"/>
  <c r="T58" i="11"/>
  <c r="Z55" i="11"/>
  <c r="W52" i="11"/>
  <c r="X52" i="11"/>
  <c r="V52" i="11"/>
  <c r="AC52" i="11"/>
  <c r="AD52" i="11"/>
  <c r="AB52" i="11"/>
  <c r="S45" i="11"/>
  <c r="T52" i="11" l="1"/>
  <c r="Z52" i="11"/>
  <c r="T259" i="11"/>
  <c r="T157" i="11"/>
  <c r="T156" i="11"/>
  <c r="T155" i="11"/>
  <c r="T154" i="11"/>
  <c r="T153" i="11"/>
  <c r="T152" i="11"/>
  <c r="T151" i="11"/>
  <c r="T150" i="11"/>
  <c r="Z157" i="11"/>
  <c r="Z156" i="11"/>
  <c r="Z155" i="11"/>
  <c r="Z154" i="11"/>
  <c r="Z153" i="11"/>
  <c r="Z152" i="11"/>
  <c r="Z151" i="11"/>
  <c r="Z150" i="11"/>
  <c r="Z149" i="11"/>
  <c r="Z148" i="11"/>
  <c r="Z147" i="11"/>
  <c r="T149" i="11"/>
  <c r="T148" i="11"/>
  <c r="T147" i="11"/>
  <c r="Z146" i="11"/>
  <c r="T146" i="11"/>
  <c r="Z145" i="11"/>
  <c r="T145" i="11"/>
  <c r="Z144" i="11"/>
  <c r="Z143" i="11"/>
  <c r="Z142" i="11"/>
  <c r="T144" i="11"/>
  <c r="T143" i="11"/>
  <c r="T142" i="11"/>
  <c r="Z49" i="11"/>
  <c r="Z48" i="11"/>
  <c r="Z47" i="11"/>
  <c r="Z46" i="11"/>
  <c r="T49" i="11"/>
  <c r="T48" i="11"/>
  <c r="T47" i="11"/>
  <c r="T46" i="11"/>
  <c r="AB44" i="11"/>
  <c r="Z44" i="11" s="1"/>
  <c r="V44" i="11"/>
  <c r="T44" i="11" s="1"/>
  <c r="Z321" i="11"/>
  <c r="T321" i="11"/>
  <c r="T319" i="11"/>
  <c r="Z319" i="11"/>
  <c r="T318" i="11"/>
  <c r="Z318" i="11"/>
  <c r="Z317" i="11"/>
  <c r="T317" i="11"/>
  <c r="Z313" i="11"/>
  <c r="Z312" i="11"/>
  <c r="Z309" i="11"/>
  <c r="Z308" i="11"/>
  <c r="T313" i="11"/>
  <c r="T312" i="11"/>
  <c r="T309" i="11"/>
  <c r="T308" i="11"/>
  <c r="T306" i="11"/>
  <c r="T305" i="11"/>
  <c r="Z306" i="11"/>
  <c r="Z305" i="11"/>
  <c r="Z303" i="11"/>
  <c r="Z302" i="11"/>
  <c r="T303" i="11"/>
  <c r="T302" i="11"/>
  <c r="Z300" i="11"/>
  <c r="T300" i="11"/>
  <c r="Z299" i="11"/>
  <c r="T299" i="11"/>
  <c r="Z296" i="11"/>
  <c r="T296" i="11"/>
  <c r="Z295" i="11"/>
  <c r="T295" i="11"/>
  <c r="Z268" i="11"/>
  <c r="T268" i="11"/>
  <c r="Z267" i="11"/>
  <c r="T267" i="11"/>
  <c r="Z258" i="11"/>
  <c r="Z260" i="11"/>
  <c r="Z261" i="11"/>
  <c r="Z262" i="11"/>
  <c r="Z263" i="11"/>
  <c r="Z264" i="11"/>
  <c r="Z265" i="11"/>
  <c r="T258" i="11"/>
  <c r="T260" i="11"/>
  <c r="T261" i="11"/>
  <c r="T262" i="11"/>
  <c r="T263" i="11"/>
  <c r="T264" i="11"/>
  <c r="T265" i="11"/>
  <c r="Z257" i="11"/>
  <c r="Z213" i="11"/>
  <c r="Z214" i="11"/>
  <c r="Z215" i="11"/>
  <c r="Z216" i="11"/>
  <c r="Z217" i="11"/>
  <c r="Z218" i="11"/>
  <c r="Z219" i="11"/>
  <c r="Z220" i="11"/>
  <c r="Z221" i="11"/>
  <c r="Z222" i="11"/>
  <c r="Z223" i="11"/>
  <c r="Z224" i="11"/>
  <c r="Z225" i="11"/>
  <c r="Z226" i="11"/>
  <c r="Z227" i="11"/>
  <c r="Z228" i="11"/>
  <c r="Z229" i="11"/>
  <c r="Z230" i="11"/>
  <c r="Z231" i="11"/>
  <c r="Z232" i="11"/>
  <c r="Z233" i="11"/>
  <c r="Z234" i="11"/>
  <c r="Z235" i="11"/>
  <c r="Z236" i="11"/>
  <c r="Z237" i="11"/>
  <c r="Z238" i="11"/>
  <c r="Z239" i="11"/>
  <c r="Z240" i="11"/>
  <c r="Z241" i="11"/>
  <c r="Z211" i="11"/>
  <c r="T257" i="11"/>
  <c r="T213" i="11"/>
  <c r="T214" i="11"/>
  <c r="T215" i="11"/>
  <c r="T216" i="11"/>
  <c r="T217" i="11"/>
  <c r="T218" i="11"/>
  <c r="T219" i="11"/>
  <c r="T220" i="11"/>
  <c r="T221" i="11"/>
  <c r="T222" i="11"/>
  <c r="T223" i="11"/>
  <c r="T224" i="11"/>
  <c r="T225" i="11"/>
  <c r="T226" i="11"/>
  <c r="T227" i="11"/>
  <c r="T228" i="11"/>
  <c r="T229" i="11"/>
  <c r="T230" i="11"/>
  <c r="T231" i="11"/>
  <c r="T232" i="11"/>
  <c r="T233" i="11"/>
  <c r="T234" i="11"/>
  <c r="T235" i="11"/>
  <c r="T236" i="11"/>
  <c r="T237" i="11"/>
  <c r="T238" i="11"/>
  <c r="T239" i="11"/>
  <c r="T240" i="11"/>
  <c r="T241" i="11"/>
  <c r="T211" i="11"/>
  <c r="Z189" i="11"/>
  <c r="Z190" i="11"/>
  <c r="Z191" i="11"/>
  <c r="T191" i="11"/>
  <c r="T190" i="11"/>
  <c r="T189" i="11"/>
  <c r="T188" i="11"/>
  <c r="Z188" i="11"/>
  <c r="Z174" i="11"/>
  <c r="T174" i="11"/>
  <c r="T173" i="11"/>
  <c r="Z173" i="11"/>
  <c r="Z172" i="11"/>
  <c r="T172" i="11"/>
  <c r="Z170" i="11"/>
  <c r="T170" i="11"/>
  <c r="Z169" i="11"/>
  <c r="T169" i="11"/>
  <c r="AB139" i="11"/>
  <c r="Z139" i="11" s="1"/>
  <c r="V139" i="11"/>
  <c r="T139" i="11" s="1"/>
  <c r="Z133" i="11"/>
  <c r="Z134" i="11"/>
  <c r="Z135" i="11"/>
  <c r="Z136" i="11"/>
  <c r="Z137" i="11"/>
  <c r="Z138" i="11"/>
  <c r="T133" i="11"/>
  <c r="T134" i="11"/>
  <c r="T135" i="11"/>
  <c r="T136" i="11"/>
  <c r="T137" i="11"/>
  <c r="T138" i="11"/>
  <c r="Z132" i="11"/>
  <c r="T132" i="11"/>
  <c r="T122" i="11"/>
  <c r="Z122" i="11"/>
  <c r="T121" i="11"/>
  <c r="Z121" i="11"/>
  <c r="Z120" i="11"/>
  <c r="T120" i="11"/>
  <c r="T119" i="11"/>
  <c r="Z119" i="11"/>
</calcChain>
</file>

<file path=xl/sharedStrings.xml><?xml version="1.0" encoding="utf-8"?>
<sst xmlns="http://schemas.openxmlformats.org/spreadsheetml/2006/main" count="7287" uniqueCount="1498">
  <si>
    <t>-</t>
  </si>
  <si>
    <t>2(6)</t>
  </si>
  <si>
    <t>R. G. Polosa, F. L.Mangano, G.Mastruzzo, C.Pistorio, M. P.Crimi, N.</t>
  </si>
  <si>
    <t>L. M. T. Gardner, F. C.Douglass, J. A.Rolland, J. M.O'Hehir, R. E.</t>
  </si>
  <si>
    <t>P. Z. Maestrelli, L.Pozzan, M.Fabbri, L. M.</t>
  </si>
  <si>
    <t>A. V.-C. Ameal, J. M.Fernandez, S.Miranda, A.Carmona, M. J.Rondon, M. C.Reina, E.Garcia-Gonzalez, J. J.</t>
  </si>
  <si>
    <t>G. G. Blumberga, L.Haugaard, L.Dahl, R.</t>
  </si>
  <si>
    <t>P. R. Chakraborty, I.Chatterjee, S.Chanda, S.Gupta-Bharracharya, S.</t>
  </si>
  <si>
    <t>J. C. S. Garcia-Robaina, I.de la Torre, F.Fernandez-Caldas, E.Casanovas, M.</t>
  </si>
  <si>
    <t>H. L. Wang, X.Hao, C.Zhang, C.Sun, B.Zheng, J.Chen, P.Sheng, J.Wu, A.Zhong, N.</t>
  </si>
  <si>
    <t>4(3)</t>
  </si>
  <si>
    <t>R. H. A. Alzakar, A. M.</t>
  </si>
  <si>
    <t>Clinical efficacy and immunological mechanisms of sublingual and subcutaneous immunotherapy in asthmatic/rhinitis children sensitized to house dust mite: An open randomized controlled trial</t>
  </si>
  <si>
    <t>2(3)</t>
  </si>
  <si>
    <t>C. S. Martinez-Cocera, J.Cimarra, M.Quirce, S.Fernandez-Rivas, M.Enriquez-Matas, A.Rodriguez-Alvarez, M.Martin, S.</t>
  </si>
  <si>
    <t>H. S. Riechelmann, J.Van Der Werf, J. F.Distler, A.Kleinjans, H. A. J.</t>
  </si>
  <si>
    <t>T. C. L. Tsai, J. H.Chen, S. J.Tang, R. B.</t>
  </si>
  <si>
    <t>A. K. Yukselen, S. G.Yilmaz, M.Altintas, D. U.Karakoc, G. B.</t>
  </si>
  <si>
    <t>1(3)</t>
  </si>
  <si>
    <t>J. C. Lozano, M. J.Piquer, M.Giner, M. T.Plaza, A. M.</t>
  </si>
  <si>
    <t>E. E. Karakoc-Aydiner, A. O.Baris, S.Gunay, E.Akturk, E.Akkoc, T.Bahceciler, N. N.Barlan, I. B.</t>
  </si>
  <si>
    <t>A. K. Bozek, K.Krajewska-Wojtys, A.Jarzab, J.</t>
  </si>
  <si>
    <t>C. C. Rondon, P.Salas, M.Aranda, A.Molina, A.Gonzalez, M.Galindo, L.Mayorga, C.Torres, M. J.Blanca, M.</t>
  </si>
  <si>
    <t>A. K. Bozek, K.Kozlowska, R.Canonica, G. W.</t>
  </si>
  <si>
    <t>C. B.-L. Rondon, N.Campo, P.Mayorga, C.Jurado-Escobar, R.Torres, M. J.Canto, G.Blanca, M.</t>
  </si>
  <si>
    <t>S. H. Starchenka, M. D.Lineberry, A.Higenbottam, T.Skinner, M. A.</t>
  </si>
  <si>
    <t>M. R. Worm, S.Samolinski, B.Antila, J.Hoiby, A. S.Kruse, B.Lipiec, A.Rudert, M.Valovirta, E.</t>
  </si>
  <si>
    <t>G. V. de Vos, S.Pichardo, Y.Nazari, R.Jorge, Y.Ren, Z.Serebrisky, D.Rosenstreich, D.Wiznia, A.</t>
  </si>
  <si>
    <t>N. W. Novak, M.Staubach, P.Jutel, M.Sager, A.Pfaar, O.</t>
  </si>
  <si>
    <t>#</t>
    <phoneticPr fontId="19" type="noConversion"/>
  </si>
  <si>
    <t>Year</t>
    <phoneticPr fontId="19" type="noConversion"/>
  </si>
  <si>
    <t>Title</t>
    <phoneticPr fontId="19" type="noConversion"/>
  </si>
  <si>
    <t>비고</t>
    <phoneticPr fontId="19" type="noConversion"/>
  </si>
  <si>
    <t>Recode Number</t>
    <phoneticPr fontId="19" type="noConversion"/>
  </si>
  <si>
    <t>No</t>
    <phoneticPr fontId="19" type="noConversion"/>
  </si>
  <si>
    <t>Phoenix sylvestris Roxb pollen allergy: A 2-year randomized controlled trial and follow-up study of immunotherapy in patients with seasonal allergy in an agricultural area of West Bengal, India</t>
    <phoneticPr fontId="19" type="noConversion"/>
  </si>
  <si>
    <t>Induction of T 'regulatory' cells by standardized house dust mite immunotherapy: An increase in CD4&lt;sup&gt;+&lt;/sup&gt;CD25&lt;sup&gt;+&lt;/sup&gt; interleukin-10&lt;sup&gt;+&lt;/sup&gt; T cells expressing peripheral tissue trafficking markers</t>
    <phoneticPr fontId="19" type="noConversion"/>
  </si>
  <si>
    <t>Efficacy and safety of subcutaneous immunotherapy with a biologically standardized extract of Ambrosia artemisiifolia pollen: a double-blind, placebo-controlled study</t>
    <phoneticPr fontId="19" type="noConversion"/>
  </si>
  <si>
    <t>Effect of specific immunotherapy added to pharmacologic treatment and allergen avoidance in asthmatic patients allergic to house dust mite</t>
    <phoneticPr fontId="19" type="noConversion"/>
  </si>
  <si>
    <t>Double-blind and placebo-controlled study to assess efficacy and safety of a modified allergen extract of Dermatophagoides pteronyssinus in allergic asthma</t>
    <phoneticPr fontId="19" type="noConversion"/>
  </si>
  <si>
    <t>Transcriptome analysis and safety profile of the early-phase clinical response to an adjuvanted grass allergoid immunotherapy</t>
    <phoneticPr fontId="19" type="noConversion"/>
  </si>
  <si>
    <t>rhinoconjunctivitis</t>
  </si>
  <si>
    <t>Successful management of mite-allergic asthma with modified extracts of Dermatophagoides pteronyssinus and Dermatophagoides farinae in a double-blind, placebo-controlled study</t>
    <phoneticPr fontId="19" type="noConversion"/>
  </si>
  <si>
    <t>국가</t>
    <phoneticPr fontId="19" type="noConversion"/>
  </si>
  <si>
    <t>Trial_명</t>
    <phoneticPr fontId="19" type="noConversion"/>
  </si>
  <si>
    <t xml:space="preserve">Study Designs </t>
    <phoneticPr fontId="19" type="noConversion"/>
  </si>
  <si>
    <t xml:space="preserve">연구대상자(P) 정의 </t>
    <phoneticPr fontId="19" type="noConversion"/>
  </si>
  <si>
    <t>배제기준</t>
    <phoneticPr fontId="19" type="noConversion"/>
  </si>
  <si>
    <t>SE</t>
    <phoneticPr fontId="19" type="noConversion"/>
  </si>
  <si>
    <t>Effect of 2 Years of Treatment With Sublingual Grass Pollen Immunotherapy on Nasal Response to Allergen Challenge at 3 Years Among Patients With Moderate to Severe Seasonal Allergic Rhinitis: The GRASS Randomized Clinical Trial</t>
    <phoneticPr fontId="19" type="noConversion"/>
  </si>
  <si>
    <t>G. W. C. Scadding, M. A.Shamji, M. H.Eifan, A. O.Penagos, M.Dumitru, F.Sever, M. L.Bahnson, H. T.Lawson, K.Harris, K. M.Plough, A. G.Panza, J. L.Qin, T.Lim, N.Tchao, N. K.Togias, A.Durham, S. R.</t>
    <phoneticPr fontId="19" type="noConversion"/>
  </si>
  <si>
    <t>Clinical Efficacy of House Dust Mite-specific Immunotherapy in Asthmatic Children</t>
    <phoneticPr fontId="19" type="noConversion"/>
  </si>
  <si>
    <t>Subcutaneous birch pollen allergen immunotherapy with a depigmented polymerized extract shows only sustained and long-term efficacy in a subgroup of monosensitized adults and adolescents with allergic rhinitis</t>
    <phoneticPr fontId="19" type="noConversion"/>
  </si>
  <si>
    <t>Novak NW, M.Staubach, P.Jutel, M.Sager, A.Pfaar, O. Subcutaneous birch pollen allergen immunotherapy with a depigmented polymerized extract shows only sustained and long-term efficacy in a subgroup of monosensitized adults and adolescents with allergic rhinitis. Clin Transl Allergy. 2022;12(10) (no pagination)(e12185).</t>
    <phoneticPr fontId="19" type="noConversion"/>
  </si>
  <si>
    <t>A randomized trial of subcutaneous allergy immunotherapy in inner-city children with asthma less than 4 years of age</t>
    <phoneticPr fontId="19" type="noConversion"/>
  </si>
  <si>
    <t>de Vos GV, S.Pichardo, Y.Nazari, R.Jorge, Y.Ren, Z.Serebrisky, D.Rosenstreich, D.Wiznia, A. A randomized trial of subcutaneous allergy immunotherapy in inner-city children with asthma less than 4 years of age. Ann Allergy Asthma Immunol. 2021;126(4):367-77.e5.</t>
    <phoneticPr fontId="19" type="noConversion"/>
  </si>
  <si>
    <t>Efficacy and safety of birch pollen allergoid subcutaneous immunotherapy: A 2-year double-blind, placebo-controlled, randomized trial plus 1-year open-label extension</t>
    <phoneticPr fontId="19" type="noConversion"/>
  </si>
  <si>
    <t>Worm MR, S.Samolinski, B.Antila, J.Hoiby, A. S.Kruse, B.Lipiec, A.Rudert, M.Valovirta, E. Efficacy and safety of birch pollen allergoid subcutaneous immunotherapy: A 2-year double-blind, placebo-controlled, randomized trial plus 1-year open-label extension. Clin Exp Allergy. 2019;49(4):516-25.</t>
    <phoneticPr fontId="19" type="noConversion"/>
  </si>
  <si>
    <t>Starchenka SH, M. D.Lineberry, A.Higenbottam, T.Skinner, M. A. Transcriptome analysis and safety profile of the early-phase clinical response to an adjuvanted grass allergoid immunotherapy. World Allergy Organization Journal. 2019;12(11) (no pagination)(100087).</t>
    <phoneticPr fontId="19" type="noConversion"/>
  </si>
  <si>
    <t>Scadding GWC, M. A.Shamji, M. H.Eifan, A. O.Penagos, M.Dumitru, F.Sever, M. L.Bahnson, H. T.Lawson, K.Harris, K. M.Plough, A. G.Panza, J. L.Qin, T.Lim, N.Tchao, N. K.Togias, A.Durham, S. R. Effect of 2 Years of Treatment With Sublingual Grass Pollen Immunotherapy on Nasal Response to Allergen Challenge at 3 Years Among Patients With Moderate to Severe Seasonal Allergic Rhinitis: The GRASS Randomized Clinical Trial. Jama. 2017;317(6):615-25.</t>
  </si>
  <si>
    <t>Specific immunotherapy in local allergic rhinitis: A randomized, double-blind placebo-controlled trial with Phleum pratense subcutaneous allergen immunotherapy</t>
    <phoneticPr fontId="19" type="noConversion"/>
  </si>
  <si>
    <t>Rondon CB-L, N.Campo, P.Mayorga, C.Jurado-Escobar, R.Torres, M. J.Canto, G.Blanca, M. Specific immunotherapy in local allergic rhinitis: A randomized, double-blind placebo-controlled trial with Phleum pratense subcutaneous allergen immunotherapy. Allergy. 2018;73(4):905-15.</t>
    <phoneticPr fontId="19" type="noConversion"/>
  </si>
  <si>
    <t>Evidence of the efficacy and safety of house dust mite subcutaneous immunotherapy in elderly allergic rhinitis patients: a randomized, double-blind placebo-controlled trial</t>
    <phoneticPr fontId="19" type="noConversion"/>
  </si>
  <si>
    <t>Bozek AK, K.Kozlowska, R.Canonica, G. W. Evidence of the efficacy and safety of house dust mite subcutaneous immunotherapy in elderly allergic rhinitis patients: a randomized, double-blind placebo-controlled trial. Clin Transl Allergy. 2017;7:43.</t>
  </si>
  <si>
    <t>Efficacy and safety of D. pteronyssinus immunotherapy in local allergic rhinitis: a double-blind placebo-controlled clinical trial</t>
    <phoneticPr fontId="19" type="noConversion"/>
  </si>
  <si>
    <t>Rondon CC, P.Salas, M.Aranda, A.Molina, A.Gonzalez, M.Galindo, L.Mayorga, C.Torres, M. J.Blanca, M. Efficacy and safety of D. pteronyssinus immunotherapy in local allergic rhinitis: a double-blind placebo-controlled clinical trial. Allergy. 2016;71(7):1057-61.</t>
    <phoneticPr fontId="19" type="noConversion"/>
  </si>
  <si>
    <t>Pre-seasonal, subcutaneous immunotherapy: a double-blinded, placebo-controlled study in elderly patients with an allergy to grass</t>
    <phoneticPr fontId="19" type="noConversion"/>
  </si>
  <si>
    <t>Bozek AK, K.Krajewska-Wojtys, A.Jarzab, J. Pre-seasonal, subcutaneous immunotherapy: a double-blinded, placebo-controlled study in elderly patients with an allergy to grass. Ann Allergy Asthma Immunol. 2016;116(2):156-61.</t>
    <phoneticPr fontId="19" type="noConversion"/>
  </si>
  <si>
    <t>Assessing the efficacy of immunotherapy with a glutaraldehyde-modified house dust mite extract in children by monitoring changes in clinical parameters and inflammatory markers in exhaled breath</t>
    <phoneticPr fontId="19" type="noConversion"/>
  </si>
  <si>
    <t>Long-term effect of sublingual and subcutaneous immunotherapy in dust mite-allergic children with asthma/rhinitis: A 3-year prospective randomized controlled trial</t>
    <phoneticPr fontId="19" type="noConversion"/>
  </si>
  <si>
    <t>Karakoc-Aydiner EE, A. O.Baris, S.Gunay, E.Akturk, E.Akkoc, T.Bahceciler, N. N.Barlan, I. B. Long-term effect of sublingual and subcutaneous immunotherapy in dust mite-allergic children with asthma/rhinitis: A 3-year prospective randomized controlled trial. Journal of Investigational Allergology and Clinical Immunology. 2015;25(5):334-42.</t>
    <phoneticPr fontId="19" type="noConversion"/>
  </si>
  <si>
    <t>Lozano JC, M. J.Piquer, M.Giner, M. T.Plaza, A. M. Assessing the efficacy of immunotherapy with a glutaraldehyde-modified house dust mite extract in children by monitoring changes in clinical parameters and inflammatory markers in exhaled breath. Int Arch Allergy Immunol. 2014;165(2):140-7.</t>
    <phoneticPr fontId="19" type="noConversion"/>
  </si>
  <si>
    <t>Vitamin D as an adjunct to subcutaneous allergen immunotherapy in asthmatic children sensitized to house dust mite</t>
    <phoneticPr fontId="19" type="noConversion"/>
  </si>
  <si>
    <t>Baris SK, A.Ozen, A.Tulunay, A.Karakoc-Aydiner, E.Barlan, I. B. Vitamin D as an adjunct to subcutaneous allergen immunotherapy in asthmatic children sensitized to house dust mite. Allergy: European Journal of Allergy and Clinical Immunology. 2014;69(2):246-53.</t>
    <phoneticPr fontId="19" type="noConversion"/>
  </si>
  <si>
    <t>Effect of one-year subcutaneous and sublingual immunotherapy on clinical and laboratory parameters in children with rhinitis and asthma: a randomized, placebo-controlled, double-blind, double-dummy study</t>
    <phoneticPr fontId="19" type="noConversion"/>
  </si>
  <si>
    <t>Yukselen AK, S. G.Yilmaz, M.Altintas, D. U.Karakoc, G. B. Effect of one-year subcutaneous and sublingual immunotherapy on clinical and laboratory parameters in children with rhinitis and asthma: a randomized, placebo-controlled, double-blind, double-dummy study. Int Arch Allergy Immunol. 2012;157(3):288-98.</t>
    <phoneticPr fontId="19" type="noConversion"/>
  </si>
  <si>
    <t>Immunotherapy with a Phleum pratense allergen extract induces an immune response to a grass-mix allergen extract</t>
    <phoneticPr fontId="19" type="noConversion"/>
  </si>
  <si>
    <t>Martinez-Cocera CS, J.Cimarra, M.Quirce, S.Fernandez-Rivas, M.Enriquez-Matas, A.Rodriguez-Alvarez, M.Martin, S. Immunotherapy with a Phleum pratense allergen extract induces an immune response to a grass-mix allergen extract. Journal of Investigational Allergology and Clinical Immunology. 2010;20(1):13-9.</t>
    <phoneticPr fontId="19" type="noConversion"/>
  </si>
  <si>
    <t>Efficacy and safety of a glutaraldehyde-modified house dust mite extract in allergic rhinitis</t>
    <phoneticPr fontId="19" type="noConversion"/>
  </si>
  <si>
    <t>Riechelmann HS, J.Van Der Werf, J. F.Distler, A.Kleinjans, H. A. J. Efficacy and safety of a glutaraldehyde-modified house dust mite extract in allergic rhinitis. American Journal of Rhinology and Allergy. 2010;24(5):e104-e9.</t>
    <phoneticPr fontId="19" type="noConversion"/>
  </si>
  <si>
    <t>Efficacy of immunotherapy for treatment of allergic asthma in children</t>
    <phoneticPr fontId="19" type="noConversion"/>
  </si>
  <si>
    <t>Alzakar RHA, A. M. Efficacy of immunotherapy for treatment of allergic asthma in children. Allergy and Asthma Proceedings. 2010;31(4):324-30.</t>
    <phoneticPr fontId="19" type="noConversion"/>
  </si>
  <si>
    <t>Tsai TCL, J. H.Chen, S. J.Tang, R. B. Clinical Efficacy of House Dust Mite-specific Immunotherapy in Asthmatic Children. Pediatrics and Neonatology. 2010;51(1):14-8.</t>
    <phoneticPr fontId="19" type="noConversion"/>
  </si>
  <si>
    <t>Blumberga GG, L.Haugaard, L.Dahl, R. Steroid-sparing effect of subcutaneous SQ-standardised specific immunotherapy in moderate and severe house dust mite allergic asthmatics. Allergy. 2006;61(7):843-8.</t>
    <phoneticPr fontId="19" type="noConversion"/>
  </si>
  <si>
    <t>A double-blind, placebo-controlled study of house dust mite immunotherapy in Chinese asthmatic patients</t>
    <phoneticPr fontId="19" type="noConversion"/>
  </si>
  <si>
    <t>Wang HL, X.Hao, C.Zhang, C.Sun, B.Zheng, J.Chen, P.Sheng, J.Wu, A.Zhong, N. A double-blind, placebo-controlled study of house dust mite immunotherapy in Chinese asthmatic patients. Allergy: European Journal of Allergy and Clinical Immunology. 2006;61(2):191-7.</t>
    <phoneticPr fontId="19" type="noConversion"/>
  </si>
  <si>
    <t>Chakraborty PR, I.Chatterjee, S.Chanda, S.Gupta-Bharracharya, S. Phoenix sylvestris Roxb pollen allergy: A 2-year randomized controlled trial and follow-up study of immunotherapy in patients with seasonal allergy in an agricultural area of West Bengal, India. Journal of Investigational Allergology and Clinical Immunology. 2006;16(6):377-84.</t>
    <phoneticPr fontId="19" type="noConversion"/>
  </si>
  <si>
    <t>Garcia-Robaina JCS, I.de la Torre, F.Fernandez-Caldas, E.Casanovas, M. Successful management of mite-allergic asthma with modified extracts of Dermatophagoides pteronyssinus and Dermatophagoides farinae in a double-blind, placebo-controlled study. Journal of Allergy and Clinical Immunology. 2006;118(5):1026-32.</t>
    <phoneticPr fontId="19" type="noConversion"/>
  </si>
  <si>
    <t>Ameal AV-C, J. M.Fernandez, S.Miranda, A.Carmona, M. J.Rondon, M. C.Reina, E.Garcia-Gonzalez, J. J. Double-blind and placebo-controlled study to assess efficacy and safety of a modified allergen extract of Dermatophagoides pteronyssinus in allergic asthma. Allergy: European Journal of Allergy and Clinical Immunology. 2005;60(9):1178-83.</t>
    <phoneticPr fontId="19" type="noConversion"/>
  </si>
  <si>
    <t>Maestrelli PZ, L.Pozzan, M.Fabbri, L. M. Effect of specific immunotherapy added to pharmacologic treatment and allergen avoidance in asthmatic patients allergic to house dust mite. J Allergy Clin Immunol. 2004;113(4):643-9.</t>
    <phoneticPr fontId="19" type="noConversion"/>
  </si>
  <si>
    <t>Gardner LMT, F. C.Douglass, J. A.Rolland, J. M.O'Hehir, R. E. Induction of T 'regulatory' cells by standardized house dust mite immunotherapy: An increase in CD4&lt;sup&gt;+&lt;/sup&gt;CD25&lt;sup&gt;+&lt;/sup&gt; interleukin-10&lt;sup&gt;+&lt;/sup&gt; T cells expressing peripheral tissue trafficking markers. Clinical and Experimental Allergy. 2004;34(8):1209-19.</t>
    <phoneticPr fontId="19" type="noConversion"/>
  </si>
  <si>
    <t>Polosa RG, F. L.Mangano, G.Mastruzzo, C.Pistorio, M. P.Crimi, N. Monitoring of seasonal variability in bronchial hyper-responsiveness and sputum cell counts in non-asthmatic subjects with rhinitis and effect of specific immunotherapy. Clinical and Experimental Allergy. 2003;33(7):873-81.</t>
    <phoneticPr fontId="19" type="noConversion"/>
  </si>
  <si>
    <t>Vancouver</t>
    <phoneticPr fontId="19" type="noConversion"/>
  </si>
  <si>
    <t>USA</t>
  </si>
  <si>
    <t>Spain</t>
  </si>
  <si>
    <t>Germany</t>
  </si>
  <si>
    <t>UK</t>
  </si>
  <si>
    <t>Poland</t>
  </si>
  <si>
    <t>China</t>
  </si>
  <si>
    <t>Turkey</t>
  </si>
  <si>
    <t>Iraq</t>
  </si>
  <si>
    <t>Taiwan</t>
  </si>
  <si>
    <t>Denmark</t>
  </si>
  <si>
    <t>India</t>
  </si>
  <si>
    <t>Italy</t>
  </si>
  <si>
    <t>Australia</t>
  </si>
  <si>
    <t>RCT</t>
    <phoneticPr fontId="19" type="noConversion"/>
  </si>
  <si>
    <t xml:space="preserve">Physician-diagnosed asthma </t>
  </si>
  <si>
    <t xml:space="preserve">moderate or severe intermittent allergic rhinitis </t>
  </si>
  <si>
    <t>Moderate or Severe LAR with/without Conjunctivitis or Asthma</t>
  </si>
  <si>
    <t>moderate or severe intermittent allergic rhinitis</t>
  </si>
  <si>
    <t>mild to moderate persistent asthma and/or rhinitis</t>
  </si>
  <si>
    <t>allergic asthma</t>
  </si>
  <si>
    <t>Rhinitis and Asthma</t>
  </si>
  <si>
    <t>Rhinitis, conjunctivitis with or without concomitant asthma</t>
  </si>
  <si>
    <t>symptomatic rhinitis or rhinoconjunctivitis, with or without mild asthma (forced expiratory volume in 1 second of 70%) for at least 2 years;</t>
  </si>
  <si>
    <t>allergic asthma with/without allergic rhinitis.</t>
  </si>
  <si>
    <t>severe seasonal rhinitis in the P sylvestris pollen</t>
  </si>
  <si>
    <t>mild/moderate asthma and rhinoconjunctivitis</t>
  </si>
  <si>
    <t>bronchial asthma for at least 1 year</t>
  </si>
  <si>
    <t>rhinitis with/without Asthma for at least the 2 previous years,</t>
  </si>
  <si>
    <t>seasonal allergic rhinitis without asthma</t>
  </si>
  <si>
    <t>moderate to severe seasonal allergic rhinitis and/or conjunctivitis (SAR)</t>
    <phoneticPr fontId="19" type="noConversion"/>
  </si>
  <si>
    <t>rhinitis/rhinoconjunctivitis with or without allergic bronchial asthma
Allergic asthma:
Allergic conjunctivitis
Allergic rhinitis
Cough/sibilant rhonchi 
Neurodermatitis</t>
    <phoneticPr fontId="19" type="noConversion"/>
  </si>
  <si>
    <t xml:space="preserve">moderate to severe grass-pollen–induced allergic rhinitis </t>
    <phoneticPr fontId="19" type="noConversion"/>
  </si>
  <si>
    <t>mild/moderate persistent asthma (rhinitis)</t>
    <phoneticPr fontId="19" type="noConversion"/>
  </si>
  <si>
    <t>moderate persistent to severe persistent asthma</t>
    <phoneticPr fontId="19" type="noConversion"/>
  </si>
  <si>
    <t>moderate and severe house dust mite allergic asthmatics</t>
    <phoneticPr fontId="19" type="noConversion"/>
  </si>
  <si>
    <t>mild to moderate asthma</t>
    <phoneticPr fontId="19" type="noConversion"/>
  </si>
  <si>
    <t>9M</t>
    <phoneticPr fontId="19" type="noConversion"/>
  </si>
  <si>
    <t>순응도</t>
    <phoneticPr fontId="19" type="noConversion"/>
  </si>
  <si>
    <t>저자</t>
    <phoneticPr fontId="19" type="noConversion"/>
  </si>
  <si>
    <t>Immunotherapy with a modified birch pollen extract in allergic rhinoconjunctivitis: clinical and immunological effects</t>
    <phoneticPr fontId="19" type="noConversion"/>
  </si>
  <si>
    <t>Short course of grass allergen peptides immunotherapy over 3 weeks reduces seasonal symptoms in allergic rhinoconjunctivitis with/without asthma: A randomized, multicenter, double-blind, placebo-controlled trial</t>
    <phoneticPr fontId="19" type="noConversion"/>
  </si>
  <si>
    <t>A high polymerized grass pollen extract is efficacious and safe in a randomized double-blind, placebo-controlled study using a novel up-dosing cluster-protocol</t>
    <phoneticPr fontId="19" type="noConversion"/>
  </si>
  <si>
    <t>L. U. Klimek, J.Mosges, R.Rettig, K.Pfaar, O.</t>
    <phoneticPr fontId="19" type="noConversion"/>
  </si>
  <si>
    <t>Depigmented-polymerized mixed grass/birch pollen extract immunotherapy is effective in polysensitized patients</t>
    <phoneticPr fontId="19" type="noConversion"/>
  </si>
  <si>
    <t>O. B. Pfaar, T.Klimek, L.Sager, A.Robinson, D. S.</t>
    <phoneticPr fontId="19" type="noConversion"/>
  </si>
  <si>
    <t>A randomized placebo-controlled trial of rush preseasonal depigmented polymerized grass pollen immunotherapy</t>
    <phoneticPr fontId="19" type="noConversion"/>
  </si>
  <si>
    <t>O. R. Pfaar, D. S.Sager, A.Emuzyte, R.</t>
    <phoneticPr fontId="19" type="noConversion"/>
  </si>
  <si>
    <t>O. U. Pfaar, Z.Robinson, D. S.Sager, A.Richards, D.Hawrylowicz, C. M.Brautigam, M.Klimek, L.</t>
    <phoneticPr fontId="19" type="noConversion"/>
  </si>
  <si>
    <t>Immunotherapy with depigmented-polymerized mixed tree pollen extract: a clinical trial and responder analysis</t>
    <phoneticPr fontId="19" type="noConversion"/>
  </si>
  <si>
    <t>Allergen-specific immunotherapy with recombinant grass pollen allergens</t>
    <phoneticPr fontId="19" type="noConversion"/>
  </si>
  <si>
    <t>M. J. Jutel, L.Suck, R.Meyer, H.Fiebig, H.Cromwell, O.</t>
    <phoneticPr fontId="19" type="noConversion"/>
  </si>
  <si>
    <t>Efficacy and safety of preseasonal-specific immunotherapy with an aluminium-adsorbed six-grass pollen allergoid</t>
    <phoneticPr fontId="19" type="noConversion"/>
  </si>
  <si>
    <t>C. A. Mirone, F.Tosi, A.Mocchetti, F.Mosca, S.Giorgino, M.Pecora, S.Parmiani, S.Ortolani, C.</t>
    <phoneticPr fontId="19" type="noConversion"/>
  </si>
  <si>
    <t>Double-blind, placebo-controlled study with a modified therapeutic vaccine of Salsola kali (Russian thistle) administered through use of a cluster schedule</t>
    <phoneticPr fontId="19" type="noConversion"/>
  </si>
  <si>
    <t>C. M. Colas, S.Venturini, M.Lezaun, A.</t>
    <phoneticPr fontId="19" type="noConversion"/>
  </si>
  <si>
    <t>Pfaar O, Biedermann T, Klimek L, Sager A, Robinson DS. Depigmented–polymerized mixed grass/birch pollen extract immunotherapy is effective in polysensitized patients. Allergy. 2013;68(10):1306-13.</t>
    <phoneticPr fontId="19" type="noConversion"/>
  </si>
  <si>
    <t>Ceuppens JL, Bullens D, Kleinjans H, Van Der Werf J, PURETHAL Birch Efficacy Study Group. Immunotherapy with a modified birch pollen extract in allergic rhinoconjunctivitis: clinical and immunological effects. Clinical &amp; Experimental Allergy. 2009;39(12):1903-9.</t>
    <phoneticPr fontId="19" type="noConversion"/>
  </si>
  <si>
    <t>Jutel M, Jaeger L, Suck R, Meyer H, Fiebig H, Cromwell O. Allergen-specific immunotherapy with recombinant grass pollen allergens. Journal of Allergy and Clinical Immunology. 2005;116(3):608-13.</t>
    <phoneticPr fontId="19" type="noConversion"/>
  </si>
  <si>
    <t>Colás C, Monzón S, Venturini M, Lezaun A. Double-blind, placebo-controlled study with a modified therapeutic vaccine of Salsola kali (Russian thistle) administered through use of a cluster schedule. Journal of allergy and clinical immunology. 2006;117(4):810-6.</t>
    <phoneticPr fontId="19" type="noConversion"/>
  </si>
  <si>
    <t>Hoiby</t>
  </si>
  <si>
    <t>Pfaar</t>
    <phoneticPr fontId="19" type="noConversion"/>
  </si>
  <si>
    <t>SS</t>
    <phoneticPr fontId="19" type="noConversion"/>
  </si>
  <si>
    <t>MS</t>
    <phoneticPr fontId="19" type="noConversion"/>
  </si>
  <si>
    <t>QoL</t>
    <phoneticPr fontId="19" type="noConversion"/>
  </si>
  <si>
    <t>(i) a history of potentially confounding symptoms triggered by allergens other than birch
pollen (grass pollen, weed pollen, house dust mites, and cat or dog dander) based on specific IgEs and SPT, (ii) moderate or severe persistent asthma (Global Initiative for Asthma [GINA] grade 3 or 442), (iii) mild persistent asthma (GINA 2) but that
necessitated treatment with inhaled glucocorticoids at a daily dose level of &gt;400 μg budesonide dose equivalent, (iv) past or present severe atopic dermatitis, (v) AIT with any allergen in the previous 6 months or with birch pollen AIT in the previous 5 years, (vi) a probable change in the place of residence during and between birch pollen seasons, and (vii) standard contraindications to AIT, according to recent guidelines</t>
    <phoneticPr fontId="19" type="noConversion"/>
  </si>
  <si>
    <t>선택기준</t>
    <phoneticPr fontId="19" type="noConversion"/>
  </si>
  <si>
    <t>M</t>
    <phoneticPr fontId="19" type="noConversion"/>
  </si>
  <si>
    <t xml:space="preserve">기타 </t>
    <phoneticPr fontId="19" type="noConversion"/>
  </si>
  <si>
    <t>요약 결론</t>
    <phoneticPr fontId="19" type="noConversion"/>
  </si>
  <si>
    <t>To determine whether subcutaneous allergy immunotherapy improves asthma in a population of
US inner-city children when started at less than 4 years of age.</t>
    <phoneticPr fontId="19" type="noConversion"/>
  </si>
  <si>
    <t>With the exception of asthma-related quality of life, allergy immunotherapy was ineffective in
improving asthma outcomes in this population of inner-city children of less than 4 years of age. These
findings suggest that the effects of allergy immunotherapy depend on population-specific factors and
highlight the importance of precise predictors of immunotherapy efficacy.</t>
    <phoneticPr fontId="19" type="noConversion"/>
  </si>
  <si>
    <t>ClinicalTrials.gov Identifier: NCT01028560.</t>
    <phoneticPr fontId="19" type="noConversion"/>
  </si>
  <si>
    <t>Age 18 months to 47 months.
  Physician-diagnosed asthma or at least 2 lifetime episodes of
wheezing and 1 major or 2 minor criteria for high risk of
retaining the asthma phenotype through childhood, based on the
asthma predictive index as defined by Castro-Rodriguez et al18 in
children less than 3.5 years old (major criteria: history of atopic
dermatitis or one parent with history of asthma; minor criteria:
physician-diagnosed allergic rhinitis, wheezing unrelated to
colds, or blood eosinophils more than 4%).
  Positive skin prick test (SPT) result to at least 1 common indoor
or outdoor allergen at the time of screening or documentation of
such positive test in the previous 6 months.</t>
    <phoneticPr fontId="19" type="noConversion"/>
  </si>
  <si>
    <t>Any chronic or severe medical condition (eg, eosinophilic
esophagitis or gastrointestinal disease, neurologic impairments,
failure to thrive).
  Premature birth (&lt;35 weeks if &lt;3 years at the time of enrollment
and &lt;32 weeks if 3 years at the time of enrollment).
  Oxygen treatment for greater than 5 days after delivery or history
of intubation.
  Previous immunosuppressive or immune modulatory treatment
with the exception of asthma and allergy medications.</t>
    <phoneticPr fontId="19" type="noConversion"/>
  </si>
  <si>
    <t>목적</t>
    <phoneticPr fontId="19" type="noConversion"/>
  </si>
  <si>
    <t>The higher dose cumulative regime 35600 SU of Grass MATA MPL vaccine was well tolerated and safe. Molecular markers IL-27, IL-10, IL-4, TNF, IFNg, TGFb and TLR4 were the main predicted molecular drivers of the observed gene expression changes following early stages of SIT with Grass MATA MPL immunotherapy.</t>
    <phoneticPr fontId="19" type="noConversion"/>
  </si>
  <si>
    <t>The primary objective of this study was to assess the tolerability and safety of a new cumulative dose for Grass MATA MPL 35600 SU for subcutaneous immunotherapy compared with placebo.
An exploratory objective of the study was focused on transcriptome analysis of peripheral blood mononuclear cells (PBMCs) in order to evaluate the effect of subcutaneous immunotherapy with Grass MATA MPL on innate and adaptive immune mechanisms during an early-phase clinical response.</t>
    <phoneticPr fontId="19" type="noConversion"/>
  </si>
  <si>
    <t>NCT 03931993)</t>
    <phoneticPr fontId="19" type="noConversion"/>
  </si>
  <si>
    <t>moderate to severe allergy symptoms during screening and treatment
periods caused by perennial allergens or seasonal
allergens as verified by medical history and positive
SPT, presence of moderate to severe asthma,
history of immunological disorders, presence of
non-atopic rhinitis and/or rhino-sinusitis, presence
of any skin conditions that might interfere with the
interpretation of the SPT results, or any other
conditions that could have affected the subject's
safety or compromise the interpretation of results.</t>
    <phoneticPr fontId="19" type="noConversion"/>
  </si>
  <si>
    <t>Male and female subjects (aged 18–50 years)
with a history of moderate to severe seasonal allergic rhinitis and/or conjunctivitis (SAR) due to grass (Pooideae) pollen exposure that required
repeated use of antihistamines, nasal steroids, and/or leukotriene modifiers for relief of symptoms during the last 2 consecutive seasons prior to the study were eligible. 
All subjects had a positive case history for grass (Pooideae) pollen induced SAR, positive skin prick test for grass pollen allergen (wheal diameter 5 mm) and 
positive class of  2 grass-specific IgE level (&gt;0.70 kU/L) to grass pollen mix defined by ImmunoCAP test (Phadia).</t>
    <phoneticPr fontId="19" type="noConversion"/>
  </si>
  <si>
    <t>Patients with IgE-mediated, moderate to severe seasonal allergic rhinitis/rhinoconjunctivitis with or without bronchial asthma (GINA grade I and II), attributable to birch pollen allergens
Symptoms of allergic rhinitis/rhinoconjunctivitis against birch pollen allergens requiring medication during birch pollen season 2005
Positive EAST/CAP to birch pollen class ≥ 2
Positive prick test reaction to natural birch pollen allergens
Proven clinical relevance of birch pollen allergy by positive conjunctival provocation test result using natural birch pollen extract</t>
    <phoneticPr fontId="19" type="noConversion"/>
  </si>
  <si>
    <t>Previous course of hyposensitation against tree pollens or other allergens that are not known
Patients that have undergone an unsuccessful course of specific immunotherapy with any allergen
Symptoms during birch pollen season related to or strong skin test positivity (weal diameter ≥ diameter of the birch pollen weal) to alder, hazel, poplar, elm, willow-tree, beech, oak, ash, rape, Dermatophagoides pteronyssinus, Dermatophagoides farinae, dog, cat, Aspergillus, Penicillium
Clinically relevant rhinitis/rhinoconjunctival or respiratory symptoms related to other reasons that have not been clearly identified
FEV1 &lt; 80 % of predicted normal (ECCS)
Moderate to severe bronchial asthma (GINA grade III and IV)
Vasomotor, drug-induced or other kinds of non allergic rhinitis/rhinoconjunctivitis
Febrile infections or inflammation of the respiratory tract at the time of inclusion
Irreversible secondary alterations of the reactive organ (emphysema, bronchiectasis etc.)
Allergy treatment according to severity of symptoms with other than the following medication during the birch pollen season:
Levocabastine nasal spray/eye drops (0,5 mg/ml each), Loratadine/Cetirizine tablets (10 mg), Salbutamol (100 µg/puff). Exacerbation treatment with a short course of oral corticosteroids. Unchanged basic treatment with inhaled corticosteroids up to 400 µg Budesonide or equivalent is permitted. Treatment with other medication must be stopped 2 weeks prior to birch pollen season.
Any prophylactic and any treatment with antiallergic medication in fixed (constant) dosage during the birch pollen season</t>
    <phoneticPr fontId="19" type="noConversion"/>
  </si>
  <si>
    <t>Germany*</t>
    <phoneticPr fontId="19" type="noConversion"/>
  </si>
  <si>
    <t>this study showed that a short-course treatment with LPP over 3 weeks just before the pollen season was effective and limited CSMS in patients with seasonal allergic rhinitis with and without asthma. LPP offers the possibility of a much shorter treatment course and therefore better compliance and efficiency than standard SCIT using conventional whole allergen extracts. LPP treatment was safe and well tolerated. However, as with conventional
SCIT, patients should be monitored for adverse reactions, and dose
adjustment should be made if necessary.</t>
    <phoneticPr fontId="19" type="noConversion"/>
  </si>
  <si>
    <t>ClinicTrials.gov no.
NCT02560948; EudraCT no. 2015-002105-11</t>
    <phoneticPr fontId="19" type="noConversion"/>
  </si>
  <si>
    <t>RCT</t>
    <phoneticPr fontId="19" type="noConversion"/>
  </si>
  <si>
    <t>moderate-to-severe seasonal allergic rhinoconjunctivitis</t>
    <phoneticPr fontId="19" type="noConversion"/>
  </si>
  <si>
    <t>Patients were excluded if they had received immunotherapy with
grass pollen allergens within the preceding 5 years, were currently
receiving immunotherapy of any kind, had a history of anaphylaxis,
were hypersensitive to the excipients of the investigational product,
had a forced expiratory volume in 1 second &lt;80% of the predicted
value or a peak expiratory flow &lt;70%, were symptomatic to other
inhaled allergens present during the grass pollen season or to perennial
inhaled allergens (house dust mites, cat, dog) to which they
were regularly exposed, or had a contraindication for epinephrine.
Patients with a history of significant renal disease, chronic hepatic
disease, malignant disease, and severe autoimmune disease were
excluded.</t>
    <phoneticPr fontId="19" type="noConversion"/>
  </si>
  <si>
    <t>Adults aged 18-64 years and allergic to
grass pollen were enrolled if they had a medical history of moderate-
to-severe seasonal allergic rhinoconjunctivitis during at least the
two previous seasons as defined by the Allergic Rhinitis and its
Impact on Asthma guidelines.14 Patients also had a positive skin
prick test (wheal diameter ≥ 3 mm, mean of orthogonal diameters)
to grass pollen mix extract, specific IgE against grass pollen allergens
&gt; 0.7 kU/L, a positive CPT to grass pollen allergen (≤10 000
standardized quality units; see Data S1) and have received anti-allergic
medications for at least two consecutive grass pollen seasons.
Patients with confirmed diagnosis of grass pollen-induced controlled
asthma according to the 2014 Global Initiative for Asthma guidelines
were included in the study as well</t>
    <phoneticPr fontId="19" type="noConversion"/>
  </si>
  <si>
    <t>NR</t>
    <phoneticPr fontId="19" type="noConversion"/>
  </si>
  <si>
    <t>The aim of this study was to evaluate the clinical efficacy and safety of Phleum pratense subcutaneous
immunotherapy (Phl-SCIT) in LAR.</t>
    <phoneticPr fontId="19" type="noConversion"/>
  </si>
  <si>
    <t>NCT02126111</t>
    <phoneticPr fontId="19" type="noConversion"/>
  </si>
  <si>
    <t>this phase II, randomized, DBPC trial has demonstrated that SCIT with depigmented polymerized P. pratense extracts is a safe and clinically effective treatment with a positive impact on
the quality of life for LAR patients.</t>
    <phoneticPr fontId="19" type="noConversion"/>
  </si>
  <si>
    <t>other clinically relevant sensitizations that may interfere with the response to immunotherapy, immunologic diseases, severe psychological and cardiological diseases, severe atopic dermatitis, FEV1 &lt; 70% after appropriate drug therapy, uncontrolled asthma, b-blocker treatment, AIT in the previous 5 years, history of hypersensitivity or intolerance to the excipients and/or test medication or other medications in the protocol, inability to adequately perform diagnostic tests or treatment or pregnancy.</t>
    <phoneticPr fontId="19" type="noConversion"/>
  </si>
  <si>
    <t>(i) a positive response to Phl-NAPT and/or nasal PhlsIgE ≥ 0.35 kU/L, (ii) a negative SPT and intradermal test (IDT) to Phl and (iii) serum determination of Phl-sIgE &lt; 0.35 kU/L.</t>
    <phoneticPr fontId="19" type="noConversion"/>
  </si>
  <si>
    <t>Local allergic rhinitis, moderate_SEVERE</t>
    <phoneticPr fontId="19" type="noConversion"/>
  </si>
  <si>
    <t>NCT03209245</t>
    <phoneticPr fontId="19" type="noConversion"/>
  </si>
  <si>
    <t>to assess the safety and efficacy of subcutaneous HDM allergens in elderly patients with allergic rhinitis due to HDM.</t>
    <phoneticPr fontId="19" type="noConversion"/>
  </si>
  <si>
    <t>This study showed that AIT to house dust mite allergens resulted in a significant clinical improvement in the active group compared to the placebo group. 
This therapy was well tolerated. These observations support the use of AIT in the elderly and indicate the need for larger studies.</t>
    <phoneticPr fontId="19" type="noConversion"/>
  </si>
  <si>
    <t xml:space="preserve">•• patients with moderate or severe intermittent allergic rhinitis and who fulfilled the allergic rhinitis and its impact on asthma (ARIA) criteria [11],
•• a positive skin prick test (SPT) and a positive result of specific immunoglobulin E (sIgE) to D. pteronyssinus
and D. farinae allergens, and 
•• a nasal provocation test (NPT) positive for D. pteronyssinus and D. farinae allergens. 
diagnosis of bronchial asthma, non-allergic rhinitis and severe non-stable diseases, other nasal problems,
such as chronic nasal obstruction, reduced olfaction, bacterial colonization, and chronic sinusitis, and other chronic or acute clinical disorders or a history
of respiratory tract infections within 4 weeks of the study. 
However, patients with stable coronary disease, diabetes, and arterial hypertension were permitted in the study. All subjects were required to abstain from anti-allergy drugs and glucocorticoid nasal drops for
at least 6 weeks prior to the start of the study. 
There were no changes to the study methods after the trial commenced.
</t>
    <phoneticPr fontId="19" type="noConversion"/>
  </si>
  <si>
    <t>The exclusion criteria were a clinical allergy and/or a positive skin prick test and specific IgE to other inhalant allergens,</t>
    <phoneticPr fontId="19" type="noConversion"/>
  </si>
  <si>
    <t>To assess whether 2 years of treatment with grass pollen sublingual immunotherapy compared with placebo provides improved nasal response to allergen challenge at 3 year follow-up.</t>
    <phoneticPr fontId="19" type="noConversion"/>
  </si>
  <si>
    <t>Among patients with moderate-to-severe seasonal allergic rhinitis, two years of sublingual grass pollen immunotherapy was not significantly different than placebo in improving the nasal response to allergen challenge at 3 year follow-up.</t>
    <phoneticPr fontId="19" type="noConversion"/>
  </si>
  <si>
    <t>age 18 to 65 years, a minimum 2 year clinical history of moderate-to-severe grass-pollen induced allergic rhinitis (that interfered with usual daily activities or sleep3), a positive skin prick test (wheal diameter ≥3mm), elevated serum specific IgE (≥0.7kU/L) and a positive nasal grass allergen challenge (total nasal symptom score (TNSS) ≥7/12 points).</t>
    <phoneticPr fontId="19" type="noConversion"/>
  </si>
  <si>
    <t>a history of moderate-to-severe symptoms on exposure to other overlapping seasonal or perennial allergens, a history of moderate-to-severe or uncontrolled asthma, severe anaphylaxis due to any cause, chronic sinusitis, other diseases of the immune system and current smoking (see eMethods 1.1).</t>
    <phoneticPr fontId="19" type="noConversion"/>
  </si>
  <si>
    <t>To evaluate the safety and efficacy of pre-seasonal specific subcutaneous immunotherapy (SCIT) against grass pollen allergens in patients older than 65 years with seasonal allergic rhinitis and to measure the prime outcome of area under the curve for the combined symptoms and medication score during grass pollen season after 3 years of SCIT in a double-blinded, placebo-controlled trial.</t>
    <phoneticPr fontId="19" type="noConversion"/>
  </si>
  <si>
    <t>MC56871/12.</t>
    <phoneticPr fontId="19" type="noConversion"/>
  </si>
  <si>
    <t>65 to 75 years of age were recruited from an outpatient allergy clinic to assess their eligibility for inclusion in the
study. Prescreening was performed in approximately 457 patients of the appropriate age who had inhalant allergies. Patients had
moderate or severe intermittent allergic rhinitis and fulfilled the Allergic Rhinitis and its Impact on Asthma (ARIA) criterion. Patients
included in the study had a positive skin prick test reaction, had positive specific immunoglobulin E (sIgE) levels, and had positive
nasal provocation test (NPT) reactions to grass pollen mixture allergens.</t>
    <phoneticPr fontId="19" type="noConversion"/>
  </si>
  <si>
    <t>diagnosis of bronchial
asthma, nonallergic rhinitis (especially senile or vasomotor
rhinitis), and severe unstable diseases. However, patients with
stable coronary disease, diabetes, and arterial hypertension were
included in the study</t>
    <phoneticPr fontId="19" type="noConversion"/>
  </si>
  <si>
    <t>NCT02123316</t>
    <phoneticPr fontId="19" type="noConversion"/>
  </si>
  <si>
    <t>This study showed that subcutaneous immunotherapy (SCIT) with grass pollen was a safe and effective treatment in
LAR, with significant improvement in nasal tolerance to NAPTs, clinical symptoms, and reduced use of medication</t>
    <phoneticPr fontId="19" type="noConversion"/>
  </si>
  <si>
    <t>We aimed to investigate the efficacy, safety, and T regulatory cell response of vitamin D as an adjunct to allergen-specific immunotherapy (IT).</t>
    <phoneticPr fontId="19" type="noConversion"/>
  </si>
  <si>
    <t>결과지표</t>
  </si>
  <si>
    <t>p</t>
  </si>
  <si>
    <t xml:space="preserve">비고 </t>
  </si>
  <si>
    <t>Novak</t>
  </si>
  <si>
    <t>SRs</t>
  </si>
  <si>
    <t>Grade 3 SRs</t>
  </si>
  <si>
    <t>Grade 4 SRs</t>
  </si>
  <si>
    <t>LRs</t>
  </si>
  <si>
    <t>TEAEs</t>
  </si>
  <si>
    <t>Serious TEAEs: osteoarthritis, appendicitis, and breast cancer; 시술과 관련 없음</t>
  </si>
  <si>
    <t>연구중단</t>
  </si>
  <si>
    <t>Tolerability</t>
  </si>
  <si>
    <t>“excellent” or “good”빈도 :according to the patients themselves</t>
  </si>
  <si>
    <t>Gabriele de Vos</t>
  </si>
  <si>
    <t>연구 중단</t>
  </si>
  <si>
    <t>LRs_방문</t>
  </si>
  <si>
    <t>시술별 비교결과 미제시</t>
  </si>
  <si>
    <t>SRs_방문</t>
  </si>
  <si>
    <t>Starchenka</t>
  </si>
  <si>
    <t>6w</t>
  </si>
  <si>
    <t>TEAEs_Ev(I: 55, C:10)</t>
  </si>
  <si>
    <t>Severe TEAE</t>
  </si>
  <si>
    <t>ADR</t>
  </si>
  <si>
    <t>Non-serious treatment emergent AE</t>
  </si>
  <si>
    <t>local AE</t>
  </si>
  <si>
    <t>Local AE_Ev(I: 49, C:3)</t>
  </si>
  <si>
    <t>systemic AE</t>
  </si>
  <si>
    <t>Systemic AE_Ev(I: 1, C:2)</t>
  </si>
  <si>
    <t>Worm</t>
  </si>
  <si>
    <t>AE</t>
  </si>
  <si>
    <t>24M</t>
  </si>
  <si>
    <t>Patients with at least 1 AE</t>
  </si>
  <si>
    <t>Rhinitis</t>
  </si>
  <si>
    <t>Conjunct-ivitis</t>
  </si>
  <si>
    <t>Mosges</t>
  </si>
  <si>
    <t>3w</t>
  </si>
  <si>
    <t>Events(I=49. C=5)</t>
  </si>
  <si>
    <t>Solicited SR (&gt;30min)</t>
  </si>
  <si>
    <t>Events(I=48. C=4)</t>
  </si>
  <si>
    <t>Rondon</t>
  </si>
  <si>
    <t>6M</t>
  </si>
  <si>
    <t>SRs: EAACI grading system</t>
  </si>
  <si>
    <t>SAE</t>
  </si>
  <si>
    <t>unrelated to the study medication</t>
  </si>
  <si>
    <t>Bozek</t>
  </si>
  <si>
    <t>NR</t>
  </si>
  <si>
    <t>Erythema or wheals&lt;5cm</t>
  </si>
  <si>
    <t>wheals&gt;5cm</t>
  </si>
  <si>
    <t>Scadding</t>
  </si>
  <si>
    <t>AEs</t>
  </si>
  <si>
    <t>36M</t>
  </si>
  <si>
    <t>방문 횟수</t>
  </si>
  <si>
    <t>Related AEs</t>
  </si>
  <si>
    <t>&lt;0.001</t>
  </si>
  <si>
    <t>&gt;0.99</t>
  </si>
  <si>
    <t>Immune System Disorders</t>
  </si>
  <si>
    <t>Hyperse-nsitivity</t>
  </si>
  <si>
    <t>Gastroin-testinal Disorders</t>
  </si>
  <si>
    <t>Dyspepsia</t>
  </si>
  <si>
    <t>Serious AE</t>
  </si>
  <si>
    <t>no serious treatment-related adverse events.</t>
  </si>
  <si>
    <t>12M</t>
  </si>
  <si>
    <t>No systemic reactions occurred.</t>
  </si>
  <si>
    <t>Eifan</t>
  </si>
  <si>
    <t xml:space="preserve">연구중단 </t>
  </si>
  <si>
    <t>Baris</t>
  </si>
  <si>
    <t>local urticarial plaques</t>
  </si>
  <si>
    <t>Klimek</t>
  </si>
  <si>
    <t>≥ grade 1LRs</t>
  </si>
  <si>
    <t>total of 1778 injections(verum: n = 928, placebo: n = 850), 16 injections</t>
  </si>
  <si>
    <t>mild intensity (rhinitis, nasal obstruction)</t>
  </si>
  <si>
    <t>Lozano</t>
  </si>
  <si>
    <t>8M</t>
  </si>
  <si>
    <t>Pfaar</t>
  </si>
  <si>
    <t>no grade 3 or 4 systemic reactions.</t>
  </si>
  <si>
    <t>Yukselen</t>
  </si>
  <si>
    <t>Alzakar</t>
  </si>
  <si>
    <t>?</t>
  </si>
  <si>
    <t>Martínez-Cócera</t>
  </si>
  <si>
    <t>4M</t>
  </si>
  <si>
    <t>중재관련 AE</t>
  </si>
  <si>
    <t>비특이적 반응</t>
  </si>
  <si>
    <t>비특이적</t>
  </si>
  <si>
    <t>상하기도 반응</t>
  </si>
  <si>
    <t>기타 AEs</t>
  </si>
  <si>
    <t>(2 moderate rhinoconjunctivitis and 1 nasal congestion</t>
  </si>
  <si>
    <t>18M</t>
  </si>
  <si>
    <t>grade 1 or grade 2</t>
  </si>
  <si>
    <t>grade 3 or grade 4: 0</t>
  </si>
  <si>
    <t>Conjunctiva</t>
  </si>
  <si>
    <t>Nasal</t>
  </si>
  <si>
    <t>Asthma</t>
  </si>
  <si>
    <t>Skin (urticaria/edema)</t>
  </si>
  <si>
    <t>Riechelmann</t>
  </si>
  <si>
    <t>Tsai</t>
  </si>
  <si>
    <t>Ceuppens</t>
  </si>
  <si>
    <t>현기증, 빈맥</t>
  </si>
  <si>
    <t>천식 악화</t>
  </si>
  <si>
    <t>눈,코 증상</t>
  </si>
  <si>
    <t>연구와 무관</t>
  </si>
  <si>
    <t>Blumberga</t>
  </si>
  <si>
    <t>Grade 2</t>
  </si>
  <si>
    <t>Grade 3</t>
  </si>
  <si>
    <t>Grade 4</t>
  </si>
  <si>
    <t>Total AEs</t>
  </si>
  <si>
    <t xml:space="preserve">rate per injection. </t>
  </si>
  <si>
    <t>Subcutaneous nodules</t>
  </si>
  <si>
    <t>Chakraborty</t>
  </si>
  <si>
    <t>주사부위 두드러기</t>
  </si>
  <si>
    <t>국소 염증</t>
  </si>
  <si>
    <t>Cola´s</t>
  </si>
  <si>
    <t>Garcıa-Robaina</t>
  </si>
  <si>
    <t>54w</t>
  </si>
  <si>
    <t>Wang</t>
  </si>
  <si>
    <t>G1</t>
  </si>
  <si>
    <t>51w</t>
  </si>
  <si>
    <t>G2</t>
  </si>
  <si>
    <t>G3</t>
  </si>
  <si>
    <t>hospitalization</t>
  </si>
  <si>
    <t>failed CT</t>
  </si>
  <si>
    <t>to reach maintenance dose of 100 000 SQ-U. (12세 이하)</t>
  </si>
  <si>
    <t>Ameal</t>
  </si>
  <si>
    <t>Corrigan</t>
  </si>
  <si>
    <t>Unexpected reactions</t>
  </si>
  <si>
    <t>according to investigators</t>
  </si>
  <si>
    <t>mainly large local swellings and itching</t>
  </si>
  <si>
    <t>No serious drug-</t>
  </si>
  <si>
    <t>related AE</t>
  </si>
  <si>
    <t>Jutel</t>
  </si>
  <si>
    <t>full analysis set.</t>
  </si>
  <si>
    <t>treatment related AEs</t>
  </si>
  <si>
    <t>LRs_sub</t>
  </si>
  <si>
    <t>Gardner</t>
  </si>
  <si>
    <t>9M</t>
  </si>
  <si>
    <t>Maestrelli</t>
  </si>
  <si>
    <t>5M</t>
  </si>
  <si>
    <t>Bronchospasm</t>
  </si>
  <si>
    <t>Mirone</t>
  </si>
  <si>
    <t>Generalized urticaria</t>
  </si>
  <si>
    <t>resolved spontaneously</t>
  </si>
  <si>
    <t>Polosa</t>
  </si>
  <si>
    <t>mild or moderate intensity</t>
  </si>
  <si>
    <t>serious events</t>
  </si>
  <si>
    <t>4(13)</t>
  </si>
  <si>
    <t>Injection site reaction</t>
  </si>
  <si>
    <t>7(23)</t>
  </si>
  <si>
    <t>3(10)</t>
  </si>
  <si>
    <t>10(33)</t>
  </si>
  <si>
    <t>8(17)</t>
  </si>
  <si>
    <t>5(27)</t>
  </si>
  <si>
    <t>Kuna</t>
  </si>
  <si>
    <t>local edema at the site of injection</t>
  </si>
  <si>
    <t>Side-effect</t>
  </si>
  <si>
    <t>headache</t>
  </si>
  <si>
    <t>Mild facial flushing and redness</t>
  </si>
  <si>
    <t>RN</t>
    <phoneticPr fontId="19" type="noConversion"/>
  </si>
  <si>
    <t>출판연도</t>
    <phoneticPr fontId="19" type="noConversion"/>
  </si>
  <si>
    <t>중재군_Total</t>
    <phoneticPr fontId="19" type="noConversion"/>
  </si>
  <si>
    <t>중재군_%</t>
    <phoneticPr fontId="19" type="noConversion"/>
  </si>
  <si>
    <t>대조군, Total</t>
    <phoneticPr fontId="19" type="noConversion"/>
  </si>
  <si>
    <t>대조군, %</t>
    <phoneticPr fontId="19" type="noConversion"/>
  </si>
  <si>
    <t>Severe TEAEs_Ev (I: 1, C:0)</t>
    <phoneticPr fontId="19" type="noConversion"/>
  </si>
  <si>
    <t>Solicited SRs(&lt;30min)</t>
    <phoneticPr fontId="19" type="noConversion"/>
  </si>
  <si>
    <t xml:space="preserve">degree I: 2, degree 2~4: 0 </t>
    <phoneticPr fontId="19" type="noConversion"/>
  </si>
  <si>
    <t>three moderate, local reactions with the highest dose</t>
    <phoneticPr fontId="19" type="noConversion"/>
  </si>
  <si>
    <t>late-phase systemic reactions, grade 1</t>
    <phoneticPr fontId="19" type="noConversion"/>
  </si>
  <si>
    <t>fatigue, nasal obstruction, skin reaction</t>
    <phoneticPr fontId="19" type="noConversion"/>
  </si>
  <si>
    <t>SRs</t>
    <phoneticPr fontId="19" type="noConversion"/>
  </si>
  <si>
    <t>&gt;grade 2, SRs</t>
    <phoneticPr fontId="19" type="noConversion"/>
  </si>
  <si>
    <t>10 (13건)</t>
    <phoneticPr fontId="19" type="noConversion"/>
  </si>
  <si>
    <t>4 (5건)</t>
    <phoneticPr fontId="19" type="noConversion"/>
  </si>
  <si>
    <t>There were no drugrelated serious adverse events.</t>
    <phoneticPr fontId="19" type="noConversion"/>
  </si>
  <si>
    <t>LRs (Grade 1~2)</t>
    <phoneticPr fontId="19" type="noConversion"/>
  </si>
  <si>
    <t>Group 불확실:  1 mild respiratory involvement (grade 2), 8 skin rash (grade 1)</t>
    <phoneticPr fontId="19" type="noConversion"/>
  </si>
  <si>
    <t>9 (15건)</t>
    <phoneticPr fontId="19" type="noConversion"/>
  </si>
  <si>
    <t>I Grade 2: 10명, Grade 3: 1명, C Grade 1 or Grade 2: 8명</t>
    <phoneticPr fontId="19" type="noConversion"/>
  </si>
  <si>
    <t>CSMS</t>
  </si>
  <si>
    <t>0.100 (SD 2.700)</t>
  </si>
  <si>
    <t>0.600(3.000)</t>
  </si>
  <si>
    <t>60M</t>
  </si>
  <si>
    <t>0.000(2.800)</t>
  </si>
  <si>
    <t>SS</t>
  </si>
  <si>
    <t>0.000(0.300)</t>
  </si>
  <si>
    <t>RMS</t>
  </si>
  <si>
    <t xml:space="preserve">rescue medications </t>
  </si>
  <si>
    <t>38M</t>
  </si>
  <si>
    <t>data not shown</t>
  </si>
  <si>
    <t>asthma symptom scores</t>
  </si>
  <si>
    <t>RM</t>
  </si>
  <si>
    <t>asthma rescue inhalers use</t>
  </si>
  <si>
    <t>MS</t>
  </si>
  <si>
    <t>QOL</t>
  </si>
  <si>
    <t>SMS</t>
  </si>
  <si>
    <t>PPS: 5.0</t>
  </si>
  <si>
    <t>FAS: 15.2</t>
  </si>
  <si>
    <t>PPS: 16.7</t>
  </si>
  <si>
    <t>3W</t>
  </si>
  <si>
    <t>RTSS</t>
  </si>
  <si>
    <t>2.673.</t>
  </si>
  <si>
    <t>0.452.</t>
  </si>
  <si>
    <t>RQLQ</t>
  </si>
  <si>
    <t>NRQLQ</t>
  </si>
  <si>
    <t>Medication-free days</t>
  </si>
  <si>
    <t>Uncontrolled</t>
  </si>
  <si>
    <t>Partly controlled</t>
  </si>
  <si>
    <t>Controlled</t>
  </si>
  <si>
    <t>0M</t>
  </si>
  <si>
    <t>AAdSS</t>
  </si>
  <si>
    <t>&lt;0.05</t>
  </si>
  <si>
    <t>TCRS</t>
  </si>
  <si>
    <t>TNSS</t>
  </si>
  <si>
    <t>VAS</t>
  </si>
  <si>
    <t>TdSS</t>
  </si>
  <si>
    <t>TdMS</t>
  </si>
  <si>
    <t>CdSMS</t>
  </si>
  <si>
    <t>TRSS</t>
  </si>
  <si>
    <t>TASS</t>
  </si>
  <si>
    <t>TSS</t>
  </si>
  <si>
    <t>TMS</t>
  </si>
  <si>
    <t>Karakoc-Aydiner</t>
  </si>
  <si>
    <t>P&lt;.01</t>
  </si>
  <si>
    <t>P=.03</t>
  </si>
  <si>
    <t xml:space="preserve">NR </t>
  </si>
  <si>
    <t>ES = 0.5414, 95% CI = [0.9378, 0.1451]</t>
  </si>
  <si>
    <t>ES = -0.6098 95% CI = [-1.0080, -0.2115]</t>
  </si>
  <si>
    <t>ES = -0.6002 95% CI = [-0.9982, -0.2023]</t>
  </si>
  <si>
    <t>Patients’ contentment</t>
  </si>
  <si>
    <t>satisfied or very satisfied</t>
  </si>
  <si>
    <t>Nasal Challenge Test</t>
  </si>
  <si>
    <t>NS</t>
  </si>
  <si>
    <t>군간 비교 : NS</t>
  </si>
  <si>
    <t>0.122, NS</t>
  </si>
  <si>
    <t>No of asthma attacks</t>
  </si>
  <si>
    <t>No of days rescue Tx required</t>
  </si>
  <si>
    <t>약물비치료자수</t>
  </si>
  <si>
    <t>4명</t>
  </si>
  <si>
    <t>9명</t>
  </si>
  <si>
    <t>13명</t>
  </si>
  <si>
    <t>7명</t>
  </si>
  <si>
    <t>PFT FFV1&lt;80%</t>
  </si>
  <si>
    <t>2명</t>
  </si>
  <si>
    <t>0명</t>
  </si>
  <si>
    <t>AQLQ</t>
  </si>
  <si>
    <t>그룹에서의 시점간 변화</t>
  </si>
  <si>
    <t>위약군 시점별 유사</t>
  </si>
  <si>
    <t>RQLQ domain</t>
  </si>
  <si>
    <t>&lt;0.01</t>
  </si>
  <si>
    <t>Asthma score</t>
  </si>
  <si>
    <t>Activities</t>
  </si>
  <si>
    <t>위약군 비교 시 유의하게 감소</t>
  </si>
  <si>
    <t>VAS_Rhinitis</t>
  </si>
  <si>
    <t>VAS_Asthma</t>
  </si>
  <si>
    <t>증상 감소</t>
  </si>
  <si>
    <t>54명</t>
  </si>
  <si>
    <t>29명</t>
  </si>
  <si>
    <t>vs Pharmacotherapy</t>
  </si>
  <si>
    <t>asthmatic episode 감소</t>
  </si>
  <si>
    <t>59명</t>
  </si>
  <si>
    <t>23명</t>
  </si>
  <si>
    <t>PFT</t>
  </si>
  <si>
    <t>51명</t>
  </si>
  <si>
    <t>21명</t>
  </si>
  <si>
    <t>peak pollen season</t>
  </si>
  <si>
    <t>change difference between groups 0.26</t>
  </si>
  <si>
    <t>Figure 제시</t>
  </si>
  <si>
    <t>±1.14</t>
  </si>
  <si>
    <t>±0.87</t>
  </si>
  <si>
    <t>±0.66</t>
  </si>
  <si>
    <t>±1.09</t>
  </si>
  <si>
    <t>±0.98</t>
  </si>
  <si>
    <t>±0.99</t>
  </si>
  <si>
    <t>±1.00</t>
  </si>
  <si>
    <t>±0.88</t>
  </si>
  <si>
    <t>PEFR</t>
  </si>
  <si>
    <t>±7.49</t>
  </si>
  <si>
    <t>±5.50</t>
  </si>
  <si>
    <t>Mean difference -1.83, p=0.39</t>
  </si>
  <si>
    <t>±5.56</t>
  </si>
  <si>
    <t>±4.72</t>
  </si>
  <si>
    <t>Mean difference 0.18, p=0.92</t>
  </si>
  <si>
    <t>CIS</t>
  </si>
  <si>
    <t>CIS_Eye</t>
  </si>
  <si>
    <t>P: Placebo vs. verum.</t>
  </si>
  <si>
    <t>CIS_Nose</t>
  </si>
  <si>
    <t xml:space="preserve">Figure </t>
  </si>
  <si>
    <t>Reduction in inhaled steroids</t>
  </si>
  <si>
    <t>median ICS dose reduction</t>
  </si>
  <si>
    <t>reduction in ICS dose</t>
  </si>
  <si>
    <t>Placebo 비교 결과 아님</t>
  </si>
  <si>
    <t xml:space="preserve">Free day </t>
  </si>
  <si>
    <t>368일</t>
  </si>
  <si>
    <t>1230일</t>
  </si>
  <si>
    <t>50일</t>
  </si>
  <si>
    <t>570일</t>
  </si>
  <si>
    <t>Period from 9/1 to 9/16</t>
  </si>
  <si>
    <t>179일</t>
  </si>
  <si>
    <t>615일</t>
  </si>
  <si>
    <t>4일</t>
  </si>
  <si>
    <t>285일</t>
  </si>
  <si>
    <t>RQLQ_ALL</t>
  </si>
  <si>
    <t>between both groups</t>
  </si>
  <si>
    <t>Sleep</t>
  </si>
  <si>
    <t>Non–hay fever symptoms</t>
  </si>
  <si>
    <t>Practical problems</t>
  </si>
  <si>
    <t>nasal symptoms</t>
  </si>
  <si>
    <t>Eye symptoms</t>
  </si>
  <si>
    <t>Emotions</t>
  </si>
  <si>
    <t>NSS</t>
  </si>
  <si>
    <t>OSS</t>
  </si>
  <si>
    <t>BSS</t>
  </si>
  <si>
    <t>Bronchial symptom score</t>
  </si>
  <si>
    <t>Ocular symptom score</t>
  </si>
  <si>
    <t>Overall symptom score</t>
  </si>
  <si>
    <t>Medication score</t>
  </si>
  <si>
    <t>Consumption of ICS</t>
  </si>
  <si>
    <t>Visual scale</t>
  </si>
  <si>
    <t>AQLQ_ALL</t>
  </si>
  <si>
    <t>AQLQ_Breathlessnes</t>
  </si>
  <si>
    <t>AQLQ_Mood</t>
  </si>
  <si>
    <t>AQLQ_Social</t>
  </si>
  <si>
    <t>AQLQ_Concerns</t>
  </si>
  <si>
    <t>Total daily asthma symptom score</t>
  </si>
  <si>
    <t>Daily medication score</t>
  </si>
  <si>
    <t>Evening PEF value (l/min)</t>
  </si>
  <si>
    <t>PEF variability (%)</t>
  </si>
  <si>
    <t>FVC (% predicted)</t>
  </si>
  <si>
    <t>Daily asthma symptom score</t>
  </si>
  <si>
    <t>27w</t>
  </si>
  <si>
    <t>Morning PEF value</t>
  </si>
  <si>
    <t>with no significant difference between groups.</t>
  </si>
  <si>
    <t>Evening PEF value</t>
  </si>
  <si>
    <t>위약 대비 78% 감소</t>
  </si>
  <si>
    <t>&lt;0.0001</t>
  </si>
  <si>
    <t>AQOL</t>
  </si>
  <si>
    <t>0W</t>
  </si>
  <si>
    <t>10W</t>
  </si>
  <si>
    <t>34W</t>
  </si>
  <si>
    <t>55W</t>
  </si>
  <si>
    <t>두 군 간 증상 간 AUC 31% 차이, 약물 사용 간의 69% 차이</t>
  </si>
  <si>
    <t>RQLQ_ change</t>
  </si>
  <si>
    <t>지난 방문에 비해 증상 변화: -5~+5(좋음)</t>
  </si>
  <si>
    <t>VRS</t>
  </si>
  <si>
    <t>두 군 모두 평균 4점 개선, 중재군의 평균 변화가 더 좋았으며, 중앙값 동일함</t>
  </si>
  <si>
    <t>36.5% 감소</t>
  </si>
  <si>
    <t>38.9% 감소</t>
  </si>
  <si>
    <t>±57.8</t>
  </si>
  <si>
    <t>±6.2</t>
  </si>
  <si>
    <t>±7.5</t>
  </si>
  <si>
    <t>QoL</t>
  </si>
  <si>
    <t>±23.1</t>
  </si>
  <si>
    <t>±35.3</t>
  </si>
  <si>
    <t>bronchodilators 사용 비율</t>
  </si>
  <si>
    <t xml:space="preserve">base </t>
  </si>
  <si>
    <t>difference</t>
  </si>
  <si>
    <t>Asthma symptom scores</t>
  </si>
  <si>
    <t>baseline</t>
  </si>
  <si>
    <t>1999년</t>
  </si>
  <si>
    <t>Days with asthmatic symptoms</t>
  </si>
  <si>
    <t>Scores for rhinitis symptoms</t>
  </si>
  <si>
    <t>Days with rhinitis symptoms</t>
  </si>
  <si>
    <t>Scores for rescue drugs</t>
  </si>
  <si>
    <t>Days with drug intake</t>
  </si>
  <si>
    <t>Score</t>
  </si>
  <si>
    <t>figure 제시</t>
  </si>
  <si>
    <t>&gt;0.05</t>
  </si>
  <si>
    <t>figure 4</t>
  </si>
  <si>
    <t xml:space="preserve">SS_asthma </t>
  </si>
  <si>
    <t>48M</t>
  </si>
  <si>
    <t>SS_rhinitis</t>
  </si>
  <si>
    <t xml:space="preserve">7점 척도 </t>
  </si>
  <si>
    <t>Base vs 3Y 감소 비교</t>
  </si>
  <si>
    <t>42% 감소</t>
  </si>
  <si>
    <t>45% 감소</t>
  </si>
  <si>
    <t>89.74% 감소</t>
  </si>
  <si>
    <t xml:space="preserve">Figure 제시 </t>
  </si>
  <si>
    <t>Rhinitis_SS</t>
  </si>
  <si>
    <t>Asthma_SS</t>
  </si>
  <si>
    <r>
      <t xml:space="preserve">Phoenix sylvestris </t>
    </r>
    <r>
      <rPr>
        <sz val="10"/>
        <color rgb="FF231F20"/>
        <rFont val="맑은 고딕"/>
        <family val="3"/>
        <charset val="129"/>
        <scheme val="minor"/>
      </rPr>
      <t>pollen season 변화 제시(전후비교)</t>
    </r>
  </si>
  <si>
    <t>&lt;.001</t>
  </si>
  <si>
    <t>±0.04</t>
  </si>
  <si>
    <t>P=0.016</t>
  </si>
  <si>
    <t>±9.25</t>
  </si>
  <si>
    <t>±9.29</t>
  </si>
  <si>
    <t>±9.22</t>
  </si>
  <si>
    <t>±9.27</t>
  </si>
  <si>
    <t>One-way ANOVA test</t>
  </si>
  <si>
    <t>2009년_birch and grass pollen seasons</t>
  </si>
  <si>
    <t>2010년birch and grass pollen seasons</t>
  </si>
  <si>
    <t>Mean difference 0.25, p=0.44</t>
  </si>
  <si>
    <t>Mean difference –0.7, p=0.02</t>
  </si>
  <si>
    <t>Mean difference 0.1, p=0.75</t>
  </si>
  <si>
    <t>Mean difference –0.2, p=0.51</t>
  </si>
  <si>
    <t>Mean difference 0.3 p&lt;0.01</t>
  </si>
  <si>
    <t>FEV1 (% predicted)</t>
  </si>
  <si>
    <r>
      <t xml:space="preserve">Completed trial </t>
    </r>
    <r>
      <rPr>
        <i/>
        <sz val="10"/>
        <color rgb="FF000000"/>
        <rFont val="맑은 고딕"/>
        <family val="3"/>
        <charset val="129"/>
        <scheme val="minor"/>
      </rPr>
      <t xml:space="preserve">n </t>
    </r>
    <r>
      <rPr>
        <sz val="10"/>
        <color rgb="FF000000"/>
        <rFont val="맑은 고딕"/>
        <family val="3"/>
        <charset val="129"/>
        <scheme val="minor"/>
      </rPr>
      <t>= 29 vs 26</t>
    </r>
  </si>
  <si>
    <t>중재군_mean</t>
    <phoneticPr fontId="19" type="noConversion"/>
  </si>
  <si>
    <t>중재군_SD</t>
    <phoneticPr fontId="19" type="noConversion"/>
  </si>
  <si>
    <t>중재군_total</t>
    <phoneticPr fontId="19" type="noConversion"/>
  </si>
  <si>
    <t>대조군mean</t>
    <phoneticPr fontId="19" type="noConversion"/>
  </si>
  <si>
    <t>대조군_SD</t>
    <phoneticPr fontId="19" type="noConversion"/>
  </si>
  <si>
    <t>대조군_total</t>
    <phoneticPr fontId="19" type="noConversion"/>
  </si>
  <si>
    <t>P value</t>
    <phoneticPr fontId="19" type="noConversion"/>
  </si>
  <si>
    <t>시점</t>
    <phoneticPr fontId="19" type="noConversion"/>
  </si>
  <si>
    <t>RN</t>
    <phoneticPr fontId="19" type="noConversion"/>
  </si>
  <si>
    <t>1저자/(연도)</t>
    <phoneticPr fontId="19" type="noConversion"/>
  </si>
  <si>
    <t>결과지표</t>
    <phoneticPr fontId="19" type="noConversion"/>
  </si>
  <si>
    <t>Difference in the mean [placebo-active] -0.200 (SD:2.600)</t>
    <phoneticPr fontId="19" type="noConversion"/>
  </si>
  <si>
    <t>연도</t>
    <phoneticPr fontId="19" type="noConversion"/>
  </si>
  <si>
    <t>FAS: 3.9% Active vs Placebo (% reduction)</t>
    <phoneticPr fontId="19" type="noConversion"/>
  </si>
  <si>
    <t>Absolute diff.: -0.104, Relative diff:: -14.9%, 꽃가루시즌</t>
    <phoneticPr fontId="19" type="noConversion"/>
  </si>
  <si>
    <t>Absolute diff.: -0.213, Relative diff:: -17.9%, 전체시즌</t>
    <phoneticPr fontId="19" type="noConversion"/>
  </si>
  <si>
    <t>Relative diff:: -16.5%</t>
    <phoneticPr fontId="19" type="noConversion"/>
  </si>
  <si>
    <t>Relative diff:: -17.1%, Relative diff:: -16.5%, 꽃가루시즌</t>
    <phoneticPr fontId="19" type="noConversion"/>
  </si>
  <si>
    <t>controller medicines</t>
    <phoneticPr fontId="19" type="noConversion"/>
  </si>
  <si>
    <t>change 비교, figure 제시</t>
    <phoneticPr fontId="19" type="noConversion"/>
  </si>
  <si>
    <t>Asthma+대상평가, 천식 조절</t>
    <phoneticPr fontId="19" type="noConversion"/>
  </si>
  <si>
    <t>Rondon</t>
    <phoneticPr fontId="19" type="noConversion"/>
  </si>
  <si>
    <t>36.5% 감소</t>
    <phoneticPr fontId="19" type="noConversion"/>
  </si>
  <si>
    <t>average adjusted CSMS Difference in the adjusted means: I: − 3.51, C:− 0.87</t>
    <phoneticPr fontId="19" type="noConversion"/>
  </si>
  <si>
    <t>CSMS, 그래프제시, Asterisk least square mean change 중재군 :기저시점보다 감소: p&lt;0.05</t>
    <phoneticPr fontId="19" type="noConversion"/>
  </si>
  <si>
    <t>I(95% CI 1.09–1.55)</t>
    <phoneticPr fontId="19" type="noConversion"/>
  </si>
  <si>
    <t>I(95% CI 1.54–1.92), C(95% CI 1.27–1.86)</t>
    <phoneticPr fontId="19" type="noConversion"/>
  </si>
  <si>
    <t>I 95% CI: 5.32-6.89, C: 95% CI: 5.23-6.88</t>
    <phoneticPr fontId="19" type="noConversion"/>
  </si>
  <si>
    <t>Mean Diff(95% CI) -1.6 (-2.49, -0.71)</t>
    <phoneticPr fontId="19" type="noConversion"/>
  </si>
  <si>
    <t>Mean Diff(95% CI) -0.94 (-1.88, 0.01)</t>
    <phoneticPr fontId="19" type="noConversion"/>
  </si>
  <si>
    <t>Mean Diff(95% CI) -0.9 (-1.96, 0.16)</t>
    <phoneticPr fontId="19" type="noConversion"/>
  </si>
  <si>
    <t>I: 0.004, C:0.242</t>
    <phoneticPr fontId="19" type="noConversion"/>
  </si>
  <si>
    <t>PPP 기간_TCS_Diff</t>
    <phoneticPr fontId="19" type="noConversion"/>
  </si>
  <si>
    <t>ES =0.5509, 95% CI = [0.9475, 0.1543])</t>
    <phoneticPr fontId="19" type="noConversion"/>
  </si>
  <si>
    <t>PS 기간_TCS_Diff</t>
    <phoneticPr fontId="19" type="noConversion"/>
  </si>
  <si>
    <t>PPP 기간 RTSS_Diff</t>
    <phoneticPr fontId="19" type="noConversion"/>
  </si>
  <si>
    <t>PS 기간 RTSS_Diff</t>
    <phoneticPr fontId="19" type="noConversion"/>
  </si>
  <si>
    <t>PPP 기간_use of rescue medication</t>
    <phoneticPr fontId="19" type="noConversion"/>
  </si>
  <si>
    <t>43% reduction ES = -0.3824 95% CI = [-0.7752, +0.0105]</t>
    <phoneticPr fontId="19" type="noConversion"/>
  </si>
  <si>
    <t>PS 기간use of rescue medication</t>
    <phoneticPr fontId="19" type="noConversion"/>
  </si>
  <si>
    <t>40% reduction ES = -0.3804 95% CI = [-0.7732, +0.0124]</t>
    <phoneticPr fontId="19" type="noConversion"/>
  </si>
  <si>
    <t>PPP 기간_WELL days</t>
    <phoneticPr fontId="19" type="noConversion"/>
  </si>
  <si>
    <t>PS 기간_Well days</t>
    <phoneticPr fontId="19" type="noConversion"/>
  </si>
  <si>
    <t>No of asthma attacks</t>
    <phoneticPr fontId="19" type="noConversion"/>
  </si>
  <si>
    <t>중재군_median</t>
    <phoneticPr fontId="19" type="noConversion"/>
  </si>
  <si>
    <t>대조군_median</t>
    <phoneticPr fontId="19" type="noConversion"/>
  </si>
  <si>
    <t>8M</t>
    <phoneticPr fontId="19" type="noConversion"/>
  </si>
  <si>
    <t>I: 2명- 79%, 72%, C: 2명- 75%</t>
    <phoneticPr fontId="19" type="noConversion"/>
  </si>
  <si>
    <t>C: 0.658</t>
    <phoneticPr fontId="19" type="noConversion"/>
  </si>
  <si>
    <t>중재군 개선</t>
    <phoneticPr fontId="19" type="noConversion"/>
  </si>
  <si>
    <t>I: 0.012</t>
    <phoneticPr fontId="19" type="noConversion"/>
  </si>
  <si>
    <t>PP: 159 vs 82, 19.4% 감소</t>
    <phoneticPr fontId="19" type="noConversion"/>
  </si>
  <si>
    <t>SMS</t>
    <phoneticPr fontId="19" type="noConversion"/>
  </si>
  <si>
    <t>RQLQ</t>
    <phoneticPr fontId="19" type="noConversion"/>
  </si>
  <si>
    <t>RQLQ_Sleep</t>
    <phoneticPr fontId="19" type="noConversion"/>
  </si>
  <si>
    <t>RQLQ_nasal Symptom</t>
    <phoneticPr fontId="19" type="noConversion"/>
  </si>
  <si>
    <t>RQLQ__Overall</t>
    <phoneticPr fontId="19" type="noConversion"/>
  </si>
  <si>
    <t>RQLQ_Activities</t>
    <phoneticPr fontId="19" type="noConversion"/>
  </si>
  <si>
    <t>RQLQ_Symptoms</t>
    <phoneticPr fontId="19" type="noConversion"/>
  </si>
  <si>
    <t>RQLQ_Emotion</t>
    <phoneticPr fontId="19" type="noConversion"/>
  </si>
  <si>
    <t>RQLQ_Overall</t>
    <phoneticPr fontId="19" type="noConversion"/>
  </si>
  <si>
    <t>위약군 비교 시 유의하게 감소</t>
    <phoneticPr fontId="19" type="noConversion"/>
  </si>
  <si>
    <t>I: 6.3%, C:0.7% 증가</t>
    <phoneticPr fontId="19" type="noConversion"/>
  </si>
  <si>
    <t>median difference -0.4 [-1.22; -0.03] P&lt;0.04</t>
    <phoneticPr fontId="19" type="noConversion"/>
  </si>
  <si>
    <t>18M</t>
    <phoneticPr fontId="19" type="noConversion"/>
  </si>
  <si>
    <t>median difference -1.3 [-1.89; -0.34] P&lt;0.01</t>
    <phoneticPr fontId="19" type="noConversion"/>
  </si>
  <si>
    <t>중재군_IQR_U</t>
    <phoneticPr fontId="19" type="noConversion"/>
  </si>
  <si>
    <t>중재군_IQR_L</t>
    <phoneticPr fontId="19" type="noConversion"/>
  </si>
  <si>
    <t>대조군_IQR_U</t>
    <phoneticPr fontId="19" type="noConversion"/>
  </si>
  <si>
    <t>대조군_IQR_L</t>
    <phoneticPr fontId="19" type="noConversion"/>
  </si>
  <si>
    <t>median difference -0.1 [-0.20; -0.02] P&lt;0.01</t>
    <phoneticPr fontId="19" type="noConversion"/>
  </si>
  <si>
    <t>median difference -1.3 [-1.87; -0.34] P=0.09</t>
    <phoneticPr fontId="19" type="noConversion"/>
  </si>
  <si>
    <t>median difference -1.8 [-2.34; -0.81] P&lt;0.01</t>
    <phoneticPr fontId="19" type="noConversion"/>
  </si>
  <si>
    <t>SMS_change</t>
    <phoneticPr fontId="19" type="noConversion"/>
  </si>
  <si>
    <t>SS_Nose improvement</t>
    <phoneticPr fontId="19" type="noConversion"/>
  </si>
  <si>
    <t>SS_Eyes improvement</t>
    <phoneticPr fontId="19" type="noConversion"/>
  </si>
  <si>
    <t>SS_Lungs improvement</t>
    <phoneticPr fontId="19" type="noConversion"/>
  </si>
  <si>
    <t>그룹 간차이 0.048</t>
    <phoneticPr fontId="19" type="noConversion"/>
  </si>
  <si>
    <t>그룹 간차이 0.01</t>
    <phoneticPr fontId="19" type="noConversion"/>
  </si>
  <si>
    <t>그룹 간차이 0.13</t>
    <phoneticPr fontId="19" type="noConversion"/>
  </si>
  <si>
    <t>MS_change</t>
    <phoneticPr fontId="19" type="noConversion"/>
  </si>
  <si>
    <t>SS_change</t>
    <phoneticPr fontId="19" type="noConversion"/>
  </si>
  <si>
    <r>
      <t>PEFR</t>
    </r>
    <r>
      <rPr>
        <sz val="10"/>
        <color rgb="FFFF0000"/>
        <rFont val="맑은 고딕"/>
        <family val="3"/>
        <charset val="129"/>
        <scheme val="minor"/>
      </rPr>
      <t>_change</t>
    </r>
    <phoneticPr fontId="19" type="noConversion"/>
  </si>
  <si>
    <t>&lt;0.01, I: &lt;0.01 C:&lt;0.01</t>
    <phoneticPr fontId="19" type="noConversion"/>
  </si>
  <si>
    <t>Mean difference 0.95 p&lt;0.01</t>
    <phoneticPr fontId="19" type="noConversion"/>
  </si>
  <si>
    <t>&lt;0.01, I: &lt;0.001, C:&lt;0.01</t>
    <phoneticPr fontId="19" type="noConversion"/>
  </si>
  <si>
    <t>NR, I: &lt;0.056, C:&lt;0.099</t>
    <phoneticPr fontId="19" type="noConversion"/>
  </si>
  <si>
    <t>Mean difference –2.01, -</t>
    <phoneticPr fontId="19" type="noConversion"/>
  </si>
  <si>
    <t xml:space="preserve">Period from 8/15 to 9/16 </t>
    <phoneticPr fontId="19" type="noConversion"/>
  </si>
  <si>
    <t>Hoiby</t>
    <phoneticPr fontId="19" type="noConversion"/>
  </si>
  <si>
    <t>% Improvement 47.75</t>
    <phoneticPr fontId="19" type="noConversion"/>
  </si>
  <si>
    <t>54W (1.6Y)</t>
    <phoneticPr fontId="19" type="noConversion"/>
  </si>
  <si>
    <t>Nasal symptom score</t>
    <phoneticPr fontId="19" type="noConversion"/>
  </si>
  <si>
    <t>% Improvement 54.29</t>
    <phoneticPr fontId="19" type="noConversion"/>
  </si>
  <si>
    <t>% Improvement 59.67</t>
    <phoneticPr fontId="19" type="noConversion"/>
  </si>
  <si>
    <t>% Improvement 53.86</t>
    <phoneticPr fontId="19" type="noConversion"/>
  </si>
  <si>
    <t>% Improvement 50.1</t>
    <phoneticPr fontId="19" type="noConversion"/>
  </si>
  <si>
    <t>% Improvement 12.88</t>
    <phoneticPr fontId="19" type="noConversion"/>
  </si>
  <si>
    <t>% Improvement 34.95</t>
    <phoneticPr fontId="19" type="noConversion"/>
  </si>
  <si>
    <t>% Improvement 53.33</t>
    <phoneticPr fontId="19" type="noConversion"/>
  </si>
  <si>
    <t>% Improvement 25.77</t>
    <phoneticPr fontId="19" type="noConversion"/>
  </si>
  <si>
    <t>% Improvement 77.19</t>
    <phoneticPr fontId="19" type="noConversion"/>
  </si>
  <si>
    <t>% Improvement 44.44</t>
    <phoneticPr fontId="19" type="noConversion"/>
  </si>
  <si>
    <t>참고: -0.077, 0.028, p=0.007</t>
    <phoneticPr fontId="19" type="noConversion"/>
  </si>
  <si>
    <t>-1.56(95% CI –02, -2.8), 위약 대비 약물 68% 감소</t>
    <phoneticPr fontId="19" type="noConversion"/>
  </si>
  <si>
    <t>AUC of SMS, FAS, n=143</t>
    <phoneticPr fontId="19" type="noConversion"/>
  </si>
  <si>
    <t>24M</t>
    <phoneticPr fontId="19" type="noConversion"/>
  </si>
  <si>
    <t>advantage in favour of the actively treated patients.</t>
    <phoneticPr fontId="19" type="noConversion"/>
  </si>
  <si>
    <t>change 1</t>
    <phoneticPr fontId="19" type="noConversion"/>
  </si>
  <si>
    <t>change 2</t>
    <phoneticPr fontId="19" type="noConversion"/>
  </si>
  <si>
    <t>46D (1.5M)</t>
    <phoneticPr fontId="19" type="noConversion"/>
  </si>
  <si>
    <t xml:space="preserve">38.5% 차이, Full data </t>
    <phoneticPr fontId="19" type="noConversion"/>
  </si>
  <si>
    <t>중재군 변화, P=0.012,  대조군 NS</t>
    <phoneticPr fontId="19" type="noConversion"/>
  </si>
  <si>
    <t xml:space="preserve"> 중재군 변화, P=0.041, 대조군 NS</t>
    <phoneticPr fontId="19" type="noConversion"/>
  </si>
  <si>
    <t>중재군 변화, P=0.015, 대조군 NS</t>
    <phoneticPr fontId="19" type="noConversion"/>
  </si>
  <si>
    <t>p for trend &lt;0.01</t>
    <phoneticPr fontId="19" type="noConversion"/>
  </si>
  <si>
    <r>
      <t>X</t>
    </r>
    <r>
      <rPr>
        <vertAlign val="superscript"/>
        <sz val="10"/>
        <color rgb="FF000000"/>
        <rFont val="맑은 고딕"/>
        <family val="3"/>
        <charset val="129"/>
        <scheme val="minor"/>
      </rPr>
      <t>2</t>
    </r>
    <r>
      <rPr>
        <sz val="10"/>
        <color rgb="FF000000"/>
        <rFont val="맑은 고딕"/>
        <family val="3"/>
        <charset val="129"/>
        <scheme val="minor"/>
      </rPr>
      <t xml:space="preserve"> for trend 1.68, 11.7</t>
    </r>
    <phoneticPr fontId="19" type="noConversion"/>
  </si>
  <si>
    <t>1998년</t>
    <phoneticPr fontId="19" type="noConversion"/>
  </si>
  <si>
    <t xml:space="preserve">p_value </t>
    <phoneticPr fontId="19" type="noConversion"/>
  </si>
  <si>
    <t xml:space="preserve">중재군 36.5% 감소, figure 제시 </t>
    <phoneticPr fontId="19" type="noConversion"/>
  </si>
  <si>
    <t>NS, 중재군 25% 감소, figure 제시</t>
    <phoneticPr fontId="19" type="noConversion"/>
  </si>
  <si>
    <t>mean daily medication scores during the Alternaria season (July-September)</t>
    <phoneticPr fontId="19" type="noConversion"/>
  </si>
  <si>
    <t>Outcome</t>
    <phoneticPr fontId="19" type="noConversion"/>
  </si>
  <si>
    <t>Absolute diff.: -0.228, Relative diff:: -15.5%,  꽃가루시즌</t>
    <phoneticPr fontId="19" type="noConversion"/>
  </si>
  <si>
    <t>Absolute diff.: -0.833, Relative diff:: -18.5%,  꽃가루시즌</t>
    <phoneticPr fontId="19" type="noConversion"/>
  </si>
  <si>
    <t>Absolute diff.: -0.495, Relative diff:: -15.6%, 전체시즌</t>
    <phoneticPr fontId="19" type="noConversion"/>
  </si>
  <si>
    <t>Absolute diff.: -0.104, Relative diff:: -14.9%, 전체시즌</t>
    <phoneticPr fontId="19" type="noConversion"/>
  </si>
  <si>
    <t>QOL</t>
    <phoneticPr fontId="19" type="noConversion"/>
  </si>
  <si>
    <t>average adjusted CSMS Difference</t>
    <phoneticPr fontId="19" type="noConversion"/>
  </si>
  <si>
    <t>SS_F</t>
    <phoneticPr fontId="19" type="noConversion"/>
  </si>
  <si>
    <t>비염</t>
    <phoneticPr fontId="19" type="noConversion"/>
  </si>
  <si>
    <t>천식</t>
    <phoneticPr fontId="19" type="noConversion"/>
  </si>
  <si>
    <t>Klimek</t>
    <phoneticPr fontId="19" type="noConversion"/>
  </si>
  <si>
    <t>PFT_FEV1</t>
    <phoneticPr fontId="19" type="noConversion"/>
  </si>
  <si>
    <t>Corrigan</t>
    <phoneticPr fontId="19" type="noConversion"/>
  </si>
  <si>
    <t>PFT FFV1&lt;80%</t>
    <phoneticPr fontId="19" type="noConversion"/>
  </si>
  <si>
    <t>SS</t>
    <phoneticPr fontId="19" type="noConversion"/>
  </si>
  <si>
    <t>MS</t>
    <phoneticPr fontId="19" type="noConversion"/>
  </si>
  <si>
    <t>QoL</t>
    <phoneticPr fontId="19" type="noConversion"/>
  </si>
  <si>
    <t>PFT</t>
    <phoneticPr fontId="19" type="noConversion"/>
  </si>
  <si>
    <t>SMS</t>
    <phoneticPr fontId="19" type="noConversion"/>
  </si>
  <si>
    <t>결과지표_F</t>
    <phoneticPr fontId="19" type="noConversion"/>
  </si>
  <si>
    <t>SRs</t>
    <phoneticPr fontId="19" type="noConversion"/>
  </si>
  <si>
    <t>SRs_1</t>
    <phoneticPr fontId="19" type="noConversion"/>
  </si>
  <si>
    <t>LRs</t>
    <phoneticPr fontId="19" type="noConversion"/>
  </si>
  <si>
    <t>LRs_1</t>
    <phoneticPr fontId="19" type="noConversion"/>
  </si>
  <si>
    <t>ADR leading to study drug discontinuation</t>
    <phoneticPr fontId="19" type="noConversion"/>
  </si>
  <si>
    <t>24M</t>
    <phoneticPr fontId="19" type="noConversion"/>
  </si>
  <si>
    <t>MedDRA version 14.0</t>
    <phoneticPr fontId="19" type="noConversion"/>
  </si>
  <si>
    <t>18M</t>
    <phoneticPr fontId="19" type="noConversion"/>
  </si>
  <si>
    <t>not to be related to treatment</t>
    <phoneticPr fontId="19" type="noConversion"/>
  </si>
  <si>
    <t>AE  not related to study drug</t>
    <phoneticPr fontId="19" type="noConversion"/>
  </si>
  <si>
    <t>No AE(명) I: 23, C: 34</t>
    <phoneticPr fontId="19" type="noConversion"/>
  </si>
  <si>
    <t>AE  at least possibly related to study drug</t>
    <phoneticPr fontId="19" type="noConversion"/>
  </si>
  <si>
    <t>local, reddish swelling at the injection site</t>
    <phoneticPr fontId="19" type="noConversion"/>
  </si>
  <si>
    <t>두통</t>
    <phoneticPr fontId="19" type="noConversion"/>
  </si>
  <si>
    <t>M</t>
    <phoneticPr fontId="19" type="noConversion"/>
  </si>
  <si>
    <t>mild, of grade 2 (rhinoconjunctivitis or otic pruritus)</t>
    <phoneticPr fontId="19" type="noConversion"/>
  </si>
  <si>
    <t>LRs : a diameter of less than 5cm</t>
    <phoneticPr fontId="19" type="noConversion"/>
  </si>
  <si>
    <t>1: immediate, 1: delayed diameter 5 and 10cm</t>
    <phoneticPr fontId="19" type="noConversion"/>
  </si>
  <si>
    <t>G2: mild pruritus, G3: urticaria</t>
    <phoneticPr fontId="19" type="noConversion"/>
  </si>
  <si>
    <t>itching, transient local swelling and erythema at the injection site</t>
    <phoneticPr fontId="19" type="noConversion"/>
  </si>
  <si>
    <t>urticaria, wheezing (in both groups) and itching of eyes.</t>
    <phoneticPr fontId="19" type="noConversion"/>
  </si>
  <si>
    <t xml:space="preserve"> 731 Inj</t>
    <phoneticPr fontId="19" type="noConversion"/>
  </si>
  <si>
    <t>748 Inj</t>
    <phoneticPr fontId="19" type="noConversion"/>
  </si>
  <si>
    <t>erythema and swelling with or without pruritus in the vicinity of injection sites</t>
    <phoneticPr fontId="19" type="noConversion"/>
  </si>
  <si>
    <t>731 Inj</t>
    <phoneticPr fontId="19" type="noConversion"/>
  </si>
  <si>
    <t xml:space="preserve"> 748Inj</t>
    <phoneticPr fontId="19" type="noConversion"/>
  </si>
  <si>
    <t>1 general urticaria, treated intravenously with 200 mg hydrocortisone and 2 mg clemastine,  1 general urticaria together with dyspnea,  2 cases of local urticaria of upper extremities treated with cetirizine and loratadine, 1 rhinoconjunctivitis, and 1 asthma exacerbation 2 days after an injection treated intravenously with 200 mg hydrocortisone and 250 mg aminophylline.</t>
    <phoneticPr fontId="19" type="noConversion"/>
  </si>
  <si>
    <t>anaphylactic reactions or generalized urticaria</t>
    <phoneticPr fontId="19" type="noConversion"/>
  </si>
  <si>
    <t>no need of pharmacological or medical intervention</t>
    <phoneticPr fontId="19" type="noConversion"/>
  </si>
  <si>
    <t>58 Side-effects (I: 30, P: 28)</t>
    <phoneticPr fontId="19" type="noConversion"/>
  </si>
  <si>
    <t>SRs_G1_Headache</t>
    <phoneticPr fontId="19" type="noConversion"/>
  </si>
  <si>
    <t>SRs_G1_Fever</t>
    <phoneticPr fontId="19" type="noConversion"/>
  </si>
  <si>
    <t>SRs_G2_Allergic asthma</t>
    <phoneticPr fontId="19" type="noConversion"/>
  </si>
  <si>
    <t>SRs_G2_Conjunctivitis</t>
    <phoneticPr fontId="19" type="noConversion"/>
  </si>
  <si>
    <t>SRs_G2_Allergic rhinoconjunctivitis</t>
    <phoneticPr fontId="19" type="noConversion"/>
  </si>
  <si>
    <t>SRs_G2_Atopic eczema</t>
    <phoneticPr fontId="19" type="noConversion"/>
  </si>
  <si>
    <t>SRs_G2_Urticaria</t>
    <phoneticPr fontId="19" type="noConversion"/>
  </si>
  <si>
    <t>SRs_G2_Food allergy</t>
    <phoneticPr fontId="19" type="noConversion"/>
  </si>
  <si>
    <t>SRs_G2_OAS</t>
    <phoneticPr fontId="19" type="noConversion"/>
  </si>
  <si>
    <t>local edema at the site of injection</t>
    <phoneticPr fontId="19" type="noConversion"/>
  </si>
  <si>
    <t>1689 Inj, 1.1% of all injections</t>
    <phoneticPr fontId="19" type="noConversion"/>
  </si>
  <si>
    <t>987 Inj</t>
    <phoneticPr fontId="19" type="noConversion"/>
  </si>
  <si>
    <t>702 Inj</t>
    <phoneticPr fontId="19" type="noConversion"/>
  </si>
  <si>
    <t>1 girl (38 inj), 1 boy (8 inj)</t>
    <phoneticPr fontId="19" type="noConversion"/>
  </si>
  <si>
    <t>LRs</t>
    <phoneticPr fontId="19" type="noConversion"/>
  </si>
  <si>
    <t>LRs</t>
    <phoneticPr fontId="19" type="noConversion"/>
  </si>
  <si>
    <t>SRs_total</t>
    <phoneticPr fontId="19" type="noConversion"/>
  </si>
  <si>
    <t>중복자 제거 필요</t>
    <phoneticPr fontId="19" type="noConversion"/>
  </si>
  <si>
    <t>LRs</t>
    <phoneticPr fontId="19" type="noConversion"/>
  </si>
  <si>
    <t>SRs</t>
    <phoneticPr fontId="19" type="noConversion"/>
  </si>
  <si>
    <t>LRs</t>
    <phoneticPr fontId="19" type="noConversion"/>
  </si>
  <si>
    <t>LRs</t>
    <phoneticPr fontId="19" type="noConversion"/>
  </si>
  <si>
    <t>60M</t>
    <phoneticPr fontId="19" type="noConversion"/>
  </si>
  <si>
    <t>0M</t>
    <phoneticPr fontId="19" type="noConversion"/>
  </si>
  <si>
    <t>MS_C</t>
    <phoneticPr fontId="19" type="noConversion"/>
  </si>
  <si>
    <t>SS_C</t>
    <phoneticPr fontId="19" type="noConversion"/>
  </si>
  <si>
    <t>SS_C</t>
    <phoneticPr fontId="19" type="noConversion"/>
  </si>
  <si>
    <t xml:space="preserve">계산값 </t>
    <phoneticPr fontId="19" type="noConversion"/>
  </si>
  <si>
    <t>QoL_C</t>
    <phoneticPr fontId="19" type="noConversion"/>
  </si>
  <si>
    <t>12M(55W)</t>
    <phoneticPr fontId="19" type="noConversion"/>
  </si>
  <si>
    <t>QoL_C</t>
    <phoneticPr fontId="19" type="noConversion"/>
  </si>
  <si>
    <t>MS_C</t>
    <phoneticPr fontId="19" type="noConversion"/>
  </si>
  <si>
    <t>9M</t>
    <phoneticPr fontId="19" type="noConversion"/>
  </si>
  <si>
    <t>±69.2</t>
    <phoneticPr fontId="19" type="noConversion"/>
  </si>
  <si>
    <t>12M</t>
    <phoneticPr fontId="19" type="noConversion"/>
  </si>
  <si>
    <t>24M</t>
    <phoneticPr fontId="19" type="noConversion"/>
  </si>
  <si>
    <t>SMS_C</t>
    <phoneticPr fontId="19" type="noConversion"/>
  </si>
  <si>
    <t>SMS_F</t>
    <phoneticPr fontId="19" type="noConversion"/>
  </si>
  <si>
    <t>MS_F</t>
    <phoneticPr fontId="19" type="noConversion"/>
  </si>
  <si>
    <t>QOL_F</t>
    <phoneticPr fontId="19" type="noConversion"/>
  </si>
  <si>
    <t>RQLQ</t>
    <phoneticPr fontId="19" type="noConversion"/>
  </si>
  <si>
    <t>Baseline</t>
    <phoneticPr fontId="19" type="noConversion"/>
  </si>
  <si>
    <t>QOL_F</t>
    <phoneticPr fontId="19" type="noConversion"/>
  </si>
  <si>
    <t>비교군</t>
    <phoneticPr fontId="19" type="noConversion"/>
  </si>
  <si>
    <t>placebo</t>
  </si>
  <si>
    <t>placebo</t>
    <phoneticPr fontId="19" type="noConversion"/>
  </si>
  <si>
    <t>UC_Pharm</t>
  </si>
  <si>
    <t>UC_Pharm</t>
    <phoneticPr fontId="19" type="noConversion"/>
  </si>
  <si>
    <t>SS_F</t>
    <phoneticPr fontId="19" type="noConversion"/>
  </si>
  <si>
    <t>MS_F</t>
    <phoneticPr fontId="19" type="noConversion"/>
  </si>
  <si>
    <t>CSMS_change</t>
    <phoneticPr fontId="19" type="noConversion"/>
  </si>
  <si>
    <t>SS_change</t>
    <phoneticPr fontId="19" type="noConversion"/>
  </si>
  <si>
    <t>MS_change</t>
    <phoneticPr fontId="19" type="noConversion"/>
  </si>
  <si>
    <t>RQLQ_change</t>
    <phoneticPr fontId="19" type="noConversion"/>
  </si>
  <si>
    <t>MFD</t>
    <phoneticPr fontId="19" type="noConversion"/>
  </si>
  <si>
    <t>Medication free days</t>
    <phoneticPr fontId="19" type="noConversion"/>
  </si>
  <si>
    <t>TRSS</t>
    <phoneticPr fontId="19" type="noConversion"/>
  </si>
  <si>
    <t>QoL_F</t>
    <phoneticPr fontId="19" type="noConversion"/>
  </si>
  <si>
    <t>Placebo</t>
    <phoneticPr fontId="19" type="noConversion"/>
  </si>
  <si>
    <t>SMS_F</t>
    <phoneticPr fontId="19" type="noConversion"/>
  </si>
  <si>
    <t>계산값</t>
    <phoneticPr fontId="19" type="noConversion"/>
  </si>
  <si>
    <t>#804 연속 연구</t>
  </si>
  <si>
    <t>#804 연속 연구</t>
    <phoneticPr fontId="19" type="noConversion"/>
  </si>
  <si>
    <t>#1169 연속 연구</t>
    <phoneticPr fontId="19" type="noConversion"/>
  </si>
  <si>
    <t>PFT_F</t>
    <phoneticPr fontId="19" type="noConversion"/>
  </si>
  <si>
    <t>p_value 0.0068</t>
    <phoneticPr fontId="19" type="noConversion"/>
  </si>
  <si>
    <t>% Improvement 58.09, 측정시점: 54W (1.6Y)</t>
    <phoneticPr fontId="19" type="noConversion"/>
  </si>
  <si>
    <t>12M</t>
    <phoneticPr fontId="19" type="noConversion"/>
  </si>
  <si>
    <t>HS_1</t>
  </si>
  <si>
    <t>HS_1</t>
    <phoneticPr fontId="19" type="noConversion"/>
  </si>
  <si>
    <t>HS_2</t>
  </si>
  <si>
    <t>HS_2</t>
    <phoneticPr fontId="19" type="noConversion"/>
  </si>
  <si>
    <t>TEAEs</t>
    <phoneticPr fontId="19" type="noConversion"/>
  </si>
  <si>
    <t>Serious AE</t>
    <phoneticPr fontId="19" type="noConversion"/>
  </si>
  <si>
    <t>mild systemic</t>
    <phoneticPr fontId="19" type="noConversion"/>
  </si>
  <si>
    <t>non-specific mild systemic</t>
    <phoneticPr fontId="19" type="noConversion"/>
  </si>
  <si>
    <t>HS-1</t>
    <phoneticPr fontId="19" type="noConversion"/>
  </si>
  <si>
    <t>HS-2</t>
    <phoneticPr fontId="19" type="noConversion"/>
  </si>
  <si>
    <t>A.-S. H¨oiby1, V. Strand2, D.S. Robinson3, A. Sager4 and S. Rak1</t>
    <phoneticPr fontId="19" type="noConversion"/>
  </si>
  <si>
    <t>Efficacy, safety, and immunological effects of a 2-year immunotherapy with
Depigoids birch pollen extract: a randomized, double-blind,
placebo-controlled study</t>
    <phoneticPr fontId="19" type="noConversion"/>
  </si>
  <si>
    <t>Sweden and Germany</t>
    <phoneticPr fontId="19" type="noConversion"/>
  </si>
  <si>
    <t>To evaluate its clinical efficacy, safety, and effects on immunological parameters.
Methods Sixty-one patients aged 7–69 years were included in a randomized, double-blind,
placebo-controlled trial of subcutaneous immunotherapy (SCIT) using depigmented
polymerized birch pollen extract. SCIT consisted of four increasing doses at 7-day intervals,
followed by maintenance injections of 500 DPP (corresponding to 30 mg Bet v1 before
depigmentation) at 6-week intervals for 18 months. The primary outcome was the combined
symptom and medication score during the 2006 birch pollen season. The frequency of
peripheral blood mononuclear cells (PBMC)producing IL-4, IL-10, IL-12, and IL-13 was
assessed in a subgroup of patients by ELISPOT assay.</t>
    <phoneticPr fontId="19" type="noConversion"/>
  </si>
  <si>
    <t>SCIT with depigmented polymerized birch pollen extract significantly reduced
symptom and medication scores when compared with the placebo, was well tolerated, and
resulted in immunological changes comparable with those of native pollen extracts.</t>
    <phoneticPr fontId="19" type="noConversion"/>
  </si>
  <si>
    <t>RCT</t>
    <phoneticPr fontId="19" type="noConversion"/>
  </si>
  <si>
    <t>Patients with a medical history of allergic rhinoconjunctivitis with or without allergic asthma due to birch pollen were recruited at nine study centres in Sweden and Germany
in autumn 2004</t>
    <phoneticPr fontId="19" type="noConversion"/>
  </si>
  <si>
    <t>Positive skin prick tests to birch pollen
resulting in a weal diameterX4mm as well as serum level
of specific IgE against birch pollen X0.7 kU/L were
required.</t>
    <phoneticPr fontId="19" type="noConversion"/>
  </si>
  <si>
    <t>perennial symptoms or allergic sensitization, other than to birch
pollen, causing symptoms during the birch pollen season.</t>
    <phoneticPr fontId="19" type="noConversion"/>
  </si>
  <si>
    <t>Kuna</t>
    <phoneticPr fontId="19" type="noConversion"/>
  </si>
  <si>
    <t>Efficacy and safety of immunotherapy for allergies to
Alternaria alternata in children</t>
    <phoneticPr fontId="19" type="noConversion"/>
  </si>
  <si>
    <t>Poland</t>
    <phoneticPr fontId="19" type="noConversion"/>
  </si>
  <si>
    <t>We evaluated the efficacy and safety of specific
immunotherapy with a standardized allergen extract in a
randomized, double-blind, placebo-controlled, 3-year
prospective study of patients who were allergic to only
Alternaria alternata.</t>
    <phoneticPr fontId="19" type="noConversion"/>
  </si>
  <si>
    <t>A alternata–related seasonal allergic rhinoconjunctivitis and/or asthma, seasonal symptoms of A alternata–related moderate-to-severe allergic
rhinoconjunctivitis (according to ARIA 2001 recommendations) and/or bronchial asthma (intermittent or mild-tomoderate persistent, according to Global Initiative for Asthma 2002 criteria) for at least 2 years</t>
    <phoneticPr fontId="19" type="noConversion"/>
  </si>
  <si>
    <t>RNN/125/02/KE, 10.06.2002</t>
    <phoneticPr fontId="19" type="noConversion"/>
  </si>
  <si>
    <t>R. B. Mosges, C.Panzner, P.Calderon, M. A.Haazen, L.Pirotton, S.Wathelet, N.Durham, S. R.Bonny, M. A.Legon, T.von Frenckell, R.Pfaar, O.Shamji, M. H.</t>
    <phoneticPr fontId="19" type="noConversion"/>
  </si>
  <si>
    <t>Eifan</t>
    <phoneticPr fontId="19" type="noConversion"/>
  </si>
  <si>
    <t>Eifan AO, Akkoc TU, Yildiz A, Keles S, Ozdemir C, Bahceciler NN, Barlan IB. Clinical efficacy and immunological mechanisms of sublingual and subcutaneous immunotherapy in asthmatic/rhinitis children sensitized to house dust mite: an open randomized controlled trial. Clinical &amp; Experimental Allergy. 2010;40(6):922-32.</t>
    <phoneticPr fontId="19" type="noConversion"/>
  </si>
  <si>
    <t>S. K. Baris, A.Ozen, A.Tulunay, A.Karakoc-Aydiner, E.Barlan, I. B.</t>
    <phoneticPr fontId="19" type="noConversion"/>
  </si>
  <si>
    <t>Turkey</t>
    <phoneticPr fontId="19" type="noConversion"/>
  </si>
  <si>
    <t>J. L. B. Ceuppens, D.Kleinjans, H.van der Werf, J.</t>
    <phoneticPr fontId="19" type="noConversion"/>
  </si>
  <si>
    <t>C. J. K. Corrigan, J.Doemer, C.Cromwell, O.Narkus, A.</t>
    <phoneticPr fontId="19" type="noConversion"/>
  </si>
  <si>
    <t>Anaphylaxis</t>
    <phoneticPr fontId="19" type="noConversion"/>
  </si>
  <si>
    <t>SRs 중복 가능성 있음</t>
    <phoneticPr fontId="19" type="noConversion"/>
  </si>
  <si>
    <t>TSS_8월</t>
    <phoneticPr fontId="19" type="noConversion"/>
  </si>
  <si>
    <t>TSS_9월</t>
    <phoneticPr fontId="19" type="noConversion"/>
  </si>
  <si>
    <t>Base</t>
    <phoneticPr fontId="19" type="noConversion"/>
  </si>
  <si>
    <t>QOL_C</t>
    <phoneticPr fontId="19" type="noConversion"/>
  </si>
  <si>
    <t>18M</t>
    <phoneticPr fontId="19" type="noConversion"/>
  </si>
  <si>
    <t>Rhinoconjunctivitis S</t>
    <phoneticPr fontId="19" type="noConversion"/>
  </si>
  <si>
    <t>SS</t>
    <phoneticPr fontId="19" type="noConversion"/>
  </si>
  <si>
    <t>NR</t>
    <phoneticPr fontId="19" type="noConversion"/>
  </si>
  <si>
    <t>Asthma</t>
    <phoneticPr fontId="19" type="noConversion"/>
  </si>
  <si>
    <t>placebo 환자 포함 결과</t>
    <phoneticPr fontId="19" type="noConversion"/>
  </si>
  <si>
    <t>NO</t>
    <phoneticPr fontId="19" type="noConversion"/>
  </si>
  <si>
    <t>Eifan</t>
    <phoneticPr fontId="19" type="noConversion"/>
  </si>
  <si>
    <t>0 (0건)</t>
    <phoneticPr fontId="19" type="noConversion"/>
  </si>
  <si>
    <t xml:space="preserve">Grade 1 </t>
    <phoneticPr fontId="19" type="noConversion"/>
  </si>
  <si>
    <t>SRs</t>
    <phoneticPr fontId="19" type="noConversion"/>
  </si>
  <si>
    <t>LRs_인원</t>
    <phoneticPr fontId="19" type="noConversion"/>
  </si>
  <si>
    <t>Eifan</t>
    <phoneticPr fontId="19" type="noConversion"/>
  </si>
  <si>
    <t>Baris</t>
    <phoneticPr fontId="19" type="noConversion"/>
  </si>
  <si>
    <t>Lozano</t>
    <phoneticPr fontId="19" type="noConversion"/>
  </si>
  <si>
    <t>TRSS</t>
    <phoneticPr fontId="19" type="noConversion"/>
  </si>
  <si>
    <t>SS_V_F</t>
    <phoneticPr fontId="19" type="noConversion"/>
  </si>
  <si>
    <t>SS_V_C</t>
    <phoneticPr fontId="19" type="noConversion"/>
  </si>
  <si>
    <t>SS_F</t>
  </si>
  <si>
    <t>SS_F</t>
    <phoneticPr fontId="19" type="noConversion"/>
  </si>
  <si>
    <t>SS_C</t>
    <phoneticPr fontId="19" type="noConversion"/>
  </si>
  <si>
    <t>MS_C</t>
    <phoneticPr fontId="19" type="noConversion"/>
  </si>
  <si>
    <t>12M</t>
    <phoneticPr fontId="19" type="noConversion"/>
  </si>
  <si>
    <t>NR</t>
    <phoneticPr fontId="19" type="noConversion"/>
  </si>
  <si>
    <t>QOL_C</t>
    <phoneticPr fontId="19" type="noConversion"/>
  </si>
  <si>
    <t>QoL_C</t>
    <phoneticPr fontId="19" type="noConversion"/>
  </si>
  <si>
    <t>36M</t>
    <phoneticPr fontId="19" type="noConversion"/>
  </si>
  <si>
    <t>MS_F</t>
  </si>
  <si>
    <t>SMS_F</t>
  </si>
  <si>
    <t>MFD_F</t>
    <phoneticPr fontId="19" type="noConversion"/>
  </si>
  <si>
    <t>MS_C</t>
    <phoneticPr fontId="19" type="noConversion"/>
  </si>
  <si>
    <t>QOL_F</t>
    <phoneticPr fontId="19" type="noConversion"/>
  </si>
  <si>
    <t>MS_F</t>
    <phoneticPr fontId="19" type="noConversion"/>
  </si>
  <si>
    <t>VAS</t>
    <phoneticPr fontId="19" type="noConversion"/>
  </si>
  <si>
    <t>SS_V_F</t>
    <phoneticPr fontId="19" type="noConversion"/>
  </si>
  <si>
    <t>SS_V_C</t>
    <phoneticPr fontId="19" type="noConversion"/>
  </si>
  <si>
    <t>placebo</t>
    <phoneticPr fontId="19" type="noConversion"/>
  </si>
  <si>
    <t>Morning PEF value (l/min)</t>
    <phoneticPr fontId="19" type="noConversion"/>
  </si>
  <si>
    <t>SS</t>
    <phoneticPr fontId="19" type="noConversion"/>
  </si>
  <si>
    <t>SS</t>
    <phoneticPr fontId="19" type="noConversion"/>
  </si>
  <si>
    <t>SS_F</t>
    <phoneticPr fontId="19" type="noConversion"/>
  </si>
  <si>
    <t>SS_C</t>
    <phoneticPr fontId="19" type="noConversion"/>
  </si>
  <si>
    <t>MS_F</t>
    <phoneticPr fontId="19" type="noConversion"/>
  </si>
  <si>
    <t>MS_F</t>
    <phoneticPr fontId="19" type="noConversion"/>
  </si>
  <si>
    <t>SS_F</t>
    <phoneticPr fontId="19" type="noConversion"/>
  </si>
  <si>
    <t>SMS</t>
    <phoneticPr fontId="19" type="noConversion"/>
  </si>
  <si>
    <t>SMS_F</t>
    <phoneticPr fontId="19" type="noConversion"/>
  </si>
  <si>
    <t>SS_F</t>
    <phoneticPr fontId="19" type="noConversion"/>
  </si>
  <si>
    <t>SS</t>
    <phoneticPr fontId="19" type="noConversion"/>
  </si>
  <si>
    <t>SS_C</t>
    <phoneticPr fontId="19" type="noConversion"/>
  </si>
  <si>
    <t>SMS</t>
    <phoneticPr fontId="19" type="noConversion"/>
  </si>
  <si>
    <t>24M</t>
    <phoneticPr fontId="19" type="noConversion"/>
  </si>
  <si>
    <t>24M</t>
    <phoneticPr fontId="19" type="noConversion"/>
  </si>
  <si>
    <t>MS_C</t>
    <phoneticPr fontId="19" type="noConversion"/>
  </si>
  <si>
    <t>Klimek</t>
    <phoneticPr fontId="19" type="noConversion"/>
  </si>
  <si>
    <t>Jutel</t>
    <phoneticPr fontId="19" type="noConversion"/>
  </si>
  <si>
    <t>12M</t>
    <phoneticPr fontId="19" type="noConversion"/>
  </si>
  <si>
    <t>18M</t>
    <phoneticPr fontId="19" type="noConversion"/>
  </si>
  <si>
    <t>Karakoc-Aydiner</t>
    <phoneticPr fontId="19" type="noConversion"/>
  </si>
  <si>
    <t>Evening PEF value</t>
    <phoneticPr fontId="19" type="noConversion"/>
  </si>
  <si>
    <t>Alzakar</t>
    <phoneticPr fontId="19" type="noConversion"/>
  </si>
  <si>
    <t>Gardner</t>
    <phoneticPr fontId="19" type="noConversion"/>
  </si>
  <si>
    <t>Corrigan</t>
    <phoneticPr fontId="19" type="noConversion"/>
  </si>
  <si>
    <t>Yukselen</t>
    <phoneticPr fontId="19" type="noConversion"/>
  </si>
  <si>
    <t>Lozano</t>
    <phoneticPr fontId="19" type="noConversion"/>
  </si>
  <si>
    <t>AQLQ</t>
    <phoneticPr fontId="19" type="noConversion"/>
  </si>
  <si>
    <t>Cola´s</t>
    <phoneticPr fontId="19" type="noConversion"/>
  </si>
  <si>
    <t>Garcıa-Robaina</t>
    <phoneticPr fontId="19" type="noConversion"/>
  </si>
  <si>
    <t>Kuna P, Kaczmarek J, Kupczyk M. Efficacy and safety of immunotherapy for allergies to Alternaria alternata in children. Journal of allergy and clinical immunology. 2011;127(2):502-8.</t>
    <phoneticPr fontId="19" type="noConversion"/>
  </si>
  <si>
    <t>단일/복합</t>
    <phoneticPr fontId="19" type="noConversion"/>
  </si>
  <si>
    <t>항원</t>
    <phoneticPr fontId="19" type="noConversion"/>
  </si>
  <si>
    <t>추적관찰</t>
    <phoneticPr fontId="19" type="noConversion"/>
  </si>
  <si>
    <t>환자수</t>
    <phoneticPr fontId="19" type="noConversion"/>
  </si>
  <si>
    <t xml:space="preserve">pollen </t>
    <phoneticPr fontId="19" type="noConversion"/>
  </si>
  <si>
    <t xml:space="preserve">기타 </t>
    <phoneticPr fontId="19" type="noConversion"/>
  </si>
  <si>
    <t>HDM</t>
    <phoneticPr fontId="19" type="noConversion"/>
  </si>
  <si>
    <t>HDM+Poll</t>
    <phoneticPr fontId="19" type="noConversion"/>
  </si>
  <si>
    <t>NR</t>
    <phoneticPr fontId="19" type="noConversion"/>
  </si>
  <si>
    <t>SAE</t>
    <phoneticPr fontId="19" type="noConversion"/>
  </si>
  <si>
    <t>Anaphylaxis</t>
    <phoneticPr fontId="19" type="noConversion"/>
  </si>
  <si>
    <t>SAEs</t>
    <phoneticPr fontId="19" type="noConversion"/>
  </si>
  <si>
    <t>아나필락시스반응</t>
    <phoneticPr fontId="19" type="noConversion"/>
  </si>
  <si>
    <t>Calcculator</t>
    <phoneticPr fontId="19" type="noConversion"/>
  </si>
  <si>
    <t>https://www.medcalc.org/calc/comparison_of_means.php</t>
    <phoneticPr fontId="19" type="noConversion"/>
  </si>
  <si>
    <t>Starchenka</t>
    <phoneticPr fontId="19" type="noConversion"/>
  </si>
  <si>
    <t>placebo</t>
    <phoneticPr fontId="19" type="noConversion"/>
  </si>
  <si>
    <t>None</t>
    <phoneticPr fontId="19" type="noConversion"/>
  </si>
  <si>
    <t>상단</t>
    <phoneticPr fontId="19" type="noConversion"/>
  </si>
  <si>
    <t>순응도</t>
    <phoneticPr fontId="19" type="noConversion"/>
  </si>
  <si>
    <t>NR</t>
    <phoneticPr fontId="19" type="noConversion"/>
  </si>
  <si>
    <t>순응도_1</t>
    <phoneticPr fontId="19" type="noConversion"/>
  </si>
  <si>
    <t>DZ</t>
    <phoneticPr fontId="19" type="noConversion"/>
  </si>
  <si>
    <t>CSMS_EAACI</t>
    <phoneticPr fontId="19" type="noConversion"/>
  </si>
  <si>
    <t>결과_참고</t>
    <phoneticPr fontId="19" type="noConversion"/>
  </si>
  <si>
    <t>Supplementary Material</t>
    <phoneticPr fontId="19" type="noConversion"/>
  </si>
  <si>
    <t>RQLQ</t>
    <phoneticPr fontId="19" type="noConversion"/>
  </si>
  <si>
    <t>NR</t>
    <phoneticPr fontId="19" type="noConversion"/>
  </si>
  <si>
    <t>TNSS</t>
    <phoneticPr fontId="19" type="noConversion"/>
  </si>
  <si>
    <t>질환구분</t>
    <phoneticPr fontId="19" type="noConversion"/>
  </si>
  <si>
    <t>질환구분_1</t>
    <phoneticPr fontId="19" type="noConversion"/>
  </si>
  <si>
    <t xml:space="preserve">Trial </t>
    <phoneticPr fontId="19" type="noConversion"/>
  </si>
  <si>
    <t xml:space="preserve">비교군 </t>
    <phoneticPr fontId="19" type="noConversion"/>
  </si>
  <si>
    <t>48M</t>
    <phoneticPr fontId="19" type="noConversion"/>
  </si>
  <si>
    <t>각 군별 3Y-1Y 대비 차이값_SD 계산값</t>
    <phoneticPr fontId="19" type="noConversion"/>
  </si>
  <si>
    <t>각 군별 2Y-1Y 대비 차이값_SD 계산값</t>
    <phoneticPr fontId="19" type="noConversion"/>
  </si>
  <si>
    <t>SMS_FAS</t>
    <phoneticPr fontId="19" type="noConversion"/>
  </si>
  <si>
    <t>SD 계산값</t>
    <phoneticPr fontId="19" type="noConversion"/>
  </si>
  <si>
    <t>SMS_Base</t>
    <phoneticPr fontId="19" type="noConversion"/>
  </si>
  <si>
    <t>AAdSS (The symptoms and medication score were presented as the average adjusted symptom score)</t>
    <phoneticPr fontId="19" type="noConversion"/>
  </si>
  <si>
    <t>TCRS (total combined rhinitis score)</t>
    <phoneticPr fontId="19" type="noConversion"/>
  </si>
  <si>
    <t>RQLQ_F</t>
    <phoneticPr fontId="19" type="noConversion"/>
  </si>
  <si>
    <t xml:space="preserve">SD 계산값 </t>
    <phoneticPr fontId="19" type="noConversion"/>
  </si>
  <si>
    <t>Median_range</t>
  </si>
  <si>
    <t>Median_range</t>
    <phoneticPr fontId="19" type="noConversion"/>
  </si>
  <si>
    <t>DZ_1</t>
    <phoneticPr fontId="19" type="noConversion"/>
  </si>
  <si>
    <t>DZ 구분</t>
    <phoneticPr fontId="19" type="noConversion"/>
  </si>
  <si>
    <t>Bronchospasm</t>
    <phoneticPr fontId="19" type="noConversion"/>
  </si>
  <si>
    <t>SMS</t>
    <phoneticPr fontId="19" type="noConversion"/>
  </si>
  <si>
    <t>Gabriele de Vos</t>
    <phoneticPr fontId="19" type="noConversion"/>
  </si>
  <si>
    <t>Blumberga</t>
    <phoneticPr fontId="19" type="noConversion"/>
  </si>
  <si>
    <t>Garcıa-Robaina</t>
    <phoneticPr fontId="19" type="noConversion"/>
  </si>
  <si>
    <t>Daily asthma symptom score</t>
    <phoneticPr fontId="19" type="noConversion"/>
  </si>
  <si>
    <t>vas</t>
    <phoneticPr fontId="19" type="noConversion"/>
  </si>
  <si>
    <t>SS_c</t>
    <phoneticPr fontId="19" type="noConversion"/>
  </si>
  <si>
    <t>Tsai</t>
    <phoneticPr fontId="19" type="noConversion"/>
  </si>
  <si>
    <t>54W</t>
  </si>
  <si>
    <t>Germany, Lithuania, Poland</t>
    <phoneticPr fontId="19" type="noConversion"/>
  </si>
  <si>
    <t>Northem Belgium, Netherlands</t>
    <phoneticPr fontId="19" type="noConversion"/>
  </si>
  <si>
    <t>Spain</t>
    <phoneticPr fontId="19" type="noConversion"/>
  </si>
  <si>
    <t>Italy</t>
    <phoneticPr fontId="19" type="noConversion"/>
  </si>
  <si>
    <t>1 AND 2</t>
    <phoneticPr fontId="19" type="noConversion"/>
  </si>
  <si>
    <t>Yukselen</t>
    <phoneticPr fontId="19" type="noConversion"/>
  </si>
  <si>
    <t>12M</t>
    <phoneticPr fontId="19" type="noConversion"/>
  </si>
  <si>
    <r>
      <t>1</t>
    </r>
    <r>
      <rPr>
        <sz val="11"/>
        <color rgb="FF000000"/>
        <rFont val="KoPub돋움체 Bold"/>
        <family val="1"/>
        <charset val="129"/>
      </rPr>
      <t>저자</t>
    </r>
    <phoneticPr fontId="19" type="noConversion"/>
  </si>
  <si>
    <r>
      <t>시점 개월</t>
    </r>
    <r>
      <rPr>
        <sz val="11"/>
        <color rgb="FF000000"/>
        <rFont val="맑은 고딕"/>
        <family val="3"/>
        <charset val="129"/>
        <scheme val="minor"/>
      </rPr>
      <t xml:space="preserve"> </t>
    </r>
  </si>
  <si>
    <r>
      <t>중재군_n(</t>
    </r>
    <r>
      <rPr>
        <sz val="11"/>
        <color rgb="FF000000"/>
        <rFont val="KoPub돋움체 Bold"/>
        <family val="1"/>
        <charset val="129"/>
      </rPr>
      <t>건</t>
    </r>
    <r>
      <rPr>
        <sz val="11"/>
        <color rgb="FF000000"/>
        <rFont val="맑은 고딕"/>
        <family val="3"/>
        <charset val="129"/>
        <scheme val="minor"/>
      </rPr>
      <t>)</t>
    </r>
    <phoneticPr fontId="19" type="noConversion"/>
  </si>
  <si>
    <r>
      <t>대조군, n(</t>
    </r>
    <r>
      <rPr>
        <sz val="11"/>
        <color rgb="FF000000"/>
        <rFont val="KoPub돋움체 Bold"/>
        <family val="1"/>
        <charset val="129"/>
      </rPr>
      <t>건</t>
    </r>
    <r>
      <rPr>
        <sz val="11"/>
        <color rgb="FF000000"/>
        <rFont val="맑은 고딕"/>
        <family val="3"/>
        <charset val="129"/>
        <scheme val="minor"/>
      </rPr>
      <t>)</t>
    </r>
    <phoneticPr fontId="19" type="noConversion"/>
  </si>
  <si>
    <r>
      <t xml:space="preserve">주사부위 </t>
    </r>
    <r>
      <rPr>
        <sz val="11"/>
        <color rgb="FF000000"/>
        <rFont val="맑은 고딕"/>
        <family val="3"/>
        <charset val="129"/>
        <scheme val="minor"/>
      </rPr>
      <t>7cm</t>
    </r>
  </si>
  <si>
    <r>
      <t>(0</t>
    </r>
    <r>
      <rPr>
        <sz val="11"/>
        <color rgb="FF000000"/>
        <rFont val="KoPub돋움체 Light"/>
        <family val="1"/>
        <charset val="129"/>
      </rPr>
      <t>건</t>
    </r>
    <r>
      <rPr>
        <sz val="11"/>
        <color rgb="FF000000"/>
        <rFont val="맑은 고딕"/>
        <family val="3"/>
        <charset val="129"/>
        <scheme val="minor"/>
      </rPr>
      <t>)</t>
    </r>
    <phoneticPr fontId="19" type="noConversion"/>
  </si>
  <si>
    <r>
      <t>(9</t>
    </r>
    <r>
      <rPr>
        <sz val="11"/>
        <color rgb="FF000000"/>
        <rFont val="KoPub돋움체 Light"/>
        <family val="1"/>
        <charset val="129"/>
      </rPr>
      <t>건</t>
    </r>
    <r>
      <rPr>
        <sz val="11"/>
        <color rgb="FF000000"/>
        <rFont val="맑은 고딕"/>
        <family val="3"/>
        <charset val="129"/>
        <scheme val="minor"/>
      </rPr>
      <t>)</t>
    </r>
  </si>
  <si>
    <r>
      <t>(41</t>
    </r>
    <r>
      <rPr>
        <sz val="11"/>
        <color rgb="FF000000"/>
        <rFont val="KoPub돋움체 Light"/>
        <family val="1"/>
        <charset val="129"/>
      </rPr>
      <t>건</t>
    </r>
    <r>
      <rPr>
        <sz val="11"/>
        <color rgb="FF000000"/>
        <rFont val="맑은 고딕"/>
        <family val="3"/>
        <charset val="129"/>
        <scheme val="minor"/>
      </rPr>
      <t>)</t>
    </r>
  </si>
  <si>
    <r>
      <t>(12</t>
    </r>
    <r>
      <rPr>
        <sz val="11"/>
        <color rgb="FF000000"/>
        <rFont val="KoPub돋움체 Light"/>
        <family val="1"/>
        <charset val="129"/>
      </rPr>
      <t>건</t>
    </r>
    <r>
      <rPr>
        <sz val="11"/>
        <color rgb="FF000000"/>
        <rFont val="맑은 고딕"/>
        <family val="3"/>
        <charset val="129"/>
        <scheme val="minor"/>
      </rPr>
      <t>)</t>
    </r>
  </si>
  <si>
    <r>
      <t>(2</t>
    </r>
    <r>
      <rPr>
        <sz val="11"/>
        <color rgb="FF000000"/>
        <rFont val="KoPub돋움체 Light"/>
        <family val="1"/>
        <charset val="129"/>
      </rPr>
      <t>건</t>
    </r>
    <r>
      <rPr>
        <sz val="11"/>
        <color rgb="FF000000"/>
        <rFont val="맑은 고딕"/>
        <family val="3"/>
        <charset val="129"/>
        <scheme val="minor"/>
      </rPr>
      <t>)</t>
    </r>
  </si>
  <si>
    <r>
      <t>(0</t>
    </r>
    <r>
      <rPr>
        <sz val="11"/>
        <color rgb="FF000000"/>
        <rFont val="KoPub돋움체 Light"/>
        <family val="1"/>
        <charset val="129"/>
      </rPr>
      <t>건</t>
    </r>
    <r>
      <rPr>
        <sz val="11"/>
        <color rgb="FF000000"/>
        <rFont val="맑은 고딕"/>
        <family val="3"/>
        <charset val="129"/>
        <scheme val="minor"/>
      </rPr>
      <t>)</t>
    </r>
  </si>
  <si>
    <r>
      <t>(43</t>
    </r>
    <r>
      <rPr>
        <sz val="11"/>
        <color rgb="FF000000"/>
        <rFont val="KoPub돋움체 Light"/>
        <family val="1"/>
        <charset val="129"/>
      </rPr>
      <t>건</t>
    </r>
    <r>
      <rPr>
        <sz val="11"/>
        <color rgb="FF000000"/>
        <rFont val="맑은 고딕"/>
        <family val="3"/>
        <charset val="129"/>
        <scheme val="minor"/>
      </rPr>
      <t>)</t>
    </r>
  </si>
  <si>
    <r>
      <t>(21</t>
    </r>
    <r>
      <rPr>
        <sz val="11"/>
        <color rgb="FF000000"/>
        <rFont val="KoPub돋움체 Light"/>
        <family val="1"/>
        <charset val="129"/>
      </rPr>
      <t>건</t>
    </r>
    <r>
      <rPr>
        <sz val="11"/>
        <color rgb="FF000000"/>
        <rFont val="맑은 고딕"/>
        <family val="3"/>
        <charset val="129"/>
        <scheme val="minor"/>
      </rPr>
      <t>)</t>
    </r>
  </si>
  <si>
    <r>
      <t>SRs</t>
    </r>
    <r>
      <rPr>
        <sz val="11"/>
        <color rgb="FF000000"/>
        <rFont val="맑은 고딕"/>
        <family val="3"/>
        <charset val="129"/>
        <scheme val="minor"/>
      </rPr>
      <t xml:space="preserve"> </t>
    </r>
    <r>
      <rPr>
        <sz val="11"/>
        <color rgb="FF000000"/>
        <rFont val="KoPub돋움체 Light"/>
        <family val="1"/>
        <charset val="129"/>
      </rPr>
      <t>grade : the European Academy of Allergology and Clinical Immunology guidelines</t>
    </r>
    <phoneticPr fontId="19" type="noConversion"/>
  </si>
  <si>
    <r>
      <t>7</t>
    </r>
    <r>
      <rPr>
        <sz val="11"/>
        <color rgb="FF000000"/>
        <rFont val="KoPub돋움체 Light"/>
        <family val="1"/>
        <charset val="129"/>
      </rPr>
      <t>건</t>
    </r>
  </si>
  <si>
    <r>
      <t>71</t>
    </r>
    <r>
      <rPr>
        <sz val="11"/>
        <color rgb="FF000000"/>
        <rFont val="KoPub돋움체 Light"/>
        <family val="1"/>
        <charset val="129"/>
      </rPr>
      <t>건</t>
    </r>
  </si>
  <si>
    <t>Pre-seasonal SCIT in the elderly is safe and efficacious and elicits an immune response comparable
to what is found in studies of younger patients.</t>
    <phoneticPr fontId="19" type="noConversion"/>
  </si>
  <si>
    <t>Both SCIT groups fared better than pharmacotherapy alone at the
end of 1 year. Although the clinical and immunologic outcomes were mostly similar
between the two IT groups, some favorable outcomes of vitamin D warrant
further investigation in more selected populations with varying doses as adjunct
to IT.</t>
    <phoneticPr fontId="19" type="noConversion"/>
  </si>
  <si>
    <t>NA</t>
    <phoneticPr fontId="19" type="noConversion"/>
  </si>
  <si>
    <t>Specific allergen immunotherapy is the only treatment modality that might change the natural course of
allergic diseases in childhood. We sought to prospectively compare the long-term clinical and immunological effects of sublingual (SLIT)
and subcutaneous (SCIT) immunotherapy compared with pharmacotherapy alone.</t>
    <phoneticPr fontId="19" type="noConversion"/>
  </si>
  <si>
    <t>HDM-sensitized asthmatic children treated for at least 3 years with either SCIT or SLIT showed sustained clinical improvement.</t>
    <phoneticPr fontId="19" type="noConversion"/>
  </si>
  <si>
    <t>The study protocol was approved by the ethics committee at
our center (approval number B.30.2.MAR.0.01.02/AEK/707),</t>
    <phoneticPr fontId="19" type="noConversion"/>
  </si>
  <si>
    <t>Patients with mild to moderate persistent asthma and/or rhinitis according to the Global Initiative for Asthma guidelines [12],
monosensitized to HDM, who had been followed in the outpatient clinic for at least 2 years without improvement with inhaled corticosteroid treatment, were recruited and randomized to receive SCIT, SLIT, or pharmacotherapy only
(control group). The inclusion and exclusion criteria applied during randomization have been previously reported [13].</t>
    <phoneticPr fontId="19" type="noConversion"/>
  </si>
  <si>
    <t>Patients with mild to moderate persistent asthma and/or rhinitis according to the Global Initiative for Asthma guidelines [12],
monosensitized to HDM, who had been followed in the outpatient clinic for at least 2 years without improvement with inhaled corticosteroid treatment, were recruited and randomized to receive SCIT, SLIT, or pharmacotherapy only (control group). The inclusion and exclusion criteria applied during randomization have been previously reported [13].</t>
    <phoneticPr fontId="19" type="noConversion"/>
  </si>
  <si>
    <t>Detailed methods are described in the Online Supporting Information (Appendix S1).
We performed a 2-year, phase II, prospective, randomized, DBPC, parallel-group investigator-initiated trial in LAR
patients sensitized to DP (clinicaltrials.gov identifier: NCT02123316).</t>
    <phoneticPr fontId="19" type="noConversion"/>
  </si>
  <si>
    <t>Thirty-six LAR
patients</t>
    <phoneticPr fontId="19" type="noConversion"/>
  </si>
  <si>
    <t>this first phase II, randomized, DBPC clinical
trial of D. Pteronyssinus SCIT in LAR patients has clearly
demonstrated that AIT-DP is a safe and clinically effective
treatment for LAR, having an immunomodulatory effect
comparable to that previously demonstrated in SAR. 
The strong increase in nasal tolerance to the allergen and
in the induction of an sIgG4 antibody response with a
decrease in serum sIgE provides a proof of concept that
LAR is an IgE-mediated allergic disease and confirms that
LAR is a new indication for AIT. The results obtained in
this study reinforce the need for an early diagnosis and etiological
treatment of LAR in patients with non-atopic rhinitis.
Further studies are necessary to compare the clinical efficacy
and immunological response to different routes, schedules,
allergens, and allergen components for LAR
immunotherapy.</t>
    <phoneticPr fontId="19" type="noConversion"/>
  </si>
  <si>
    <t>To compare SLIT, SCIT and pharmacotherapy in relation to clinical efficacy and
immunological mechanisms that govern its effect in asthmatic/rhinitis children who were
sensitized to house dust mite (HDM).</t>
    <phoneticPr fontId="19" type="noConversion"/>
  </si>
  <si>
    <t>Both SLIT and SCIT demonstrated clinical improvement compared with
pharmacotherapy in asthma/rhinitis children sensitized to HDM.</t>
    <phoneticPr fontId="19" type="noConversion"/>
  </si>
  <si>
    <t>**</t>
    <phoneticPr fontId="19" type="noConversion"/>
  </si>
  <si>
    <t>The study included 50 children (28 girls, 5–10 years of age)
suffering from mild persistent asthma/rhinitis according to
GINA guidelines [</t>
    <phoneticPr fontId="19" type="noConversion"/>
  </si>
  <si>
    <t>All eligible patients underwent an 8-week run-in
period to evaluate their baseline clinical conditions bymeans
of symptom and medication scores, visual analogue score
(VAS), lung functions, methacholine bronchial hyper-reactivity
(mtcBHR), allergen-specific nasal provocation
(ASNPT) and SPTs. Also, the immunological parameters
evaluated during the screening period were the total- and
HDM-sIgE, from peripheral blood mononuclear cells (PBMC)
allergen-induced IL-4, IL-5, IL-13, IFN-g, IL-10 and TGF-b
cytokines were evaluated before and 12 months after
treatment.</t>
    <phoneticPr fontId="19" type="noConversion"/>
  </si>
  <si>
    <t>All patients had to have skin test positivity and serum sIgE
only to D.pt and/or D.f. Patients with polysensitization to
other aeroallergens, systemic immunological disorders,
severe asthma with forced expiratory volume in 1 s
(FEV1) o70%, severe atopic dermatitis and previous use
of allergen immunotherapy were excluded from the trial.</t>
    <phoneticPr fontId="19" type="noConversion"/>
  </si>
  <si>
    <t>Inclusion criteria were as follows: allergic rhinitis and/or
allergic rhinoconjunctivitis, 18–75 years of age, clinically relevant
sensitization to grass pollen possibly with additional
controlled seasonal asthma as defined by the GINA guideline
2007 (24), a positive skin prick test for grass pollen (wheal
diameter &gt;3 mm), specific IgE to grass pollen ≥CAP class 2,
and written informed consent signed prior to inclusion into
the study.</t>
    <phoneticPr fontId="19" type="noConversion"/>
  </si>
  <si>
    <t>The most important exclusion criteria were as follows: predominant
perennial allergic rhinitis, commonly accepted contraindications
for specific immunotherapy, previous
immunotherapy with grass or rye pollen extracts within the
last 3 years, partly controlled or uncontrolled asthma as
defined by the GINA guideline 2007 (24), pregnancy or lack
of adequate contraceptive protection.</t>
    <phoneticPr fontId="19" type="noConversion"/>
  </si>
  <si>
    <t>allergic rhinitis and/or
allergic rhinoconjunctivitis, 18–75 years of age,</t>
    <phoneticPr fontId="19" type="noConversion"/>
  </si>
  <si>
    <t>NCT01012531</t>
    <phoneticPr fontId="19" type="noConversion"/>
  </si>
  <si>
    <t xml:space="preserve">
The aim of this randomized, double-blind, placebo-
controlled, multicenter study was to assess clinical efficacy,
immunological effects as well as tolerability and safety
of SCIT with a high polymerized allergen extract initiated
with an accelerated cluster schedule within 1 week.</t>
    <phoneticPr fontId="19" type="noConversion"/>
  </si>
  <si>
    <t>Cluster immunotherapy with high polymerized grass pollen extracts
resulted in significant clinical efficacy and has been shown to be a safe treatment
for grass pollen-allergic patients.</t>
    <phoneticPr fontId="19" type="noConversion"/>
  </si>
  <si>
    <t>SIT with standardized
mite extract reduces asthma symptoms in children. A decrease
in EBC pH values was observed in both groups, although
the SIT group presented a tendency of recovered
values after 8 months. Future studies of EBC pH monitoring
in the longer term are needed to determine the effectiveness
of this marker.</t>
    <phoneticPr fontId="19" type="noConversion"/>
  </si>
  <si>
    <t>The aim of this study was to assess the effectiveness of
SIT with allergoids in children with allergic asthma, by
monitoring possible changes in symptoms, the need for
medication and levels of FENO and EBC pH.</t>
    <phoneticPr fontId="19" type="noConversion"/>
  </si>
  <si>
    <t>only individuals diagnosed with allergic asthma at least 1
year previously were included in the study. Patients who had previously
received SIT, treatment with beta-blockers and those from
whom written informed consent was not obtained were excluded.</t>
    <phoneticPr fontId="19" type="noConversion"/>
  </si>
  <si>
    <t>Patients were excluded if they had symptomatic sensitization
to other allergens or asthma graded at GINA 2 or more.
The study was approved by Ethics Committees, and all
patients gave written informed consent.</t>
    <phoneticPr fontId="19" type="noConversion"/>
  </si>
  <si>
    <t>(1) with or without allergic asthma due to sensitization
to both birch pollen and grass pollen.
Positive skin prick tests to both birch and grass pollen
(Laboratorios LETI, S.L., Tres Cantos, Spain) and serumspecific
IgE against birch and grass pollen of ≥ class 2
(ImmunoCAP, Phadia, Uppsala, Sweden) were required. In
addition, patients had to report symptoms compatible with
sensitization to both birch and grass pollen, scoring at least
3 cm on a 10-cm visual analogue scale (VAS).</t>
    <phoneticPr fontId="19" type="noConversion"/>
  </si>
  <si>
    <t xml:space="preserve"> with or without allergic asthma due to sensitization to both birch pollen and grass pollen.</t>
    <phoneticPr fontId="19" type="noConversion"/>
  </si>
  <si>
    <t>we report a 2-year, double-blind, placebo-controlled
(DBPC), multicentre study, including placebo-based analysis,
of mixed birch and grass pollen depigmented and polymerized
extracts (mixed at a 50 : 50 ratio) for AR in polysensitized
patients symptomatic to both allergens.</t>
    <phoneticPr fontId="19" type="noConversion"/>
  </si>
  <si>
    <t>This study shows efficacy of mixed pollen extracts for immunotherapy
for patients symptomatic to both birch and grass pollen allergens. The relatively
modest effect may reflect 50% dose reduction for each allergen in the
mixture. It supports VAS for symptom assessment and placebo-based analysis as
useful for the analysis of immunotherapy trials. The safety of modified extracts
may allow study of mixed extracts without dose reduction to improve efficacy.</t>
    <phoneticPr fontId="19" type="noConversion"/>
  </si>
  <si>
    <t>Depigmented polymerized grass pollen extract is immunogenic and
clinically effective in rush preseasonal SCIT. This form of immunotherapy may
be an attractive option for some patients.</t>
    <phoneticPr fontId="19" type="noConversion"/>
  </si>
  <si>
    <t>to examine T-cell activity
of depigmented polymerized grass pollen extracts in vitro and
to evaluate clinical efficacy and safety of a 2-year ultra-short
preseasonal rush SCIT with a depigmented polymerized allergenic
extract of grass pollen.</t>
    <phoneticPr fontId="19" type="noConversion"/>
  </si>
  <si>
    <t>excluded if they had symptoms because of
sensitization to other allergens or asthma graded at 2 or
more on GINA guidelines.</t>
    <phoneticPr fontId="19" type="noConversion"/>
  </si>
  <si>
    <t>including patients (age ‡12) with moderate to severe
intermittent allergic rhinoconjunctivitis with or without allergic
asthma because of sensitization against grass pollen
(ARIA classification, 21).
One hundred and ninety-</t>
    <phoneticPr fontId="19" type="noConversion"/>
  </si>
  <si>
    <t>to investigate
the clinical and immunological efficacy of mite-specific SLIT
and SCIT versus a placebo in rhinitis and asthma in children.</t>
    <phoneticPr fontId="19" type="noConversion"/>
  </si>
  <si>
    <t>Based on the limited number of patients at the end of
the 1-year immunotherapy, the clinical efficacy of SCIT on
rhinitis and asthma symptoms was more evident when compared
with the placebo.</t>
    <phoneticPr fontId="19" type="noConversion"/>
  </si>
  <si>
    <t>Patients fulfilled the criteria for persistent mild asthma according to the Global Initiative for Asthma
(GINA) guidelines [27] , and the diagnosis of persistent allergic
rhinitis was based on criteria in the WHO consensus statement
on allergic rhinitis and its impact on asthma (ARIA) [25] .</t>
    <phoneticPr fontId="19" type="noConversion"/>
  </si>
  <si>
    <t>HDM allergy was verified by a positive skin prick test (a wheal 1 3 mm) (Allergopharma, Reinbeck, Germany) and the presence
of specific immunoglobulin E (sIgE; adioallergosorbent test, RAST, class II or 1 0.70 kU/l) using the CAP system (Pharmacia,
Uppsala, Sweden) for both Dermatophagoides pteronyssinus (D. pt.) and D. farinea (D.f.) .</t>
    <phoneticPr fontId="19" type="noConversion"/>
  </si>
  <si>
    <t>Allergen-specific immunotherapy with
standardized A alternata extract reduces symptoms of asthma
and rhinoconjunctivitis in children and adolescents without
serious side effects.</t>
    <phoneticPr fontId="19" type="noConversion"/>
  </si>
  <si>
    <t>Inclusion and exclusion criteria are presented in this article’s Table E1 in the Online Repository at www.jacionline.org. Allergies to A alternata were confirmed on the basis of significant increases in allergic symptoms (nasal, ocular, and respiratory [cough, wheeze, and dyspnea] symptoms) during the period when Alternaria spores were present (July, August, and September), sIgE for Alt a 1, and positive
results from skin prick tests and nasal challenges</t>
    <phoneticPr fontId="19" type="noConversion"/>
  </si>
  <si>
    <t>In Poland, another allergen
that is present at the same time of year is mugwort (Artemisia vulgaris).
Subjects who had a positive result from a skin prick test for mugwort (3 children)
were given a nasal challenge test for this allergen; those with negative
results were included in the study (n 5 2).</t>
    <phoneticPr fontId="19" type="noConversion"/>
  </si>
  <si>
    <t xml:space="preserve">The purpose of this study was to clarify the efficacy of subcutaneous immunotherapy
(SCIT) in improving the symptoms and reducing medication requirements in primary school children with asthma in
comparison with pharmacotherapy. </t>
    <phoneticPr fontId="19" type="noConversion"/>
  </si>
  <si>
    <t>Subcutaneous specific immunotherapy was shown
to be superior to pharmacologic treatment in asthmatic
children because of its efficacy, safety, easy administration,
and lower cost, and it appears to be well tolerated
with no serious side effects observed and no
treatment withdrawals. Thus, it is recommended that
SCIT should be started early in the management of
allergic asthmatic children to modify the spontaneous
long-term progress of the inflammation and disease.</t>
    <phoneticPr fontId="19" type="noConversion"/>
  </si>
  <si>
    <t>242 primary school children with
allergic asthma, of those children, 127 (53%) patients
were associated with allergic rhinitis.</t>
    <phoneticPr fontId="19" type="noConversion"/>
  </si>
  <si>
    <t>Allergic rhinitis diagnosis was
performed according to previously reported guidelines</t>
    <phoneticPr fontId="19" type="noConversion"/>
  </si>
  <si>
    <t>to evaluate the additive
benefits of SIT using the specific injected allergens,
Dp and Df, in allergic children with asthma who
were receiving satisfactory medical care, including
asthma pharmacotherapy.</t>
    <phoneticPr fontId="19" type="noConversion"/>
  </si>
  <si>
    <t>our results further support the
idea that SIT using individual injections of extracts
of house dust mites is effective in children with allergic
asthma, and can reduce medication use and
alleviate asthma symptoms.</t>
    <phoneticPr fontId="19" type="noConversion"/>
  </si>
  <si>
    <t>All enrolled children were monosensitized
to house dust mites, as demonstrated by a skin
prick test or specific antibody test. Enrolled children
and their parents were informed about the
details and risks of treatment, and guardians of all
the children provided signed informed consent.</t>
    <phoneticPr fontId="19" type="noConversion"/>
  </si>
  <si>
    <t>We used a 5-point ordinal scale of daily medication usage
scores, modified according to the management of
the GINA guideline.</t>
    <phoneticPr fontId="19" type="noConversion"/>
  </si>
  <si>
    <t>To determine the effect of specifi c immunotherapy (SIT) with Phleum pratense extract on induction of the immune response to a
mixture composed of 5 grass pollen extracts.</t>
    <phoneticPr fontId="19" type="noConversion"/>
  </si>
  <si>
    <t>Patients with rhinoconjunctivitis diagnosed using skin prick testing with a grass mix allergen extract and treated with a short
course of SIT based on a single species P pratense allergen extract are able to develop an immune response that targets not only the
immunizing species, but also the grass mix allergen extract.</t>
    <phoneticPr fontId="19" type="noConversion"/>
  </si>
  <si>
    <t>Patients who gave their informed consent and fulfi lled the inclusion
criteria were randomized in a 3:1 ratio to a group receiving SIT with subcutaneous injections of a biologically standardized P pratense allergen extract (Pangramin Depot, ALK-Abelló, S.A., Madrid, Spain) or to a control group not receiving SIT.</t>
    <phoneticPr fontId="19" type="noConversion"/>
  </si>
  <si>
    <t>The exclusion criteria were a forced expiratory volume in 1 second (FEV1) less than 80% of predicted, severe asthma, atopic dermatitis
and/or contraindications to SIT according to the position paper of the European Academy of Allergy and Clinical Immunology (EAACI) [12], and previous SIT with grass allergens.</t>
    <phoneticPr fontId="19" type="noConversion"/>
  </si>
  <si>
    <t>to examine efficacy and safety of a depigmentedpolymerized
mixed tree pollen extract.</t>
    <phoneticPr fontId="19" type="noConversion"/>
  </si>
  <si>
    <t>SCIT with depigmented- polymerized tree pollen extract was clinically
effective and well tolerated. Responder analysis suggested that one-third of patients
treated with immunotherapy may not respond.</t>
    <phoneticPr fontId="19" type="noConversion"/>
  </si>
  <si>
    <t>5 academic sites, 5 general
hospitals, the rest specialized allergy centres (allergological
practice). Positive skin prick tests to birch pollen resulting in a
wheal diameter ‡3 mm as well as serum level of specific IgE
against birch pollen ‡CAP-Class 2 = 0.7 kU/l were required.
A retrospective visual analogue score (VAS) was used in
patient selection. Patients had to score the previous season¢s
symptoms with at least 30 mm on a VAS of disease activity
(on a 100-mm line from no symptoms to intolerable).
Patients were excluded if they had perennial symptoms or
allergic sensitization, other than to tree pollen, causing symptoms
during the hazel, alder and birch pollen season, or
asthma graded at 2 or more according to GINA guidelines.
Written informed consent was obtained from patients. The
study was approved by the relevant Ethics Committees and
conducted in accordance with the latest version of the Declaration
of Helsinki (24).</t>
    <phoneticPr fontId="19" type="noConversion"/>
  </si>
  <si>
    <t>with a medical history of
allergic rhinoconjunctivitis with or without allergic asthma
because of tree pollen sensitization.</t>
    <phoneticPr fontId="19" type="noConversion"/>
  </si>
  <si>
    <t>or asthma graded at 2 or more according to GINA guidelines.</t>
    <phoneticPr fontId="19" type="noConversion"/>
  </si>
  <si>
    <t>The aim of this study was to evaluate the efficacy and safety of immunotherapy with PURETHAL Mites (PM), a
single-strength glutaraldehyde-modified aluminum hydroxide–adsorbed extract of house-dust mites (HDM).</t>
    <phoneticPr fontId="19" type="noConversion"/>
  </si>
  <si>
    <t>The findings of this study indicate that allergen injection therapy with modified HDM extract is superior to placebo in allergic rhinitis therapy.
The treatment was well tolerated and no serious drug-related AE were observed</t>
    <phoneticPr fontId="19" type="noConversion"/>
  </si>
  <si>
    <t>The exclusion criteria were defined as follows: CISlower airways of
 1.0 in one of two prestudy measurements; concomitant sensitization,
i.e., positive SPT (wheal,  3 mm) or specific IgE test response
(radioallergosorbent test score,  2) to allergens other than HDM
or pollen from early flowering trees (hazel, alder, and birch), grass
pollen, pollen from weeds (mixture), and mugwort; if sensitized to
pollen from early flowering trees (hazel, alder, and birch) during
the period of early flowering tree pollen exposure, i.e., from January
to May (inclusive); sensitization to grass pollen, pollen from
weeds (mixture), or mugwort during the combined period of exposure
to these pollen, i.e., from April to August (inclusive); immunotherapy
(including sublingual) treatment with HDM within
the last 5 years; chronic asthma or emphysema, particularly with a
forced expiratory volume in 1 second of  70% of predicted value
or use of corticosteroids; serious immunopathological diseases or
malignancies (including autoimmune diseases, tuberculosis);
symptomatic coronary heart disease or severe (even under treatment)
arterial hypertension; diseases with a contraindication for
the use of adrenaline; severe kidney disease; use of systemic steroids;
treatment with  -blockers or angiotensin-converting enzyme
inhibitors or immunosuppressive drugs; active infection of the
target organ; severe atopic dermatitis; participation in a clinical
study with a new investigational drug during the last 3 months;
pregnancy, lactation, or inadequate contraceptive measures; alcohol
or drug abuse; and lack of cooperation or severe psychological
disorders.</t>
    <phoneticPr fontId="19" type="noConversion"/>
  </si>
  <si>
    <t>symptomatic rhinitis or rhinocon-junctivitis, with or without mild asthma (forced expiratory volume in
1 second of  70%) for at least 2 years; allergic symptoms related to
HDM; positive skin-prick test (SPT) or specific serum IgE test response
(radioallergosorbent test score,  2) to HDM; positive CPT
with HDM; combined symptom medication score CISeyes or CISnose of
 1.5 or, if no antiallergy medication was used,  1.3, and a variation
of  20% in two prestudy measurements; and detectable HDM exposure
at home.</t>
    <phoneticPr fontId="19" type="noConversion"/>
  </si>
  <si>
    <t>to show the efficacy and safety of
immunotherapy with a single-strength glutaraldehyde-modified aluminium hydroxideadsorbed
extract of birch pollen.</t>
    <phoneticPr fontId="19" type="noConversion"/>
  </si>
  <si>
    <t>Immunotherapy with a modified slow-release birch pollen extract, administered
in a single-strength preparation with a rapid dose increase, is safe and efficacious. IgG and
IgG4 antibodies against native Bet v 1 are induced, which block basophil activation.</t>
    <phoneticPr fontId="19" type="noConversion"/>
  </si>
  <si>
    <t>Patients were allowed to take rescue medication during the pollen season. For nose symptoms, they were advised
to take an antihistamine nose spray on demand as a first step, oral antihistamines on demand as a second step,
topical steroid sprays on a regular basis as a third step and oral corticosteroids if severe symptoms occurred.</t>
    <phoneticPr fontId="19" type="noConversion"/>
  </si>
  <si>
    <t>Other exclusion criteria were
pregnancy, autoimmune or inflammatory diseases, intake of
b-blockers or ACE-inhibitors and previous immunotherapy.
Patients were informed about the nature and the conduct of
the study and written consent was obtained before their
study participation</t>
    <phoneticPr fontId="19" type="noConversion"/>
  </si>
  <si>
    <t>Only patientsmono-sensitized to tree
pollen (or sensitized to tree and grass pollen but without
clinical symptoms in the grass pollen season) were included.
Patients sensitized to weed pollen, mites, animal dander or
mould spores were excluded.</t>
    <phoneticPr fontId="19" type="noConversion"/>
  </si>
  <si>
    <t>The purpose of the present study was to evaluate potential reduction in the use of inhaled steroids when immunotherapy is added to the treatment in patients with moderate and severe asthma due to
HDM allergy.</t>
    <phoneticPr fontId="19" type="noConversion"/>
  </si>
  <si>
    <t>the present study shows that SIT with
SQ-standardized HDM extract is well-tolerated in HDM
allergic asthma patients dependent on moderate to high
doses of ICS. When SIT was introduced, the use of ICSs
was significantly reduced without loss of asthma control
in patients with moderate persistent asthma.</t>
    <phoneticPr fontId="19" type="noConversion"/>
  </si>
  <si>
    <t>age 18–60 years, allergy to HDM (Dermatophagoides
pteronyssinus, D. pter), shown by positive skin prick
test (&gt;3 mm) Soluprick SQ  (ALK-Abello´ , Hørsholm, Denmark)
and allergen-specific IgE in serum, Magic Lite  SQ class ‡2
(ALK-Abello´ ), perennial asthma with regular symptoms requiring
long-term treatment with inhaled corticosteroids (ICS; fluticasone
propionate equivalent to 500–2000 lg daily), forced expiratory
volume in one second (FEV1) &gt; 70% of predicted value, a case
history of allergy to HDM as the cause of asthma symptoms, fertile
women using contraception, and ability to provide signed informed
consent.</t>
    <phoneticPr fontId="19" type="noConversion"/>
  </si>
  <si>
    <t>(i) A positive skin prick test (Soluprick
SQ ) to cat or dog and daily contact with the pet. (ii) A positive
skin prick test (Soluprick SQ ) to Cladosporium herbarium or Alternaria
alternata. (iii) Previous HDM immunotherapy. (iv) Use of
inhaled long acting b2-agonist during the study. (v) Treatment with
b-blockers.</t>
    <phoneticPr fontId="19" type="noConversion"/>
  </si>
  <si>
    <t>The objective of the present study was to observe the clinical and immunological changes during a
2-year double-blind placebo-controlled trial of immunotherapy with standardized P sylvestris pollen extract in
respiratory patients sensitive to pollen from this wild date palm.</t>
    <phoneticPr fontId="19" type="noConversion"/>
  </si>
  <si>
    <t>After a 2-year study, allergen immunotherapy with standardized P sylvestris pollen extract was found
to be effective in seasonal respiratory allergic subjects susceptible to P sylvestris pollen with a narrow range of
sensitization.</t>
    <phoneticPr fontId="19" type="noConversion"/>
  </si>
  <si>
    <t>The inclusion criteria were a doctorʼs diagnosis of seasonal rhinitis–rhinoconjunctivitis or allergic asthma or combination
of both. The diagnosis was according to case history, clinical assessment of symptoms and pulmonary function
tests. In all cases, sensitization towards P sylvestris pollen was measured by skin prick test against a panel of allergen extracts containing house dust mite, cat or dog
dander, pollen grains of Saccharum, Azadirachta, Cocos,
Eucalyptus, Areca, Borassus, Delonix, Peltophorum,
Carica, Catharanthus, and Phoenix species and spores of
Alternaria alternata, Cladosporium herbarum, Aspergillus
species mix; specifi c IgE enzyme-linked immunosorbent
assay (ELISA) was also performed.</t>
    <phoneticPr fontId="19" type="noConversion"/>
  </si>
  <si>
    <t xml:space="preserve"> Patients with additional prick reactions to other important allergen groups (eg, house dust mites, all types of mold spores,
animal dander) besides pollen grains were excluded, as were those with chronic or severe asthma symptoms,
history of immunotherapy or any kind of systemic,
autoimmune or joint diseases or malignancy.</t>
    <phoneticPr fontId="19" type="noConversion"/>
  </si>
  <si>
    <t>To evaluate the efficacy and safety of a depigmented
and glutaraldehyde-polymerized therapeutic vaccine of S kali.</t>
    <phoneticPr fontId="19" type="noConversion"/>
  </si>
  <si>
    <t>Immunotherapy with this modified vaccine of
S kali pollen is safe and efficacious to treat patients clinically
sensitive to this pollen.
Clinical implications: Patients allergic to S kali (Russian thistle)
can be successfully treated with immunotherapy to improve
symptoms of allergic rhinitis and asthma, reduce medication
use, and improve quality of life parameters.</t>
    <phoneticPr fontId="19" type="noConversion"/>
  </si>
  <si>
    <t xml:space="preserve">positive clinical history of allergy to S kali pollen during the summer, positive
SPT (wheal  7 mm2) with a standardized S kali extract containing
100 Histamine Equivalent Prick test units (HEP)/mL (Laboratorios
LETI, SL, Madrid, Spain), and a positive specific IgE determination
(&gt;0.7 kU/mL) to S kali (Pharmacia Diagnostics AB, Uppsala,
Sweden). </t>
    <phoneticPr fontId="19" type="noConversion"/>
  </si>
  <si>
    <t>The following exclusion criteria were used: sensitization
to molds, mites, and other pollens, excluding C album; immunotherapy
during the last 4 years; and any contraindication for the use
of immunotherapy.16 All patients gave their witnessed written
consent before their participation in the study.</t>
    <phoneticPr fontId="19" type="noConversion"/>
  </si>
  <si>
    <t xml:space="preserve">were diagnosed with allergic rhinoconjunctivitis with or without asthma. </t>
    <phoneticPr fontId="19" type="noConversion"/>
  </si>
  <si>
    <t>To evaluate the clinical efficacy and safety of a
depigmented polymerized allergen vaccine containing a 50%
mixture of Dermatophagoides pteronyssinus and
Dermatophagoides farinae.</t>
    <phoneticPr fontId="19" type="noConversion"/>
  </si>
  <si>
    <t>Immunotherapy with a mixture of modified allergen extracts of D pteronyssinus and D farinae is safe and efficacious to treat mite-allergic asthma. Clinical implications: This immunotherapy modifies the
natural course of the illness because it improves all clinical
outcomes measured and prevents the worsening of specific
bronchial hyperreactivity.</t>
    <phoneticPr fontId="19" type="noConversion"/>
  </si>
  <si>
    <t>All patients who met these criteria had mild or moderate asthma following Global Initiative for Asthma criteria22 and rhinoconjunctivitis caused
by sensitization to Dpteronyssinus andD farinae. The severity of rhinitis
was persistent in frequency and moderate to severe in symptoms,
according to Allergic Rhinitis and its Impact on Asthma.23</t>
    <phoneticPr fontId="19" type="noConversion"/>
  </si>
  <si>
    <t xml:space="preserve"> The exclusion criteria were those outlined in the World Health Organization
position paper on allergen immunotherapy,24 as well as pregnancy, lactation, and aspirin intolerance.</t>
    <phoneticPr fontId="19" type="noConversion"/>
  </si>
  <si>
    <t>The purpose of this study was to determine if house dust mite
immunotherapy with Alutard SQ is effective in improving symptom control and
reducing rescue medication use in Chinese patients with mild to moderate
allergic asthma.</t>
    <phoneticPr fontId="19" type="noConversion"/>
  </si>
  <si>
    <t>One year treatment with Alutard SQ house dust mite immunotherapy
significantly reduced symptoms and medication use in asthmatic
subjects. This was associated with a greater subjective improvement in
asthma control.</t>
    <phoneticPr fontId="19" type="noConversion"/>
  </si>
  <si>
    <t>Subjects between the ages of 6 and 45 years were recruited from the
asthma clinics of three large urban medical centres in the cities of
Shenyang, Suzhou and Guangzhou in the People’s Republic of
China. Only subjects who fulfilled the GINA guidelines for mild to
moderate asthma (7), and had positive skin prick test (SPT) and
specific immunoglobulin E (sIgE) to Dermatophagoides pteronyssinus
(Der p) were included.</t>
    <phoneticPr fontId="19" type="noConversion"/>
  </si>
  <si>
    <t>Subjects with any of the following characteristics
were excluded: positive SPT to animals and pets at home;
peak expiratory flow rate (PEFR) of &lt;80% of predicted value recorded
on three or more occasions during the 2 weeks prior to
randomization; asthma exacerbation during the last month prior to
visit 1; forced expiratory volume at 1 s (FEV1) of &lt;60% predicted
during the screening visits; histamine PC20 of &gt;7.8 lmol. Subjects
must have been on a stable dose of inhaled corticosteroid (ICS) of not &gt;500 lg/day of budesonide or beclomethasone, or 250 lg/day of fluticasone for at least 3 months. Patients who had not been
using ICS for the previous 3 months were also eligible.</t>
    <phoneticPr fontId="19" type="noConversion"/>
  </si>
  <si>
    <t>After 1 year of treatment, the modified extract of D. pteronyssinus
demonstrated to be safe and efficacious to treat patients with asthma and allergic
rhinoconjunctivitis sensitized to this mite.</t>
    <phoneticPr fontId="19" type="noConversion"/>
  </si>
  <si>
    <t>To evaluate the efficacy and safety after 1-year of immunotherapy
with a modified D. pteronyssinus extract compared with placebo.</t>
    <phoneticPr fontId="19" type="noConversion"/>
  </si>
  <si>
    <t>Sixty-six patients with mild/moderate asthma, diagnosed according
to GINA guidelines (11) and rhinoconjunctivitis because of sensitization
to D. pteronyssinus were initially planned to be included in the study; 63 were recruited and 55 concluded the study. 
This study was approved by the Ethics Committee of the University Hospital Carlos Haya , Ma´ laga and the Spanish Health Authorities. 
The inclusion criteria were: clinical history suggestive of house dust mite allergy, positive skin tests using standardized extract and negative to
other common aeroallergens, positive specific bronchial provocation test (BPT) and detectable specific immunoglobulin E (IgE) to this mite</t>
    <phoneticPr fontId="19" type="noConversion"/>
  </si>
  <si>
    <t>The exclusion criteria were those outlined in the World Health Organization (WHO) position paper on allergen immunotherapy
(2), pregnancy, lactation and aspirin intolerance.</t>
    <phoneticPr fontId="19" type="noConversion"/>
  </si>
  <si>
    <t>(a) history of IgE-mediated, seasonal allergic
rhinitis/conjunctivitis with or without asthma (GINA stage I and II)
caused by grass pollen, (b) positive skin prick test result (wheal
diameter &gt;3 mm) to grass pollen extract, and (c) positive conjunctival
provocation test with grass pollen allergens.</t>
    <phoneticPr fontId="19" type="noConversion"/>
  </si>
  <si>
    <t>excluded if they had undergone grass pollen immunotherapy in the
previous 3 years, or suffered other seasonal allergies in the same
period as the relevant grass pollen, or a history of cardiovascular or
other immunological or medically relevant diseases.</t>
    <phoneticPr fontId="19" type="noConversion"/>
  </si>
  <si>
    <t>seasonal allergic
rhinitis/conjunctivitis with or without asthma</t>
    <phoneticPr fontId="19" type="noConversion"/>
  </si>
  <si>
    <t>In this study, the efficacy
and safety of Allergovit  were investigated in a placebocontrolled
design with preseasonal treatments during two
consecutive years. For symptomatic relief the use of antiallergic
medication on demand was allowed in both
treatment groups. Symptoms and use of anti-allergic
medication were compared in the SIT vs the placebo group
for the primary determination of efficacy using a symptom
and medication score (SMS).</t>
    <phoneticPr fontId="19" type="noConversion"/>
  </si>
  <si>
    <t>The grass pollen allergoid was shown to be safe and clinically
efficacious in the management of hay fever with or without asthma
(GINA I or II).</t>
    <phoneticPr fontId="19" type="noConversion"/>
  </si>
  <si>
    <t>A recombinant allergen vaccine can be a effective
and safe treatment to ameliorate symptoms of allergic rhinitis.
The clinical benefit is associated with modification of the specific
immune response with promotion of IgG4 and reduction of IgE antibodies consistent with the induction of IL-10–producing
regulatory T cells.</t>
    <phoneticPr fontId="19" type="noConversion"/>
  </si>
  <si>
    <t>Subjects were recruited who had a history of grass pollen–
associated moderate to severe seasonal allergic rhinitis, with or
without asthma (Global Initiative for Asthma [GINA] step 1 and 2),12
that required medication during the previous pollen season.
Sensitization was confirmed by skin prick test (weal   3 mm) and
specific IgE determination (RAST-CAP   2) and clinical relevance
of grass pollen by a conjunctival provocation test (CPT)</t>
    <phoneticPr fontId="19" type="noConversion"/>
  </si>
  <si>
    <t xml:space="preserve">grass pollen–associated moderate to severe seasonal allergic rhinitis, with or without asthma </t>
    <phoneticPr fontId="19" type="noConversion"/>
  </si>
  <si>
    <t>Further exclusion criteria were unstable bronchial asthma or GINA steps 3 and 4,
generalized eczema, severe atopic dermatitis, other severe acute or chronic diseases, or allergen-specific immunotherapy with grass or a
cross-reacting allergen within the last 3 years.</t>
    <phoneticPr fontId="19" type="noConversion"/>
  </si>
  <si>
    <t>This study aimed to elucidate mechanisms for these T cell changes, by examining surface
expression of markers for peripheral tissue trafficking on circulating cytokine-positive T cells
following standardized house dust mite- (HDM-) SIT.</t>
    <phoneticPr fontId="19" type="noConversion"/>
  </si>
  <si>
    <t>To determine the effectiveness of a mixture of 5 recombinant grass pollen allergens in reducing symptoms and
need for symptomatic medication in patients allergic to grass
pollen.</t>
    <phoneticPr fontId="19" type="noConversion"/>
  </si>
  <si>
    <t>Clinically effective subcutaneous immunotherapy with a standardized HDM
Dermatophagoides pteronyssinus preparation results in decreased numbers of IL-41 T cells and
expansion of CD41IL-101 T cells expressing a peripheral tissue trafficking phenotype. The colocalization
of IL-101 staining to CD41CD251 T cells is consistent with the induction of a
T regulatory cell population by SIT.</t>
    <phoneticPr fontId="19" type="noConversion"/>
  </si>
  <si>
    <t>history of rhinitis with symptoms consistent with dust mite sensitivity present for at least the 2 previous years, together
with positive HDM-specific IgE as determined by skin prick test (weal45mm above negative control) or Kallestad
Allercoat EAST (Sanofi-Pasteur Diagnostics, Chaska, MN, USA; score41/4).</t>
    <phoneticPr fontId="19" type="noConversion"/>
  </si>
  <si>
    <t>Topical antihistamines were not allowed.</t>
    <phoneticPr fontId="19" type="noConversion"/>
  </si>
  <si>
    <t>A double-blind, placebo-controlled trial in 72
patients with mild-to-moderate asthma and allergy to house
dust mite (HDM; Dermatophagoides species) was conducted to
assess the effects of specific immunotherapy added to guidelineadjusted
pharmacologic treatment and allergen avoidance.</t>
    <phoneticPr fontId="19" type="noConversion"/>
  </si>
  <si>
    <t>These results suggest that specific immunotherapy
added to pharmacologic treatment and HDM avoidance
provides marginal but statistically significant clinical benefits,
possibly by reducing the allergic response of asthmatic patients</t>
    <phoneticPr fontId="19" type="noConversion"/>
  </si>
  <si>
    <t xml:space="preserve">  a typical history of bronchial asthma for at least 1 year3;
  reversibility of bronchial obstruction (increase in FEV1 of $15%
after inhaled salbutamol) or bronchial hyperresponsiveness to
methacholine challenge;
  sensitization to HDM confirmed on the basis of a positive skin
prick test response to HDM extract (ALK-Abello` , Milano, Italy),
the presence of serum-specific IgE ($class 3), or both to
Dermatophagoides pteronyssinus (Phadebas RAST; Pharmacia,
Uppsala Sweden);
  absence of concomitant sensitization to perennial allergens other
than HDM, such as cat, dog, Alternaria species, Aspergillus
species, and cockroach (approximately 80% of the screened
population was excluded to meet this criterion because most of
them had multiple sensitization); and
  residence in northeast Italy less than 1000 meters of altitude
above sea level.</t>
    <phoneticPr fontId="19" type="noConversion"/>
  </si>
  <si>
    <t>Subjects presenting with at least one of the following characteristics were excluded: respiratory diseases other than asthma;
cardiovascular or immunologic diseases or other severe illnesses;
active smoking status; FEV1 persistently less than 70% of predicted
value; previous immunotherapy with HDM within 3 years from the
start of the study; recurrent asthma exacerbations or more than 2
emergency hospitalizations for an asthmatic attack in the previous
year; and work-related symptoms of asthma or occupational asthma</t>
    <phoneticPr fontId="19" type="noConversion"/>
  </si>
  <si>
    <t>We sought to study the safety and efficacy of injective immunotherapy in European
patients sensitized to Ambrosia artemisiifolia.</t>
    <phoneticPr fontId="19" type="noConversion"/>
  </si>
  <si>
    <t>Injective immunotherapy is safe and clinically effective in European patients sensitized
to Ambrosia.</t>
    <phoneticPr fontId="19" type="noConversion"/>
  </si>
  <si>
    <t>Patients were not included if at least one of the following
conditions occurred:
  sensitization to other inhalant allergens possibly interfering
with the assessment of the outcomes of the trial;
  previous immunotherapy for Ambrosia in the last 3 years;
  pregnancy already in progress or planned;
  severe asthma; and
  any other standard contraindication [11].</t>
    <phoneticPr fontId="19" type="noConversion"/>
  </si>
  <si>
    <t>They had a clinical history of rhinoconjunctivitis
and/or asthma in late summer, as typical in subjects
sensitized to Ambrosia. All were skin test positive to Ambrosia artemisiifolia extract
and had specific IgE to the same allergen</t>
    <phoneticPr fontId="19" type="noConversion"/>
  </si>
  <si>
    <t xml:space="preserve">rhinoconjunctivitis
and/or asthma
to active treatment for at least 2
years. </t>
    <phoneticPr fontId="19" type="noConversion"/>
  </si>
  <si>
    <t>to document the influence of variation in natural exposure to Parietaria pollen on non-specific BHR to methacholine and adenosine 50-monophosphate (AMP), and cell counts in the sputum of nonasthmatic
subjects with rhinitis over a 36-month study period.</t>
    <phoneticPr fontId="19" type="noConversion"/>
  </si>
  <si>
    <t>we have shown that bronchial airways of
non-asthmatic subjects with allergic rhinitis exhibit features
of active inflammatory response characterized by BHR,
recruitment of eosinophils, and epithelial cell shedding. This
inflammatory process increased in association with natural
allergen exposure, particularly with regard to BHR to AMP, which was invariably associated with changes in eosinophils
and epithelial cells in the sputum. It was also observed that
the clinical efficacy of Parietaria SIT is exclusively associated
with the decline in seasonal deterioration of BHR to inhaled
AMP. Taken together, these findings indicate that AMP is
useful in monitoring the inflammatory modifications associated
with the onset of the pollen season and the progress of
immunotherapy. Although the demonstration of ongoing
bronchial inflammation in non-asthmatic subjects with
rhinitis might point to an increased risk for development of
asthma, further studies will be necessary to evaluate its full
clinical and physiological consequences.</t>
    <phoneticPr fontId="19" type="noConversion"/>
  </si>
  <si>
    <t>a documented history of seasonal allergic rhinitis positive skin prick tests (SPTs) (weal 43mm) 
to Parietaria judaica and negative tests to a panel of 21 common aeroallergens (including Dermatophagoides
pteronyssinus, Dermatophagoides farinae, grass, trees, dog hair, cat, Olea europea, Aspergillus fumigatus).</t>
    <phoneticPr fontId="19" type="noConversion"/>
  </si>
  <si>
    <t>Exclusion criteria were a past or present history of asthma, previous asthma symptoms or asthma medication intake, and/or abnormal spirometric values. 
Asthma was defined as recurrence of at least two of the following three symptoms: breathlessness, cough, and wheeze.</t>
    <phoneticPr fontId="19" type="noConversion"/>
  </si>
  <si>
    <r>
      <t>Although the primary endpoint was not reached for the Full Analysis Set, a significant and clinically relevant effect on Symptom Medication Score was clearly demonstrated for the subgroup of patients in the
north</t>
    </r>
    <r>
      <rPr>
        <sz val="12"/>
        <color theme="1"/>
        <rFont val="맑은 고딕"/>
        <family val="3"/>
        <charset val="128"/>
        <scheme val="minor"/>
      </rPr>
      <t>‐</t>
    </r>
    <r>
      <rPr>
        <sz val="12"/>
        <color theme="1"/>
        <rFont val="맑은 고딕"/>
        <family val="3"/>
        <charset val="129"/>
        <scheme val="minor"/>
      </rPr>
      <t>eastern region of Europe, where birch is the predominant tree species. Proving efficacy of birch allergen subcutaneous immunotherapy is challenging due to the numerous factors influencing birch pollen allergen exposure in field studies.</t>
    </r>
    <phoneticPr fontId="19" type="noConversion"/>
  </si>
  <si>
    <r>
      <t>EudraCT</t>
    </r>
    <r>
      <rPr>
        <sz val="12"/>
        <color theme="1"/>
        <rFont val="맑은 고딕"/>
        <family val="3"/>
        <charset val="128"/>
        <scheme val="minor"/>
      </rPr>
      <t>‐</t>
    </r>
    <r>
      <rPr>
        <sz val="12"/>
        <color theme="1"/>
        <rFont val="맑은 고딕"/>
        <family val="3"/>
        <charset val="129"/>
        <scheme val="minor"/>
      </rPr>
      <t>Number: 2005</t>
    </r>
    <r>
      <rPr>
        <sz val="12"/>
        <color theme="1"/>
        <rFont val="맑은 고딕"/>
        <family val="3"/>
        <charset val="128"/>
        <scheme val="minor"/>
      </rPr>
      <t>‐</t>
    </r>
    <r>
      <rPr>
        <sz val="12"/>
        <color theme="1"/>
        <rFont val="맑은 고딕"/>
        <family val="3"/>
        <charset val="129"/>
        <scheme val="minor"/>
      </rPr>
      <t>000025</t>
    </r>
    <r>
      <rPr>
        <sz val="12"/>
        <color theme="1"/>
        <rFont val="맑은 고딕"/>
        <family val="3"/>
        <charset val="128"/>
        <scheme val="minor"/>
      </rPr>
      <t>‐</t>
    </r>
    <r>
      <rPr>
        <sz val="12"/>
        <color theme="1"/>
        <rFont val="맑은 고딕"/>
        <family val="3"/>
        <charset val="129"/>
        <scheme val="minor"/>
      </rPr>
      <t>35</t>
    </r>
    <phoneticPr fontId="19" type="noConversion"/>
  </si>
  <si>
    <r>
      <t>To determine whether SCIT with a birch pollen formulation (5000
depigmented polymerized (DPP) units/mL) shows sustained and long</t>
    </r>
    <r>
      <rPr>
        <sz val="12"/>
        <color theme="1"/>
        <rFont val="맑은 고딕"/>
        <family val="3"/>
        <charset val="128"/>
        <scheme val="minor"/>
      </rPr>
      <t>‐</t>
    </r>
    <r>
      <rPr>
        <sz val="12"/>
        <color theme="1"/>
        <rFont val="맑은 고딕"/>
        <family val="3"/>
        <charset val="129"/>
        <scheme val="minor"/>
      </rPr>
      <t>term efficacy
in adults and adolescents with birch</t>
    </r>
    <r>
      <rPr>
        <sz val="12"/>
        <color theme="1"/>
        <rFont val="맑은 고딕"/>
        <family val="3"/>
        <charset val="128"/>
        <scheme val="minor"/>
      </rPr>
      <t>‐</t>
    </r>
    <r>
      <rPr>
        <sz val="12"/>
        <color theme="1"/>
        <rFont val="맑은 고딕"/>
        <family val="3"/>
        <charset val="129"/>
        <scheme val="minor"/>
      </rPr>
      <t>pollen induced allergic rhinitis with or without
intermittent asthma.</t>
    </r>
    <phoneticPr fontId="19" type="noConversion"/>
  </si>
  <si>
    <r>
      <t>SCIT with a depigmented polymerized birch pollen extract was safe.
Sustained and long</t>
    </r>
    <r>
      <rPr>
        <sz val="12"/>
        <color theme="1"/>
        <rFont val="맑은 고딕"/>
        <family val="3"/>
        <charset val="128"/>
        <scheme val="minor"/>
      </rPr>
      <t>‐</t>
    </r>
    <r>
      <rPr>
        <sz val="12"/>
        <color theme="1"/>
        <rFont val="맑은 고딕"/>
        <family val="3"/>
        <charset val="129"/>
        <scheme val="minor"/>
      </rPr>
      <t xml:space="preserve">term efficacy in years 2, 3 and 5 in monosensitized patients, but
not in polysensitized patients was demonstrated.
</t>
    </r>
    <phoneticPr fontId="19" type="noConversion"/>
  </si>
  <si>
    <r>
      <t>EudraCT 2012</t>
    </r>
    <r>
      <rPr>
        <sz val="12"/>
        <color theme="1"/>
        <rFont val="맑은 고딕"/>
        <family val="3"/>
        <charset val="128"/>
        <scheme val="minor"/>
      </rPr>
      <t>‐</t>
    </r>
    <r>
      <rPr>
        <sz val="12"/>
        <color theme="1"/>
        <rFont val="맑은 고딕"/>
        <family val="3"/>
        <charset val="129"/>
        <scheme val="minor"/>
      </rPr>
      <t>000414</t>
    </r>
    <r>
      <rPr>
        <sz val="12"/>
        <color theme="1"/>
        <rFont val="맑은 고딕"/>
        <family val="3"/>
        <charset val="128"/>
        <scheme val="minor"/>
      </rPr>
      <t>‐</t>
    </r>
    <r>
      <rPr>
        <sz val="12"/>
        <color theme="1"/>
        <rFont val="맑은 고딕"/>
        <family val="3"/>
        <charset val="129"/>
        <scheme val="minor"/>
      </rPr>
      <t>11</t>
    </r>
    <phoneticPr fontId="19" type="noConversion"/>
  </si>
  <si>
    <r>
      <t>Mösges R, Bachert C, Panzner P, Calderon MA, Haazen L, Pirotton S, Wathelet N, Durham SR, Bonny MA, Legon T, Von Frenckell R. Short course of grass allergen peptides immunotherapy over 3 weeks reduces seasonal symptoms in allergic rhinoconjunctivitis with/without asthma: a randomized, multicenter, double</t>
    </r>
    <r>
      <rPr>
        <sz val="12"/>
        <color theme="1"/>
        <rFont val="맑은 고딕"/>
        <family val="3"/>
        <charset val="128"/>
        <scheme val="minor"/>
      </rPr>
      <t>‐</t>
    </r>
    <r>
      <rPr>
        <sz val="12"/>
        <color theme="1"/>
        <rFont val="맑은 고딕"/>
        <family val="3"/>
        <charset val="129"/>
        <scheme val="minor"/>
      </rPr>
      <t>blind, placebo</t>
    </r>
    <r>
      <rPr>
        <sz val="12"/>
        <color theme="1"/>
        <rFont val="맑은 고딕"/>
        <family val="3"/>
        <charset val="128"/>
        <scheme val="minor"/>
      </rPr>
      <t>‐</t>
    </r>
    <r>
      <rPr>
        <sz val="12"/>
        <color theme="1"/>
        <rFont val="맑은 고딕"/>
        <family val="3"/>
        <charset val="129"/>
        <scheme val="minor"/>
      </rPr>
      <t>controlled trial. Allergy. 2018;73(9):1842-50.</t>
    </r>
    <phoneticPr fontId="19" type="noConversion"/>
  </si>
  <si>
    <r>
      <t>Klimek L, Uhlig J, Mösges R, Rettig K, Pfaar O. A high polymerized grass pollen extract is efficacious and safe in a randomized double</t>
    </r>
    <r>
      <rPr>
        <sz val="12"/>
        <color theme="1"/>
        <rFont val="맑은 고딕"/>
        <family val="3"/>
        <charset val="128"/>
        <scheme val="minor"/>
      </rPr>
      <t>‐</t>
    </r>
    <r>
      <rPr>
        <sz val="12"/>
        <color theme="1"/>
        <rFont val="맑은 고딕"/>
        <family val="3"/>
        <charset val="129"/>
        <scheme val="minor"/>
      </rPr>
      <t>blind, placebo</t>
    </r>
    <r>
      <rPr>
        <sz val="12"/>
        <color theme="1"/>
        <rFont val="맑은 고딕"/>
        <family val="3"/>
        <charset val="128"/>
        <scheme val="minor"/>
      </rPr>
      <t>‐</t>
    </r>
    <r>
      <rPr>
        <sz val="12"/>
        <color theme="1"/>
        <rFont val="맑은 고딕"/>
        <family val="3"/>
        <charset val="129"/>
        <scheme val="minor"/>
      </rPr>
      <t>controlled study using a novel up</t>
    </r>
    <r>
      <rPr>
        <sz val="12"/>
        <color theme="1"/>
        <rFont val="맑은 고딕"/>
        <family val="3"/>
        <charset val="128"/>
        <scheme val="minor"/>
      </rPr>
      <t>‐</t>
    </r>
    <r>
      <rPr>
        <sz val="12"/>
        <color theme="1"/>
        <rFont val="맑은 고딕"/>
        <family val="3"/>
        <charset val="129"/>
        <scheme val="minor"/>
      </rPr>
      <t>dosing cluster</t>
    </r>
    <r>
      <rPr>
        <sz val="12"/>
        <color theme="1"/>
        <rFont val="맑은 고딕"/>
        <family val="3"/>
        <charset val="128"/>
        <scheme val="minor"/>
      </rPr>
      <t>‐</t>
    </r>
    <r>
      <rPr>
        <sz val="12"/>
        <color theme="1"/>
        <rFont val="맑은 고딕"/>
        <family val="3"/>
        <charset val="129"/>
        <scheme val="minor"/>
      </rPr>
      <t>protocol. Allergy. 2014;69(12):1629-38.</t>
    </r>
    <phoneticPr fontId="19" type="noConversion"/>
  </si>
  <si>
    <r>
      <t>Höiby AS, Strand V, Robinson DS, Sager A, Rak S. Efficacy, safety, and immunological effects of a 2</t>
    </r>
    <r>
      <rPr>
        <sz val="12"/>
        <color theme="1"/>
        <rFont val="맑은 고딕"/>
        <family val="3"/>
        <charset val="128"/>
        <scheme val="minor"/>
      </rPr>
      <t>‐</t>
    </r>
    <r>
      <rPr>
        <sz val="12"/>
        <color theme="1"/>
        <rFont val="맑은 고딕"/>
        <family val="3"/>
        <charset val="129"/>
        <scheme val="minor"/>
      </rPr>
      <t>year immunotherapy with Depigoid® birch pollen extract: a randomized, double</t>
    </r>
    <r>
      <rPr>
        <sz val="12"/>
        <color theme="1"/>
        <rFont val="맑은 고딕"/>
        <family val="3"/>
        <charset val="128"/>
        <scheme val="minor"/>
      </rPr>
      <t>‐</t>
    </r>
    <r>
      <rPr>
        <sz val="12"/>
        <color theme="1"/>
        <rFont val="맑은 고딕"/>
        <family val="3"/>
        <charset val="129"/>
        <scheme val="minor"/>
      </rPr>
      <t>blind, placebo</t>
    </r>
    <r>
      <rPr>
        <sz val="12"/>
        <color theme="1"/>
        <rFont val="맑은 고딕"/>
        <family val="3"/>
        <charset val="128"/>
        <scheme val="minor"/>
      </rPr>
      <t>‐</t>
    </r>
    <r>
      <rPr>
        <sz val="12"/>
        <color theme="1"/>
        <rFont val="맑은 고딕"/>
        <family val="3"/>
        <charset val="129"/>
        <scheme val="minor"/>
      </rPr>
      <t>controlled study. Clinical &amp; Experimental Allergy. 2010 Jul;40(7):1062-70.</t>
    </r>
    <phoneticPr fontId="19" type="noConversion"/>
  </si>
  <si>
    <r>
      <t>This trial evaluates the safety and efficacy of SCIT using a birch pollen allergoid preparation (Allergovit® Birch, Allergopharma GmbH &amp; Co. KG) in patients with
confirmed moderate</t>
    </r>
    <r>
      <rPr>
        <b/>
        <sz val="12"/>
        <color theme="1"/>
        <rFont val="맑은 고딕"/>
        <family val="3"/>
        <charset val="129"/>
        <scheme val="minor"/>
      </rPr>
      <t xml:space="preserve"> to severe seasonal allergic rhinitis/rhinoconjunctivitis, with or without asthma</t>
    </r>
    <r>
      <rPr>
        <sz val="12"/>
        <color theme="1"/>
        <rFont val="맑은 고딕"/>
        <family val="3"/>
        <charset val="129"/>
        <scheme val="minor"/>
      </rPr>
      <t>, over a 3</t>
    </r>
    <r>
      <rPr>
        <sz val="12"/>
        <color theme="1"/>
        <rFont val="맑은 고딕"/>
        <family val="3"/>
        <charset val="128"/>
        <scheme val="minor"/>
      </rPr>
      <t>‐</t>
    </r>
    <r>
      <rPr>
        <sz val="12"/>
        <color theme="1"/>
        <rFont val="맑은 고딕"/>
        <family val="3"/>
        <charset val="129"/>
        <scheme val="minor"/>
      </rPr>
      <t>year treatment period (2</t>
    </r>
    <r>
      <rPr>
        <sz val="12"/>
        <color theme="1"/>
        <rFont val="맑은 고딕"/>
        <family val="3"/>
        <charset val="128"/>
        <scheme val="minor"/>
      </rPr>
      <t>‐</t>
    </r>
    <r>
      <rPr>
        <sz val="12"/>
        <color theme="1"/>
        <rFont val="맑은 고딕"/>
        <family val="3"/>
        <charset val="129"/>
        <scheme val="minor"/>
      </rPr>
      <t>year DBPC phase followed by a 1</t>
    </r>
    <r>
      <rPr>
        <sz val="12"/>
        <color theme="1"/>
        <rFont val="맑은 고딕"/>
        <family val="3"/>
        <charset val="128"/>
        <scheme val="minor"/>
      </rPr>
      <t>‐</t>
    </r>
    <r>
      <rPr>
        <sz val="12"/>
        <color theme="1"/>
        <rFont val="맑은 고딕"/>
        <family val="3"/>
        <charset val="129"/>
        <scheme val="minor"/>
      </rPr>
      <t>year open</t>
    </r>
    <r>
      <rPr>
        <sz val="12"/>
        <color theme="1"/>
        <rFont val="맑은 고딕"/>
        <family val="3"/>
        <charset val="128"/>
        <scheme val="minor"/>
      </rPr>
      <t>‐</t>
    </r>
    <r>
      <rPr>
        <sz val="12"/>
        <color theme="1"/>
        <rFont val="맑은 고딕"/>
        <family val="3"/>
        <charset val="129"/>
        <scheme val="minor"/>
      </rPr>
      <t>label phase [OLP]) as recommended by guidelines</t>
    </r>
    <phoneticPr fontId="19" type="noConversion"/>
  </si>
  <si>
    <r>
      <t xml:space="preserve">seasonal </t>
    </r>
    <r>
      <rPr>
        <b/>
        <sz val="12"/>
        <color theme="1"/>
        <rFont val="맑은 고딕"/>
        <family val="3"/>
        <charset val="129"/>
        <scheme val="minor"/>
      </rPr>
      <t>allergic rhinitis with or without intermittent asthma</t>
    </r>
    <r>
      <rPr>
        <sz val="12"/>
        <color theme="1"/>
        <rFont val="맑은 고딕"/>
        <family val="3"/>
        <charset val="129"/>
        <scheme val="minor"/>
      </rPr>
      <t xml:space="preserve"> monosensitized adults &amp; adolescents, least 2 years of treated seasonal AR with or without intermittent
asthma</t>
    </r>
    <phoneticPr fontId="19" type="noConversion"/>
  </si>
  <si>
    <r>
      <t>(i) age from 12 to 70 at the time of screening; (ii) a physician</t>
    </r>
    <r>
      <rPr>
        <sz val="12"/>
        <color theme="1"/>
        <rFont val="맑은 고딕"/>
        <family val="3"/>
        <charset val="128"/>
        <scheme val="minor"/>
      </rPr>
      <t>‐</t>
    </r>
    <r>
      <rPr>
        <sz val="12"/>
        <color theme="1"/>
        <rFont val="맑은 고딕"/>
        <family val="3"/>
        <charset val="129"/>
        <scheme val="minor"/>
      </rPr>
      <t>documented history of at least 2 years of treated seasonal AR with or without intermittent asthma; (iii) self</t>
    </r>
    <r>
      <rPr>
        <sz val="12"/>
        <color theme="1"/>
        <rFont val="맑은 고딕"/>
        <family val="3"/>
        <charset val="128"/>
        <scheme val="minor"/>
      </rPr>
      <t>‐</t>
    </r>
    <r>
      <rPr>
        <sz val="12"/>
        <color theme="1"/>
        <rFont val="맑은 고딕"/>
        <family val="3"/>
        <charset val="129"/>
        <scheme val="minor"/>
      </rPr>
      <t xml:space="preserve">rated, </t>
    </r>
    <r>
      <rPr>
        <b/>
        <sz val="12"/>
        <color theme="1"/>
        <rFont val="맑은 고딕"/>
        <family val="3"/>
        <charset val="129"/>
        <scheme val="minor"/>
      </rPr>
      <t>moderate‐to‐severe symptoms</t>
    </r>
    <r>
      <rPr>
        <sz val="12"/>
        <color theme="1"/>
        <rFont val="맑은 고딕"/>
        <family val="3"/>
        <charset val="129"/>
        <scheme val="minor"/>
      </rPr>
      <t xml:space="preserve"> in at least the two previous birch pollen seasons; (iv) peak expiratory flow ≥80% predicted; (v) IgE</t>
    </r>
    <r>
      <rPr>
        <sz val="12"/>
        <color theme="1"/>
        <rFont val="맑은 고딕"/>
        <family val="3"/>
        <charset val="128"/>
        <scheme val="minor"/>
      </rPr>
      <t>‐</t>
    </r>
    <r>
      <rPr>
        <sz val="12"/>
        <color theme="1"/>
        <rFont val="맑은 고딕"/>
        <family val="3"/>
        <charset val="129"/>
        <scheme val="minor"/>
      </rPr>
      <t>mediated sensitization to birch pollen allergen, as defined by a suggestive medical history, serum specific IgEs (sIgEs) to birch pollen and a positive (wheal diameter ≥3 mm) skin prick test (SPT) to birch pollen extract at the screening visit or during the previous month; (vi) Internet access (for daily completion of an electronic patient diary), and (vii) prior written informed consent to
participation in the study</t>
    </r>
    <phoneticPr fontId="19" type="noConversion"/>
  </si>
  <si>
    <r>
      <t xml:space="preserve">The aim of this study was to assess the clinical efficacy and safety of a </t>
    </r>
    <r>
      <rPr>
        <b/>
        <sz val="12"/>
        <color theme="1"/>
        <rFont val="맑은 고딕"/>
        <family val="3"/>
        <charset val="129"/>
        <scheme val="minor"/>
      </rPr>
      <t>cumulative dose</t>
    </r>
    <r>
      <rPr>
        <sz val="12"/>
        <color theme="1"/>
        <rFont val="맑은 고딕"/>
        <family val="3"/>
        <charset val="129"/>
        <scheme val="minor"/>
      </rPr>
      <t xml:space="preserve">
of 170 lg LPP administered subcutaneously over 3 weeks.</t>
    </r>
    <phoneticPr fontId="19" type="noConversion"/>
  </si>
  <si>
    <r>
      <t>Pfaar O, Urry Z, Robinson DS, Sager A, Richards D, Hawrylowicz CM, Bräutigam M, Klimek L. A randomized placebo</t>
    </r>
    <r>
      <rPr>
        <sz val="12"/>
        <color theme="1"/>
        <rFont val="MS Gothic"/>
        <family val="3"/>
        <charset val="128"/>
      </rPr>
      <t>‐</t>
    </r>
    <r>
      <rPr>
        <sz val="12"/>
        <color theme="1"/>
        <rFont val="Arial"/>
        <family val="2"/>
      </rPr>
      <t>controlled trial of rush preseasonal depigmented polymerized grass pollen immunotherapy. Allergy. 2012;67(2):272-9.</t>
    </r>
    <phoneticPr fontId="19" type="noConversion"/>
  </si>
  <si>
    <r>
      <t>Pfaar O, Robinson DS, Sager A, Emuzyte R. Immunotherapy with depigmented</t>
    </r>
    <r>
      <rPr>
        <sz val="12"/>
        <color theme="1"/>
        <rFont val="MS Gothic"/>
        <family val="3"/>
        <charset val="128"/>
      </rPr>
      <t>‐</t>
    </r>
    <r>
      <rPr>
        <sz val="12"/>
        <color theme="1"/>
        <rFont val="Arial"/>
        <family val="2"/>
      </rPr>
      <t>polymerized mixed tree pollen extract: a clinical trial and responder analysis. Allergy. 2010;65(12):1614-21.</t>
    </r>
    <phoneticPr fontId="19" type="noConversion"/>
  </si>
  <si>
    <t>Steroid-sparing effect of subcutaneous SQ-standardised specific immunotherapy in moderate and severe house dust mite allergic asthmatics</t>
    <phoneticPr fontId="19" type="noConversion"/>
  </si>
  <si>
    <r>
      <t>Corrigan CJ, Study Group, Kettner J, Doemer C, Cromwell O, Narkus A. Efficacy and safety of preseasonal</t>
    </r>
    <r>
      <rPr>
        <sz val="12"/>
        <color theme="1"/>
        <rFont val="MS Gothic"/>
        <family val="3"/>
        <charset val="128"/>
      </rPr>
      <t>‐</t>
    </r>
    <r>
      <rPr>
        <sz val="12"/>
        <color theme="1"/>
        <rFont val="Arial"/>
        <family val="2"/>
      </rPr>
      <t>specific immunotherapy with an aluminium</t>
    </r>
    <r>
      <rPr>
        <sz val="12"/>
        <color theme="1"/>
        <rFont val="MS Gothic"/>
        <family val="3"/>
        <charset val="128"/>
      </rPr>
      <t>‐</t>
    </r>
    <r>
      <rPr>
        <sz val="12"/>
        <color theme="1"/>
        <rFont val="Arial"/>
        <family val="2"/>
      </rPr>
      <t>adsorbed six</t>
    </r>
    <r>
      <rPr>
        <sz val="12"/>
        <color theme="1"/>
        <rFont val="MS Gothic"/>
        <family val="3"/>
        <charset val="128"/>
      </rPr>
      <t>‐</t>
    </r>
    <r>
      <rPr>
        <sz val="12"/>
        <color theme="1"/>
        <rFont val="Arial"/>
        <family val="2"/>
      </rPr>
      <t>grass pollen allergoid. Allergy. 2005;60(6):801-7.</t>
    </r>
    <phoneticPr fontId="19" type="noConversion"/>
  </si>
  <si>
    <r>
      <t>Mirone C, Albert F, Tosi A, Mocchetti F, Mosca S, Giorgino M, Pecora S, Parmiani S, Ortolani C. Efficacy and safety of subcutaneous immunotherapy with a biologically standardized extract of Ambrosia artemisiifolia pollen: a double</t>
    </r>
    <r>
      <rPr>
        <sz val="12"/>
        <color theme="1"/>
        <rFont val="MS Gothic"/>
        <family val="3"/>
        <charset val="128"/>
      </rPr>
      <t>‐</t>
    </r>
    <r>
      <rPr>
        <sz val="12"/>
        <color theme="1"/>
        <rFont val="Arial"/>
        <family val="2"/>
      </rPr>
      <t>blind, placebo</t>
    </r>
    <r>
      <rPr>
        <sz val="12"/>
        <color theme="1"/>
        <rFont val="MS Gothic"/>
        <family val="3"/>
        <charset val="128"/>
      </rPr>
      <t>‐</t>
    </r>
    <r>
      <rPr>
        <sz val="12"/>
        <color theme="1"/>
        <rFont val="Arial"/>
        <family val="2"/>
      </rPr>
      <t>controlled study. Clinical &amp; Experimental Allergy. 2004;34(9):1408-14.</t>
    </r>
    <phoneticPr fontId="19" type="noConversion"/>
  </si>
  <si>
    <t>Monitoring of seasonal variability in bronchial hyper-responsiveness and sputum cell counts in non-asthmatic subjects with rhinitis and effect of specific immunotherapy</t>
    <phoneticPr fontId="19" type="noConversion"/>
  </si>
  <si>
    <t>55 children (5–15 years of age) with mild/moderate persistent asthma (  rhinitis) sensitized to HDM followed at Marmara University Pediatric Allergy and Immunology
Outpatient Clinic. The diagnosis and severity of
asthma were based on medical history, physical examination
findings, and postbronchodilator changes in FEV1, as
described in GINA consensus report (17).</t>
    <phoneticPr fontId="19" type="noConversion"/>
  </si>
  <si>
    <t>55 children (5–15 years of age) with mild/moderate persistent asthma (  rhinitis) sensitized to HDM
followed at Marmara University Pediatric Allergy and Immunology
Outpatient Clinic. The diagnosis and severity of asthma were based on medical history, physical examination
findings, and postbronchodilator changes in FEV1, as
described in GINA consensus report (17).</t>
    <phoneticPr fontId="19" type="noConversion"/>
  </si>
  <si>
    <r>
      <t>TEAE</t>
    </r>
    <r>
      <rPr>
        <sz val="12"/>
        <color rgb="FF000000"/>
        <rFont val="맑은 고딕"/>
        <family val="3"/>
        <charset val="129"/>
        <scheme val="minor"/>
      </rPr>
      <t xml:space="preserve"> </t>
    </r>
  </si>
  <si>
    <r>
      <t>LPP</t>
    </r>
    <r>
      <rPr>
        <sz val="12"/>
        <color rgb="FF000000"/>
        <rFont val="KoPub돋움체 Light"/>
        <family val="1"/>
        <charset val="129"/>
      </rPr>
      <t>그룹</t>
    </r>
    <r>
      <rPr>
        <sz val="12"/>
        <color rgb="FF000000"/>
        <rFont val="맑은 고딕"/>
        <family val="3"/>
        <charset val="129"/>
        <scheme val="minor"/>
      </rPr>
      <t xml:space="preserve">: </t>
    </r>
    <r>
      <rPr>
        <sz val="12"/>
        <color rgb="FF000000"/>
        <rFont val="KoPub돋움체 Light"/>
        <family val="1"/>
        <charset val="129"/>
      </rPr>
      <t>연구중단</t>
    </r>
  </si>
  <si>
    <r>
      <t xml:space="preserve">주사부위 </t>
    </r>
    <r>
      <rPr>
        <sz val="12"/>
        <color rgb="FF000000"/>
        <rFont val="맑은 고딕"/>
        <family val="3"/>
        <charset val="129"/>
        <scheme val="minor"/>
      </rPr>
      <t>7cm</t>
    </r>
  </si>
  <si>
    <r>
      <t>37</t>
    </r>
    <r>
      <rPr>
        <sz val="12"/>
        <color rgb="FF000000"/>
        <rFont val="KoPub돋움체 Light"/>
        <family val="1"/>
        <charset val="129"/>
      </rPr>
      <t>건</t>
    </r>
  </si>
  <si>
    <r>
      <t>0</t>
    </r>
    <r>
      <rPr>
        <sz val="12"/>
        <color rgb="FF000000"/>
        <rFont val="KoPub돋움체 Light"/>
        <family val="1"/>
        <charset val="129"/>
      </rPr>
      <t>건</t>
    </r>
  </si>
  <si>
    <r>
      <t>10</t>
    </r>
    <r>
      <rPr>
        <sz val="12"/>
        <color rgb="FF000000"/>
        <rFont val="KoPub돋움체 Light"/>
        <family val="1"/>
        <charset val="129"/>
      </rPr>
      <t>회 투여 후 발생</t>
    </r>
  </si>
  <si>
    <r>
      <t>2</t>
    </r>
    <r>
      <rPr>
        <sz val="12"/>
        <color rgb="FF000000"/>
        <rFont val="KoPub돋움체 Light"/>
        <family val="1"/>
        <charset val="129"/>
      </rPr>
      <t>건</t>
    </r>
  </si>
  <si>
    <r>
      <t>7</t>
    </r>
    <r>
      <rPr>
        <sz val="12"/>
        <color rgb="FF000000"/>
        <rFont val="KoPub돋움체 Light"/>
        <family val="1"/>
        <charset val="129"/>
      </rPr>
      <t>건</t>
    </r>
  </si>
  <si>
    <r>
      <t>5</t>
    </r>
    <r>
      <rPr>
        <sz val="12"/>
        <color rgb="FF000000"/>
        <rFont val="KoPub돋움체 Light"/>
        <family val="1"/>
        <charset val="129"/>
      </rPr>
      <t>건</t>
    </r>
  </si>
  <si>
    <r>
      <t>1</t>
    </r>
    <r>
      <rPr>
        <sz val="12"/>
        <color rgb="FF000000"/>
        <rFont val="KoPub돋움체 Light"/>
        <family val="1"/>
        <charset val="129"/>
      </rPr>
      <t>건</t>
    </r>
  </si>
  <si>
    <r>
      <t>천식</t>
    </r>
    <r>
      <rPr>
        <sz val="12"/>
        <color rgb="FF000000"/>
        <rFont val="맑은 고딕"/>
        <family val="3"/>
        <charset val="129"/>
        <scheme val="minor"/>
      </rPr>
      <t xml:space="preserve">, </t>
    </r>
    <r>
      <rPr>
        <sz val="12"/>
        <color rgb="FF000000"/>
        <rFont val="KoPub돋움체 Light"/>
        <family val="1"/>
        <charset val="129"/>
      </rPr>
      <t>외이도 및 입천장 소양증의 아나필락시스 반응</t>
    </r>
  </si>
  <si>
    <r>
      <t>3</t>
    </r>
    <r>
      <rPr>
        <sz val="12"/>
        <color rgb="FF000000"/>
        <rFont val="KoPub돋움체 Light"/>
        <family val="1"/>
        <charset val="129"/>
      </rPr>
      <t>건</t>
    </r>
  </si>
  <si>
    <r>
      <t>(17</t>
    </r>
    <r>
      <rPr>
        <sz val="12"/>
        <color rgb="FF000000"/>
        <rFont val="KoPub돋움체 Light"/>
        <family val="1"/>
        <charset val="129"/>
      </rPr>
      <t>건</t>
    </r>
    <r>
      <rPr>
        <sz val="12"/>
        <color rgb="FF000000"/>
        <rFont val="맑은 고딕"/>
        <family val="3"/>
        <charset val="129"/>
        <scheme val="minor"/>
      </rPr>
      <t>)</t>
    </r>
    <phoneticPr fontId="19" type="noConversion"/>
  </si>
  <si>
    <r>
      <t>(1</t>
    </r>
    <r>
      <rPr>
        <sz val="12"/>
        <color rgb="FF000000"/>
        <rFont val="KoPub돋움체 Light"/>
        <family val="1"/>
        <charset val="129"/>
      </rPr>
      <t>건</t>
    </r>
    <r>
      <rPr>
        <sz val="12"/>
        <color rgb="FF000000"/>
        <rFont val="맑은 고딕"/>
        <family val="3"/>
        <charset val="129"/>
        <scheme val="minor"/>
      </rPr>
      <t>)</t>
    </r>
  </si>
  <si>
    <r>
      <t>27</t>
    </r>
    <r>
      <rPr>
        <sz val="12"/>
        <color rgb="FFFF0000"/>
        <rFont val="KoPub돋움체 Light"/>
        <family val="1"/>
        <charset val="129"/>
      </rPr>
      <t>건</t>
    </r>
  </si>
  <si>
    <r>
      <t>2</t>
    </r>
    <r>
      <rPr>
        <sz val="12"/>
        <color rgb="FFFF0000"/>
        <rFont val="KoPub돋움체 Light"/>
        <family val="1"/>
        <charset val="129"/>
      </rPr>
      <t>건</t>
    </r>
  </si>
  <si>
    <r>
      <t>Inj I: 28.07</t>
    </r>
    <r>
      <rPr>
        <sz val="12"/>
        <color rgb="FF000000"/>
        <rFont val="KoPub돋움체 Light"/>
        <family val="1"/>
        <charset val="129"/>
      </rPr>
      <t>회</t>
    </r>
    <r>
      <rPr>
        <sz val="12"/>
        <color rgb="FF000000"/>
        <rFont val="맑은 고딕"/>
        <family val="3"/>
        <charset val="129"/>
        <scheme val="minor"/>
      </rPr>
      <t>, C: 26.77회</t>
    </r>
    <phoneticPr fontId="19" type="noConversion"/>
  </si>
  <si>
    <r>
      <t>12</t>
    </r>
    <r>
      <rPr>
        <sz val="12"/>
        <color rgb="FFFF0000"/>
        <rFont val="KoPub돋움체 Light"/>
        <family val="1"/>
        <charset val="129"/>
      </rPr>
      <t>건</t>
    </r>
    <phoneticPr fontId="19" type="noConversion"/>
  </si>
  <si>
    <r>
      <t>16</t>
    </r>
    <r>
      <rPr>
        <sz val="12"/>
        <color rgb="FFFF0000"/>
        <rFont val="KoPub돋움체 Light"/>
        <family val="1"/>
        <charset val="129"/>
      </rPr>
      <t>건</t>
    </r>
  </si>
  <si>
    <r>
      <t>1</t>
    </r>
    <r>
      <rPr>
        <sz val="12"/>
        <color rgb="FF000000"/>
        <rFont val="KoPub돋움체 Light"/>
        <family val="1"/>
        <charset val="129"/>
      </rPr>
      <t>명</t>
    </r>
  </si>
  <si>
    <r>
      <t>(10</t>
    </r>
    <r>
      <rPr>
        <sz val="12"/>
        <color rgb="FF000000"/>
        <rFont val="KoPub돋움체 Light"/>
        <family val="1"/>
        <charset val="129"/>
      </rPr>
      <t>건</t>
    </r>
    <r>
      <rPr>
        <sz val="12"/>
        <color rgb="FF000000"/>
        <rFont val="맑은 고딕"/>
        <family val="3"/>
        <charset val="129"/>
        <scheme val="minor"/>
      </rPr>
      <t>)</t>
    </r>
  </si>
  <si>
    <r>
      <t>(0</t>
    </r>
    <r>
      <rPr>
        <sz val="12"/>
        <color rgb="FF000000"/>
        <rFont val="KoPub돋움체 Light"/>
        <family val="1"/>
        <charset val="129"/>
      </rPr>
      <t>건</t>
    </r>
    <r>
      <rPr>
        <sz val="12"/>
        <color rgb="FF000000"/>
        <rFont val="맑은 고딕"/>
        <family val="3"/>
        <charset val="129"/>
        <scheme val="minor"/>
      </rPr>
      <t>)</t>
    </r>
    <phoneticPr fontId="19" type="noConversion"/>
  </si>
  <si>
    <r>
      <t>(9</t>
    </r>
    <r>
      <rPr>
        <sz val="12"/>
        <color rgb="FF000000"/>
        <rFont val="KoPub돋움체 Light"/>
        <family val="1"/>
        <charset val="129"/>
      </rPr>
      <t>건</t>
    </r>
    <r>
      <rPr>
        <sz val="12"/>
        <color rgb="FF000000"/>
        <rFont val="맑은 고딕"/>
        <family val="3"/>
        <charset val="129"/>
        <scheme val="minor"/>
      </rPr>
      <t>)</t>
    </r>
  </si>
  <si>
    <r>
      <t>(41</t>
    </r>
    <r>
      <rPr>
        <sz val="12"/>
        <color rgb="FF000000"/>
        <rFont val="KoPub돋움체 Light"/>
        <family val="1"/>
        <charset val="129"/>
      </rPr>
      <t>건</t>
    </r>
    <r>
      <rPr>
        <sz val="12"/>
        <color rgb="FF000000"/>
        <rFont val="맑은 고딕"/>
        <family val="3"/>
        <charset val="129"/>
        <scheme val="minor"/>
      </rPr>
      <t>)</t>
    </r>
  </si>
  <si>
    <r>
      <t>(12</t>
    </r>
    <r>
      <rPr>
        <sz val="12"/>
        <color rgb="FF000000"/>
        <rFont val="KoPub돋움체 Light"/>
        <family val="1"/>
        <charset val="129"/>
      </rPr>
      <t>건</t>
    </r>
    <r>
      <rPr>
        <sz val="12"/>
        <color rgb="FF000000"/>
        <rFont val="맑은 고딕"/>
        <family val="3"/>
        <charset val="129"/>
        <scheme val="minor"/>
      </rPr>
      <t>)</t>
    </r>
  </si>
  <si>
    <r>
      <t>(2</t>
    </r>
    <r>
      <rPr>
        <sz val="12"/>
        <color rgb="FF000000"/>
        <rFont val="KoPub돋움체 Light"/>
        <family val="1"/>
        <charset val="129"/>
      </rPr>
      <t>건</t>
    </r>
    <r>
      <rPr>
        <sz val="12"/>
        <color rgb="FF000000"/>
        <rFont val="맑은 고딕"/>
        <family val="3"/>
        <charset val="129"/>
        <scheme val="minor"/>
      </rPr>
      <t>)</t>
    </r>
  </si>
  <si>
    <r>
      <t>(0</t>
    </r>
    <r>
      <rPr>
        <sz val="12"/>
        <color rgb="FF000000"/>
        <rFont val="KoPub돋움체 Light"/>
        <family val="1"/>
        <charset val="129"/>
      </rPr>
      <t>건</t>
    </r>
    <r>
      <rPr>
        <sz val="12"/>
        <color rgb="FF000000"/>
        <rFont val="맑은 고딕"/>
        <family val="3"/>
        <charset val="129"/>
        <scheme val="minor"/>
      </rPr>
      <t>)</t>
    </r>
  </si>
  <si>
    <r>
      <t>(43</t>
    </r>
    <r>
      <rPr>
        <sz val="12"/>
        <color rgb="FF000000"/>
        <rFont val="KoPub돋움체 Light"/>
        <family val="1"/>
        <charset val="129"/>
      </rPr>
      <t>건</t>
    </r>
    <r>
      <rPr>
        <sz val="12"/>
        <color rgb="FF000000"/>
        <rFont val="맑은 고딕"/>
        <family val="3"/>
        <charset val="129"/>
        <scheme val="minor"/>
      </rPr>
      <t>)</t>
    </r>
  </si>
  <si>
    <r>
      <t>(21</t>
    </r>
    <r>
      <rPr>
        <sz val="12"/>
        <color rgb="FF000000"/>
        <rFont val="KoPub돋움체 Light"/>
        <family val="1"/>
        <charset val="129"/>
      </rPr>
      <t>건</t>
    </r>
    <r>
      <rPr>
        <sz val="12"/>
        <color rgb="FF000000"/>
        <rFont val="맑은 고딕"/>
        <family val="3"/>
        <charset val="129"/>
        <scheme val="minor"/>
      </rPr>
      <t>)</t>
    </r>
  </si>
  <si>
    <r>
      <t>2095</t>
    </r>
    <r>
      <rPr>
        <sz val="12"/>
        <color rgb="FF000000"/>
        <rFont val="KoPub돋움체 Light"/>
        <family val="1"/>
        <charset val="129"/>
      </rPr>
      <t>회</t>
    </r>
  </si>
  <si>
    <r>
      <t>(16</t>
    </r>
    <r>
      <rPr>
        <sz val="12"/>
        <color rgb="FF000000"/>
        <rFont val="KoPub돋움체 Light"/>
        <family val="1"/>
        <charset val="129"/>
      </rPr>
      <t>건</t>
    </r>
    <r>
      <rPr>
        <sz val="12"/>
        <color rgb="FF000000"/>
        <rFont val="맑은 고딕"/>
        <family val="3"/>
        <charset val="129"/>
        <scheme val="minor"/>
      </rPr>
      <t>)</t>
    </r>
  </si>
  <si>
    <r>
      <t>SRs</t>
    </r>
    <r>
      <rPr>
        <sz val="12"/>
        <color rgb="FF000000"/>
        <rFont val="맑은 고딕"/>
        <family val="3"/>
        <charset val="129"/>
        <scheme val="minor"/>
      </rPr>
      <t xml:space="preserve"> </t>
    </r>
    <r>
      <rPr>
        <sz val="12"/>
        <color rgb="FF000000"/>
        <rFont val="KoPub돋움체 Light"/>
        <family val="1"/>
        <charset val="129"/>
      </rPr>
      <t>grade : the European Academy of Allergology and Clinical Immunology guidelines</t>
    </r>
    <phoneticPr fontId="19" type="noConversion"/>
  </si>
  <si>
    <r>
      <t>71</t>
    </r>
    <r>
      <rPr>
        <sz val="12"/>
        <color rgb="FF000000"/>
        <rFont val="KoPub돋움체 Light"/>
        <family val="1"/>
        <charset val="129"/>
      </rPr>
      <t>건</t>
    </r>
  </si>
  <si>
    <r>
      <t>7</t>
    </r>
    <r>
      <rPr>
        <sz val="12"/>
        <color rgb="FFFF0000"/>
        <rFont val="KoPub돋움체 Light"/>
        <family val="1"/>
        <charset val="129"/>
      </rPr>
      <t>명</t>
    </r>
  </si>
  <si>
    <r>
      <t>78</t>
    </r>
    <r>
      <rPr>
        <sz val="12"/>
        <color rgb="FF000000"/>
        <rFont val="KoPub돋움체 Light"/>
        <family val="1"/>
        <charset val="129"/>
      </rPr>
      <t>건</t>
    </r>
  </si>
  <si>
    <r>
      <t>44</t>
    </r>
    <r>
      <rPr>
        <sz val="12"/>
        <color rgb="FF000000"/>
        <rFont val="KoPub돋움체 Light"/>
        <family val="1"/>
        <charset val="129"/>
      </rPr>
      <t>건</t>
    </r>
  </si>
  <si>
    <r>
      <t>42</t>
    </r>
    <r>
      <rPr>
        <sz val="12"/>
        <color rgb="FF000000"/>
        <rFont val="KoPub돋움체 Light"/>
        <family val="1"/>
        <charset val="129"/>
      </rPr>
      <t>건</t>
    </r>
  </si>
  <si>
    <r>
      <t xml:space="preserve">safety </t>
    </r>
    <r>
      <rPr>
        <sz val="12"/>
        <color rgb="FF000000"/>
        <rFont val="KoPub돋움체 Light"/>
        <family val="1"/>
        <charset val="129"/>
      </rPr>
      <t>보고 없음</t>
    </r>
  </si>
  <si>
    <r>
      <t>7/50</t>
    </r>
    <r>
      <rPr>
        <sz val="12"/>
        <color rgb="FF000000"/>
        <rFont val="KoPub돋움체 Light"/>
        <family val="1"/>
        <charset val="129"/>
      </rPr>
      <t>명 발생</t>
    </r>
    <r>
      <rPr>
        <sz val="12"/>
        <color rgb="FF000000"/>
        <rFont val="맑은 고딕"/>
        <family val="3"/>
        <charset val="129"/>
        <scheme val="minor"/>
      </rPr>
      <t xml:space="preserve">, Group </t>
    </r>
    <r>
      <rPr>
        <sz val="12"/>
        <color rgb="FF000000"/>
        <rFont val="KoPub돋움체 Light"/>
        <family val="1"/>
        <charset val="129"/>
      </rPr>
      <t xml:space="preserve">확인 불가 </t>
    </r>
  </si>
  <si>
    <r>
      <t>1</t>
    </r>
    <r>
      <rPr>
        <b/>
        <sz val="12"/>
        <color rgb="FF000000"/>
        <rFont val="KoPub돋움체 Bold"/>
        <family val="1"/>
        <charset val="129"/>
      </rPr>
      <t>저자</t>
    </r>
    <phoneticPr fontId="19" type="noConversion"/>
  </si>
  <si>
    <r>
      <t>시점 개월</t>
    </r>
    <r>
      <rPr>
        <b/>
        <sz val="12"/>
        <color rgb="FF000000"/>
        <rFont val="맑은 고딕"/>
        <family val="3"/>
        <charset val="129"/>
        <scheme val="minor"/>
      </rPr>
      <t xml:space="preserve"> </t>
    </r>
  </si>
  <si>
    <r>
      <t>중재군_n(</t>
    </r>
    <r>
      <rPr>
        <b/>
        <sz val="12"/>
        <color rgb="FF000000"/>
        <rFont val="KoPub돋움체 Bold"/>
        <family val="1"/>
        <charset val="129"/>
      </rPr>
      <t>건</t>
    </r>
    <r>
      <rPr>
        <b/>
        <sz val="12"/>
        <color rgb="FF000000"/>
        <rFont val="맑은 고딕"/>
        <family val="3"/>
        <charset val="129"/>
        <scheme val="minor"/>
      </rPr>
      <t>)</t>
    </r>
    <phoneticPr fontId="19" type="noConversion"/>
  </si>
  <si>
    <r>
      <t>대조군, n(</t>
    </r>
    <r>
      <rPr>
        <b/>
        <sz val="12"/>
        <color rgb="FF000000"/>
        <rFont val="KoPub돋움체 Bold"/>
        <family val="1"/>
        <charset val="129"/>
      </rPr>
      <t>건</t>
    </r>
    <r>
      <rPr>
        <b/>
        <sz val="12"/>
        <color rgb="FF000000"/>
        <rFont val="맑은 고딕"/>
        <family val="3"/>
        <charset val="129"/>
        <scheme val="minor"/>
      </rPr>
      <t>)</t>
    </r>
    <phoneticPr fontId="19" type="noConversion"/>
  </si>
  <si>
    <t>PEFR_change</t>
    <phoneticPr fontId="19" type="noConversion"/>
  </si>
  <si>
    <r>
      <t xml:space="preserve">Phoenix sylvestris </t>
    </r>
    <r>
      <rPr>
        <sz val="11"/>
        <color theme="1"/>
        <rFont val="맑은 고딕"/>
        <family val="3"/>
        <charset val="129"/>
        <scheme val="minor"/>
      </rPr>
      <t>pollen season 변화 제시(전후비교)</t>
    </r>
  </si>
  <si>
    <r>
      <t xml:space="preserve">Completed trial </t>
    </r>
    <r>
      <rPr>
        <i/>
        <sz val="11"/>
        <color theme="1"/>
        <rFont val="맑은 고딕"/>
        <family val="3"/>
        <charset val="129"/>
        <scheme val="minor"/>
      </rPr>
      <t xml:space="preserve">n </t>
    </r>
    <r>
      <rPr>
        <sz val="11"/>
        <color theme="1"/>
        <rFont val="맑은 고딕"/>
        <family val="3"/>
        <charset val="129"/>
        <scheme val="minor"/>
      </rPr>
      <t>= 29 vs 26</t>
    </r>
  </si>
  <si>
    <r>
      <t>X</t>
    </r>
    <r>
      <rPr>
        <vertAlign val="superscript"/>
        <sz val="11"/>
        <color theme="1"/>
        <rFont val="맑은 고딕"/>
        <family val="3"/>
        <charset val="129"/>
        <scheme val="minor"/>
      </rPr>
      <t>2</t>
    </r>
    <r>
      <rPr>
        <sz val="11"/>
        <color theme="1"/>
        <rFont val="맑은 고딕"/>
        <family val="3"/>
        <charset val="129"/>
        <scheme val="minor"/>
      </rPr>
      <t xml:space="preserve"> for trend 1.68, 11.7</t>
    </r>
    <phoneticPr fontId="19" type="noConversion"/>
  </si>
  <si>
    <r>
      <t>연번</t>
    </r>
    <r>
      <rPr>
        <sz val="9.5"/>
        <color rgb="FF000000"/>
        <rFont val="맑은 고딕"/>
        <family val="3"/>
        <charset val="129"/>
        <scheme val="minor"/>
      </rPr>
      <t>(Ref ID)</t>
    </r>
  </si>
  <si>
    <r>
      <t>1</t>
    </r>
    <r>
      <rPr>
        <sz val="9.5"/>
        <color rgb="FF000000"/>
        <rFont val="KoPub돋움체 Bold"/>
        <family val="1"/>
        <charset val="129"/>
      </rPr>
      <t>저자</t>
    </r>
    <r>
      <rPr>
        <sz val="9.5"/>
        <color rgb="FF000000"/>
        <rFont val="맑은 고딕"/>
        <family val="3"/>
        <charset val="129"/>
        <scheme val="minor"/>
      </rPr>
      <t>(</t>
    </r>
    <r>
      <rPr>
        <sz val="9.5"/>
        <color rgb="FF000000"/>
        <rFont val="KoPub돋움체 Bold"/>
        <family val="1"/>
        <charset val="129"/>
      </rPr>
      <t>출판연도</t>
    </r>
    <r>
      <rPr>
        <sz val="9.5"/>
        <color rgb="FF000000"/>
        <rFont val="맑은 고딕"/>
        <family val="3"/>
        <charset val="129"/>
        <scheme val="minor"/>
      </rPr>
      <t>)</t>
    </r>
  </si>
  <si>
    <t>Novak 2022</t>
  </si>
  <si>
    <t>영역</t>
  </si>
  <si>
    <t>비뚤림위험</t>
  </si>
  <si>
    <t>사유</t>
  </si>
  <si>
    <t>■ 낮음</t>
  </si>
  <si>
    <t>□ 높음</t>
  </si>
  <si>
    <t>□ 불확실</t>
  </si>
  <si>
    <t xml:space="preserve">Included patients were assigned a unique identifier (a 3‐digit site number, followed by an increasing 3‐digit patient number) before randomization 2:1 to active treatment or placebo. </t>
  </si>
  <si>
    <t>The randomization schedule was generated by a clinical research organization using dedicated software and was not known to the investigators or other study personnel.</t>
  </si>
  <si>
    <t>To maintain blinding, the placebo SCIT formulation had the same appearance as the active treatment.</t>
  </si>
  <si>
    <t>□ 낮음</t>
  </si>
  <si>
    <t>■ 불확실</t>
  </si>
  <si>
    <t>■ 높음</t>
  </si>
  <si>
    <t>Editorial assistance was provided by Dr. Thomas Müller (LETI Pharma GmbH) and David Fraser (Biotech Communication SARL, Ploudalmézeau, France) and funded by LETI Pharma GmbH. Open Access funding enabled and organized by Projekt DEAL.</t>
  </si>
  <si>
    <t>Allocation concealment
(배정순서 은폐)</t>
    <phoneticPr fontId="19" type="noConversion"/>
  </si>
  <si>
    <t>Blinding of participantsand personnel
(연구 참여자, 연구자에 대한 눈가림)</t>
    <phoneticPr fontId="19" type="noConversion"/>
  </si>
  <si>
    <t>Blinding of outcomeassessment
(결과평가에 대한 눈가림)</t>
    <phoneticPr fontId="19" type="noConversion"/>
  </si>
  <si>
    <t>Free of selectivereporting
(선택적 보고)</t>
    <phoneticPr fontId="19" type="noConversion"/>
  </si>
  <si>
    <t>Other bias : Funding
(그 외 비뚤림)</t>
    <phoneticPr fontId="19" type="noConversion"/>
  </si>
  <si>
    <t>Incomplete outcomedata addressed
(불충분한 결과자료)</t>
    <phoneticPr fontId="19" type="noConversion"/>
  </si>
  <si>
    <t>Adequate sequence generation
(무작위 배정순서 생성)</t>
    <phoneticPr fontId="19" type="noConversion"/>
  </si>
  <si>
    <t>연구에서 해당 결과를 다루지 않아 눈가림에 대한 비뚤임 위험이 ‘낮음’, ‘높음’ 중 어디에 해당하는지 불확실함</t>
    <phoneticPr fontId="19" type="noConversion"/>
  </si>
  <si>
    <t>탈락자 수에 대한 보고는 명확히 밝히고 있으나 검사결과에 대한 결측치는 불확실함</t>
    <phoneticPr fontId="19" type="noConversion"/>
  </si>
  <si>
    <r>
      <t>Primary (CSMSEAACI)/Secondary endpoint에 대해 군별로 제시함
There was no difference in the incidence of systemic reactions (SRs) between the active treatment and placebo groups during the 3</t>
    </r>
    <r>
      <rPr>
        <sz val="9"/>
        <color rgb="FF000000"/>
        <rFont val="함초롬바탕"/>
        <family val="1"/>
        <charset val="129"/>
      </rPr>
      <t>‐</t>
    </r>
    <r>
      <rPr>
        <sz val="9"/>
        <color rgb="FF000000"/>
        <rFont val="KoPub돋움체 Light"/>
        <family val="1"/>
        <charset val="129"/>
      </rPr>
      <t>year treatment period. Supplementary 제시함</t>
    </r>
    <phoneticPr fontId="19" type="noConversion"/>
  </si>
  <si>
    <t>Starchenka 2019</t>
  </si>
  <si>
    <t>Subjects were randomly assigned on a 1:1 ratio to receive either 6 1.0 mL injections of cumulative dose regimen 35600 SU of subcutaneous immunotherapy – Grass MATA MPL or placebo.</t>
    <phoneticPr fontId="19" type="noConversion"/>
  </si>
  <si>
    <t>Allocation concealment에 대한 언급이 없음</t>
    <phoneticPr fontId="19" type="noConversion"/>
  </si>
  <si>
    <t>● Allocation : Randomized
● Interventional Model : Parallel Assignment
● Interventional Model Description: Single-blind
● Masking : Single (Participant)</t>
    <phoneticPr fontId="19" type="noConversion"/>
  </si>
  <si>
    <t>Blinding of outcome assessment에 대한 언급이 없음</t>
    <phoneticPr fontId="19" type="noConversion"/>
  </si>
  <si>
    <t>● 위약군 순응도: 100%
● 중재군(35600 SU Inj,) 순응도: 71.4%
● 중재군에서 중도탈락자: 4명 발생(AE, 미순응자, 임신, 기타 이유</t>
    <phoneticPr fontId="19" type="noConversion"/>
  </si>
  <si>
    <t>● 안전성: 연구대상자의 이상반응 발생건수 전수 보고
● 효과성: Transcriptome analysis 제시, 
          효과성에 대한 주요 결과변수 미보고</t>
    <phoneticPr fontId="19" type="noConversion"/>
  </si>
  <si>
    <t>The study was funded by Allergy Therapeutics (UK) Ltd.</t>
    <phoneticPr fontId="19" type="noConversion"/>
  </si>
  <si>
    <t>Worm 2019</t>
  </si>
  <si>
    <r>
      <t>Eligible patients were randomized (1:1) to treatment in 19 trial centres in Sweden, Finland, Poland and Germany and stratified by asthma diagnosis to ensure balanced allocation of asthmatic and non</t>
    </r>
    <r>
      <rPr>
        <sz val="9"/>
        <color rgb="FF000000"/>
        <rFont val="함초롬바탕"/>
        <family val="1"/>
        <charset val="129"/>
      </rPr>
      <t>‐</t>
    </r>
    <r>
      <rPr>
        <sz val="9"/>
        <color rgb="FF000000"/>
        <rFont val="KoPub돋움체 Light"/>
        <family val="1"/>
        <charset val="129"/>
      </rPr>
      <t>asthmatic patients.
Randomization was performed according to standard operating procedures (see Appendix S1).</t>
    </r>
    <phoneticPr fontId="19" type="noConversion"/>
  </si>
  <si>
    <t>The random allocation of treatments to patients was performed by the responsible randomization manager at Allergopharma according to standard operating procedures. 
The randomization schedule was kept in the department of Quality Management (QM) sealed and locked and was not accessible to the study team prior to termination of the trial.</t>
    <phoneticPr fontId="19" type="noConversion"/>
  </si>
  <si>
    <r>
      <t>The trial was designed as a multi</t>
    </r>
    <r>
      <rPr>
        <sz val="9"/>
        <color rgb="FF000000"/>
        <rFont val="함초롬바탕"/>
        <family val="1"/>
        <charset val="129"/>
      </rPr>
      <t>‐</t>
    </r>
    <r>
      <rPr>
        <sz val="9"/>
        <color rgb="FF000000"/>
        <rFont val="KoPub돋움체 Light"/>
        <family val="1"/>
        <charset val="129"/>
      </rPr>
      <t>national, multi</t>
    </r>
    <r>
      <rPr>
        <sz val="9"/>
        <color rgb="FF000000"/>
        <rFont val="함초롬바탕"/>
        <family val="1"/>
        <charset val="129"/>
      </rPr>
      <t>‐</t>
    </r>
    <r>
      <rPr>
        <sz val="9"/>
        <color rgb="FF000000"/>
        <rFont val="KoPub돋움체 Light"/>
        <family val="1"/>
        <charset val="129"/>
      </rPr>
      <t>centre, randomized, DBPC (double</t>
    </r>
    <r>
      <rPr>
        <sz val="9"/>
        <color rgb="FF000000"/>
        <rFont val="함초롬바탕"/>
        <family val="1"/>
        <charset val="129"/>
      </rPr>
      <t>‐</t>
    </r>
    <r>
      <rPr>
        <sz val="9"/>
        <color rgb="FF000000"/>
        <rFont val="KoPub돋움체 Light"/>
        <family val="1"/>
        <charset val="129"/>
      </rPr>
      <t>blind placebo</t>
    </r>
    <r>
      <rPr>
        <sz val="9"/>
        <color rgb="FF000000"/>
        <rFont val="함초롬바탕"/>
        <family val="1"/>
        <charset val="129"/>
      </rPr>
      <t>‐</t>
    </r>
    <r>
      <rPr>
        <sz val="9"/>
        <color rgb="FF000000"/>
        <rFont val="KoPub돋움체 Light"/>
        <family val="1"/>
        <charset val="129"/>
      </rPr>
      <t>controlled), phase 3 (for marketing authorization in Sweden and Finland)/phase 4 (post</t>
    </r>
    <r>
      <rPr>
        <sz val="9"/>
        <color rgb="FF000000"/>
        <rFont val="함초롬바탕"/>
        <family val="1"/>
        <charset val="129"/>
      </rPr>
      <t>‐</t>
    </r>
    <r>
      <rPr>
        <sz val="9"/>
        <color rgb="FF000000"/>
        <rFont val="KoPub돋움체 Light"/>
        <family val="1"/>
        <charset val="129"/>
      </rPr>
      <t>marketing in Germany and Poland) study with two parallel treatment groups (EudraCT</t>
    </r>
    <r>
      <rPr>
        <sz val="9"/>
        <color rgb="FF000000"/>
        <rFont val="함초롬바탕"/>
        <family val="1"/>
        <charset val="129"/>
      </rPr>
      <t>‐</t>
    </r>
    <r>
      <rPr>
        <sz val="9"/>
        <color rgb="FF000000"/>
        <rFont val="KoPub돋움체 Light"/>
        <family val="1"/>
        <charset val="129"/>
      </rPr>
      <t>Number: 2005</t>
    </r>
    <r>
      <rPr>
        <sz val="9"/>
        <color rgb="FF000000"/>
        <rFont val="함초롬바탕"/>
        <family val="1"/>
        <charset val="129"/>
      </rPr>
      <t>‐</t>
    </r>
    <r>
      <rPr>
        <sz val="9"/>
        <color rgb="FF000000"/>
        <rFont val="KoPub돋움체 Light"/>
        <family val="1"/>
        <charset val="129"/>
      </rPr>
      <t>000025</t>
    </r>
    <r>
      <rPr>
        <sz val="9"/>
        <color rgb="FF000000"/>
        <rFont val="함초롬바탕"/>
        <family val="1"/>
        <charset val="129"/>
      </rPr>
      <t>‐</t>
    </r>
    <r>
      <rPr>
        <sz val="9"/>
        <color rgb="FF000000"/>
        <rFont val="KoPub돋움체 Light"/>
        <family val="1"/>
        <charset val="129"/>
      </rPr>
      <t>35).</t>
    </r>
    <phoneticPr fontId="19" type="noConversion"/>
  </si>
  <si>
    <r>
      <t>Patients recorded their daily symptoms and medication intake for 8 weeks during the birch pollen season, and a Symptom Medication Score (SMS) was calculated as previously described. Evaluation of the SMS comprised the 7 days before and 13 days after the day of peak birch pollen count.
The primary endpoint was the LS</t>
    </r>
    <r>
      <rPr>
        <sz val="9"/>
        <color rgb="FF000000"/>
        <rFont val="함초롬바탕"/>
        <family val="1"/>
        <charset val="129"/>
      </rPr>
      <t>‐</t>
    </r>
    <r>
      <rPr>
        <sz val="9"/>
        <color rgb="FF000000"/>
        <rFont val="KoPub돋움체 Light"/>
        <family val="1"/>
        <charset val="129"/>
      </rPr>
      <t>mean area under the curve (AUC) of the daily sum of the validated SMS during the 21</t>
    </r>
    <r>
      <rPr>
        <sz val="9"/>
        <color rgb="FF000000"/>
        <rFont val="함초롬바탕"/>
        <family val="1"/>
        <charset val="129"/>
      </rPr>
      <t>‐</t>
    </r>
    <r>
      <rPr>
        <sz val="9"/>
        <color rgb="FF000000"/>
        <rFont val="KoPub돋움체 Light"/>
        <family val="1"/>
        <charset val="129"/>
      </rPr>
      <t>day evaluation period in the birch pollen season of 2007, after 2 years DBPC treatment. 
2</t>
    </r>
    <r>
      <rPr>
        <sz val="9"/>
        <color rgb="FF000000"/>
        <rFont val="함초롬바탕"/>
        <family val="1"/>
        <charset val="129"/>
      </rPr>
      <t>‐</t>
    </r>
    <r>
      <rPr>
        <sz val="9"/>
        <color rgb="FF000000"/>
        <rFont val="KoPub돋움체 Light"/>
        <family val="1"/>
        <charset val="129"/>
      </rPr>
      <t>y DBPC and 1</t>
    </r>
    <r>
      <rPr>
        <sz val="9"/>
        <color rgb="FF000000"/>
        <rFont val="함초롬바탕"/>
        <family val="1"/>
        <charset val="129"/>
      </rPr>
      <t>‐</t>
    </r>
    <r>
      <rPr>
        <sz val="9"/>
        <color rgb="FF000000"/>
        <rFont val="KoPub돋움체 Light"/>
        <family val="1"/>
        <charset val="129"/>
      </rPr>
      <t>y open</t>
    </r>
    <r>
      <rPr>
        <sz val="9"/>
        <color rgb="FF000000"/>
        <rFont val="함초롬바탕"/>
        <family val="1"/>
        <charset val="129"/>
      </rPr>
      <t>‐</t>
    </r>
    <r>
      <rPr>
        <sz val="9"/>
        <color rgb="FF000000"/>
        <rFont val="KoPub돋움체 Light"/>
        <family val="1"/>
        <charset val="129"/>
      </rPr>
      <t>label treatment</t>
    </r>
    <phoneticPr fontId="19" type="noConversion"/>
  </si>
  <si>
    <t>TABLE 2 AUC of the SMS after 1, 2 and 3 years of preseasonal treatment 제시 
Full Analysis Set (FAS), 
- DBPC (1 y~2y of treatment)
- DBPC + OLP (3 y of treatment) 결과</t>
    <phoneticPr fontId="19" type="noConversion"/>
  </si>
  <si>
    <t>안전성 및 유효성 결과 모두 제시
- TABLE 3 Adverse events with a suspected relationship to study medication occurring in &gt;4% of patients (SAF)
- TABLE 2 AUC of the SMS after 1, 2 and 3 years of preseasonal treatment 제시</t>
    <phoneticPr fontId="19" type="noConversion"/>
  </si>
  <si>
    <r>
      <t>The trial was sponsored by Allergopharma GmbH &amp; Co. KG.
The authors acknowledge the assistance of Helen Brady, Michael Riley, and Laia Pedro</t>
    </r>
    <r>
      <rPr>
        <sz val="9"/>
        <color rgb="FF000000"/>
        <rFont val="함초롬바탕"/>
        <family val="1"/>
        <charset val="129"/>
      </rPr>
      <t>‐</t>
    </r>
    <r>
      <rPr>
        <sz val="9"/>
        <color rgb="FF000000"/>
        <rFont val="KoPub돋움체 Light"/>
        <family val="1"/>
        <charset val="129"/>
      </rPr>
      <t>Roig from Trilogy Writing &amp; Consulting Ltd in the preparation of this manuscript.
MW reports honoraria from Allergopharma GmbH &amp; Co. KG for consulting and speaker activities outside the submitted work. BK and MR report personal fees from Allergopharma GmbH &amp; Co. KG outside the submitted work.
The remaining authors declare that they have no relevant conflicts of interest.</t>
    </r>
    <phoneticPr fontId="19" type="noConversion"/>
  </si>
  <si>
    <t>Mosges 2018</t>
  </si>
  <si>
    <r>
      <t xml:space="preserve">Eligible patients were </t>
    </r>
    <r>
      <rPr>
        <b/>
        <sz val="9"/>
        <color rgb="FF000000"/>
        <rFont val="KoPub돋움체 Light"/>
        <family val="1"/>
        <charset val="129"/>
      </rPr>
      <t xml:space="preserve">randomized 2:1 to LPP or placebo. </t>
    </r>
  </si>
  <si>
    <t>Treatments were assigned using a central allocation system.</t>
  </si>
  <si>
    <r>
      <t xml:space="preserve">Treatments were </t>
    </r>
    <r>
      <rPr>
        <b/>
        <sz val="9"/>
        <color rgb="FF000000"/>
        <rFont val="KoPub돋움체 Light"/>
        <family val="1"/>
        <charset val="129"/>
      </rPr>
      <t>assigned using a central allocation system.</t>
    </r>
    <r>
      <rPr>
        <sz val="9"/>
        <color rgb="FF000000"/>
        <rFont val="맑은 고딕"/>
        <family val="3"/>
        <charset val="129"/>
        <scheme val="minor"/>
      </rPr>
      <t xml:space="preserve"> </t>
    </r>
    <r>
      <rPr>
        <sz val="9"/>
        <color rgb="FF000000"/>
        <rFont val="KoPub돋움체 Light"/>
        <family val="1"/>
        <charset val="129"/>
      </rPr>
      <t>Each treatment consisted of eight subcutaneous injections at 4 visits over 3 consecutive weeks.</t>
    </r>
  </si>
  <si>
    <r>
      <t xml:space="preserve">This was a randomized, </t>
    </r>
    <r>
      <rPr>
        <b/>
        <sz val="9"/>
        <color rgb="FF000000"/>
        <rFont val="KoPub돋움체 Light"/>
        <family val="1"/>
        <charset val="129"/>
      </rPr>
      <t>double-blind, placebo-controlled,</t>
    </r>
    <r>
      <rPr>
        <sz val="9"/>
        <color rgb="FF000000"/>
        <rFont val="맑은 고딕"/>
        <family val="3"/>
        <charset val="129"/>
        <scheme val="minor"/>
      </rPr>
      <t xml:space="preserve"> </t>
    </r>
    <r>
      <rPr>
        <sz val="9"/>
        <color rgb="FF000000"/>
        <rFont val="KoPub돋움체 Light"/>
        <family val="1"/>
        <charset val="129"/>
      </rPr>
      <t>international and multicenter trial conducted in 57 sites in six countries in Europe, (ClinicTrials.gov no. NCT02560948; EudraCT no. 2015-002105-11).</t>
    </r>
  </si>
  <si>
    <t>The primary endpoint was the daily CSMS during the peak pollen period, which was calculated as the daily rhinoconjunctivitis total symptom score (RTSS)/6+ rescue medication score (RMS) over the peak of the grass pollen season, as described previously.</t>
  </si>
  <si>
    <t>Secondary efficacy endpoints included individual symptom (NSS, ESS) and medication scores over the peak and entire pollen season, and number of well days.</t>
  </si>
  <si>
    <t>The full cumulative dose was reached by 329 patients</t>
  </si>
  <si>
    <t>(89.4%) in the LPP and 171 patients (96.6%) in the placebo group.</t>
  </si>
  <si>
    <t>안전성/유효성 결과 모두 제시</t>
  </si>
  <si>
    <t>FIGURE 3 Impact of baseline conjunctival provocation test (CPT) reactivity on CSMSs</t>
  </si>
  <si>
    <t>TABLE 3 Solicited systemic reactions</t>
  </si>
  <si>
    <t>This research was funded via institutional grants by ASIT biotech.sa. OP reports grants and personal fees from ASIT biotech.</t>
  </si>
  <si>
    <t>We also thank Denys Research Consultants, Business &amp; Decision Life Sciences, Institute of Medical Statistics, Informatics and Epidemiology (University Hospital of Cologne), and Keyrus Biopharma for clinical trial management.</t>
  </si>
  <si>
    <t>Quality of life was evaluated using the Rhinoconjunctivitis Quality of Life Questionnaire (RQLQ)19 and Nocturnal Rhinoconjunctivitis Quality of life questionnaire (NRQLQ)20 at a visit prior to the pollen season (V6) and at a visit during the pollen season (V7). Safety endpoints included local reactions and SRs graded according to the WAO scale,16 and unsolicited treatmentemergent adverse events (TEAEs) and serious adverse events coded using MedDRA version 19.0 (MedDRA MSSO, McLean, VA, USA).</t>
    <phoneticPr fontId="19" type="noConversion"/>
  </si>
  <si>
    <t>Most of these received the full treatment in the planned eight injections (312/329 [94.8%] for LPP and 168/171 [98.3%] for placebo). The remaining patients discontinued for various reasons, as detailed in Figure 1.</t>
    <phoneticPr fontId="19" type="noConversion"/>
  </si>
  <si>
    <t>Rondon 2018</t>
  </si>
  <si>
    <t>This is a randomized DBPC, phase II investigator-designed and promoted clinical trial of Phl-SCIT ~ (중략)</t>
  </si>
  <si>
    <r>
      <t xml:space="preserve">This is a randomized </t>
    </r>
    <r>
      <rPr>
        <b/>
        <u/>
        <sz val="9"/>
        <color rgb="FF000000"/>
        <rFont val="KoPub돋움체 Light"/>
        <family val="1"/>
        <charset val="129"/>
      </rPr>
      <t>double-blind</t>
    </r>
    <r>
      <rPr>
        <sz val="9"/>
        <color rgb="FF000000"/>
        <rFont val="KoPub돋움체 Light"/>
        <family val="1"/>
        <charset val="129"/>
      </rPr>
      <t>, placebo-controlled (DBPC)~~</t>
    </r>
  </si>
  <si>
    <t>Subjects were randomized (1:1) using blocks of 6 randomization numbers according to a computer-generated randomization list performed by Laboratorios LETI, S.L. Tres Cantos, Madrid, Spain to receive Phl-SCIT for 2 years (group A) or placebo for the 1st year and Phl-SCIT the 2nd year (group B) in a blinded manner throughout all the study.</t>
    <phoneticPr fontId="19" type="noConversion"/>
  </si>
  <si>
    <t>Patients recorded symptom intensity and the use of rescue medication daily in a diary card. The asthma control was categorized as controlled, partly controlled or uncontrolled according to the Global Initiative for Asthma (GINA) guideline. Rhinitis severity was categorized as mild, moderate or severe according to modified ARIA criteria, and the impact of rhinitis on QoL was evaluated with a validated Spanish version of RQLQ.</t>
    <phoneticPr fontId="19" type="noConversion"/>
  </si>
  <si>
    <t xml:space="preserve">Eleven patients dropped out before GPS1(group A: 8; group B: 3). More details are shown in Figure 1.  Table 2. TABLE 2 Effects of Phleum pratense SCIT on symptoms and medication scores (intention-to-treat analysis) During GPS1, group A patients treated for 6 months with SCIT had a significantly lower mean CSMS than group B treated with placebo (1.2 0.8 vs 2.6 1.2, P = .001), with a 53.85% reduction in CSMS. </t>
    <phoneticPr fontId="19" type="noConversion"/>
  </si>
  <si>
    <t>안전성/유효성 결과 모두 제시, The primary outcome was the combined symptom medication score (CSMS).15 Secondary outcomes were as follows: overall symptom score (SS), individual nasal, ocular and bronchial symptom scores (NS, OS and BS, respectively), medication scores (MS), number of medication-free days (MFD), Rhinoconjunctivitis Related Quality of Life Questionnaire (RQLQ) score, Adverse events were recorded using the Medical Dictionary for Regulatory Activities (MedDRA) version 14.0. Systemic adverse drug reactions were classified according to the EAACI grading system</t>
    <phoneticPr fontId="19" type="noConversion"/>
  </si>
  <si>
    <t>공적 연구비 지원이 확인되나, 민간 연구비 지원여부 불확실함, This work was supported by Institute of Health “Carlos III” of the Ministry of Economy and Competitiveness (grants cofounded by European Regional Development Fund (ERDF): Red de Reacciones Adversas a Alergenos y Farmacos (RIRAAF RD12/0013/0001, RD12/0013/0005), Red de Asma, Reacciones ADversas y ALérgicas (ARADyAL RD16/0006/0001, RD16/0006/0024), ARADyAL RD16/0006/0001, and RD16/0006/0024 RD12/0013/0001 y RD12/0013/0005) and Andalusian Regional Ministry Health SAS 111225.</t>
    <phoneticPr fontId="19" type="noConversion"/>
  </si>
  <si>
    <t>Bozek 2017</t>
  </si>
  <si>
    <t xml:space="preserve">This study was a randomized, double-blind, placebo controlled (parallel—group trial) conducted at one centre. </t>
  </si>
  <si>
    <t>Fifty-eight AR elderly patients who were monosensitized to house dust mites were individually randomized in comparable numbers to one of two parallel groups with the following interventions: 2 years of perennial</t>
  </si>
  <si>
    <t>AIT using PURETHAL Mites or placebo.</t>
  </si>
  <si>
    <t>Using a computer—generated randomization list (block size of 6), eligible participants were randomized 1:1 to receive placebo or activate treatment with HDM extract.</t>
  </si>
  <si>
    <t xml:space="preserve">Sequentially numbered containers of PURETHAL or placebo were used to implement the random allocation sequence for all participants. </t>
  </si>
  <si>
    <t>The numbers were generated by a computer system and were under the control of the study coordinator. The investigators, subjects and personnel remained blinded throughout the study, until the database was locked.</t>
  </si>
  <si>
    <t>This randomized, double-blinded placebo-controlled (DBPC) trial was conducted at one centre</t>
  </si>
  <si>
    <t>(ClinicalTrials.gov no. NCT03209245)</t>
  </si>
  <si>
    <t>All key codes used to identify the active drug or placebo were locked by an independent coordinator who did not participate in the study until the study was complete.</t>
  </si>
  <si>
    <t>Patients recorded their nasal and ocular symptoms for the medication they used every day during the observation period (1 year before the trial and 2 years during the AIT).</t>
  </si>
  <si>
    <t>The secondary outcome measurements included the quality of life, reduction of symptom score, safety assessment</t>
  </si>
  <si>
    <t>The local reactions were assessed 30 min after injection and measured in cm. The systemic reactions were graded according to the EAACI criteria [17].</t>
  </si>
  <si>
    <t>The participant numbers at enrolment, randomisation, treatment and follow-up are presented in Fig. 1.</t>
  </si>
  <si>
    <t>Adherence to the injections was recorded by staff for the entire study. In the ITT population, 100% of the completed participants received &gt; 75% of their injections, 93% of the participants received &gt; 80% and 98 participants received &gt; 90% throughout the 2-year treatment</t>
  </si>
  <si>
    <t>The results for the ITT and modified ITT populations are presented in Table 2.</t>
  </si>
  <si>
    <r>
      <t>□</t>
    </r>
    <r>
      <rPr>
        <sz val="9"/>
        <color rgb="FFFF0000"/>
        <rFont val="맑은 고딕"/>
        <family val="3"/>
        <charset val="129"/>
        <scheme val="minor"/>
      </rPr>
      <t xml:space="preserve"> </t>
    </r>
    <r>
      <rPr>
        <sz val="9"/>
        <color rgb="FF000000"/>
        <rFont val="KoPub돋움체 Light"/>
        <family val="1"/>
        <charset val="129"/>
      </rPr>
      <t>낮음</t>
    </r>
  </si>
  <si>
    <t>민간연구비 지원에 대한 언급이 없음</t>
  </si>
  <si>
    <t>Funding : Medical University of Silesia</t>
  </si>
  <si>
    <t>The post hoc analysis of TCRS showed that it was significantly decreased after 2 years of AIT in the ITT population (Fig. 2). Table 2 Efficacy of AIT during therapy compared to placebo</t>
    <phoneticPr fontId="19" type="noConversion"/>
  </si>
  <si>
    <t>Scadding 2017</t>
  </si>
  <si>
    <t xml:space="preserve">Eligible participants were randomized to one of the three treatment arms administered in a double-blind, double-dummy fashion in an approximately 1:1:1 ratio. </t>
  </si>
  <si>
    <t>Rho was responsible for the development, validation, and implementation of the investigational medicinal product (IMP) treatment assignment and randomization system (RhoRAND™, a central automated web-based randomization system).</t>
  </si>
  <si>
    <t xml:space="preserve">Each participant’s treatment was randomly assigned, and a randomization ID associated with that randomization was associated with the participant. Additionally, the participant was assigned a specific IMP kit, from those available at the site that corresponded to the treatment assignment. </t>
  </si>
  <si>
    <t xml:space="preserve">Authorized study personnel entered required data into the web-based system. </t>
  </si>
  <si>
    <t>The system generated the blinded randomized treatment assignment code.</t>
  </si>
  <si>
    <t>Double blinding was maintained for all participants and clinical and laboratory staff throughout the entire duration of the study(eMethod 1.2.2 in Supplement 1).</t>
  </si>
  <si>
    <t>Blinding was maintained for all study participants throughout the treatment phase of the study and during the 1-year withdrawal phase after treatment was discontinued.</t>
  </si>
  <si>
    <t>Data analysis for primary and secondary endpoints were performed after the database was locked and the code was strictly maintained throughout the duration of the study for the participants and clinical and laboratory teams on site at this single center study.</t>
  </si>
  <si>
    <t>Figure 1. Flow of Participants Randomized to Receive Sublingual Immunotherapy, Placebo, or Subcutaneous Immunotherapy.</t>
  </si>
  <si>
    <t>Table 2. Total Nasal Symptom Score (Weighted 10-Hour Area Under the Curve)</t>
  </si>
  <si>
    <t>At 3-year follow-up, 1 year after completing treatment, nasal allergen–induced TNSS in the sublingual immunotherapygroup did not differ from placebo. In the ITT population, the TNSS AUC at year 3 was as follows: for sublingual immunotherapy, 4.73 (95% CI, 3.97 to 5.48)</t>
  </si>
  <si>
    <t>Table 2. Total Nasal Symptom Score (Weighted 10-Hour Area Under the Curve), A total of 553 adverse events were recorded, of which 116 were related to study participation. All adverse events are shown in eTable 8 in Supplement 1.</t>
    <phoneticPr fontId="19" type="noConversion"/>
  </si>
  <si>
    <t>The trial was conducted by the ITN with financial support from the DAIT-NIAID, National Institutes of Health (NIH) under award numbers NO1-AI-15416, UM1AI109565, and UM2AI117870; the following DAIT-NIAID–funded groups: Statistical and Clinical Coordinating Centers (contract HHSN272200800029C and grant UM2AI117870), Clinical Site Monitoring Center (contract HHSN272201200004C), and Regulatory Management Center (contract HHSN272201200002C); ALK-Abello A/S Horsholm, Denmark supplied Alutard SQ Grass Pollen, and Grazax, and matching placebos used for the GRASS clinical trial to DAIT-NIAID without charge. Denmark supplied Alutard SQ Grass Pollen, and Grazax, and matching placebos used for the GRASS clinical trial to DAIT-NIAID without charge. Dr Durham served as the sponsor of the Medicines and Healthcare Products Regulatory Agency Clinical Trial Application.</t>
    <phoneticPr fontId="19" type="noConversion"/>
  </si>
  <si>
    <t xml:space="preserve">ALK Denmark supplied the allergy vaccines, matched placebos, and allergen extracts for skin testing and nasal allergen provocation for the study free of charge. </t>
    <phoneticPr fontId="19" type="noConversion"/>
  </si>
  <si>
    <t>ALK had no input to the design and conduct of the study; collection, management, analysis, and interpretation of the data; preparation, review, or approval of the manuscript or decision to submit the manuscript for publication.</t>
    <phoneticPr fontId="19" type="noConversion"/>
  </si>
  <si>
    <t>Bozek 2016</t>
  </si>
  <si>
    <t>Sixty patients were individually randomized in comparable</t>
  </si>
  <si>
    <t xml:space="preserve">numbers to 1 of 2 “parallel” groups using a double-blinded method(Fig 1). </t>
  </si>
  <si>
    <t>Patients were individually randomized to the active or placebo group</t>
  </si>
  <si>
    <t>The randomization procedure with random selection relied</t>
  </si>
  <si>
    <t xml:space="preserve">on the use of computer-generated numbers from a flip-coin generator (Excel 14.2.0, Microsoft, Redmond, Washington) </t>
  </si>
  <si>
    <r>
      <t xml:space="preserve">This </t>
    </r>
    <r>
      <rPr>
        <b/>
        <u/>
        <sz val="9"/>
        <color rgb="FF000000"/>
        <rFont val="KoPub돋움체 Light"/>
        <family val="1"/>
        <charset val="129"/>
      </rPr>
      <t>double-blinded</t>
    </r>
    <r>
      <rPr>
        <sz val="9"/>
        <color rgb="FF000000"/>
        <rFont val="KoPub돋움체 Light"/>
        <family val="1"/>
        <charset val="129"/>
      </rPr>
      <t>, placebo-controlled trial was conducted in 1 center.</t>
    </r>
  </si>
  <si>
    <t>Patients recorded symptom severity in a daily diary during the grass pollen season by scoring the following items: nasal itching, sneezing, running, and blockage; ocular itch was recorded on a separate visual analog scale (VAS) with a continuous scale from 0 cm (no symptoms) to 10 cm (very severe symptoms).</t>
  </si>
  <si>
    <t>The detailed data of the SMS, symptoms score,</t>
  </si>
  <si>
    <t xml:space="preserve">and medication score before SCIT and after 3 years of treatment are presented in Table 2. </t>
  </si>
  <si>
    <t>There were no systemic anaphylactic reactions (first-, second, third-, or fourth-degree reactions) in either group during SCIT.</t>
  </si>
  <si>
    <t>The final trends are presented in Figures 2 to 5 and Table 3.</t>
  </si>
  <si>
    <t>민간 연구비 지원여부에 대한 언급자체가 없음</t>
  </si>
  <si>
    <t xml:space="preserve">The secondary outcome measurements included quality of life, decrease of symptoms score, safety assessment, and monitoring of IgG4. </t>
    <phoneticPr fontId="19" type="noConversion"/>
  </si>
  <si>
    <t>Local reactions were assessed 30 minutes after injection and measured in centimeters. Systemic reactions were graded according to the European Academy of Allergy and Clinical Immunology (EAACI) criterion. Patient quality of life was evaluated with the Rhinoconjunctivitis Quality of Life Questionnaire (RQLQ) score</t>
    <phoneticPr fontId="19" type="noConversion"/>
  </si>
  <si>
    <t>Grass pollen</t>
  </si>
  <si>
    <t>대조군</t>
    <phoneticPr fontId="19" type="noConversion"/>
  </si>
  <si>
    <t>알레르겐</t>
    <phoneticPr fontId="19" type="noConversion"/>
  </si>
  <si>
    <t>중재군</t>
    <phoneticPr fontId="19" type="noConversion"/>
  </si>
  <si>
    <t>수</t>
    <phoneticPr fontId="19" type="noConversion"/>
  </si>
  <si>
    <t>연령</t>
    <phoneticPr fontId="19" type="noConversion"/>
  </si>
  <si>
    <t>안전성</t>
    <phoneticPr fontId="19" type="noConversion"/>
  </si>
  <si>
    <t>효과성</t>
    <phoneticPr fontId="19" type="noConversion"/>
  </si>
  <si>
    <t>순응도</t>
    <phoneticPr fontId="19" type="noConversion"/>
  </si>
  <si>
    <t>253(124/129)
⇒122/127</t>
    <phoneticPr fontId="19" type="noConversion"/>
  </si>
  <si>
    <t xml:space="preserve">
active 37.6 [12.2], 
placebo 35.5 [11.2]</t>
    <phoneticPr fontId="19" type="noConversion"/>
  </si>
  <si>
    <t>Birch pollen allergens
자작나무 꽃가루</t>
    <phoneticPr fontId="19" type="noConversion"/>
  </si>
  <si>
    <t>SCIT_1</t>
    <phoneticPr fontId="19" type="noConversion"/>
  </si>
  <si>
    <t>Placebo
(histamine dihydrochloride in an aluminium
hydroxide suspension)</t>
    <phoneticPr fontId="19" type="noConversion"/>
  </si>
  <si>
    <t>추적관찰기간</t>
    <phoneticPr fontId="19" type="noConversion"/>
  </si>
  <si>
    <t>○</t>
    <phoneticPr fontId="19" type="noConversion"/>
  </si>
  <si>
    <t>36M</t>
    <phoneticPr fontId="19" type="noConversion"/>
  </si>
  <si>
    <t>98.3,
98.4</t>
    <phoneticPr fontId="19" type="noConversion"/>
  </si>
  <si>
    <t>240(161/79),</t>
    <phoneticPr fontId="19" type="noConversion"/>
  </si>
  <si>
    <t>38.4 (12.71)
40.8 (12.99)</t>
    <phoneticPr fontId="19" type="noConversion"/>
  </si>
  <si>
    <t>단일-
Birch pollen seasons</t>
    <phoneticPr fontId="19" type="noConversion"/>
  </si>
  <si>
    <t>SCIT_3</t>
    <phoneticPr fontId="19" type="noConversion"/>
  </si>
  <si>
    <t>Placebo</t>
    <phoneticPr fontId="19" type="noConversion"/>
  </si>
  <si>
    <t>36M, 60M</t>
    <phoneticPr fontId="19" type="noConversion"/>
  </si>
  <si>
    <t>79.7,
78.6</t>
    <phoneticPr fontId="19" type="noConversion"/>
  </si>
  <si>
    <t>60(33/27)
⇒ 31/24</t>
    <phoneticPr fontId="19" type="noConversion"/>
  </si>
  <si>
    <t>67.1 ±2.1
68.1 ±2.4</t>
    <phoneticPr fontId="19" type="noConversion"/>
  </si>
  <si>
    <t>Grass pollen</t>
    <phoneticPr fontId="19" type="noConversion"/>
  </si>
  <si>
    <t>93.9
88.8</t>
    <phoneticPr fontId="19" type="noConversion"/>
  </si>
  <si>
    <t>30(14/16)
⇒ 26(10/16)</t>
    <phoneticPr fontId="19" type="noConversion"/>
  </si>
  <si>
    <t>total:32.1 (9.56)
37.1 (9.37)
27.8 (7.52)</t>
    <phoneticPr fontId="19" type="noConversion"/>
  </si>
  <si>
    <t xml:space="preserve">
Grass (Pooideae) pollen</t>
    <phoneticPr fontId="19" type="noConversion"/>
  </si>
  <si>
    <t xml:space="preserve">Placebo
(2% w/v L-tyrosine, 0.5%
phenol) </t>
    <phoneticPr fontId="19" type="noConversion"/>
  </si>
  <si>
    <t>×</t>
    <phoneticPr fontId="19" type="noConversion"/>
  </si>
  <si>
    <t>5W</t>
    <phoneticPr fontId="19" type="noConversion"/>
  </si>
  <si>
    <t>71.4
100.0</t>
    <phoneticPr fontId="19" type="noConversion"/>
  </si>
  <si>
    <t>106 (36/34/36)
⇒ 92(31/31/30)</t>
    <phoneticPr fontId="19" type="noConversion"/>
  </si>
  <si>
    <t>34.1 (30.77~ 37.45)
32.8 (29.97~ 35.63)
33.7 (30.46~ 36.89)</t>
    <phoneticPr fontId="19" type="noConversion"/>
  </si>
  <si>
    <t>Grass
pollen</t>
    <phoneticPr fontId="19" type="noConversion"/>
  </si>
  <si>
    <t xml:space="preserve">
SCIT_1
+
SLIT placebo</t>
    <phoneticPr fontId="19" type="noConversion"/>
  </si>
  <si>
    <t>SLIT+SCIT) Placebo / 
SLIT+
SCIT placebo</t>
    <phoneticPr fontId="19" type="noConversion"/>
  </si>
  <si>
    <t>48M</t>
    <phoneticPr fontId="19" type="noConversion"/>
  </si>
  <si>
    <t>86.1
91.2
83.3</t>
    <phoneticPr fontId="19" type="noConversion"/>
  </si>
  <si>
    <t>55(17/20/18)
⇒ 50(15/18/17)</t>
    <phoneticPr fontId="19" type="noConversion"/>
  </si>
  <si>
    <t>8.8 (1.1),
7.9 (2.6),
9.2 (2.6)</t>
    <phoneticPr fontId="19" type="noConversion"/>
  </si>
  <si>
    <t>HDM</t>
    <phoneticPr fontId="19" type="noConversion"/>
  </si>
  <si>
    <t>Pharmaco- therapy/ 
SCIT+
Vitamin D</t>
    <phoneticPr fontId="19" type="noConversion"/>
  </si>
  <si>
    <t>6M, 12M</t>
    <phoneticPr fontId="19" type="noConversion"/>
  </si>
  <si>
    <t>88.23
90.00
94.44</t>
    <phoneticPr fontId="19" type="noConversion"/>
  </si>
  <si>
    <t>56 (26/29)
⇒ (18/26)</t>
    <phoneticPr fontId="19" type="noConversion"/>
  </si>
  <si>
    <t>37.73±10.91
38.79±10.69</t>
    <phoneticPr fontId="19" type="noConversion"/>
  </si>
  <si>
    <t>Grass pollen subcutaneous specific immunotherapy SCIT_2</t>
    <phoneticPr fontId="19" type="noConversion"/>
  </si>
  <si>
    <t>12M</t>
    <phoneticPr fontId="19" type="noConversion"/>
  </si>
  <si>
    <t>69.2,
89.7</t>
    <phoneticPr fontId="19" type="noConversion"/>
  </si>
  <si>
    <t>48(16/16/16)
⇒ 43(14/14/15),
⇒ 31(12/10/9),</t>
    <phoneticPr fontId="19" type="noConversion"/>
  </si>
  <si>
    <t>7.00 (1.77), 
7.57 (1.98), 
6.50 (1.6)
10.46 (1.16), 10.40 (2.66), 10.14 (1.16)</t>
    <phoneticPr fontId="19" type="noConversion"/>
  </si>
  <si>
    <t>Pharmacoth- erapy only</t>
    <phoneticPr fontId="19" type="noConversion"/>
  </si>
  <si>
    <t>75.0
62.5
56.3</t>
    <phoneticPr fontId="19" type="noConversion"/>
  </si>
  <si>
    <t xml:space="preserve">
ITT 50 (27/23)
PP 30 (13/17),
</t>
    <phoneticPr fontId="19" type="noConversion"/>
  </si>
  <si>
    <t>3.0 (±0.8)
3.1 (±0.8)</t>
    <phoneticPr fontId="19" type="noConversion"/>
  </si>
  <si>
    <t>복합-
Pollen (tree mix, grass, ragweed),
dust mite, cock roach, mouse, cat, and dog</t>
    <phoneticPr fontId="19" type="noConversion"/>
  </si>
  <si>
    <t>Pharmaceutical asthma treatment
: usual standard care</t>
    <phoneticPr fontId="19" type="noConversion"/>
  </si>
  <si>
    <t xml:space="preserve">155 weeks; 
IQR
142-156; 
</t>
    <phoneticPr fontId="19" type="noConversion"/>
  </si>
  <si>
    <t>41.9,
62.9</t>
    <phoneticPr fontId="19" type="noConversion"/>
  </si>
  <si>
    <t>554 (372/182)
⇒ Tx (367/178)
⇒ C (342/175)
⇒ PP (339/171)</t>
    <phoneticPr fontId="19" type="noConversion"/>
  </si>
  <si>
    <t xml:space="preserve">Grass birch pollen
followed by house dust mites, cat epithelia, and
dog </t>
    <phoneticPr fontId="19" type="noConversion"/>
  </si>
  <si>
    <t>SCIT_2</t>
    <phoneticPr fontId="19" type="noConversion"/>
  </si>
  <si>
    <t>placebo</t>
    <phoneticPr fontId="19" type="noConversion"/>
  </si>
  <si>
    <t>3W</t>
    <phoneticPr fontId="19" type="noConversion"/>
  </si>
  <si>
    <t>92.4,
96.0</t>
    <phoneticPr fontId="19" type="noConversion"/>
  </si>
  <si>
    <t>58 (30/28)</t>
    <phoneticPr fontId="19" type="noConversion"/>
  </si>
  <si>
    <t>68.1 ± 5.9
69.2 ± 6.3</t>
    <phoneticPr fontId="19" type="noConversion"/>
  </si>
  <si>
    <t>placebo
(sterile aluminium
hydroxide suspension packed)</t>
    <phoneticPr fontId="19" type="noConversion"/>
  </si>
  <si>
    <t>24M</t>
    <phoneticPr fontId="19" type="noConversion"/>
  </si>
  <si>
    <t>36 (18/18)
⇒ 28(13/15)</t>
    <phoneticPr fontId="19" type="noConversion"/>
  </si>
  <si>
    <t>42.6 ± 11.5
37.22 ± 10.8</t>
    <phoneticPr fontId="19" type="noConversion"/>
  </si>
  <si>
    <t>72.2
83.3</t>
    <phoneticPr fontId="19" type="noConversion"/>
  </si>
  <si>
    <t>87.5
87.5
93.8</t>
    <phoneticPr fontId="19" type="noConversion"/>
  </si>
  <si>
    <t>36M,</t>
    <phoneticPr fontId="19" type="noConversion"/>
  </si>
  <si>
    <t>120 (61/59)
⇒ 55/47</t>
    <phoneticPr fontId="19" type="noConversion"/>
  </si>
  <si>
    <t>37.1 ± 10.4
36.2 ± 10.7</t>
    <phoneticPr fontId="19" type="noConversion"/>
  </si>
  <si>
    <t>90.16
79.66</t>
    <phoneticPr fontId="19" type="noConversion"/>
  </si>
  <si>
    <t>21/20</t>
    <phoneticPr fontId="19" type="noConversion"/>
  </si>
  <si>
    <t>9.00 (6 – 12)
9.00 (6 – 14)</t>
    <phoneticPr fontId="19" type="noConversion"/>
  </si>
  <si>
    <t>Symptomatic treatment</t>
    <phoneticPr fontId="19" type="noConversion"/>
  </si>
  <si>
    <t>8M</t>
    <phoneticPr fontId="19" type="noConversion"/>
  </si>
  <si>
    <t>285 (186/99)
⇒ 175/94</t>
    <phoneticPr fontId="19" type="noConversion"/>
  </si>
  <si>
    <t>31.3 ± 12.4
31.3 ± 11.8</t>
    <phoneticPr fontId="19" type="noConversion"/>
  </si>
  <si>
    <t>Both birch pollen and grass pollen</t>
    <phoneticPr fontId="19" type="noConversion"/>
  </si>
  <si>
    <t>94.08
94.94</t>
    <phoneticPr fontId="19" type="noConversion"/>
  </si>
  <si>
    <t>195 (135/60)
⇒ ITT 126/53
   PP 103/45</t>
    <phoneticPr fontId="19" type="noConversion"/>
  </si>
  <si>
    <t>12M, 24M</t>
    <phoneticPr fontId="19" type="noConversion"/>
  </si>
  <si>
    <t>76.2
75.0</t>
    <phoneticPr fontId="19" type="noConversion"/>
  </si>
  <si>
    <t>32
⇒ 30(10/10/10)</t>
    <phoneticPr fontId="19" type="noConversion"/>
  </si>
  <si>
    <t>10.9±3.2
9.2±3.4
10.1±2.7</t>
    <phoneticPr fontId="19" type="noConversion"/>
  </si>
  <si>
    <t>50 (30/20)
⇒ 25/19</t>
    <phoneticPr fontId="19" type="noConversion"/>
  </si>
  <si>
    <t xml:space="preserve">
11.74 ± 3.93
11.20 ± 4.14</t>
    <phoneticPr fontId="19" type="noConversion"/>
  </si>
  <si>
    <t>Alternaria alternata</t>
    <phoneticPr fontId="19" type="noConversion"/>
  </si>
  <si>
    <t>12M
24M
36M</t>
    <phoneticPr fontId="19" type="noConversion"/>
  </si>
  <si>
    <t>83.3
95.0</t>
    <phoneticPr fontId="19" type="noConversion"/>
  </si>
  <si>
    <t>242(105/137)
⇒ 197(85/112)</t>
    <phoneticPr fontId="19" type="noConversion"/>
  </si>
  <si>
    <t>9.8 (1.7)
10 (1.5)</t>
    <phoneticPr fontId="19" type="noConversion"/>
  </si>
  <si>
    <t>Mite
Grass
Trees
Molds
Pets</t>
    <phoneticPr fontId="19" type="noConversion"/>
  </si>
  <si>
    <t>Pharmacoth- erapy</t>
    <phoneticPr fontId="19" type="noConversion"/>
  </si>
  <si>
    <t>80.9,
81.7</t>
    <phoneticPr fontId="19" type="noConversion"/>
  </si>
  <si>
    <t>61(31/30)
⇒ ITT 27/26
   PP 24/21</t>
    <phoneticPr fontId="19" type="noConversion"/>
  </si>
  <si>
    <t xml:space="preserve"> birch pollen</t>
  </si>
  <si>
    <t>18M</t>
    <phoneticPr fontId="19" type="noConversion"/>
  </si>
  <si>
    <t>77.4
70.0</t>
    <phoneticPr fontId="19" type="noConversion"/>
  </si>
  <si>
    <t>46(33/13)
⇒ 37(25/12)</t>
    <phoneticPr fontId="19" type="noConversion"/>
  </si>
  <si>
    <t>30.9 (7.0)
31.4 (7.3)
29.5 (6.1)</t>
    <phoneticPr fontId="19" type="noConversion"/>
  </si>
  <si>
    <t>Placebo
(Histamin+ saline)</t>
    <phoneticPr fontId="19" type="noConversion"/>
  </si>
  <si>
    <t>3.6M</t>
    <phoneticPr fontId="19" type="noConversion"/>
  </si>
  <si>
    <t>75.8
92.3</t>
    <phoneticPr fontId="19" type="noConversion"/>
  </si>
  <si>
    <t>184(137/47)
⇒ ITT 127/43
   PP 117/40</t>
    <phoneticPr fontId="19" type="noConversion"/>
  </si>
  <si>
    <t>38.5± 11.6
39.0± 11.2</t>
    <phoneticPr fontId="19" type="noConversion"/>
  </si>
  <si>
    <t>Tree pollen</t>
    <phoneticPr fontId="19" type="noConversion"/>
  </si>
  <si>
    <t>85.4
85.1</t>
    <phoneticPr fontId="19" type="noConversion"/>
  </si>
  <si>
    <t>317 screening
⇒ ITT 140(66/74)</t>
    <phoneticPr fontId="19" type="noConversion"/>
  </si>
  <si>
    <t>30.25± 9.56*
29.31± 8.1*</t>
    <phoneticPr fontId="19" type="noConversion"/>
  </si>
  <si>
    <t xml:space="preserve">82.4
(30명 protocol violations) </t>
    <phoneticPr fontId="19" type="noConversion"/>
  </si>
  <si>
    <t>40(20/20)</t>
    <phoneticPr fontId="19" type="noConversion"/>
  </si>
  <si>
    <t>8.6 ± 2.99
8.35 ± 2.43</t>
    <phoneticPr fontId="19" type="noConversion"/>
  </si>
  <si>
    <t>6M</t>
    <phoneticPr fontId="19" type="noConversion"/>
  </si>
  <si>
    <t>62 (30/30) 
⇒ 28/30</t>
    <phoneticPr fontId="19" type="noConversion"/>
  </si>
  <si>
    <t>Tree and grass pollen
birch pollen</t>
    <phoneticPr fontId="19" type="noConversion"/>
  </si>
  <si>
    <t>93.3
100.0</t>
    <phoneticPr fontId="19" type="noConversion"/>
  </si>
  <si>
    <t>54 (26/28)
⇒ 45 (20/25)</t>
    <phoneticPr fontId="19" type="noConversion"/>
  </si>
  <si>
    <t>29.8 (±10.7)/
28.5 (±7.1)</t>
    <phoneticPr fontId="19" type="noConversion"/>
  </si>
  <si>
    <t>76.9
89.3</t>
    <phoneticPr fontId="19" type="noConversion"/>
  </si>
  <si>
    <t>35 (18/17)
32.22
32.59
⇒ FU (8/6)</t>
    <phoneticPr fontId="19" type="noConversion"/>
  </si>
  <si>
    <t>Phoenix sylvestris Roxb Pollen</t>
    <phoneticPr fontId="19" type="noConversion"/>
  </si>
  <si>
    <t>lacebo
sterile PBS</t>
    <phoneticPr fontId="19" type="noConversion"/>
  </si>
  <si>
    <t>44.4,
35.3</t>
    <phoneticPr fontId="19" type="noConversion"/>
  </si>
  <si>
    <t>63 (43/20)
⇒ 41/19</t>
    <phoneticPr fontId="19" type="noConversion"/>
  </si>
  <si>
    <t xml:space="preserve">
24 (18-51)/
33 (18-51)</t>
    <phoneticPr fontId="19" type="noConversion"/>
  </si>
  <si>
    <t>S kali pollen</t>
    <phoneticPr fontId="19" type="noConversion"/>
  </si>
  <si>
    <t>95.3
95.0</t>
    <phoneticPr fontId="19" type="noConversion"/>
  </si>
  <si>
    <t>64 (32/32)
⇒ 54 (27/27)</t>
    <phoneticPr fontId="19" type="noConversion"/>
  </si>
  <si>
    <t>23.5 ±  9.3
23.8 ±  7.7</t>
    <phoneticPr fontId="19" type="noConversion"/>
  </si>
  <si>
    <t>54W</t>
    <phoneticPr fontId="19" type="noConversion"/>
  </si>
  <si>
    <t>84.4
84.4</t>
    <phoneticPr fontId="19" type="noConversion"/>
  </si>
  <si>
    <t>132 (66/66)
⇒ 129 (64/65)</t>
    <phoneticPr fontId="19" type="noConversion"/>
  </si>
  <si>
    <t>10.0 ± 0.37
10.6 ± 0.42</t>
    <phoneticPr fontId="19" type="noConversion"/>
  </si>
  <si>
    <t>Der p, D. farinae (Der f), 
cat and dog
dander, mould mix, American cockroach, grass pollen mix, tree
pollen mix and weed pollens</t>
    <phoneticPr fontId="19" type="noConversion"/>
  </si>
  <si>
    <t>6M, 12M, 48M</t>
    <phoneticPr fontId="19" type="noConversion"/>
  </si>
  <si>
    <t>96.97
98.48</t>
    <phoneticPr fontId="19" type="noConversion"/>
  </si>
  <si>
    <t>72 (31/41)
⇒ (29/36)</t>
    <phoneticPr fontId="19" type="noConversion"/>
  </si>
  <si>
    <t>23.4 ± 9.8
20.2 ± 8.1</t>
    <phoneticPr fontId="19" type="noConversion"/>
  </si>
  <si>
    <t>Placebo
Histamine</t>
    <phoneticPr fontId="19" type="noConversion"/>
  </si>
  <si>
    <t xml:space="preserve">93.5,
87.8 </t>
    <phoneticPr fontId="19" type="noConversion"/>
  </si>
  <si>
    <t>154 (77/77)
⇒ 71/66</t>
    <phoneticPr fontId="19" type="noConversion"/>
  </si>
  <si>
    <t>Six grass
pollen allergens (Holcus lanatus, Dactylis glomerata, Lolium
perenne, Phleum pratense, Poa pratensis, Festuca pratensis)</t>
    <phoneticPr fontId="19" type="noConversion"/>
  </si>
  <si>
    <t>92.2
85.7</t>
    <phoneticPr fontId="19" type="noConversion"/>
  </si>
  <si>
    <t>62 (NR/NR) 
⇒ 57 (29/28)</t>
    <phoneticPr fontId="19" type="noConversion"/>
  </si>
  <si>
    <t>25(21-30)/
24.5(22-26.5)</t>
    <phoneticPr fontId="19" type="noConversion"/>
  </si>
  <si>
    <t>16 (11/5)
⇒ 12 (9/3)</t>
    <phoneticPr fontId="19" type="noConversion"/>
  </si>
  <si>
    <t>38.7±9.3
29.3±9.7</t>
    <phoneticPr fontId="19" type="noConversion"/>
  </si>
  <si>
    <t>9M</t>
    <phoneticPr fontId="19" type="noConversion"/>
  </si>
  <si>
    <t>81.8
60.0</t>
    <phoneticPr fontId="19" type="noConversion"/>
  </si>
  <si>
    <t>32 (16/16)
⇒ 23(11/12)</t>
    <phoneticPr fontId="19" type="noConversion"/>
  </si>
  <si>
    <t xml:space="preserve">
37.25(27-54)/
36.31(23-60)</t>
    <phoneticPr fontId="19" type="noConversion"/>
  </si>
  <si>
    <t>Ambrosia artemisiifolia 
pollen</t>
    <phoneticPr fontId="19" type="noConversion"/>
  </si>
  <si>
    <t>68.7
75.0</t>
    <phoneticPr fontId="19" type="noConversion"/>
  </si>
  <si>
    <t>30 (15/15)</t>
    <phoneticPr fontId="19" type="noConversion"/>
  </si>
  <si>
    <t>32 (21–54)
34 (20–53)</t>
    <phoneticPr fontId="19" type="noConversion"/>
  </si>
  <si>
    <t>Parietaria judaica
풀? 알러지</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</si>
</sst>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m&quot;월&quot;\ dd&quot;일&quot;"/>
    <numFmt numFmtId="177" formatCode="0.00_ "/>
    <numFmt numFmtId="178" formatCode="0.0_ "/>
    <numFmt numFmtId="179" formatCode="0.00_);[Red]\(0.00\)"/>
    <numFmt numFmtId="180" formatCode="0.000"/>
    <numFmt numFmtId="181" formatCode="0.0"/>
  </numFmts>
  <fonts count="79" x14ac:knownFonts="1">
    <font>
      <sz val="11"/>
      <color theme="1"/>
      <name val="맑은 고딕"/>
      <family val="2"/>
      <charset val="129"/>
      <scheme val="minor"/>
    </font>
    <font>
      <sz val="11"/>
      <color theme="1"/>
      <name val="맑은 고딕"/>
      <family val="2"/>
      <charset val="129"/>
      <scheme val="minor"/>
    </font>
    <font>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sz val="10"/>
      <color theme="1"/>
      <name val="맑은 고딕"/>
      <family val="3"/>
      <charset val="129"/>
      <scheme val="minor"/>
    </font>
    <font>
      <sz val="8"/>
      <name val="맑은 고딕"/>
      <family val="2"/>
      <charset val="129"/>
      <scheme val="minor"/>
    </font>
    <font>
      <b/>
      <sz val="10"/>
      <color theme="1"/>
      <name val="맑은 고딕"/>
      <family val="3"/>
      <charset val="129"/>
      <scheme val="minor"/>
    </font>
    <font>
      <b/>
      <sz val="11"/>
      <color theme="1"/>
      <name val="맑은 고딕"/>
      <family val="3"/>
      <charset val="129"/>
      <scheme val="minor"/>
    </font>
    <font>
      <sz val="10"/>
      <color rgb="FF000000"/>
      <name val="맑은 고딕"/>
      <family val="3"/>
      <charset val="129"/>
      <scheme val="minor"/>
    </font>
    <font>
      <b/>
      <sz val="9"/>
      <color theme="1"/>
      <name val="맑은 고딕"/>
      <family val="3"/>
      <charset val="129"/>
      <scheme val="minor"/>
    </font>
    <font>
      <b/>
      <sz val="10"/>
      <color rgb="FF000000"/>
      <name val="맑은 고딕"/>
      <family val="3"/>
      <charset val="129"/>
      <scheme val="minor"/>
    </font>
    <font>
      <sz val="10"/>
      <color rgb="FF0000FF"/>
      <name val="맑은 고딕"/>
      <family val="3"/>
      <charset val="129"/>
      <scheme val="minor"/>
    </font>
    <font>
      <b/>
      <sz val="10"/>
      <color rgb="FFFF0000"/>
      <name val="맑은 고딕"/>
      <family val="3"/>
      <charset val="129"/>
      <scheme val="minor"/>
    </font>
    <font>
      <sz val="10"/>
      <color rgb="FFFF0000"/>
      <name val="맑은 고딕"/>
      <family val="3"/>
      <charset val="129"/>
      <scheme val="minor"/>
    </font>
    <font>
      <i/>
      <sz val="10"/>
      <color rgb="FF231F20"/>
      <name val="맑은 고딕"/>
      <family val="3"/>
      <charset val="129"/>
      <scheme val="minor"/>
    </font>
    <font>
      <sz val="10"/>
      <color rgb="FF231F20"/>
      <name val="맑은 고딕"/>
      <family val="3"/>
      <charset val="129"/>
      <scheme val="minor"/>
    </font>
    <font>
      <i/>
      <sz val="10"/>
      <color rgb="FF000000"/>
      <name val="맑은 고딕"/>
      <family val="3"/>
      <charset val="129"/>
      <scheme val="minor"/>
    </font>
    <font>
      <vertAlign val="superscript"/>
      <sz val="10"/>
      <color rgb="FF000000"/>
      <name val="맑은 고딕"/>
      <family val="3"/>
      <charset val="129"/>
      <scheme val="minor"/>
    </font>
    <font>
      <b/>
      <sz val="9"/>
      <color rgb="FF000000"/>
      <name val="맑은 고딕"/>
      <family val="3"/>
      <charset val="129"/>
      <scheme val="minor"/>
    </font>
    <font>
      <b/>
      <sz val="10"/>
      <color rgb="FF231F20"/>
      <name val="맑은 고딕"/>
      <family val="3"/>
      <charset val="129"/>
      <scheme val="minor"/>
    </font>
    <font>
      <u/>
      <sz val="11"/>
      <color theme="10"/>
      <name val="맑은 고딕"/>
      <family val="2"/>
      <charset val="129"/>
      <scheme val="minor"/>
    </font>
    <font>
      <sz val="9"/>
      <color rgb="FF000000"/>
      <name val="KoPub돋움체 Light"/>
      <family val="1"/>
      <charset val="129"/>
    </font>
    <font>
      <sz val="11"/>
      <color rgb="FF000000"/>
      <name val="맑은 고딕"/>
      <family val="3"/>
      <charset val="129"/>
      <scheme val="minor"/>
    </font>
    <font>
      <sz val="11"/>
      <color rgb="FF000000"/>
      <name val="KoPub돋움체 Bold"/>
      <family val="1"/>
      <charset val="129"/>
    </font>
    <font>
      <b/>
      <sz val="11"/>
      <color rgb="FF000000"/>
      <name val="맑은 고딕"/>
      <family val="3"/>
      <charset val="129"/>
      <scheme val="minor"/>
    </font>
    <font>
      <sz val="11"/>
      <color rgb="FF000000"/>
      <name val="KoPub돋움체 Light"/>
      <family val="1"/>
      <charset val="129"/>
    </font>
    <font>
      <sz val="11"/>
      <color rgb="FFFF0000"/>
      <name val="KoPub돋움체 Light"/>
      <family val="1"/>
      <charset val="129"/>
    </font>
    <font>
      <sz val="11"/>
      <color rgb="FF231F20"/>
      <name val="KoPub돋움체 Light"/>
      <family val="1"/>
      <charset val="129"/>
    </font>
    <font>
      <sz val="11"/>
      <color rgb="FF0000FF"/>
      <name val="맑은 고딕"/>
      <family val="3"/>
      <charset val="129"/>
      <scheme val="minor"/>
    </font>
    <font>
      <sz val="11"/>
      <color rgb="FF0000FF"/>
      <name val="KoPub돋움체 Light"/>
      <family val="1"/>
      <charset val="129"/>
    </font>
    <font>
      <sz val="11"/>
      <color rgb="FFFF0000"/>
      <name val="맑은 고딕"/>
      <family val="3"/>
      <charset val="129"/>
      <scheme val="minor"/>
    </font>
    <font>
      <sz val="11"/>
      <color theme="1"/>
      <name val="맑은 고딕"/>
      <family val="3"/>
      <charset val="129"/>
      <scheme val="minor"/>
    </font>
    <font>
      <b/>
      <sz val="12"/>
      <color theme="1"/>
      <name val="맑은 고딕"/>
      <family val="3"/>
      <charset val="129"/>
      <scheme val="minor"/>
    </font>
    <font>
      <sz val="12"/>
      <color theme="1"/>
      <name val="맑은 고딕"/>
      <family val="3"/>
      <charset val="129"/>
      <scheme val="minor"/>
    </font>
    <font>
      <sz val="12"/>
      <color rgb="FF000000"/>
      <name val="맑은 고딕"/>
      <family val="3"/>
      <charset val="129"/>
      <scheme val="minor"/>
    </font>
    <font>
      <b/>
      <sz val="12"/>
      <color rgb="FFFF0000"/>
      <name val="맑은 고딕"/>
      <family val="3"/>
      <charset val="129"/>
      <scheme val="minor"/>
    </font>
    <font>
      <sz val="12"/>
      <color theme="1"/>
      <name val="맑은 고딕"/>
      <family val="3"/>
      <charset val="128"/>
      <scheme val="minor"/>
    </font>
    <font>
      <sz val="12"/>
      <color rgb="FFFF0000"/>
      <name val="맑은 고딕"/>
      <family val="3"/>
      <charset val="129"/>
      <scheme val="minor"/>
    </font>
    <font>
      <sz val="12"/>
      <color theme="1"/>
      <name val="Arial"/>
      <family val="2"/>
    </font>
    <font>
      <sz val="12"/>
      <color theme="1"/>
      <name val="MS Gothic"/>
      <family val="3"/>
      <charset val="128"/>
    </font>
    <font>
      <b/>
      <sz val="12"/>
      <color rgb="FF000000"/>
      <name val="맑은 고딕"/>
      <family val="3"/>
      <charset val="129"/>
      <scheme val="minor"/>
    </font>
    <font>
      <sz val="12"/>
      <color theme="1"/>
      <name val="맑은 고딕"/>
      <family val="2"/>
      <charset val="129"/>
      <scheme val="minor"/>
    </font>
    <font>
      <sz val="12"/>
      <color rgb="FF000000"/>
      <name val="KoPub돋움체 Light"/>
      <family val="1"/>
      <charset val="129"/>
    </font>
    <font>
      <sz val="12"/>
      <color rgb="FF0000FF"/>
      <name val="맑은 고딕"/>
      <family val="3"/>
      <charset val="129"/>
      <scheme val="minor"/>
    </font>
    <font>
      <sz val="12"/>
      <color rgb="FFFF0000"/>
      <name val="KoPub돋움체 Light"/>
      <family val="1"/>
      <charset val="129"/>
    </font>
    <font>
      <b/>
      <sz val="12"/>
      <color rgb="FF000000"/>
      <name val="KoPub돋움체 Light"/>
      <family val="1"/>
      <charset val="129"/>
    </font>
    <font>
      <sz val="12"/>
      <color rgb="FF0000FF"/>
      <name val="KoPub돋움체 Light"/>
      <family val="1"/>
      <charset val="129"/>
    </font>
    <font>
      <b/>
      <sz val="12"/>
      <color rgb="FFFF0000"/>
      <name val="KoPub돋움체 Light"/>
      <family val="1"/>
      <charset val="129"/>
    </font>
    <font>
      <sz val="12"/>
      <color theme="1"/>
      <name val="KoPub돋움체 Light"/>
      <family val="1"/>
      <charset val="129"/>
    </font>
    <font>
      <sz val="12"/>
      <color rgb="FF231F20"/>
      <name val="KoPub돋움체 Light"/>
      <family val="1"/>
      <charset val="129"/>
    </font>
    <font>
      <sz val="12"/>
      <name val="KoPub돋움체 Light"/>
      <family val="1"/>
      <charset val="129"/>
    </font>
    <font>
      <b/>
      <sz val="12"/>
      <color rgb="FF000000"/>
      <name val="KoPub돋움체 Bold"/>
      <family val="1"/>
      <charset val="129"/>
    </font>
    <font>
      <sz val="11"/>
      <color rgb="FF231F20"/>
      <name val="맑은 고딕"/>
      <family val="3"/>
      <charset val="129"/>
      <scheme val="minor"/>
    </font>
    <font>
      <b/>
      <sz val="11"/>
      <color rgb="FF231F20"/>
      <name val="맑은 고딕"/>
      <family val="3"/>
      <charset val="129"/>
      <scheme val="minor"/>
    </font>
    <font>
      <u/>
      <sz val="11"/>
      <color theme="1"/>
      <name val="맑은 고딕"/>
      <family val="3"/>
      <charset val="129"/>
      <scheme val="minor"/>
    </font>
    <font>
      <i/>
      <sz val="11"/>
      <color theme="1"/>
      <name val="맑은 고딕"/>
      <family val="3"/>
      <charset val="129"/>
      <scheme val="minor"/>
    </font>
    <font>
      <vertAlign val="superscript"/>
      <sz val="11"/>
      <color theme="1"/>
      <name val="맑은 고딕"/>
      <family val="3"/>
      <charset val="129"/>
      <scheme val="minor"/>
    </font>
    <font>
      <sz val="9.5"/>
      <color rgb="FF000000"/>
      <name val="맑은 고딕"/>
      <family val="3"/>
      <charset val="129"/>
      <scheme val="minor"/>
    </font>
    <font>
      <sz val="9.5"/>
      <color rgb="FF000000"/>
      <name val="KoPub돋움체 Bold"/>
      <family val="1"/>
      <charset val="129"/>
    </font>
    <font>
      <sz val="9"/>
      <color rgb="FF000000"/>
      <name val="맑은 고딕"/>
      <family val="3"/>
      <charset val="129"/>
      <scheme val="minor"/>
    </font>
    <font>
      <b/>
      <sz val="9"/>
      <color rgb="FF000000"/>
      <name val="KoPub돋움체 Light"/>
      <family val="1"/>
      <charset val="129"/>
    </font>
    <font>
      <sz val="9"/>
      <color rgb="FF000000"/>
      <name val="함초롬바탕"/>
      <family val="1"/>
      <charset val="129"/>
    </font>
    <font>
      <b/>
      <u/>
      <sz val="9"/>
      <color rgb="FF000000"/>
      <name val="KoPub돋움체 Light"/>
      <family val="1"/>
      <charset val="129"/>
    </font>
    <font>
      <sz val="9"/>
      <color rgb="FFFF0000"/>
      <name val="맑은 고딕"/>
      <family val="3"/>
      <charset val="129"/>
      <scheme val="minor"/>
    </font>
    <font>
      <b/>
      <sz val="14"/>
      <color theme="1"/>
      <name val="맑은 고딕"/>
      <family val="3"/>
      <charset val="129"/>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2F2F2"/>
        <bgColor indexed="64"/>
      </patternFill>
    </fill>
    <fill>
      <patternFill patternType="solid">
        <fgColor theme="8" tint="0.79998168889431442"/>
        <bgColor indexed="64"/>
      </patternFill>
    </fill>
    <fill>
      <patternFill patternType="solid">
        <fgColor rgb="FFE0E0E0"/>
        <bgColor indexed="64"/>
      </patternFill>
    </fill>
    <fill>
      <patternFill patternType="solid">
        <fgColor rgb="FFFFFFFF"/>
        <bgColor indexed="64"/>
      </patternFill>
    </fill>
    <fill>
      <patternFill patternType="solid">
        <fgColor rgb="FFFFF7CC"/>
        <bgColor indexed="64"/>
      </patternFill>
    </fill>
    <fill>
      <patternFill patternType="solid">
        <fgColor theme="9" tint="0.59999389629810485"/>
        <bgColor indexed="64"/>
      </patternFill>
    </fill>
    <fill>
      <patternFill patternType="solid">
        <fgColor rgb="FFE5E5E5"/>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rgb="FF000000"/>
      </top>
      <bottom/>
      <diagonal/>
    </border>
    <border>
      <left/>
      <right/>
      <top style="thick">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ck">
        <color rgb="FF000000"/>
      </bottom>
      <diagonal/>
    </border>
    <border>
      <left/>
      <right/>
      <top style="thick">
        <color rgb="FF000000"/>
      </top>
      <bottom/>
      <diagonal/>
    </border>
    <border>
      <left/>
      <right/>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4" fillId="0" borderId="0" applyNumberFormat="0" applyFill="0" applyBorder="0" applyAlignment="0" applyProtection="0">
      <alignment vertical="center"/>
    </xf>
  </cellStyleXfs>
  <cellXfs count="361">
    <xf numFmtId="0" fontId="0" fillId="0" borderId="0" xfId="0">
      <alignment vertical="center"/>
    </xf>
    <xf numFmtId="0" fontId="18" fillId="0" borderId="0" xfId="0" applyFont="1" applyBorder="1">
      <alignment vertical="center"/>
    </xf>
    <xf numFmtId="0" fontId="18" fillId="0" borderId="0" xfId="0" applyFont="1" applyBorder="1" applyAlignment="1">
      <alignment horizontal="center" vertical="center"/>
    </xf>
    <xf numFmtId="0" fontId="18" fillId="0" borderId="10" xfId="0" applyFont="1" applyBorder="1">
      <alignment vertical="center"/>
    </xf>
    <xf numFmtId="0" fontId="18" fillId="0" borderId="10" xfId="0" applyFont="1" applyBorder="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23" fillId="0" borderId="0" xfId="0" applyFont="1">
      <alignment vertical="center"/>
    </xf>
    <xf numFmtId="0" fontId="18" fillId="0" borderId="0" xfId="0" applyFont="1" applyAlignment="1">
      <alignment horizontal="left" vertical="center"/>
    </xf>
    <xf numFmtId="0" fontId="18" fillId="0" borderId="0" xfId="0" applyFont="1" applyAlignment="1">
      <alignment vertical="center"/>
    </xf>
    <xf numFmtId="0" fontId="18" fillId="0" borderId="12" xfId="0" applyFont="1" applyBorder="1">
      <alignment vertical="center"/>
    </xf>
    <xf numFmtId="0" fontId="18" fillId="0" borderId="11" xfId="0" applyFont="1" applyBorder="1">
      <alignment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37" borderId="0" xfId="0" applyFont="1" applyFill="1">
      <alignment vertical="center"/>
    </xf>
    <xf numFmtId="0" fontId="23" fillId="0" borderId="0" xfId="0" applyFont="1" applyAlignment="1">
      <alignment horizontal="center" vertical="center"/>
    </xf>
    <xf numFmtId="0" fontId="27" fillId="36" borderId="10" xfId="0" applyFont="1" applyFill="1" applyBorder="1" applyAlignment="1">
      <alignment horizontal="center" vertical="center" wrapText="1"/>
    </xf>
    <xf numFmtId="0" fontId="22" fillId="36" borderId="10" xfId="0" applyFont="1" applyFill="1" applyBorder="1" applyAlignment="1">
      <alignment horizontal="center" vertical="center" wrapText="1"/>
    </xf>
    <xf numFmtId="0" fontId="25" fillId="36" borderId="10" xfId="0" applyFont="1" applyFill="1" applyBorder="1" applyAlignment="1">
      <alignment horizontal="center" vertical="center" wrapText="1"/>
    </xf>
    <xf numFmtId="2" fontId="18" fillId="37" borderId="0" xfId="0" applyNumberFormat="1" applyFont="1" applyFill="1">
      <alignment vertical="center"/>
    </xf>
    <xf numFmtId="0" fontId="22" fillId="34" borderId="10" xfId="0" applyFont="1" applyFill="1" applyBorder="1" applyAlignment="1">
      <alignment horizontal="center" vertical="center" wrapText="1"/>
    </xf>
    <xf numFmtId="0" fontId="23" fillId="0" borderId="10" xfId="0" applyFont="1" applyBorder="1" applyAlignment="1">
      <alignment horizontal="center" vertical="center"/>
    </xf>
    <xf numFmtId="0" fontId="32" fillId="42" borderId="10" xfId="0" applyFont="1" applyFill="1" applyBorder="1" applyAlignment="1">
      <alignment horizontal="center" vertical="center" wrapText="1"/>
    </xf>
    <xf numFmtId="0" fontId="32" fillId="42" borderId="10" xfId="0" applyFont="1" applyFill="1" applyBorder="1" applyAlignment="1">
      <alignment horizontal="left" vertical="center" wrapText="1"/>
    </xf>
    <xf numFmtId="0" fontId="32" fillId="35" borderId="10" xfId="0" applyFont="1" applyFill="1" applyBorder="1" applyAlignment="1">
      <alignment horizontal="center" vertical="center" wrapText="1"/>
    </xf>
    <xf numFmtId="0" fontId="32" fillId="42" borderId="10" xfId="0" applyFont="1" applyFill="1" applyBorder="1" applyAlignment="1">
      <alignment vertical="center" wrapText="1"/>
    </xf>
    <xf numFmtId="0" fontId="23" fillId="0" borderId="10" xfId="0" applyFont="1" applyBorder="1">
      <alignment vertical="center"/>
    </xf>
    <xf numFmtId="0" fontId="22" fillId="44" borderId="10" xfId="0" applyFont="1" applyFill="1" applyBorder="1" applyAlignment="1">
      <alignment horizontal="center" vertical="center" wrapText="1"/>
    </xf>
    <xf numFmtId="0" fontId="22" fillId="44" borderId="10" xfId="0" applyFont="1" applyFill="1" applyBorder="1" applyAlignment="1">
      <alignment horizontal="left" vertical="center" wrapText="1"/>
    </xf>
    <xf numFmtId="0" fontId="22" fillId="44" borderId="10" xfId="0" applyFont="1" applyFill="1" applyBorder="1" applyAlignment="1">
      <alignment vertical="center" wrapText="1"/>
    </xf>
    <xf numFmtId="0" fontId="25" fillId="44" borderId="10" xfId="0" applyFont="1" applyFill="1" applyBorder="1" applyAlignment="1">
      <alignment horizontal="center" vertical="center" wrapText="1"/>
    </xf>
    <xf numFmtId="0" fontId="27" fillId="44" borderId="10" xfId="0" applyFont="1" applyFill="1" applyBorder="1" applyAlignment="1">
      <alignment horizontal="center" vertical="center" wrapText="1"/>
    </xf>
    <xf numFmtId="0" fontId="22" fillId="40" borderId="10" xfId="0" applyFont="1" applyFill="1" applyBorder="1" applyAlignment="1">
      <alignment horizontal="center" vertical="center" wrapText="1"/>
    </xf>
    <xf numFmtId="0" fontId="22" fillId="39" borderId="10" xfId="0" applyFont="1" applyFill="1" applyBorder="1" applyAlignment="1">
      <alignment horizontal="center" vertical="center" wrapText="1"/>
    </xf>
    <xf numFmtId="9" fontId="22" fillId="44" borderId="10" xfId="0" applyNumberFormat="1" applyFont="1" applyFill="1" applyBorder="1" applyAlignment="1">
      <alignment horizontal="center" vertical="center" wrapText="1"/>
    </xf>
    <xf numFmtId="10" fontId="22" fillId="44" borderId="10" xfId="0" applyNumberFormat="1" applyFont="1" applyFill="1" applyBorder="1" applyAlignment="1">
      <alignment horizontal="center" vertical="center" wrapText="1"/>
    </xf>
    <xf numFmtId="0" fontId="18" fillId="44" borderId="10" xfId="0" applyFont="1" applyFill="1" applyBorder="1" applyAlignment="1">
      <alignment horizontal="center" vertical="center" wrapText="1"/>
    </xf>
    <xf numFmtId="0" fontId="22" fillId="41" borderId="10" xfId="0" applyFont="1" applyFill="1" applyBorder="1" applyAlignment="1">
      <alignment horizontal="center" vertical="center" wrapText="1"/>
    </xf>
    <xf numFmtId="177" fontId="22" fillId="34" borderId="10" xfId="0" applyNumberFormat="1" applyFont="1" applyFill="1" applyBorder="1" applyAlignment="1">
      <alignment horizontal="center" vertical="center" wrapText="1"/>
    </xf>
    <xf numFmtId="177" fontId="22" fillId="38" borderId="10" xfId="0" applyNumberFormat="1" applyFont="1" applyFill="1" applyBorder="1" applyAlignment="1">
      <alignment horizontal="center" vertical="center" wrapText="1"/>
    </xf>
    <xf numFmtId="177" fontId="22" fillId="33" borderId="10" xfId="0" applyNumberFormat="1" applyFont="1" applyFill="1" applyBorder="1" applyAlignment="1">
      <alignment horizontal="center" vertical="center" wrapText="1"/>
    </xf>
    <xf numFmtId="0" fontId="24" fillId="44" borderId="10" xfId="0" applyFont="1" applyFill="1" applyBorder="1" applyAlignment="1">
      <alignment horizontal="center" vertical="center" wrapText="1"/>
    </xf>
    <xf numFmtId="2" fontId="22" fillId="44" borderId="10" xfId="0" applyNumberFormat="1" applyFont="1" applyFill="1" applyBorder="1" applyAlignment="1">
      <alignment horizontal="center" vertical="center" wrapText="1"/>
    </xf>
    <xf numFmtId="177" fontId="22" fillId="44" borderId="10" xfId="0" applyNumberFormat="1" applyFont="1" applyFill="1" applyBorder="1" applyAlignment="1">
      <alignment horizontal="center" vertical="center" wrapText="1"/>
    </xf>
    <xf numFmtId="177" fontId="27" fillId="44" borderId="10" xfId="0" applyNumberFormat="1" applyFont="1" applyFill="1" applyBorder="1" applyAlignment="1">
      <alignment horizontal="center" vertical="center" wrapText="1"/>
    </xf>
    <xf numFmtId="2" fontId="27" fillId="44" borderId="10" xfId="0" applyNumberFormat="1" applyFont="1" applyFill="1" applyBorder="1" applyAlignment="1">
      <alignment horizontal="center" vertical="center" wrapText="1"/>
    </xf>
    <xf numFmtId="0" fontId="18" fillId="36" borderId="10" xfId="0" applyFont="1" applyFill="1" applyBorder="1" applyAlignment="1">
      <alignment horizontal="left" vertical="center" wrapText="1"/>
    </xf>
    <xf numFmtId="0" fontId="18" fillId="44" borderId="10" xfId="0" applyFont="1" applyFill="1" applyBorder="1" applyAlignment="1">
      <alignment horizontal="left" vertical="center" wrapText="1"/>
    </xf>
    <xf numFmtId="0" fontId="18" fillId="36" borderId="10" xfId="0" applyFont="1" applyFill="1" applyBorder="1" applyAlignment="1">
      <alignment horizontal="center" vertical="center" wrapText="1"/>
    </xf>
    <xf numFmtId="2" fontId="18" fillId="44" borderId="10" xfId="0" applyNumberFormat="1" applyFont="1" applyFill="1" applyBorder="1" applyAlignment="1">
      <alignment horizontal="center" vertical="center" wrapText="1"/>
    </xf>
    <xf numFmtId="0" fontId="18" fillId="38" borderId="10" xfId="0" applyFont="1" applyFill="1" applyBorder="1" applyAlignment="1">
      <alignment horizontal="center" vertical="center" wrapText="1"/>
    </xf>
    <xf numFmtId="2" fontId="18" fillId="38" borderId="10" xfId="0" applyNumberFormat="1" applyFont="1" applyFill="1" applyBorder="1" applyAlignment="1">
      <alignment horizontal="center" vertical="center" wrapText="1"/>
    </xf>
    <xf numFmtId="0" fontId="27" fillId="40" borderId="10" xfId="0" applyFont="1" applyFill="1" applyBorder="1" applyAlignment="1">
      <alignment horizontal="center" vertical="center" wrapText="1"/>
    </xf>
    <xf numFmtId="177" fontId="18" fillId="44" borderId="10" xfId="0" applyNumberFormat="1" applyFont="1" applyFill="1" applyBorder="1" applyAlignment="1">
      <alignment horizontal="center" vertical="center" wrapText="1"/>
    </xf>
    <xf numFmtId="177" fontId="18" fillId="38" borderId="10" xfId="0" applyNumberFormat="1" applyFont="1" applyFill="1" applyBorder="1" applyAlignment="1">
      <alignment horizontal="center" vertical="center" wrapText="1"/>
    </xf>
    <xf numFmtId="0" fontId="18" fillId="38" borderId="10" xfId="0" applyFont="1" applyFill="1" applyBorder="1" applyAlignment="1">
      <alignment horizontal="center" vertical="center"/>
    </xf>
    <xf numFmtId="0" fontId="18" fillId="38" borderId="10" xfId="0" applyFont="1" applyFill="1" applyBorder="1" applyAlignment="1">
      <alignment vertical="center" wrapText="1"/>
    </xf>
    <xf numFmtId="0" fontId="27" fillId="39" borderId="10" xfId="0" applyFont="1" applyFill="1" applyBorder="1" applyAlignment="1">
      <alignment horizontal="center" vertical="center" wrapText="1"/>
    </xf>
    <xf numFmtId="0" fontId="27" fillId="38" borderId="10" xfId="0" applyFont="1" applyFill="1" applyBorder="1" applyAlignment="1">
      <alignment horizontal="center" vertical="center" wrapText="1"/>
    </xf>
    <xf numFmtId="2" fontId="27" fillId="38" borderId="10" xfId="0" applyNumberFormat="1" applyFont="1" applyFill="1" applyBorder="1" applyAlignment="1">
      <alignment horizontal="center" vertical="center" wrapText="1"/>
    </xf>
    <xf numFmtId="0" fontId="24" fillId="36" borderId="10" xfId="0" applyFont="1" applyFill="1" applyBorder="1" applyAlignment="1">
      <alignment horizontal="center" vertical="center" wrapText="1"/>
    </xf>
    <xf numFmtId="178" fontId="25" fillId="44" borderId="10" xfId="0" applyNumberFormat="1" applyFont="1" applyFill="1" applyBorder="1" applyAlignment="1">
      <alignment horizontal="center" vertical="center" wrapText="1"/>
    </xf>
    <xf numFmtId="0" fontId="27" fillId="44" borderId="10" xfId="0" applyFont="1" applyFill="1" applyBorder="1" applyAlignment="1">
      <alignment horizontal="left" vertical="center" wrapText="1"/>
    </xf>
    <xf numFmtId="0" fontId="26" fillId="39" borderId="10" xfId="0" applyFont="1" applyFill="1" applyBorder="1" applyAlignment="1">
      <alignment horizontal="center" vertical="center" wrapText="1"/>
    </xf>
    <xf numFmtId="177" fontId="25" fillId="44" borderId="10" xfId="0" applyNumberFormat="1" applyFont="1" applyFill="1" applyBorder="1" applyAlignment="1">
      <alignment horizontal="center" vertical="center" wrapText="1"/>
    </xf>
    <xf numFmtId="0" fontId="22" fillId="37" borderId="10" xfId="0" applyFont="1" applyFill="1" applyBorder="1" applyAlignment="1">
      <alignment horizontal="center" vertical="center" wrapText="1"/>
    </xf>
    <xf numFmtId="0" fontId="26" fillId="36" borderId="10" xfId="0" applyFont="1" applyFill="1" applyBorder="1" applyAlignment="1">
      <alignment horizontal="center" vertical="center" wrapText="1"/>
    </xf>
    <xf numFmtId="0" fontId="18" fillId="37" borderId="10" xfId="0" applyFont="1" applyFill="1" applyBorder="1" applyAlignment="1">
      <alignment horizontal="center" vertical="center"/>
    </xf>
    <xf numFmtId="0" fontId="22" fillId="37" borderId="10" xfId="0" applyFont="1" applyFill="1" applyBorder="1" applyAlignment="1">
      <alignment horizontal="left" vertical="center" wrapText="1"/>
    </xf>
    <xf numFmtId="181" fontId="22" fillId="37" borderId="10" xfId="0" applyNumberFormat="1" applyFont="1" applyFill="1" applyBorder="1" applyAlignment="1">
      <alignment horizontal="center" vertical="center" wrapText="1"/>
    </xf>
    <xf numFmtId="1" fontId="22" fillId="37" borderId="10" xfId="0" applyNumberFormat="1" applyFont="1" applyFill="1" applyBorder="1" applyAlignment="1">
      <alignment horizontal="center" vertical="center" wrapText="1"/>
    </xf>
    <xf numFmtId="0" fontId="18" fillId="37" borderId="10" xfId="0" applyFont="1" applyFill="1" applyBorder="1">
      <alignment vertical="center"/>
    </xf>
    <xf numFmtId="0" fontId="24" fillId="37" borderId="10" xfId="0" applyFont="1" applyFill="1" applyBorder="1" applyAlignment="1">
      <alignment horizontal="center" vertical="center" wrapText="1"/>
    </xf>
    <xf numFmtId="1" fontId="18" fillId="37" borderId="10" xfId="0" applyNumberFormat="1" applyFont="1" applyFill="1" applyBorder="1" applyAlignment="1">
      <alignment horizontal="center" vertical="center"/>
    </xf>
    <xf numFmtId="2" fontId="22" fillId="37" borderId="10" xfId="0" applyNumberFormat="1" applyFont="1" applyFill="1" applyBorder="1" applyAlignment="1">
      <alignment horizontal="center" vertical="center" wrapText="1"/>
    </xf>
    <xf numFmtId="2" fontId="22" fillId="37" borderId="10" xfId="0" applyNumberFormat="1" applyFont="1" applyFill="1" applyBorder="1" applyAlignment="1">
      <alignment horizontal="left" vertical="center" wrapText="1"/>
    </xf>
    <xf numFmtId="2" fontId="26" fillId="37" borderId="10" xfId="0" applyNumberFormat="1" applyFont="1" applyFill="1" applyBorder="1" applyAlignment="1">
      <alignment horizontal="center" vertical="center" wrapText="1"/>
    </xf>
    <xf numFmtId="2" fontId="18" fillId="37" borderId="10" xfId="0" applyNumberFormat="1" applyFont="1" applyFill="1" applyBorder="1">
      <alignment vertical="center"/>
    </xf>
    <xf numFmtId="178" fontId="22" fillId="37" borderId="10" xfId="0" applyNumberFormat="1" applyFont="1" applyFill="1" applyBorder="1" applyAlignment="1">
      <alignment horizontal="center" vertical="center" wrapText="1"/>
    </xf>
    <xf numFmtId="0" fontId="26" fillId="37" borderId="10" xfId="0" applyFont="1" applyFill="1" applyBorder="1" applyAlignment="1">
      <alignment horizontal="center" vertical="center" wrapText="1"/>
    </xf>
    <xf numFmtId="0" fontId="27" fillId="34" borderId="10" xfId="0" applyFont="1" applyFill="1" applyBorder="1" applyAlignment="1">
      <alignment horizontal="center" vertical="center" wrapText="1"/>
    </xf>
    <xf numFmtId="177" fontId="27" fillId="34" borderId="10" xfId="0" applyNumberFormat="1" applyFont="1" applyFill="1" applyBorder="1" applyAlignment="1">
      <alignment horizontal="center" vertical="center" wrapText="1"/>
    </xf>
    <xf numFmtId="0" fontId="34" fillId="34" borderId="10" xfId="42" applyFill="1" applyBorder="1" applyAlignment="1">
      <alignment horizontal="left" vertical="center" wrapText="1"/>
    </xf>
    <xf numFmtId="0" fontId="29" fillId="44" borderId="10" xfId="0" applyFont="1" applyFill="1" applyBorder="1" applyAlignment="1">
      <alignment horizontal="left" vertical="center" wrapText="1"/>
    </xf>
    <xf numFmtId="0" fontId="29" fillId="44" borderId="10" xfId="0" applyFont="1" applyFill="1" applyBorder="1" applyAlignment="1">
      <alignment horizontal="center" vertical="center" wrapText="1"/>
    </xf>
    <xf numFmtId="0" fontId="33" fillId="44" borderId="10" xfId="0" applyFont="1" applyFill="1" applyBorder="1" applyAlignment="1">
      <alignment horizontal="center" vertical="center" wrapText="1"/>
    </xf>
    <xf numFmtId="0" fontId="22" fillId="33" borderId="10" xfId="0" applyFont="1" applyFill="1" applyBorder="1" applyAlignment="1">
      <alignment horizontal="center" vertical="center" wrapText="1"/>
    </xf>
    <xf numFmtId="0" fontId="27" fillId="44" borderId="10" xfId="0" applyFont="1" applyFill="1" applyBorder="1" applyAlignment="1">
      <alignment vertical="center" wrapText="1"/>
    </xf>
    <xf numFmtId="180" fontId="22" fillId="44" borderId="10" xfId="0" applyNumberFormat="1" applyFont="1" applyFill="1" applyBorder="1" applyAlignment="1">
      <alignment horizontal="center" vertical="center" wrapText="1"/>
    </xf>
    <xf numFmtId="179" fontId="22" fillId="44" borderId="10" xfId="0" applyNumberFormat="1" applyFont="1" applyFill="1" applyBorder="1" applyAlignment="1">
      <alignment horizontal="center" vertical="center" wrapText="1"/>
    </xf>
    <xf numFmtId="0" fontId="30" fillId="44" borderId="10" xfId="0" applyFont="1" applyFill="1" applyBorder="1" applyAlignment="1">
      <alignment horizontal="left" vertical="center" wrapText="1"/>
    </xf>
    <xf numFmtId="0" fontId="28" fillId="44" borderId="10" xfId="0" applyFont="1" applyFill="1" applyBorder="1" applyAlignment="1">
      <alignment horizontal="left" vertical="center" wrapText="1"/>
    </xf>
    <xf numFmtId="177" fontId="27" fillId="33" borderId="10" xfId="0" applyNumberFormat="1" applyFont="1" applyFill="1" applyBorder="1" applyAlignment="1">
      <alignment horizontal="center" vertical="center" wrapText="1"/>
    </xf>
    <xf numFmtId="0" fontId="22" fillId="44" borderId="10" xfId="0" quotePrefix="1" applyFont="1" applyFill="1" applyBorder="1" applyAlignment="1">
      <alignment vertical="center" wrapText="1"/>
    </xf>
    <xf numFmtId="0" fontId="25" fillId="44" borderId="10" xfId="0" applyFont="1" applyFill="1" applyBorder="1" applyAlignment="1">
      <alignment horizontal="left" vertical="center" wrapText="1"/>
    </xf>
    <xf numFmtId="0" fontId="22" fillId="45" borderId="10" xfId="0" applyFont="1" applyFill="1" applyBorder="1" applyAlignment="1">
      <alignment horizontal="center" vertical="center" wrapText="1"/>
    </xf>
    <xf numFmtId="0" fontId="27" fillId="45" borderId="10" xfId="0" applyFont="1" applyFill="1" applyBorder="1" applyAlignment="1">
      <alignment horizontal="center" vertical="center" wrapText="1"/>
    </xf>
    <xf numFmtId="0" fontId="24" fillId="34" borderId="10" xfId="0" applyFont="1" applyFill="1" applyBorder="1" applyAlignment="1">
      <alignment horizontal="left" vertical="center" wrapText="1"/>
    </xf>
    <xf numFmtId="177" fontId="18" fillId="33" borderId="10" xfId="0" applyNumberFormat="1" applyFont="1" applyFill="1" applyBorder="1" applyAlignment="1">
      <alignment horizontal="center" vertical="center" wrapText="1"/>
    </xf>
    <xf numFmtId="0" fontId="22" fillId="34" borderId="10" xfId="0" applyFont="1" applyFill="1" applyBorder="1" applyAlignment="1">
      <alignment horizontal="left" vertical="center" wrapText="1"/>
    </xf>
    <xf numFmtId="0" fontId="26" fillId="40" borderId="10" xfId="0" applyFont="1" applyFill="1" applyBorder="1" applyAlignment="1">
      <alignment horizontal="center" vertical="center" wrapText="1"/>
    </xf>
    <xf numFmtId="0" fontId="20" fillId="44" borderId="10" xfId="0" applyFont="1" applyFill="1" applyBorder="1" applyAlignment="1">
      <alignment horizontal="center" vertical="center" wrapText="1"/>
    </xf>
    <xf numFmtId="0" fontId="26" fillId="34" borderId="10" xfId="0" applyFont="1" applyFill="1" applyBorder="1" applyAlignment="1">
      <alignment horizontal="center" vertical="center" wrapText="1"/>
    </xf>
    <xf numFmtId="177" fontId="26" fillId="33" borderId="10" xfId="0" applyNumberFormat="1" applyFont="1" applyFill="1" applyBorder="1" applyAlignment="1">
      <alignment horizontal="center" vertical="center" wrapText="1"/>
    </xf>
    <xf numFmtId="0" fontId="26" fillId="44" borderId="10" xfId="0" applyFont="1" applyFill="1" applyBorder="1" applyAlignment="1">
      <alignment horizontal="center" vertical="center" wrapText="1"/>
    </xf>
    <xf numFmtId="0" fontId="18" fillId="0" borderId="10" xfId="0" applyFont="1" applyBorder="1" applyAlignment="1">
      <alignment vertical="center"/>
    </xf>
    <xf numFmtId="10" fontId="22" fillId="44" borderId="10" xfId="0" applyNumberFormat="1" applyFont="1" applyFill="1" applyBorder="1" applyAlignment="1">
      <alignment vertical="center" wrapText="1"/>
    </xf>
    <xf numFmtId="0" fontId="22" fillId="0" borderId="10" xfId="0" applyFont="1" applyFill="1" applyBorder="1" applyAlignment="1">
      <alignment horizontal="center" vertical="center" wrapText="1"/>
    </xf>
    <xf numFmtId="0" fontId="22" fillId="38" borderId="10" xfId="0" applyFont="1" applyFill="1" applyBorder="1" applyAlignment="1">
      <alignment horizontal="center" vertical="center" wrapText="1"/>
    </xf>
    <xf numFmtId="0" fontId="22" fillId="38" borderId="10" xfId="0" applyFont="1" applyFill="1" applyBorder="1" applyAlignment="1">
      <alignment vertical="center" wrapText="1"/>
    </xf>
    <xf numFmtId="0" fontId="27" fillId="38" borderId="10" xfId="0" applyFont="1" applyFill="1" applyBorder="1" applyAlignment="1">
      <alignment vertical="center" wrapText="1"/>
    </xf>
    <xf numFmtId="0" fontId="25" fillId="44" borderId="10" xfId="0" applyFont="1" applyFill="1" applyBorder="1" applyAlignment="1">
      <alignment vertical="center" wrapText="1"/>
    </xf>
    <xf numFmtId="0" fontId="21" fillId="37" borderId="10" xfId="0" applyFont="1" applyFill="1" applyBorder="1" applyAlignment="1">
      <alignment horizontal="center" vertical="center"/>
    </xf>
    <xf numFmtId="0" fontId="36" fillId="43" borderId="10" xfId="0" applyFont="1" applyFill="1" applyBorder="1" applyAlignment="1">
      <alignment horizontal="center" vertical="center" wrapText="1"/>
    </xf>
    <xf numFmtId="0" fontId="36" fillId="43" borderId="10" xfId="0" applyFont="1" applyFill="1" applyBorder="1" applyAlignment="1">
      <alignment horizontal="center" vertical="center"/>
    </xf>
    <xf numFmtId="0" fontId="38" fillId="43" borderId="10" xfId="0" applyFont="1" applyFill="1" applyBorder="1" applyAlignment="1">
      <alignment horizontal="center" vertical="center"/>
    </xf>
    <xf numFmtId="0" fontId="37" fillId="43" borderId="10" xfId="0" applyFont="1" applyFill="1" applyBorder="1" applyAlignment="1">
      <alignment horizontal="center" vertical="center" wrapText="1"/>
    </xf>
    <xf numFmtId="0" fontId="0" fillId="0" borderId="0" xfId="0" applyFont="1" applyAlignment="1">
      <alignment vertical="center"/>
    </xf>
    <xf numFmtId="0" fontId="0" fillId="0" borderId="10" xfId="0" applyFont="1" applyBorder="1" applyAlignment="1">
      <alignment horizontal="center" vertical="center"/>
    </xf>
    <xf numFmtId="0" fontId="36" fillId="0" borderId="10"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0" xfId="0" applyFont="1" applyBorder="1" applyAlignment="1">
      <alignment horizontal="left" vertical="center" wrapText="1"/>
    </xf>
    <xf numFmtId="0" fontId="36" fillId="0" borderId="10" xfId="0" applyFont="1" applyBorder="1" applyAlignment="1">
      <alignment horizontal="left" vertical="center" wrapText="1"/>
    </xf>
    <xf numFmtId="0" fontId="0" fillId="0" borderId="0" xfId="0" applyFont="1">
      <alignment vertical="center"/>
    </xf>
    <xf numFmtId="0" fontId="39" fillId="36" borderId="10" xfId="0" applyFont="1" applyFill="1" applyBorder="1" applyAlignment="1">
      <alignment horizontal="left" vertical="center" wrapText="1"/>
    </xf>
    <xf numFmtId="0" fontId="40" fillId="0" borderId="10"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40" fillId="36" borderId="10" xfId="0" applyFont="1" applyFill="1" applyBorder="1" applyAlignment="1">
      <alignment horizontal="left" vertical="center" wrapText="1"/>
    </xf>
    <xf numFmtId="0" fontId="36" fillId="36" borderId="10" xfId="0" applyFont="1" applyFill="1" applyBorder="1" applyAlignment="1">
      <alignment horizontal="center" vertical="center" wrapText="1"/>
    </xf>
    <xf numFmtId="0" fontId="41" fillId="0" borderId="10" xfId="0" applyFont="1" applyBorder="1" applyAlignment="1">
      <alignment horizontal="center" vertical="center" wrapText="1"/>
    </xf>
    <xf numFmtId="0" fontId="42" fillId="0" borderId="10" xfId="0" applyFont="1" applyBorder="1" applyAlignment="1">
      <alignment horizontal="center" vertical="center" wrapText="1"/>
    </xf>
    <xf numFmtId="0" fontId="43" fillId="0" borderId="10" xfId="0" applyFont="1" applyBorder="1" applyAlignment="1">
      <alignment horizontal="left" vertical="center" wrapText="1"/>
    </xf>
    <xf numFmtId="0" fontId="39" fillId="0" borderId="10" xfId="0" applyFont="1" applyBorder="1" applyAlignment="1">
      <alignment vertical="center" wrapText="1"/>
    </xf>
    <xf numFmtId="0" fontId="36" fillId="0" borderId="10" xfId="0" applyFont="1" applyBorder="1" applyAlignment="1">
      <alignment vertical="center" wrapText="1"/>
    </xf>
    <xf numFmtId="0" fontId="40" fillId="36" borderId="10" xfId="0" applyFont="1" applyFill="1" applyBorder="1" applyAlignment="1">
      <alignment vertical="center" wrapText="1"/>
    </xf>
    <xf numFmtId="0" fontId="44" fillId="36" borderId="10" xfId="0" applyFont="1" applyFill="1" applyBorder="1" applyAlignment="1">
      <alignment horizontal="center" vertical="center" wrapText="1"/>
    </xf>
    <xf numFmtId="0" fontId="39" fillId="0" borderId="10" xfId="0" applyFont="1" applyBorder="1" applyAlignment="1">
      <alignment horizontal="righ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32" fillId="42" borderId="0" xfId="0" applyFont="1" applyFill="1" applyBorder="1" applyAlignment="1">
      <alignment horizontal="center" vertical="center" wrapText="1"/>
    </xf>
    <xf numFmtId="0" fontId="32" fillId="42" borderId="0" xfId="0" applyFont="1" applyFill="1" applyBorder="1" applyAlignment="1">
      <alignment horizontal="left" vertical="center" wrapText="1"/>
    </xf>
    <xf numFmtId="0" fontId="32" fillId="35" borderId="0" xfId="0" applyFont="1" applyFill="1" applyBorder="1" applyAlignment="1">
      <alignment horizontal="center" vertical="center" wrapText="1"/>
    </xf>
    <xf numFmtId="0" fontId="32" fillId="42" borderId="13" xfId="0" applyFont="1" applyFill="1" applyBorder="1" applyAlignment="1">
      <alignment horizontal="center" vertical="center" wrapText="1"/>
    </xf>
    <xf numFmtId="0" fontId="32" fillId="42" borderId="0" xfId="0" applyFont="1" applyFill="1" applyBorder="1" applyAlignment="1">
      <alignment vertical="center" wrapText="1"/>
    </xf>
    <xf numFmtId="180" fontId="22" fillId="34" borderId="10" xfId="0" applyNumberFormat="1" applyFont="1" applyFill="1" applyBorder="1" applyAlignment="1">
      <alignment horizontal="center" vertical="center" wrapText="1"/>
    </xf>
    <xf numFmtId="0" fontId="24" fillId="34" borderId="10" xfId="0" applyFont="1" applyFill="1" applyBorder="1" applyAlignment="1">
      <alignment horizontal="center" vertical="center" wrapText="1"/>
    </xf>
    <xf numFmtId="0" fontId="18" fillId="34" borderId="10" xfId="0" applyFont="1" applyFill="1" applyBorder="1" applyAlignment="1">
      <alignment horizontal="left" vertical="center" wrapText="1"/>
    </xf>
    <xf numFmtId="0" fontId="18" fillId="38" borderId="10" xfId="0" applyFont="1" applyFill="1" applyBorder="1" applyAlignment="1">
      <alignment horizontal="left" vertical="center" wrapText="1"/>
    </xf>
    <xf numFmtId="0" fontId="33" fillId="36" borderId="10" xfId="0" applyFont="1" applyFill="1" applyBorder="1" applyAlignment="1">
      <alignment horizontal="center" vertical="center" wrapText="1"/>
    </xf>
    <xf numFmtId="0" fontId="22" fillId="44" borderId="10" xfId="0" applyFont="1" applyFill="1" applyBorder="1" applyAlignment="1">
      <alignment horizontal="center" vertical="center" wrapText="1"/>
    </xf>
    <xf numFmtId="0" fontId="22" fillId="44" borderId="10" xfId="0" applyFont="1" applyFill="1" applyBorder="1" applyAlignment="1">
      <alignment horizontal="left" vertical="center" wrapText="1"/>
    </xf>
    <xf numFmtId="0" fontId="45" fillId="0" borderId="0" xfId="0" applyFont="1" applyBorder="1">
      <alignment vertical="center"/>
    </xf>
    <xf numFmtId="0" fontId="35" fillId="0" borderId="10" xfId="0" applyFont="1" applyBorder="1" applyAlignment="1">
      <alignment horizontal="center" vertical="center"/>
    </xf>
    <xf numFmtId="2" fontId="22" fillId="34" borderId="10" xfId="0" applyNumberFormat="1" applyFont="1" applyFill="1" applyBorder="1" applyAlignment="1">
      <alignment horizontal="center" vertical="center" wrapText="1"/>
    </xf>
    <xf numFmtId="0" fontId="21" fillId="34" borderId="10" xfId="0" applyFont="1" applyFill="1" applyBorder="1" applyAlignment="1">
      <alignment horizontal="center" vertical="center" wrapText="1"/>
    </xf>
    <xf numFmtId="0" fontId="47" fillId="0" borderId="0" xfId="0" applyFont="1" applyBorder="1" applyAlignment="1">
      <alignment vertical="center" wrapText="1"/>
    </xf>
    <xf numFmtId="0" fontId="47" fillId="0" borderId="0" xfId="0" applyFont="1" applyBorder="1">
      <alignment vertical="center"/>
    </xf>
    <xf numFmtId="0" fontId="47" fillId="0" borderId="0" xfId="0" applyFont="1" applyBorder="1" applyAlignment="1">
      <alignment horizontal="center" vertical="center"/>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47" fillId="0" borderId="10" xfId="0" applyFont="1" applyBorder="1" applyAlignment="1">
      <alignment horizontal="left" vertical="center" wrapText="1"/>
    </xf>
    <xf numFmtId="0" fontId="48" fillId="0" borderId="10" xfId="0" applyFont="1" applyBorder="1" applyAlignment="1">
      <alignment horizontal="left" vertical="center" wrapText="1"/>
    </xf>
    <xf numFmtId="0" fontId="47" fillId="0" borderId="10" xfId="0" applyFont="1" applyBorder="1" applyAlignment="1">
      <alignment vertical="center" wrapText="1"/>
    </xf>
    <xf numFmtId="0" fontId="47" fillId="0" borderId="10" xfId="0" applyFont="1" applyBorder="1">
      <alignment vertical="center"/>
    </xf>
    <xf numFmtId="0" fontId="47" fillId="38" borderId="10" xfId="0" applyFont="1" applyFill="1" applyBorder="1" applyAlignment="1">
      <alignment horizontal="center" vertical="center"/>
    </xf>
    <xf numFmtId="0" fontId="47" fillId="38" borderId="10" xfId="0" applyFont="1" applyFill="1" applyBorder="1" applyAlignment="1">
      <alignment horizontal="center" vertical="center" wrapText="1"/>
    </xf>
    <xf numFmtId="0" fontId="47" fillId="38" borderId="10" xfId="0" applyFont="1" applyFill="1" applyBorder="1" applyAlignment="1">
      <alignment horizontal="left" vertical="center" wrapText="1"/>
    </xf>
    <xf numFmtId="0" fontId="47" fillId="34" borderId="10" xfId="0" applyFont="1" applyFill="1" applyBorder="1" applyAlignment="1">
      <alignment vertical="center" wrapText="1"/>
    </xf>
    <xf numFmtId="0" fontId="48" fillId="0" borderId="10" xfId="0" applyFont="1" applyBorder="1" applyAlignment="1">
      <alignment vertical="center" wrapText="1"/>
    </xf>
    <xf numFmtId="0" fontId="47" fillId="0" borderId="10" xfId="0" applyFont="1" applyBorder="1" applyAlignment="1">
      <alignment horizontal="left" vertical="center"/>
    </xf>
    <xf numFmtId="0" fontId="47" fillId="41" borderId="10" xfId="0" applyFont="1" applyFill="1" applyBorder="1" applyAlignment="1">
      <alignment horizontal="left" vertical="center" wrapText="1"/>
    </xf>
    <xf numFmtId="0" fontId="47" fillId="34" borderId="10" xfId="0" applyFont="1" applyFill="1" applyBorder="1" applyAlignment="1">
      <alignment horizontal="left" vertical="center" wrapText="1"/>
    </xf>
    <xf numFmtId="0" fontId="47" fillId="0" borderId="0" xfId="0" applyFont="1" applyBorder="1" applyAlignment="1">
      <alignment horizontal="left" vertical="center"/>
    </xf>
    <xf numFmtId="0" fontId="52" fillId="0" borderId="10" xfId="0" applyFont="1" applyBorder="1" applyAlignment="1">
      <alignment vertical="center" wrapText="1"/>
    </xf>
    <xf numFmtId="0" fontId="46" fillId="37" borderId="10" xfId="0" applyFont="1" applyFill="1" applyBorder="1" applyAlignment="1">
      <alignment horizontal="center" vertical="center"/>
    </xf>
    <xf numFmtId="0" fontId="54" fillId="43" borderId="10" xfId="0" applyFont="1" applyFill="1" applyBorder="1" applyAlignment="1">
      <alignment horizontal="center" vertical="center"/>
    </xf>
    <xf numFmtId="0" fontId="55" fillId="0" borderId="0" xfId="0" applyFont="1" applyAlignment="1">
      <alignment vertical="center"/>
    </xf>
    <xf numFmtId="0" fontId="55" fillId="0" borderId="10" xfId="0" applyFont="1" applyBorder="1" applyAlignment="1">
      <alignment horizontal="center" vertical="center"/>
    </xf>
    <xf numFmtId="0" fontId="56" fillId="0" borderId="10" xfId="0" applyFont="1" applyBorder="1" applyAlignment="1">
      <alignment horizontal="center" vertical="center" wrapText="1"/>
    </xf>
    <xf numFmtId="0" fontId="56"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57" fillId="0" borderId="10" xfId="0" applyFont="1" applyBorder="1" applyAlignment="1">
      <alignment horizontal="center" vertical="center" wrapText="1"/>
    </xf>
    <xf numFmtId="0" fontId="55" fillId="0" borderId="0" xfId="0" applyFont="1">
      <alignment vertical="center"/>
    </xf>
    <xf numFmtId="0" fontId="58" fillId="36" borderId="10" xfId="0" applyFont="1" applyFill="1" applyBorder="1" applyAlignment="1">
      <alignment horizontal="left" vertical="center" wrapText="1"/>
    </xf>
    <xf numFmtId="0" fontId="58" fillId="36" borderId="10" xfId="0" applyFont="1" applyFill="1" applyBorder="1" applyAlignment="1">
      <alignment horizontal="center" vertical="center" wrapText="1"/>
    </xf>
    <xf numFmtId="0" fontId="51" fillId="36" borderId="10" xfId="0" applyFont="1" applyFill="1" applyBorder="1" applyAlignment="1">
      <alignment horizontal="center" vertical="center" wrapText="1"/>
    </xf>
    <xf numFmtId="0" fontId="48" fillId="36" borderId="10" xfId="0" applyFont="1" applyFill="1" applyBorder="1" applyAlignment="1">
      <alignment horizontal="center" vertical="center" wrapText="1"/>
    </xf>
    <xf numFmtId="0" fontId="59" fillId="0" borderId="10" xfId="0" applyFont="1" applyBorder="1" applyAlignment="1">
      <alignment horizontal="left" vertical="center" wrapText="1"/>
    </xf>
    <xf numFmtId="0" fontId="60" fillId="0" borderId="10" xfId="0" applyFont="1" applyBorder="1" applyAlignment="1">
      <alignment horizontal="center" vertical="center" wrapText="1"/>
    </xf>
    <xf numFmtId="0" fontId="61" fillId="0" borderId="10" xfId="0" applyFont="1" applyBorder="1" applyAlignment="1">
      <alignment horizontal="left" vertical="center" wrapText="1"/>
    </xf>
    <xf numFmtId="0" fontId="56" fillId="36" borderId="10" xfId="0" applyFont="1" applyFill="1" applyBorder="1" applyAlignment="1">
      <alignment horizontal="left" vertical="center" wrapText="1"/>
    </xf>
    <xf numFmtId="0" fontId="58" fillId="0" borderId="10" xfId="0" applyFont="1" applyFill="1" applyBorder="1" applyAlignment="1">
      <alignment horizontal="left" vertical="center" wrapText="1"/>
    </xf>
    <xf numFmtId="0" fontId="56" fillId="0" borderId="10" xfId="0" applyFont="1" applyFill="1" applyBorder="1" applyAlignment="1">
      <alignment horizontal="left" vertical="center" wrapText="1"/>
    </xf>
    <xf numFmtId="0" fontId="62" fillId="36" borderId="10" xfId="0" applyFont="1" applyFill="1" applyBorder="1" applyAlignment="1">
      <alignment horizontal="left" vertical="center" wrapText="1"/>
    </xf>
    <xf numFmtId="0" fontId="48" fillId="36" borderId="10" xfId="0" applyFont="1" applyFill="1" applyBorder="1" applyAlignment="1">
      <alignment horizontal="left" vertical="center" wrapText="1"/>
    </xf>
    <xf numFmtId="0" fontId="51" fillId="36" borderId="10" xfId="0" applyFont="1" applyFill="1" applyBorder="1" applyAlignment="1">
      <alignment horizontal="left" vertical="center" wrapText="1"/>
    </xf>
    <xf numFmtId="0" fontId="51" fillId="0" borderId="10" xfId="0" applyFont="1" applyBorder="1" applyAlignment="1">
      <alignment horizontal="left" vertical="center" wrapText="1"/>
    </xf>
    <xf numFmtId="0" fontId="49" fillId="0" borderId="10" xfId="0" applyFont="1" applyBorder="1" applyAlignment="1">
      <alignment horizontal="left" vertical="center" wrapText="1"/>
    </xf>
    <xf numFmtId="0" fontId="58" fillId="0" borderId="10" xfId="0" applyFont="1" applyBorder="1" applyAlignment="1">
      <alignment horizontal="left" vertical="center" wrapText="1"/>
    </xf>
    <xf numFmtId="10" fontId="56" fillId="0" borderId="10" xfId="0" applyNumberFormat="1" applyFont="1" applyBorder="1" applyAlignment="1">
      <alignment horizontal="left" vertical="center" wrapText="1"/>
    </xf>
    <xf numFmtId="0" fontId="63" fillId="0" borderId="10" xfId="0" applyFont="1" applyBorder="1" applyAlignment="1">
      <alignment horizontal="center" vertical="center" wrapText="1"/>
    </xf>
    <xf numFmtId="0" fontId="57" fillId="36" borderId="10" xfId="0" applyFont="1" applyFill="1" applyBorder="1" applyAlignment="1">
      <alignment horizontal="center" vertical="center" wrapText="1"/>
    </xf>
    <xf numFmtId="0" fontId="51" fillId="36" borderId="10" xfId="0" applyFont="1" applyFill="1" applyBorder="1" applyAlignment="1">
      <alignment vertical="center" wrapText="1"/>
    </xf>
    <xf numFmtId="0" fontId="48" fillId="36" borderId="10" xfId="0" applyFont="1" applyFill="1" applyBorder="1" applyAlignment="1">
      <alignment vertical="center" wrapText="1"/>
    </xf>
    <xf numFmtId="0" fontId="60" fillId="0" borderId="10" xfId="0" applyFont="1" applyBorder="1" applyAlignment="1">
      <alignment horizontal="left" vertical="center" wrapText="1"/>
    </xf>
    <xf numFmtId="0" fontId="56" fillId="36" borderId="10" xfId="0" applyFont="1" applyFill="1" applyBorder="1" applyAlignment="1">
      <alignment vertical="center" wrapText="1"/>
    </xf>
    <xf numFmtId="0" fontId="56" fillId="0" borderId="10" xfId="0" applyFont="1" applyBorder="1" applyAlignment="1">
      <alignment vertical="center" wrapText="1"/>
    </xf>
    <xf numFmtId="0" fontId="58" fillId="36" borderId="10" xfId="0" applyFont="1" applyFill="1" applyBorder="1" applyAlignment="1">
      <alignment vertical="center" wrapText="1"/>
    </xf>
    <xf numFmtId="0" fontId="56" fillId="0" borderId="10" xfId="0" applyFont="1" applyBorder="1" applyAlignment="1">
      <alignment horizontal="right" vertical="center" wrapText="1"/>
    </xf>
    <xf numFmtId="0" fontId="64" fillId="36" borderId="10" xfId="0" applyFont="1" applyFill="1" applyBorder="1" applyAlignment="1">
      <alignment horizontal="left" vertical="center" wrapText="1"/>
    </xf>
    <xf numFmtId="0" fontId="56" fillId="0" borderId="10" xfId="0" applyFont="1" applyBorder="1" applyAlignment="1">
      <alignment vertical="center"/>
    </xf>
    <xf numFmtId="0" fontId="48" fillId="0" borderId="10" xfId="0" applyFont="1" applyBorder="1" applyAlignment="1">
      <alignment horizontal="center" vertical="center"/>
    </xf>
    <xf numFmtId="0" fontId="48" fillId="0" borderId="10" xfId="0" applyFont="1" applyBorder="1" applyAlignment="1">
      <alignment vertical="center"/>
    </xf>
    <xf numFmtId="0" fontId="48" fillId="36" borderId="10" xfId="0" applyFont="1" applyFill="1" applyBorder="1" applyAlignment="1">
      <alignment vertical="center"/>
    </xf>
    <xf numFmtId="0" fontId="48" fillId="36" borderId="10" xfId="0" applyFont="1" applyFill="1" applyBorder="1" applyAlignment="1">
      <alignment horizontal="center" vertical="center"/>
    </xf>
    <xf numFmtId="0" fontId="55" fillId="0" borderId="0" xfId="0" applyFont="1" applyBorder="1">
      <alignment vertical="center"/>
    </xf>
    <xf numFmtId="0" fontId="61" fillId="36" borderId="10" xfId="0" applyFont="1" applyFill="1" applyBorder="1" applyAlignment="1">
      <alignment horizontal="left" vertical="center" wrapText="1"/>
    </xf>
    <xf numFmtId="0" fontId="57" fillId="0" borderId="10" xfId="0" applyFont="1" applyBorder="1" applyAlignment="1">
      <alignment horizontal="left" vertical="center" wrapText="1"/>
    </xf>
    <xf numFmtId="0" fontId="55" fillId="0" borderId="0" xfId="0" applyFont="1" applyAlignment="1">
      <alignment horizontal="center" vertical="center"/>
    </xf>
    <xf numFmtId="0" fontId="55" fillId="0" borderId="0" xfId="0" applyFont="1" applyAlignment="1">
      <alignment horizontal="left" vertical="center"/>
    </xf>
    <xf numFmtId="0" fontId="54" fillId="43" borderId="10" xfId="0" applyFont="1" applyFill="1" applyBorder="1" applyAlignment="1">
      <alignment horizontal="center" vertical="center" wrapText="1"/>
    </xf>
    <xf numFmtId="0" fontId="65" fillId="43" borderId="10" xfId="0" applyFont="1" applyFill="1" applyBorder="1" applyAlignment="1">
      <alignment horizontal="center" vertical="center" wrapText="1"/>
    </xf>
    <xf numFmtId="0" fontId="56" fillId="34" borderId="10" xfId="0" applyFont="1" applyFill="1" applyBorder="1" applyAlignment="1">
      <alignment horizontal="center" vertical="center" wrapText="1"/>
    </xf>
    <xf numFmtId="0" fontId="48" fillId="34" borderId="10" xfId="0" applyFont="1" applyFill="1" applyBorder="1" applyAlignment="1">
      <alignment horizontal="center" vertical="center" wrapText="1"/>
    </xf>
    <xf numFmtId="0" fontId="21" fillId="0" borderId="10" xfId="0" applyFont="1" applyBorder="1" applyAlignment="1">
      <alignment horizontal="center" vertical="center"/>
    </xf>
    <xf numFmtId="0" fontId="38" fillId="42" borderId="10" xfId="0" applyFont="1" applyFill="1" applyBorder="1" applyAlignment="1">
      <alignment horizontal="center" vertical="center" wrapText="1"/>
    </xf>
    <xf numFmtId="0" fontId="38" fillId="35" borderId="10" xfId="0" applyFont="1" applyFill="1" applyBorder="1" applyAlignment="1">
      <alignment horizontal="center" vertical="center" wrapText="1"/>
    </xf>
    <xf numFmtId="0" fontId="38" fillId="42" borderId="10" xfId="0" applyFont="1" applyFill="1" applyBorder="1" applyAlignment="1">
      <alignment vertical="center" wrapText="1"/>
    </xf>
    <xf numFmtId="0" fontId="21" fillId="0" borderId="10" xfId="0" applyFont="1" applyBorder="1">
      <alignment vertical="center"/>
    </xf>
    <xf numFmtId="0" fontId="21" fillId="0" borderId="0" xfId="0" applyFont="1">
      <alignment vertical="center"/>
    </xf>
    <xf numFmtId="0" fontId="45" fillId="0" borderId="10" xfId="0" applyFont="1" applyBorder="1" applyAlignment="1">
      <alignment horizontal="center" vertical="center"/>
    </xf>
    <xf numFmtId="0" fontId="36" fillId="44" borderId="10" xfId="0" applyFont="1" applyFill="1" applyBorder="1" applyAlignment="1">
      <alignment horizontal="center" vertical="center" wrapText="1"/>
    </xf>
    <xf numFmtId="0" fontId="36" fillId="44" borderId="10" xfId="0" applyFont="1" applyFill="1" applyBorder="1" applyAlignment="1">
      <alignment horizontal="left" vertical="center" wrapText="1"/>
    </xf>
    <xf numFmtId="0" fontId="45" fillId="0" borderId="10" xfId="0" applyFont="1" applyBorder="1">
      <alignment vertical="center"/>
    </xf>
    <xf numFmtId="0" fontId="45" fillId="0" borderId="0" xfId="0" applyFont="1">
      <alignment vertical="center"/>
    </xf>
    <xf numFmtId="0" fontId="45" fillId="0" borderId="11" xfId="0" applyFont="1" applyBorder="1">
      <alignment vertical="center"/>
    </xf>
    <xf numFmtId="0" fontId="45" fillId="0" borderId="12" xfId="0" applyFont="1" applyBorder="1">
      <alignment vertical="center"/>
    </xf>
    <xf numFmtId="0" fontId="42" fillId="44" borderId="10" xfId="0" applyFont="1" applyFill="1" applyBorder="1" applyAlignment="1">
      <alignment horizontal="center" vertical="center" wrapText="1"/>
    </xf>
    <xf numFmtId="0" fontId="44" fillId="44" borderId="10" xfId="0" applyFont="1" applyFill="1" applyBorder="1" applyAlignment="1">
      <alignment horizontal="center" vertical="center" wrapText="1"/>
    </xf>
    <xf numFmtId="0" fontId="45" fillId="44" borderId="10" xfId="0" applyFont="1" applyFill="1" applyBorder="1" applyAlignment="1">
      <alignment horizontal="center" vertical="center" wrapText="1"/>
    </xf>
    <xf numFmtId="0" fontId="38" fillId="44" borderId="10" xfId="0" applyFont="1" applyFill="1" applyBorder="1" applyAlignment="1">
      <alignment horizontal="center" vertical="center" wrapText="1"/>
    </xf>
    <xf numFmtId="2" fontId="36" fillId="44" borderId="10" xfId="0" applyNumberFormat="1" applyFont="1" applyFill="1" applyBorder="1" applyAlignment="1">
      <alignment horizontal="center" vertical="center" wrapText="1"/>
    </xf>
    <xf numFmtId="0" fontId="45" fillId="36" borderId="10" xfId="0" applyFont="1" applyFill="1" applyBorder="1" applyAlignment="1">
      <alignment horizontal="left" vertical="center" wrapText="1"/>
    </xf>
    <xf numFmtId="0" fontId="45" fillId="0" borderId="0" xfId="0" applyFont="1" applyBorder="1" applyAlignment="1">
      <alignment horizontal="center" vertical="center"/>
    </xf>
    <xf numFmtId="0" fontId="45" fillId="44" borderId="10" xfId="0" applyFont="1" applyFill="1" applyBorder="1" applyAlignment="1">
      <alignment horizontal="left" vertical="center" wrapText="1"/>
    </xf>
    <xf numFmtId="0" fontId="45" fillId="36" borderId="10" xfId="0" applyFont="1" applyFill="1" applyBorder="1" applyAlignment="1">
      <alignment horizontal="center" vertical="center" wrapText="1"/>
    </xf>
    <xf numFmtId="2" fontId="45" fillId="44" borderId="10" xfId="0" applyNumberFormat="1" applyFont="1" applyFill="1" applyBorder="1" applyAlignment="1">
      <alignment horizontal="center" vertical="center" wrapText="1"/>
    </xf>
    <xf numFmtId="0" fontId="45" fillId="38" borderId="10" xfId="0" applyFont="1" applyFill="1" applyBorder="1" applyAlignment="1">
      <alignment horizontal="center" vertical="center" wrapText="1"/>
    </xf>
    <xf numFmtId="2" fontId="45" fillId="38" borderId="10" xfId="0" applyNumberFormat="1" applyFont="1" applyFill="1" applyBorder="1" applyAlignment="1">
      <alignment horizontal="center" vertical="center" wrapText="1"/>
    </xf>
    <xf numFmtId="177" fontId="45" fillId="44" borderId="10" xfId="0" applyNumberFormat="1" applyFont="1" applyFill="1" applyBorder="1" applyAlignment="1">
      <alignment horizontal="center" vertical="center" wrapText="1"/>
    </xf>
    <xf numFmtId="177" fontId="45" fillId="38" borderId="10" xfId="0" applyNumberFormat="1" applyFont="1" applyFill="1" applyBorder="1" applyAlignment="1">
      <alignment horizontal="center" vertical="center" wrapText="1"/>
    </xf>
    <xf numFmtId="0" fontId="45" fillId="38" borderId="10" xfId="0" applyFont="1" applyFill="1" applyBorder="1" applyAlignment="1">
      <alignment horizontal="center" vertical="center"/>
    </xf>
    <xf numFmtId="0" fontId="45" fillId="38" borderId="10" xfId="0" applyFont="1" applyFill="1" applyBorder="1" applyAlignment="1">
      <alignment vertical="center" wrapText="1"/>
    </xf>
    <xf numFmtId="0" fontId="38" fillId="36" borderId="10" xfId="0" applyFont="1" applyFill="1" applyBorder="1" applyAlignment="1">
      <alignment horizontal="center" vertical="center" wrapText="1"/>
    </xf>
    <xf numFmtId="0" fontId="36" fillId="37" borderId="10" xfId="0" applyFont="1" applyFill="1" applyBorder="1" applyAlignment="1">
      <alignment horizontal="center" vertical="center" wrapText="1"/>
    </xf>
    <xf numFmtId="0" fontId="45" fillId="37" borderId="10" xfId="0" applyFont="1" applyFill="1" applyBorder="1" applyAlignment="1">
      <alignment horizontal="center" vertical="center"/>
    </xf>
    <xf numFmtId="0" fontId="36" fillId="37" borderId="10" xfId="0" applyFont="1" applyFill="1" applyBorder="1" applyAlignment="1">
      <alignment horizontal="left" vertical="center" wrapText="1"/>
    </xf>
    <xf numFmtId="1" fontId="36" fillId="37" borderId="10" xfId="0" applyNumberFormat="1" applyFont="1" applyFill="1" applyBorder="1" applyAlignment="1">
      <alignment horizontal="center" vertical="center" wrapText="1"/>
    </xf>
    <xf numFmtId="0" fontId="45" fillId="37" borderId="10" xfId="0" applyFont="1" applyFill="1" applyBorder="1">
      <alignment vertical="center"/>
    </xf>
    <xf numFmtId="0" fontId="45" fillId="37" borderId="0" xfId="0" applyFont="1" applyFill="1">
      <alignment vertical="center"/>
    </xf>
    <xf numFmtId="0" fontId="38" fillId="37" borderId="10" xfId="0" applyFont="1" applyFill="1" applyBorder="1" applyAlignment="1">
      <alignment horizontal="center" vertical="center" wrapText="1"/>
    </xf>
    <xf numFmtId="1" fontId="45" fillId="37" borderId="10" xfId="0" applyNumberFormat="1" applyFont="1" applyFill="1" applyBorder="1" applyAlignment="1">
      <alignment horizontal="center" vertical="center"/>
    </xf>
    <xf numFmtId="2" fontId="36" fillId="37" borderId="10" xfId="0" applyNumberFormat="1" applyFont="1" applyFill="1" applyBorder="1" applyAlignment="1">
      <alignment horizontal="center" vertical="center" wrapText="1"/>
    </xf>
    <xf numFmtId="2" fontId="36" fillId="37" borderId="10" xfId="0" applyNumberFormat="1" applyFont="1" applyFill="1" applyBorder="1" applyAlignment="1">
      <alignment horizontal="left" vertical="center" wrapText="1"/>
    </xf>
    <xf numFmtId="2" fontId="45" fillId="37" borderId="10" xfId="0" applyNumberFormat="1" applyFont="1" applyFill="1" applyBorder="1">
      <alignment vertical="center"/>
    </xf>
    <xf numFmtId="2" fontId="45" fillId="37" borderId="0" xfId="0" applyNumberFormat="1" applyFont="1" applyFill="1">
      <alignment vertical="center"/>
    </xf>
    <xf numFmtId="0" fontId="66" fillId="44" borderId="10" xfId="0" applyFont="1" applyFill="1" applyBorder="1" applyAlignment="1">
      <alignment horizontal="left" vertical="center" wrapText="1"/>
    </xf>
    <xf numFmtId="0" fontId="66" fillId="44" borderId="10" xfId="0" applyFont="1" applyFill="1" applyBorder="1" applyAlignment="1">
      <alignment horizontal="center" vertical="center" wrapText="1"/>
    </xf>
    <xf numFmtId="0" fontId="67" fillId="44" borderId="10" xfId="0" applyFont="1" applyFill="1" applyBorder="1" applyAlignment="1">
      <alignment horizontal="center" vertical="center" wrapText="1"/>
    </xf>
    <xf numFmtId="0" fontId="45" fillId="0" borderId="11" xfId="0" applyFont="1" applyBorder="1" applyAlignment="1">
      <alignment horizontal="center" vertical="center"/>
    </xf>
    <xf numFmtId="176" fontId="36" fillId="44" borderId="10" xfId="0" applyNumberFormat="1" applyFont="1" applyFill="1" applyBorder="1" applyAlignment="1">
      <alignment horizontal="center" vertical="center" wrapText="1"/>
    </xf>
    <xf numFmtId="0" fontId="45" fillId="0" borderId="12" xfId="0" applyFont="1" applyBorder="1" applyAlignment="1">
      <alignment horizontal="center" vertical="center"/>
    </xf>
    <xf numFmtId="0" fontId="42" fillId="44" borderId="10" xfId="0" applyFont="1" applyFill="1" applyBorder="1" applyAlignment="1">
      <alignment horizontal="left" vertical="center" wrapText="1"/>
    </xf>
    <xf numFmtId="177" fontId="45" fillId="33" borderId="10" xfId="0" applyNumberFormat="1" applyFont="1" applyFill="1" applyBorder="1" applyAlignment="1">
      <alignment horizontal="center" vertical="center" wrapText="1"/>
    </xf>
    <xf numFmtId="0" fontId="21" fillId="44" borderId="10" xfId="0" applyFont="1" applyFill="1" applyBorder="1" applyAlignment="1">
      <alignment horizontal="center" vertical="center" wrapText="1"/>
    </xf>
    <xf numFmtId="0" fontId="45" fillId="0" borderId="10" xfId="0" applyFont="1" applyBorder="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45" fillId="0" borderId="0" xfId="0" applyFont="1" applyAlignment="1">
      <alignment horizontal="left" vertical="center"/>
    </xf>
    <xf numFmtId="0" fontId="38" fillId="46" borderId="10" xfId="0" applyFont="1" applyFill="1" applyBorder="1" applyAlignment="1">
      <alignment horizontal="center" vertical="center" wrapText="1"/>
    </xf>
    <xf numFmtId="0" fontId="38" fillId="39" borderId="10" xfId="0" applyFont="1" applyFill="1" applyBorder="1" applyAlignment="1">
      <alignment horizontal="center" vertical="center" wrapText="1"/>
    </xf>
    <xf numFmtId="0" fontId="38" fillId="37" borderId="10" xfId="0" applyFont="1" applyFill="1" applyBorder="1" applyAlignment="1">
      <alignment horizontal="left" vertical="center" wrapText="1"/>
    </xf>
    <xf numFmtId="0" fontId="38" fillId="34" borderId="10" xfId="0" applyFont="1" applyFill="1" applyBorder="1" applyAlignment="1">
      <alignment horizontal="center" vertical="center" wrapText="1"/>
    </xf>
    <xf numFmtId="0" fontId="45" fillId="44" borderId="10" xfId="0" applyFont="1" applyFill="1" applyBorder="1" applyAlignment="1">
      <alignment vertical="center" wrapText="1"/>
    </xf>
    <xf numFmtId="0" fontId="45" fillId="40" borderId="10" xfId="0" applyFont="1" applyFill="1" applyBorder="1" applyAlignment="1">
      <alignment horizontal="center" vertical="center" wrapText="1"/>
    </xf>
    <xf numFmtId="0" fontId="45" fillId="39" borderId="10" xfId="0" applyFont="1" applyFill="1" applyBorder="1" applyAlignment="1">
      <alignment horizontal="center" vertical="center" wrapText="1"/>
    </xf>
    <xf numFmtId="9" fontId="45" fillId="44" borderId="10" xfId="0" applyNumberFormat="1" applyFont="1" applyFill="1" applyBorder="1" applyAlignment="1">
      <alignment horizontal="center" vertical="center" wrapText="1"/>
    </xf>
    <xf numFmtId="10" fontId="45" fillId="44" borderId="10" xfId="0" applyNumberFormat="1" applyFont="1" applyFill="1" applyBorder="1" applyAlignment="1">
      <alignment horizontal="center" vertical="center" wrapText="1"/>
    </xf>
    <xf numFmtId="0" fontId="45" fillId="35" borderId="10" xfId="0" applyFont="1" applyFill="1" applyBorder="1" applyAlignment="1">
      <alignment horizontal="center" vertical="center" wrapText="1"/>
    </xf>
    <xf numFmtId="0" fontId="45" fillId="41" borderId="10" xfId="0" applyFont="1" applyFill="1" applyBorder="1" applyAlignment="1">
      <alignment horizontal="center" vertical="center" wrapText="1"/>
    </xf>
    <xf numFmtId="177" fontId="45" fillId="34" borderId="10" xfId="0" applyNumberFormat="1" applyFont="1" applyFill="1" applyBorder="1" applyAlignment="1">
      <alignment horizontal="center" vertical="center" wrapText="1"/>
    </xf>
    <xf numFmtId="0" fontId="21" fillId="36" borderId="10" xfId="0" applyFont="1" applyFill="1" applyBorder="1" applyAlignment="1">
      <alignment horizontal="center" vertical="center" wrapText="1"/>
    </xf>
    <xf numFmtId="178" fontId="45" fillId="44" borderId="10" xfId="0" applyNumberFormat="1" applyFont="1" applyFill="1" applyBorder="1" applyAlignment="1">
      <alignment horizontal="center" vertical="center" wrapText="1"/>
    </xf>
    <xf numFmtId="0" fontId="21" fillId="39" borderId="10" xfId="0" applyFont="1" applyFill="1" applyBorder="1" applyAlignment="1">
      <alignment horizontal="center" vertical="center" wrapText="1"/>
    </xf>
    <xf numFmtId="0" fontId="45" fillId="37" borderId="10" xfId="0" applyFont="1" applyFill="1" applyBorder="1" applyAlignment="1">
      <alignment horizontal="center" vertical="center" wrapText="1"/>
    </xf>
    <xf numFmtId="181" fontId="45" fillId="37" borderId="10" xfId="0" applyNumberFormat="1" applyFont="1" applyFill="1" applyBorder="1" applyAlignment="1">
      <alignment horizontal="center" vertical="center" wrapText="1"/>
    </xf>
    <xf numFmtId="1" fontId="45" fillId="37" borderId="10" xfId="0" applyNumberFormat="1" applyFont="1" applyFill="1" applyBorder="1" applyAlignment="1">
      <alignment horizontal="center" vertical="center" wrapText="1"/>
    </xf>
    <xf numFmtId="0" fontId="45" fillId="37" borderId="10" xfId="0" applyFont="1" applyFill="1" applyBorder="1" applyAlignment="1">
      <alignment horizontal="left" vertical="center" wrapText="1"/>
    </xf>
    <xf numFmtId="0" fontId="21" fillId="37" borderId="10" xfId="0" applyFont="1" applyFill="1" applyBorder="1" applyAlignment="1">
      <alignment horizontal="center" vertical="center" wrapText="1"/>
    </xf>
    <xf numFmtId="2" fontId="45" fillId="37" borderId="10" xfId="0" applyNumberFormat="1" applyFont="1" applyFill="1" applyBorder="1" applyAlignment="1">
      <alignment horizontal="center" vertical="center" wrapText="1"/>
    </xf>
    <xf numFmtId="2" fontId="21" fillId="37" borderId="10" xfId="0" applyNumberFormat="1" applyFont="1" applyFill="1" applyBorder="1" applyAlignment="1">
      <alignment horizontal="center" vertical="center" wrapText="1"/>
    </xf>
    <xf numFmtId="2" fontId="45" fillId="37" borderId="10" xfId="0" applyNumberFormat="1" applyFont="1" applyFill="1" applyBorder="1" applyAlignment="1">
      <alignment horizontal="left" vertical="center" wrapText="1"/>
    </xf>
    <xf numFmtId="178" fontId="45" fillId="37" borderId="10" xfId="0" applyNumberFormat="1" applyFont="1" applyFill="1" applyBorder="1" applyAlignment="1">
      <alignment horizontal="center" vertical="center" wrapText="1"/>
    </xf>
    <xf numFmtId="0" fontId="45" fillId="34" borderId="10" xfId="0" applyFont="1" applyFill="1" applyBorder="1" applyAlignment="1">
      <alignment horizontal="center" vertical="center" wrapText="1"/>
    </xf>
    <xf numFmtId="0" fontId="68" fillId="34" borderId="10" xfId="42" applyFont="1" applyFill="1" applyBorder="1" applyAlignment="1">
      <alignment horizontal="left" vertical="center" wrapText="1"/>
    </xf>
    <xf numFmtId="0" fontId="45" fillId="33" borderId="10" xfId="0" applyFont="1" applyFill="1" applyBorder="1" applyAlignment="1">
      <alignment horizontal="center" vertical="center" wrapText="1"/>
    </xf>
    <xf numFmtId="180" fontId="45" fillId="44" borderId="10" xfId="0" applyNumberFormat="1" applyFont="1" applyFill="1" applyBorder="1" applyAlignment="1">
      <alignment horizontal="center" vertical="center" wrapText="1"/>
    </xf>
    <xf numFmtId="179" fontId="45" fillId="44" borderId="10" xfId="0" applyNumberFormat="1" applyFont="1" applyFill="1" applyBorder="1" applyAlignment="1">
      <alignment horizontal="center" vertical="center" wrapText="1"/>
    </xf>
    <xf numFmtId="0" fontId="69" fillId="44" borderId="10" xfId="0" applyFont="1" applyFill="1" applyBorder="1" applyAlignment="1">
      <alignment horizontal="left" vertical="center" wrapText="1"/>
    </xf>
    <xf numFmtId="0" fontId="45" fillId="44" borderId="10" xfId="0" quotePrefix="1" applyFont="1" applyFill="1" applyBorder="1" applyAlignment="1">
      <alignment vertical="center" wrapText="1"/>
    </xf>
    <xf numFmtId="0" fontId="45" fillId="45" borderId="10" xfId="0" applyFont="1" applyFill="1" applyBorder="1" applyAlignment="1">
      <alignment horizontal="center" vertical="center" wrapText="1"/>
    </xf>
    <xf numFmtId="0" fontId="21" fillId="34" borderId="10" xfId="0" applyFont="1" applyFill="1" applyBorder="1" applyAlignment="1">
      <alignment horizontal="left" vertical="center" wrapText="1"/>
    </xf>
    <xf numFmtId="0" fontId="45" fillId="34" borderId="10" xfId="0" applyFont="1" applyFill="1" applyBorder="1" applyAlignment="1">
      <alignment horizontal="left" vertical="center" wrapText="1"/>
    </xf>
    <xf numFmtId="0" fontId="21" fillId="40" borderId="10" xfId="0" applyFont="1" applyFill="1" applyBorder="1" applyAlignment="1">
      <alignment horizontal="center" vertical="center" wrapText="1"/>
    </xf>
    <xf numFmtId="177" fontId="21" fillId="33" borderId="10" xfId="0" applyNumberFormat="1" applyFont="1" applyFill="1" applyBorder="1" applyAlignment="1">
      <alignment horizontal="center" vertical="center" wrapText="1"/>
    </xf>
    <xf numFmtId="10" fontId="45" fillId="44" borderId="10" xfId="0" applyNumberFormat="1" applyFont="1" applyFill="1" applyBorder="1" applyAlignment="1">
      <alignment vertical="center" wrapText="1"/>
    </xf>
    <xf numFmtId="0" fontId="45" fillId="0" borderId="10" xfId="0" applyFont="1" applyFill="1" applyBorder="1" applyAlignment="1">
      <alignment horizontal="center" vertical="center" wrapText="1"/>
    </xf>
    <xf numFmtId="0" fontId="72" fillId="47" borderId="14" xfId="0" applyFont="1" applyFill="1" applyBorder="1" applyAlignment="1">
      <alignment horizontal="left" vertical="center" wrapText="1"/>
    </xf>
    <xf numFmtId="0" fontId="71" fillId="47" borderId="14" xfId="0" applyFont="1" applyFill="1" applyBorder="1" applyAlignment="1">
      <alignment horizontal="left" vertical="center" wrapText="1"/>
    </xf>
    <xf numFmtId="0" fontId="72" fillId="47" borderId="15" xfId="0" applyFont="1" applyFill="1" applyBorder="1" applyAlignment="1">
      <alignment horizontal="left" vertical="center" wrapText="1"/>
    </xf>
    <xf numFmtId="0" fontId="72" fillId="47" borderId="15" xfId="0" applyFont="1" applyFill="1" applyBorder="1" applyAlignment="1">
      <alignment horizontal="center" vertical="center" wrapText="1"/>
    </xf>
    <xf numFmtId="0" fontId="35" fillId="0" borderId="0" xfId="0" applyFont="1" applyAlignment="1">
      <alignment horizontal="justify" vertical="center" wrapText="1"/>
    </xf>
    <xf numFmtId="0" fontId="35" fillId="0" borderId="13" xfId="0" applyFont="1" applyBorder="1" applyAlignment="1">
      <alignment horizontal="justify" vertical="center" wrapText="1"/>
    </xf>
    <xf numFmtId="0" fontId="35" fillId="0" borderId="16" xfId="0" applyFont="1" applyBorder="1" applyAlignment="1">
      <alignment horizontal="justify" vertical="center" wrapText="1"/>
    </xf>
    <xf numFmtId="0" fontId="35" fillId="0" borderId="0" xfId="0" applyFont="1" applyAlignment="1">
      <alignment horizontal="left" vertical="center" wrapText="1"/>
    </xf>
    <xf numFmtId="0" fontId="35" fillId="0" borderId="13" xfId="0" applyFont="1" applyBorder="1" applyAlignment="1">
      <alignment horizontal="left" vertical="center" wrapText="1"/>
    </xf>
    <xf numFmtId="0" fontId="0" fillId="0" borderId="16" xfId="0" applyBorder="1" applyAlignment="1">
      <alignment vertical="center" wrapText="1"/>
    </xf>
    <xf numFmtId="0" fontId="35" fillId="0" borderId="16" xfId="0" applyFont="1" applyBorder="1" applyAlignment="1">
      <alignment horizontal="left" vertical="center" wrapText="1"/>
    </xf>
    <xf numFmtId="0" fontId="0" fillId="0" borderId="17" xfId="0" applyBorder="1" applyAlignment="1">
      <alignment vertical="center" wrapText="1"/>
    </xf>
    <xf numFmtId="0" fontId="35" fillId="0" borderId="17" xfId="0" applyFont="1" applyBorder="1" applyAlignment="1">
      <alignment horizontal="justify" vertical="center" wrapText="1"/>
    </xf>
    <xf numFmtId="0" fontId="35" fillId="0" borderId="17" xfId="0" applyFont="1" applyBorder="1" applyAlignment="1">
      <alignment horizontal="left" vertical="center" wrapText="1"/>
    </xf>
    <xf numFmtId="0" fontId="0" fillId="0" borderId="0" xfId="0" applyAlignment="1">
      <alignment horizontal="center" vertical="center"/>
    </xf>
    <xf numFmtId="0" fontId="35" fillId="0" borderId="19" xfId="0" applyFont="1" applyBorder="1" applyAlignment="1">
      <alignment horizontal="justify" vertical="center" wrapText="1"/>
    </xf>
    <xf numFmtId="0" fontId="35" fillId="0" borderId="0" xfId="0" applyFont="1" applyBorder="1" applyAlignment="1">
      <alignment horizontal="justify" vertical="center" wrapText="1"/>
    </xf>
    <xf numFmtId="0" fontId="78" fillId="34" borderId="10" xfId="0" applyFont="1" applyFill="1" applyBorder="1" applyAlignment="1">
      <alignment horizontal="center" vertical="center" wrapText="1"/>
    </xf>
    <xf numFmtId="0" fontId="78" fillId="38" borderId="10" xfId="0" applyFont="1" applyFill="1" applyBorder="1" applyAlignment="1">
      <alignment horizontal="center" vertical="center" wrapText="1"/>
    </xf>
    <xf numFmtId="0" fontId="78" fillId="42" borderId="10" xfId="0" applyFont="1" applyFill="1" applyBorder="1" applyAlignment="1">
      <alignment horizontal="center" vertical="center" wrapText="1"/>
    </xf>
    <xf numFmtId="0" fontId="78" fillId="34" borderId="10" xfId="0" applyFont="1" applyFill="1" applyBorder="1" applyAlignment="1">
      <alignment horizontal="center" vertical="center"/>
    </xf>
    <xf numFmtId="0" fontId="48" fillId="0" borderId="10" xfId="0" applyFont="1" applyBorder="1" applyAlignment="1">
      <alignment horizontal="left" vertical="center"/>
    </xf>
    <xf numFmtId="0" fontId="56"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39" fillId="0" borderId="10" xfId="0" applyFont="1" applyBorder="1" applyAlignment="1">
      <alignment horizontal="left" vertical="center" wrapText="1"/>
    </xf>
    <xf numFmtId="0" fontId="45" fillId="44" borderId="10" xfId="0" applyFont="1" applyFill="1" applyBorder="1" applyAlignment="1">
      <alignment horizontal="center" vertical="center" wrapText="1"/>
    </xf>
    <xf numFmtId="0" fontId="45" fillId="44" borderId="10" xfId="0" applyFont="1" applyFill="1" applyBorder="1" applyAlignment="1">
      <alignment horizontal="left" vertical="center" wrapText="1"/>
    </xf>
    <xf numFmtId="0" fontId="22" fillId="44" borderId="10" xfId="0" applyFont="1" applyFill="1" applyBorder="1" applyAlignment="1">
      <alignment horizontal="center" vertical="center" wrapText="1"/>
    </xf>
    <xf numFmtId="0" fontId="22" fillId="44" borderId="10" xfId="0" applyFont="1" applyFill="1" applyBorder="1" applyAlignment="1">
      <alignment horizontal="left" vertical="center" wrapText="1"/>
    </xf>
    <xf numFmtId="0" fontId="35" fillId="0" borderId="13" xfId="0" applyFont="1" applyBorder="1" applyAlignment="1">
      <alignment horizontal="left" vertical="center" wrapText="1"/>
    </xf>
    <xf numFmtId="0" fontId="35" fillId="0" borderId="0" xfId="0" applyFont="1" applyBorder="1" applyAlignment="1">
      <alignment horizontal="left" vertical="center" wrapText="1"/>
    </xf>
    <xf numFmtId="0" fontId="35" fillId="0" borderId="17" xfId="0" applyFont="1" applyBorder="1" applyAlignment="1">
      <alignment horizontal="left" vertical="center" wrapText="1"/>
    </xf>
    <xf numFmtId="0" fontId="32" fillId="0" borderId="13" xfId="0" applyFont="1" applyBorder="1" applyAlignment="1">
      <alignment horizontal="left" vertical="center" wrapText="1"/>
    </xf>
    <xf numFmtId="0" fontId="32" fillId="0" borderId="0" xfId="0" applyFont="1" applyBorder="1" applyAlignment="1">
      <alignment horizontal="left" vertical="center" wrapText="1"/>
    </xf>
    <xf numFmtId="0" fontId="32" fillId="0" borderId="16" xfId="0" applyFont="1" applyBorder="1" applyAlignment="1">
      <alignment horizontal="left" vertical="center" wrapText="1"/>
    </xf>
    <xf numFmtId="0" fontId="32" fillId="0" borderId="17" xfId="0" applyFont="1" applyBorder="1" applyAlignment="1">
      <alignment horizontal="left" vertical="center" wrapText="1"/>
    </xf>
    <xf numFmtId="0" fontId="72" fillId="47" borderId="14" xfId="0" applyFont="1" applyFill="1" applyBorder="1" applyAlignment="1">
      <alignment horizontal="left" vertical="center" wrapText="1"/>
    </xf>
    <xf numFmtId="0" fontId="71" fillId="47" borderId="15" xfId="0" applyFont="1" applyFill="1" applyBorder="1" applyAlignment="1">
      <alignment horizontal="left" vertical="center" wrapText="1"/>
    </xf>
    <xf numFmtId="0" fontId="35" fillId="0" borderId="16" xfId="0" applyFont="1" applyBorder="1" applyAlignment="1">
      <alignment horizontal="left" vertical="center" wrapText="1"/>
    </xf>
    <xf numFmtId="0" fontId="35" fillId="0" borderId="13" xfId="0" applyFont="1" applyBorder="1" applyAlignment="1">
      <alignment horizontal="justify" vertical="center" wrapText="1"/>
    </xf>
    <xf numFmtId="0" fontId="35" fillId="0" borderId="0" xfId="0" applyFont="1" applyBorder="1" applyAlignment="1">
      <alignment horizontal="justify" vertical="center" wrapText="1"/>
    </xf>
    <xf numFmtId="0" fontId="35" fillId="0" borderId="16" xfId="0" applyFont="1" applyBorder="1" applyAlignment="1">
      <alignment horizontal="justify" vertical="center" wrapText="1"/>
    </xf>
    <xf numFmtId="0" fontId="35" fillId="0" borderId="19" xfId="0" applyFont="1" applyBorder="1" applyAlignment="1">
      <alignment horizontal="left" vertical="center" wrapText="1"/>
    </xf>
    <xf numFmtId="0" fontId="32" fillId="0" borderId="18" xfId="0" applyFont="1" applyBorder="1" applyAlignment="1">
      <alignment horizontal="right" vertical="center" wrapText="1"/>
    </xf>
  </cellXfs>
  <cellStyles count="43">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0"/>
  <tableStyles count="0" defaultTableStyle="TableStyleMedium2" defaultPivotStyle="PivotStyleLight16"/>
  <colors>
    <mruColors>
      <color rgb="FFCCFF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calc.org/calc/comparison_of_means.ph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calc.org/calc/comparison_of_mean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Z39"/>
  <sheetViews>
    <sheetView tabSelected="1" zoomScale="70" zoomScaleNormal="70" workbookViewId="0">
      <pane ySplit="1" topLeftCell="A2" activePane="bottomLeft" state="frozen"/>
      <selection pane="bottomLeft" sqref="A1:W39"/>
    </sheetView>
  </sheetViews>
  <sheetFormatPr defaultColWidth="8.5" defaultRowHeight="46.5" customHeight="1" x14ac:dyDescent="0.3"/>
  <cols>
    <col min="1" max="1" width="10" style="156" customWidth="1"/>
    <col min="2" max="4" width="13.25" style="156" customWidth="1"/>
    <col min="5" max="5" width="31.125" style="156" customWidth="1"/>
    <col min="6" max="6" width="12.25" style="172" customWidth="1"/>
    <col min="7" max="7" width="31.375" style="156" customWidth="1"/>
    <col min="8" max="8" width="29.25" style="156" customWidth="1"/>
    <col min="9" max="9" width="12.25" style="156" customWidth="1"/>
    <col min="10" max="10" width="12.25" style="157" customWidth="1"/>
    <col min="11" max="11" width="26.5" style="156" customWidth="1"/>
    <col min="12" max="13" width="24.125" style="156" customWidth="1"/>
    <col min="14" max="18" width="23.5" style="156" customWidth="1"/>
    <col min="19" max="20" width="15.5" style="157" customWidth="1"/>
    <col min="21" max="22" width="15.5" style="156" customWidth="1"/>
    <col min="23" max="23" width="30.25" style="156" customWidth="1"/>
    <col min="24" max="24" width="30.25" style="155" customWidth="1"/>
    <col min="25" max="25" width="25.375" style="155" customWidth="1"/>
    <col min="26" max="26" width="17.75" style="155" customWidth="1"/>
    <col min="27" max="16384" width="8.5" style="156"/>
  </cols>
  <sheetData>
    <row r="1" spans="1:24" ht="46.5" customHeight="1" x14ac:dyDescent="0.3">
      <c r="A1" s="337" t="s">
        <v>34</v>
      </c>
      <c r="B1" s="334" t="s">
        <v>29</v>
      </c>
      <c r="C1" s="334" t="s">
        <v>33</v>
      </c>
      <c r="D1" s="334" t="s">
        <v>30</v>
      </c>
      <c r="E1" s="335" t="s">
        <v>31</v>
      </c>
      <c r="F1" s="334" t="s">
        <v>43</v>
      </c>
      <c r="G1" s="335" t="s">
        <v>167</v>
      </c>
      <c r="H1" s="335" t="s">
        <v>161</v>
      </c>
      <c r="I1" s="335" t="s">
        <v>44</v>
      </c>
      <c r="J1" s="336" t="s">
        <v>45</v>
      </c>
      <c r="K1" s="336" t="s">
        <v>46</v>
      </c>
      <c r="L1" s="336" t="s">
        <v>158</v>
      </c>
      <c r="M1" s="335" t="s">
        <v>47</v>
      </c>
      <c r="N1" s="335" t="s">
        <v>1335</v>
      </c>
      <c r="O1" s="335" t="s">
        <v>1336</v>
      </c>
      <c r="P1" s="335" t="s">
        <v>1333</v>
      </c>
      <c r="Q1" s="335" t="s">
        <v>1334</v>
      </c>
      <c r="R1" s="335" t="s">
        <v>1332</v>
      </c>
      <c r="S1" s="335" t="s">
        <v>1337</v>
      </c>
      <c r="T1" s="335" t="s">
        <v>1338</v>
      </c>
      <c r="U1" s="335" t="s">
        <v>1345</v>
      </c>
      <c r="V1" s="335" t="s">
        <v>1339</v>
      </c>
      <c r="W1" s="337" t="s">
        <v>131</v>
      </c>
      <c r="X1" s="335" t="s">
        <v>92</v>
      </c>
    </row>
    <row r="2" spans="1:24" ht="46.5" customHeight="1" x14ac:dyDescent="0.3">
      <c r="A2" s="159">
        <v>4</v>
      </c>
      <c r="B2" s="158">
        <v>30570787</v>
      </c>
      <c r="C2" s="159">
        <v>277</v>
      </c>
      <c r="D2" s="158">
        <v>2019</v>
      </c>
      <c r="E2" s="160" t="s">
        <v>56</v>
      </c>
      <c r="F2" s="160" t="s">
        <v>95</v>
      </c>
      <c r="G2" s="162" t="s">
        <v>1155</v>
      </c>
      <c r="H2" s="162" t="s">
        <v>1147</v>
      </c>
      <c r="I2" s="163" t="s">
        <v>1148</v>
      </c>
      <c r="J2" s="159" t="s">
        <v>106</v>
      </c>
      <c r="K2" s="160" t="s">
        <v>123</v>
      </c>
      <c r="L2" s="160" t="s">
        <v>173</v>
      </c>
      <c r="M2" s="162" t="s">
        <v>174</v>
      </c>
      <c r="N2" s="162" t="s">
        <v>1340</v>
      </c>
      <c r="O2" s="162" t="s">
        <v>1341</v>
      </c>
      <c r="P2" s="162" t="s">
        <v>1342</v>
      </c>
      <c r="Q2" s="162" t="s">
        <v>1343</v>
      </c>
      <c r="R2" s="162" t="s">
        <v>1344</v>
      </c>
      <c r="S2" s="158" t="s">
        <v>1346</v>
      </c>
      <c r="T2" s="158" t="s">
        <v>1346</v>
      </c>
      <c r="U2" s="162" t="s">
        <v>1347</v>
      </c>
      <c r="V2" s="162" t="s">
        <v>1348</v>
      </c>
      <c r="W2" s="160" t="s">
        <v>26</v>
      </c>
      <c r="X2" s="160" t="s">
        <v>57</v>
      </c>
    </row>
    <row r="3" spans="1:24" ht="46.5" customHeight="1" x14ac:dyDescent="0.3">
      <c r="A3" s="159">
        <v>1</v>
      </c>
      <c r="B3" s="158">
        <v>2019758808</v>
      </c>
      <c r="C3" s="159">
        <v>516</v>
      </c>
      <c r="D3" s="158">
        <v>2022</v>
      </c>
      <c r="E3" s="160" t="s">
        <v>52</v>
      </c>
      <c r="F3" s="160" t="s">
        <v>95</v>
      </c>
      <c r="G3" s="162" t="s">
        <v>1149</v>
      </c>
      <c r="H3" s="162" t="s">
        <v>1150</v>
      </c>
      <c r="I3" s="163" t="s">
        <v>1151</v>
      </c>
      <c r="J3" s="159" t="s">
        <v>106</v>
      </c>
      <c r="K3" s="160" t="s">
        <v>1156</v>
      </c>
      <c r="L3" s="160" t="s">
        <v>1157</v>
      </c>
      <c r="M3" s="162" t="s">
        <v>157</v>
      </c>
      <c r="N3" s="162" t="s">
        <v>1349</v>
      </c>
      <c r="O3" s="162" t="s">
        <v>1350</v>
      </c>
      <c r="P3" s="162" t="s">
        <v>1351</v>
      </c>
      <c r="Q3" s="162" t="s">
        <v>1352</v>
      </c>
      <c r="R3" s="162" t="s">
        <v>1353</v>
      </c>
      <c r="S3" s="158" t="s">
        <v>1346</v>
      </c>
      <c r="T3" s="158" t="s">
        <v>1346</v>
      </c>
      <c r="U3" s="162" t="s">
        <v>1354</v>
      </c>
      <c r="V3" s="162" t="s">
        <v>1355</v>
      </c>
      <c r="W3" s="160" t="s">
        <v>28</v>
      </c>
      <c r="X3" s="160" t="s">
        <v>53</v>
      </c>
    </row>
    <row r="4" spans="1:24" ht="46.5" customHeight="1" x14ac:dyDescent="0.3">
      <c r="A4" s="159">
        <v>9</v>
      </c>
      <c r="B4" s="158">
        <v>26815709</v>
      </c>
      <c r="C4" s="159">
        <v>311</v>
      </c>
      <c r="D4" s="158">
        <v>2016</v>
      </c>
      <c r="E4" s="160" t="s">
        <v>66</v>
      </c>
      <c r="F4" s="160" t="s">
        <v>97</v>
      </c>
      <c r="G4" s="162" t="s">
        <v>198</v>
      </c>
      <c r="H4" s="162" t="s">
        <v>1027</v>
      </c>
      <c r="I4" s="163" t="s">
        <v>199</v>
      </c>
      <c r="J4" s="159" t="s">
        <v>106</v>
      </c>
      <c r="K4" s="160" t="s">
        <v>110</v>
      </c>
      <c r="L4" s="160" t="s">
        <v>200</v>
      </c>
      <c r="M4" s="162" t="s">
        <v>201</v>
      </c>
      <c r="N4" s="162" t="s">
        <v>1356</v>
      </c>
      <c r="O4" s="162" t="s">
        <v>1357</v>
      </c>
      <c r="P4" s="162" t="s">
        <v>1358</v>
      </c>
      <c r="Q4" s="162" t="s">
        <v>1343</v>
      </c>
      <c r="R4" s="162" t="s">
        <v>1353</v>
      </c>
      <c r="S4" s="158" t="s">
        <v>1346</v>
      </c>
      <c r="T4" s="158" t="s">
        <v>1346</v>
      </c>
      <c r="U4" s="162" t="s">
        <v>1347</v>
      </c>
      <c r="V4" s="162" t="s">
        <v>1359</v>
      </c>
      <c r="W4" s="160" t="s">
        <v>21</v>
      </c>
      <c r="X4" s="160" t="s">
        <v>67</v>
      </c>
    </row>
    <row r="5" spans="1:24" ht="46.5" customHeight="1" x14ac:dyDescent="0.3">
      <c r="A5" s="159">
        <v>3</v>
      </c>
      <c r="B5" s="158">
        <v>2003812552</v>
      </c>
      <c r="C5" s="164">
        <v>599</v>
      </c>
      <c r="D5" s="165">
        <v>2019</v>
      </c>
      <c r="E5" s="166" t="s">
        <v>40</v>
      </c>
      <c r="F5" s="166" t="s">
        <v>96</v>
      </c>
      <c r="G5" s="167" t="s">
        <v>169</v>
      </c>
      <c r="H5" s="162" t="s">
        <v>168</v>
      </c>
      <c r="I5" s="163" t="s">
        <v>170</v>
      </c>
      <c r="J5" s="159" t="s">
        <v>106</v>
      </c>
      <c r="K5" s="170" t="s">
        <v>122</v>
      </c>
      <c r="L5" s="170" t="s">
        <v>172</v>
      </c>
      <c r="M5" s="162" t="s">
        <v>171</v>
      </c>
      <c r="N5" s="162" t="s">
        <v>1360</v>
      </c>
      <c r="O5" s="162" t="s">
        <v>1361</v>
      </c>
      <c r="P5" s="162" t="s">
        <v>1362</v>
      </c>
      <c r="Q5" s="162" t="s">
        <v>1343</v>
      </c>
      <c r="R5" s="162" t="s">
        <v>1363</v>
      </c>
      <c r="S5" s="158" t="s">
        <v>1346</v>
      </c>
      <c r="T5" s="158" t="s">
        <v>1364</v>
      </c>
      <c r="U5" s="162" t="s">
        <v>1365</v>
      </c>
      <c r="V5" s="162" t="s">
        <v>1366</v>
      </c>
      <c r="W5" s="166" t="s">
        <v>25</v>
      </c>
      <c r="X5" s="166" t="s">
        <v>58</v>
      </c>
    </row>
    <row r="6" spans="1:24" ht="46.5" customHeight="1" x14ac:dyDescent="0.3">
      <c r="A6" s="159">
        <v>8</v>
      </c>
      <c r="B6" s="158">
        <v>28196255</v>
      </c>
      <c r="C6" s="159">
        <v>297</v>
      </c>
      <c r="D6" s="158">
        <v>2017</v>
      </c>
      <c r="E6" s="160" t="s">
        <v>49</v>
      </c>
      <c r="F6" s="160" t="s">
        <v>96</v>
      </c>
      <c r="G6" s="162" t="s">
        <v>194</v>
      </c>
      <c r="H6" s="162" t="s">
        <v>195</v>
      </c>
      <c r="I6" s="163" t="s">
        <v>1029</v>
      </c>
      <c r="J6" s="159" t="s">
        <v>106</v>
      </c>
      <c r="K6" s="160" t="s">
        <v>124</v>
      </c>
      <c r="L6" s="160" t="s">
        <v>196</v>
      </c>
      <c r="M6" s="162" t="s">
        <v>197</v>
      </c>
      <c r="N6" s="162" t="s">
        <v>1367</v>
      </c>
      <c r="O6" s="162" t="s">
        <v>1368</v>
      </c>
      <c r="P6" s="162" t="s">
        <v>1369</v>
      </c>
      <c r="Q6" s="162" t="s">
        <v>1370</v>
      </c>
      <c r="R6" s="162" t="s">
        <v>1371</v>
      </c>
      <c r="S6" s="158" t="s">
        <v>1346</v>
      </c>
      <c r="T6" s="158" t="s">
        <v>1346</v>
      </c>
      <c r="U6" s="162" t="s">
        <v>1372</v>
      </c>
      <c r="V6" s="162" t="s">
        <v>1373</v>
      </c>
      <c r="W6" s="160" t="s">
        <v>50</v>
      </c>
      <c r="X6" s="160" t="s">
        <v>59</v>
      </c>
    </row>
    <row r="7" spans="1:24" ht="46.5" customHeight="1" x14ac:dyDescent="0.3">
      <c r="A7" s="159">
        <v>13</v>
      </c>
      <c r="B7" s="158">
        <v>52860393</v>
      </c>
      <c r="C7" s="159">
        <v>858</v>
      </c>
      <c r="D7" s="158">
        <v>2014</v>
      </c>
      <c r="E7" s="160" t="s">
        <v>72</v>
      </c>
      <c r="F7" s="160" t="s">
        <v>869</v>
      </c>
      <c r="G7" s="162" t="s">
        <v>204</v>
      </c>
      <c r="H7" s="162" t="s">
        <v>1028</v>
      </c>
      <c r="I7" s="163" t="s">
        <v>1029</v>
      </c>
      <c r="J7" s="159" t="s">
        <v>106</v>
      </c>
      <c r="K7" s="160" t="s">
        <v>125</v>
      </c>
      <c r="L7" s="160" t="s">
        <v>1165</v>
      </c>
      <c r="M7" s="162" t="s">
        <v>1166</v>
      </c>
      <c r="N7" s="162" t="s">
        <v>1374</v>
      </c>
      <c r="O7" s="162" t="s">
        <v>1375</v>
      </c>
      <c r="P7" s="162" t="s">
        <v>1376</v>
      </c>
      <c r="Q7" s="162" t="s">
        <v>1343</v>
      </c>
      <c r="R7" s="162" t="s">
        <v>1377</v>
      </c>
      <c r="S7" s="158" t="s">
        <v>1346</v>
      </c>
      <c r="T7" s="158" t="s">
        <v>1346</v>
      </c>
      <c r="U7" s="162" t="s">
        <v>1378</v>
      </c>
      <c r="V7" s="162" t="s">
        <v>1379</v>
      </c>
      <c r="W7" s="160" t="s">
        <v>868</v>
      </c>
      <c r="X7" s="160" t="s">
        <v>73</v>
      </c>
    </row>
    <row r="8" spans="1:24" ht="46.5" customHeight="1" x14ac:dyDescent="0.3">
      <c r="A8" s="159">
        <v>6</v>
      </c>
      <c r="B8" s="158">
        <v>29168570</v>
      </c>
      <c r="C8" s="159">
        <v>287</v>
      </c>
      <c r="D8" s="158">
        <v>2018</v>
      </c>
      <c r="E8" s="160" t="s">
        <v>60</v>
      </c>
      <c r="F8" s="160" t="s">
        <v>94</v>
      </c>
      <c r="G8" s="162" t="s">
        <v>183</v>
      </c>
      <c r="H8" s="162" t="s">
        <v>185</v>
      </c>
      <c r="I8" s="163" t="s">
        <v>184</v>
      </c>
      <c r="J8" s="159" t="s">
        <v>106</v>
      </c>
      <c r="K8" s="160" t="s">
        <v>188</v>
      </c>
      <c r="L8" s="160" t="s">
        <v>187</v>
      </c>
      <c r="M8" s="162" t="s">
        <v>186</v>
      </c>
      <c r="N8" s="162" t="s">
        <v>1380</v>
      </c>
      <c r="O8" s="162" t="s">
        <v>1381</v>
      </c>
      <c r="P8" s="162" t="s">
        <v>1358</v>
      </c>
      <c r="Q8" s="162" t="s">
        <v>1382</v>
      </c>
      <c r="R8" s="162" t="s">
        <v>1353</v>
      </c>
      <c r="S8" s="158" t="s">
        <v>1346</v>
      </c>
      <c r="T8" s="158" t="s">
        <v>1346</v>
      </c>
      <c r="U8" s="162" t="s">
        <v>1383</v>
      </c>
      <c r="V8" s="162" t="s">
        <v>1384</v>
      </c>
      <c r="W8" s="160" t="s">
        <v>24</v>
      </c>
      <c r="X8" s="160" t="s">
        <v>61</v>
      </c>
    </row>
    <row r="9" spans="1:24" ht="46.5" customHeight="1" x14ac:dyDescent="0.3">
      <c r="A9" s="159">
        <v>11</v>
      </c>
      <c r="B9" s="158">
        <v>606741051</v>
      </c>
      <c r="C9" s="159">
        <v>804</v>
      </c>
      <c r="D9" s="158">
        <v>2015</v>
      </c>
      <c r="E9" s="160" t="s">
        <v>69</v>
      </c>
      <c r="F9" s="160" t="s">
        <v>99</v>
      </c>
      <c r="G9" s="162" t="s">
        <v>1030</v>
      </c>
      <c r="H9" s="162" t="s">
        <v>1031</v>
      </c>
      <c r="I9" s="162" t="s">
        <v>1032</v>
      </c>
      <c r="J9" s="159" t="s">
        <v>106</v>
      </c>
      <c r="K9" s="160" t="s">
        <v>111</v>
      </c>
      <c r="L9" s="160" t="s">
        <v>1033</v>
      </c>
      <c r="M9" s="162" t="s">
        <v>1034</v>
      </c>
      <c r="N9" s="162" t="s">
        <v>1385</v>
      </c>
      <c r="O9" s="162" t="s">
        <v>1386</v>
      </c>
      <c r="P9" s="162" t="s">
        <v>1376</v>
      </c>
      <c r="Q9" s="162" t="s">
        <v>1343</v>
      </c>
      <c r="R9" s="162" t="s">
        <v>1387</v>
      </c>
      <c r="S9" s="158" t="s">
        <v>1346</v>
      </c>
      <c r="T9" s="158" t="s">
        <v>1346</v>
      </c>
      <c r="U9" s="162" t="s">
        <v>1409</v>
      </c>
      <c r="V9" s="162" t="s">
        <v>1388</v>
      </c>
      <c r="W9" s="160" t="s">
        <v>20</v>
      </c>
      <c r="X9" s="160" t="s">
        <v>70</v>
      </c>
    </row>
    <row r="10" spans="1:24" ht="46.5" customHeight="1" x14ac:dyDescent="0.3">
      <c r="A10" s="159">
        <v>2</v>
      </c>
      <c r="B10" s="158">
        <v>33418053</v>
      </c>
      <c r="C10" s="159">
        <v>256</v>
      </c>
      <c r="D10" s="158">
        <v>2021</v>
      </c>
      <c r="E10" s="160" t="s">
        <v>54</v>
      </c>
      <c r="F10" s="160" t="s">
        <v>93</v>
      </c>
      <c r="G10" s="162" t="s">
        <v>162</v>
      </c>
      <c r="H10" s="162" t="s">
        <v>163</v>
      </c>
      <c r="I10" s="163" t="s">
        <v>164</v>
      </c>
      <c r="J10" s="159" t="s">
        <v>106</v>
      </c>
      <c r="K10" s="160" t="s">
        <v>107</v>
      </c>
      <c r="L10" s="160" t="s">
        <v>165</v>
      </c>
      <c r="M10" s="162" t="s">
        <v>166</v>
      </c>
      <c r="N10" s="162" t="s">
        <v>1389</v>
      </c>
      <c r="O10" s="162" t="s">
        <v>1390</v>
      </c>
      <c r="P10" s="162" t="s">
        <v>1391</v>
      </c>
      <c r="Q10" s="162" t="s">
        <v>1343</v>
      </c>
      <c r="R10" s="162" t="s">
        <v>1392</v>
      </c>
      <c r="S10" s="158" t="s">
        <v>1346</v>
      </c>
      <c r="T10" s="158" t="s">
        <v>1346</v>
      </c>
      <c r="U10" s="162" t="s">
        <v>1393</v>
      </c>
      <c r="V10" s="162" t="s">
        <v>1394</v>
      </c>
      <c r="W10" s="160" t="s">
        <v>27</v>
      </c>
      <c r="X10" s="160" t="s">
        <v>55</v>
      </c>
    </row>
    <row r="11" spans="1:24" ht="46.5" customHeight="1" x14ac:dyDescent="0.3">
      <c r="A11" s="159">
        <v>5</v>
      </c>
      <c r="B11" s="158">
        <v>29512827</v>
      </c>
      <c r="C11" s="158">
        <v>286</v>
      </c>
      <c r="D11" s="158">
        <v>2018</v>
      </c>
      <c r="E11" s="160" t="s">
        <v>133</v>
      </c>
      <c r="F11" s="160" t="s">
        <v>175</v>
      </c>
      <c r="G11" s="162" t="s">
        <v>1158</v>
      </c>
      <c r="H11" s="162" t="s">
        <v>176</v>
      </c>
      <c r="I11" s="162" t="s">
        <v>177</v>
      </c>
      <c r="J11" s="159" t="s">
        <v>178</v>
      </c>
      <c r="K11" s="162" t="s">
        <v>179</v>
      </c>
      <c r="L11" s="162" t="s">
        <v>181</v>
      </c>
      <c r="M11" s="162" t="s">
        <v>180</v>
      </c>
      <c r="N11" s="162" t="s">
        <v>1395</v>
      </c>
      <c r="O11" s="162" t="s">
        <v>1040</v>
      </c>
      <c r="P11" s="162" t="s">
        <v>1396</v>
      </c>
      <c r="Q11" s="162" t="s">
        <v>1397</v>
      </c>
      <c r="R11" s="162" t="s">
        <v>1398</v>
      </c>
      <c r="S11" s="158" t="s">
        <v>1346</v>
      </c>
      <c r="T11" s="158" t="s">
        <v>1346</v>
      </c>
      <c r="U11" s="162" t="s">
        <v>1399</v>
      </c>
      <c r="V11" s="162" t="s">
        <v>1400</v>
      </c>
      <c r="W11" s="160" t="s">
        <v>865</v>
      </c>
      <c r="X11" s="162" t="s">
        <v>1152</v>
      </c>
    </row>
    <row r="12" spans="1:24" ht="46.5" customHeight="1" x14ac:dyDescent="0.3">
      <c r="A12" s="159">
        <v>7</v>
      </c>
      <c r="B12" s="158">
        <v>29214012</v>
      </c>
      <c r="C12" s="159">
        <v>300</v>
      </c>
      <c r="D12" s="158">
        <v>2017</v>
      </c>
      <c r="E12" s="160" t="s">
        <v>62</v>
      </c>
      <c r="F12" s="160" t="s">
        <v>97</v>
      </c>
      <c r="G12" s="162" t="s">
        <v>190</v>
      </c>
      <c r="H12" s="162" t="s">
        <v>191</v>
      </c>
      <c r="I12" s="163" t="s">
        <v>189</v>
      </c>
      <c r="J12" s="159" t="s">
        <v>106</v>
      </c>
      <c r="K12" s="162" t="s">
        <v>108</v>
      </c>
      <c r="L12" s="162" t="s">
        <v>192</v>
      </c>
      <c r="M12" s="162" t="s">
        <v>193</v>
      </c>
      <c r="N12" s="162" t="s">
        <v>1401</v>
      </c>
      <c r="O12" s="162" t="s">
        <v>1402</v>
      </c>
      <c r="P12" s="162" t="s">
        <v>1376</v>
      </c>
      <c r="Q12" s="162" t="s">
        <v>1343</v>
      </c>
      <c r="R12" s="162" t="s">
        <v>1403</v>
      </c>
      <c r="S12" s="158" t="s">
        <v>1346</v>
      </c>
      <c r="T12" s="158" t="s">
        <v>1346</v>
      </c>
      <c r="U12" s="162" t="s">
        <v>1404</v>
      </c>
      <c r="V12" s="162" t="s">
        <v>1040</v>
      </c>
      <c r="W12" s="160" t="s">
        <v>23</v>
      </c>
      <c r="X12" s="160" t="s">
        <v>63</v>
      </c>
    </row>
    <row r="13" spans="1:24" ht="46.5" customHeight="1" x14ac:dyDescent="0.3">
      <c r="A13" s="159">
        <v>10</v>
      </c>
      <c r="B13" s="158">
        <v>27008542</v>
      </c>
      <c r="C13" s="159">
        <v>308</v>
      </c>
      <c r="D13" s="158">
        <v>2016</v>
      </c>
      <c r="E13" s="160" t="s">
        <v>64</v>
      </c>
      <c r="F13" s="160" t="s">
        <v>94</v>
      </c>
      <c r="G13" s="162" t="s">
        <v>203</v>
      </c>
      <c r="H13" s="162" t="s">
        <v>1037</v>
      </c>
      <c r="I13" s="163" t="s">
        <v>202</v>
      </c>
      <c r="J13" s="159" t="s">
        <v>106</v>
      </c>
      <c r="K13" s="160" t="s">
        <v>109</v>
      </c>
      <c r="L13" s="160" t="s">
        <v>1036</v>
      </c>
      <c r="M13" s="162" t="s">
        <v>1035</v>
      </c>
      <c r="N13" s="162" t="s">
        <v>1405</v>
      </c>
      <c r="O13" s="162" t="s">
        <v>1406</v>
      </c>
      <c r="P13" s="338" t="s">
        <v>1331</v>
      </c>
      <c r="Q13" s="162" t="s">
        <v>1343</v>
      </c>
      <c r="R13" s="162" t="s">
        <v>1398</v>
      </c>
      <c r="S13" s="158" t="s">
        <v>1346</v>
      </c>
      <c r="T13" s="158" t="s">
        <v>1346</v>
      </c>
      <c r="U13" s="162" t="s">
        <v>1404</v>
      </c>
      <c r="V13" s="162" t="s">
        <v>1407</v>
      </c>
      <c r="W13" s="160" t="s">
        <v>22</v>
      </c>
      <c r="X13" s="160" t="s">
        <v>65</v>
      </c>
    </row>
    <row r="14" spans="1:24" ht="46.5" customHeight="1" x14ac:dyDescent="0.3">
      <c r="A14" s="159">
        <v>12</v>
      </c>
      <c r="B14" s="158">
        <v>358785127</v>
      </c>
      <c r="C14" s="159">
        <v>1169</v>
      </c>
      <c r="D14" s="158">
        <v>2010</v>
      </c>
      <c r="E14" s="160" t="s">
        <v>12</v>
      </c>
      <c r="F14" s="160" t="s">
        <v>99</v>
      </c>
      <c r="G14" s="162" t="s">
        <v>1038</v>
      </c>
      <c r="H14" s="162" t="s">
        <v>1039</v>
      </c>
      <c r="I14" s="163" t="s">
        <v>1040</v>
      </c>
      <c r="J14" s="159" t="s">
        <v>106</v>
      </c>
      <c r="K14" s="160" t="s">
        <v>1041</v>
      </c>
      <c r="L14" s="160" t="s">
        <v>1042</v>
      </c>
      <c r="M14" s="162" t="s">
        <v>1043</v>
      </c>
      <c r="N14" s="162" t="s">
        <v>1385</v>
      </c>
      <c r="O14" s="162" t="s">
        <v>1386</v>
      </c>
      <c r="P14" s="162" t="s">
        <v>1376</v>
      </c>
      <c r="Q14" s="162" t="s">
        <v>1343</v>
      </c>
      <c r="R14" s="162" t="s">
        <v>1387</v>
      </c>
      <c r="S14" s="158" t="s">
        <v>1346</v>
      </c>
      <c r="T14" s="158" t="s">
        <v>1346</v>
      </c>
      <c r="U14" s="162" t="s">
        <v>1383</v>
      </c>
      <c r="V14" s="162" t="s">
        <v>1408</v>
      </c>
      <c r="W14" s="160" t="s">
        <v>866</v>
      </c>
      <c r="X14" s="160" t="s">
        <v>867</v>
      </c>
    </row>
    <row r="15" spans="1:24" ht="46.5" customHeight="1" x14ac:dyDescent="0.3">
      <c r="A15" s="159">
        <v>14</v>
      </c>
      <c r="B15" s="158">
        <v>25130503</v>
      </c>
      <c r="C15" s="158">
        <v>332</v>
      </c>
      <c r="D15" s="158">
        <v>2014</v>
      </c>
      <c r="E15" s="160" t="s">
        <v>134</v>
      </c>
      <c r="F15" s="160" t="s">
        <v>95</v>
      </c>
      <c r="G15" s="162" t="s">
        <v>1048</v>
      </c>
      <c r="H15" s="162" t="s">
        <v>1049</v>
      </c>
      <c r="I15" s="163" t="s">
        <v>1047</v>
      </c>
      <c r="J15" s="159" t="s">
        <v>106</v>
      </c>
      <c r="K15" s="162" t="s">
        <v>1046</v>
      </c>
      <c r="L15" s="162" t="s">
        <v>1044</v>
      </c>
      <c r="M15" s="162" t="s">
        <v>1045</v>
      </c>
      <c r="N15" s="162" t="s">
        <v>1410</v>
      </c>
      <c r="O15" s="162" t="s">
        <v>1411</v>
      </c>
      <c r="P15" s="162" t="s">
        <v>1358</v>
      </c>
      <c r="Q15" s="162" t="s">
        <v>1397</v>
      </c>
      <c r="R15" s="162" t="s">
        <v>1398</v>
      </c>
      <c r="S15" s="158" t="s">
        <v>1346</v>
      </c>
      <c r="T15" s="158" t="s">
        <v>1346</v>
      </c>
      <c r="U15" s="162" t="s">
        <v>1383</v>
      </c>
      <c r="V15" s="162" t="s">
        <v>1412</v>
      </c>
      <c r="W15" s="160" t="s">
        <v>135</v>
      </c>
      <c r="X15" s="162" t="s">
        <v>1153</v>
      </c>
    </row>
    <row r="16" spans="1:24" ht="46.5" customHeight="1" x14ac:dyDescent="0.3">
      <c r="A16" s="159">
        <v>15</v>
      </c>
      <c r="B16" s="158">
        <v>25471080</v>
      </c>
      <c r="C16" s="159">
        <v>327</v>
      </c>
      <c r="D16" s="158">
        <v>2014</v>
      </c>
      <c r="E16" s="160" t="s">
        <v>68</v>
      </c>
      <c r="F16" s="160" t="s">
        <v>94</v>
      </c>
      <c r="G16" s="162" t="s">
        <v>1051</v>
      </c>
      <c r="H16" s="162" t="s">
        <v>1050</v>
      </c>
      <c r="I16" s="163" t="s">
        <v>1040</v>
      </c>
      <c r="J16" s="159" t="s">
        <v>106</v>
      </c>
      <c r="K16" s="160" t="s">
        <v>112</v>
      </c>
      <c r="L16" s="160"/>
      <c r="M16" s="162" t="s">
        <v>1052</v>
      </c>
      <c r="N16" s="162" t="s">
        <v>1413</v>
      </c>
      <c r="O16" s="162" t="s">
        <v>1414</v>
      </c>
      <c r="P16" s="162" t="s">
        <v>1376</v>
      </c>
      <c r="Q16" s="162" t="s">
        <v>1343</v>
      </c>
      <c r="R16" s="162" t="s">
        <v>1415</v>
      </c>
      <c r="S16" s="158" t="s">
        <v>1346</v>
      </c>
      <c r="T16" s="158" t="s">
        <v>1346</v>
      </c>
      <c r="U16" s="162" t="s">
        <v>1416</v>
      </c>
      <c r="V16" s="162" t="s">
        <v>1040</v>
      </c>
      <c r="W16" s="160" t="s">
        <v>19</v>
      </c>
      <c r="X16" s="160" t="s">
        <v>71</v>
      </c>
    </row>
    <row r="17" spans="1:24" ht="46.5" customHeight="1" x14ac:dyDescent="0.3">
      <c r="A17" s="159">
        <v>16</v>
      </c>
      <c r="B17" s="158">
        <v>23991896</v>
      </c>
      <c r="C17" s="158">
        <v>345</v>
      </c>
      <c r="D17" s="158">
        <v>2013</v>
      </c>
      <c r="E17" s="160" t="s">
        <v>136</v>
      </c>
      <c r="F17" s="160" t="s">
        <v>95</v>
      </c>
      <c r="G17" s="162" t="s">
        <v>1056</v>
      </c>
      <c r="H17" s="162" t="s">
        <v>1057</v>
      </c>
      <c r="I17" s="163" t="s">
        <v>1040</v>
      </c>
      <c r="J17" s="159" t="s">
        <v>106</v>
      </c>
      <c r="K17" s="162" t="s">
        <v>1055</v>
      </c>
      <c r="L17" s="162" t="s">
        <v>1054</v>
      </c>
      <c r="M17" s="162" t="s">
        <v>1053</v>
      </c>
      <c r="N17" s="162" t="s">
        <v>1417</v>
      </c>
      <c r="O17" s="162" t="s">
        <v>1418</v>
      </c>
      <c r="P17" s="162" t="s">
        <v>1419</v>
      </c>
      <c r="Q17" s="162" t="s">
        <v>1343</v>
      </c>
      <c r="R17" s="162" t="s">
        <v>1398</v>
      </c>
      <c r="S17" s="158" t="s">
        <v>1346</v>
      </c>
      <c r="T17" s="158" t="s">
        <v>1346</v>
      </c>
      <c r="U17" s="162" t="s">
        <v>1404</v>
      </c>
      <c r="V17" s="162" t="s">
        <v>1420</v>
      </c>
      <c r="W17" s="160" t="s">
        <v>137</v>
      </c>
      <c r="X17" s="173" t="s">
        <v>148</v>
      </c>
    </row>
    <row r="18" spans="1:24" ht="46.5" customHeight="1" x14ac:dyDescent="0.3">
      <c r="A18" s="159">
        <v>17</v>
      </c>
      <c r="B18" s="158">
        <v>22107266</v>
      </c>
      <c r="C18" s="158">
        <v>370</v>
      </c>
      <c r="D18" s="158">
        <v>2012</v>
      </c>
      <c r="E18" s="160" t="s">
        <v>138</v>
      </c>
      <c r="F18" s="160" t="s">
        <v>95</v>
      </c>
      <c r="G18" s="162" t="s">
        <v>1059</v>
      </c>
      <c r="H18" s="162" t="s">
        <v>1058</v>
      </c>
      <c r="I18" s="163" t="s">
        <v>1040</v>
      </c>
      <c r="J18" s="159" t="s">
        <v>106</v>
      </c>
      <c r="K18" s="162" t="s">
        <v>1061</v>
      </c>
      <c r="L18" s="162" t="s">
        <v>1061</v>
      </c>
      <c r="M18" s="162" t="s">
        <v>1060</v>
      </c>
      <c r="N18" s="162" t="s">
        <v>1421</v>
      </c>
      <c r="O18" s="162" t="s">
        <v>1418</v>
      </c>
      <c r="P18" s="162" t="s">
        <v>1331</v>
      </c>
      <c r="Q18" s="162" t="s">
        <v>1343</v>
      </c>
      <c r="R18" s="162" t="s">
        <v>1398</v>
      </c>
      <c r="S18" s="158" t="s">
        <v>1346</v>
      </c>
      <c r="T18" s="158" t="s">
        <v>1346</v>
      </c>
      <c r="U18" s="162" t="s">
        <v>1422</v>
      </c>
      <c r="V18" s="162" t="s">
        <v>1423</v>
      </c>
      <c r="W18" s="160" t="s">
        <v>140</v>
      </c>
      <c r="X18" s="173" t="s">
        <v>1159</v>
      </c>
    </row>
    <row r="19" spans="1:24" ht="46.5" customHeight="1" x14ac:dyDescent="0.3">
      <c r="A19" s="159">
        <v>18</v>
      </c>
      <c r="B19" s="158">
        <v>22041501</v>
      </c>
      <c r="C19" s="159">
        <v>372</v>
      </c>
      <c r="D19" s="158">
        <v>2012</v>
      </c>
      <c r="E19" s="160" t="s">
        <v>74</v>
      </c>
      <c r="F19" s="160" t="s">
        <v>99</v>
      </c>
      <c r="G19" s="162" t="s">
        <v>1062</v>
      </c>
      <c r="H19" s="162" t="s">
        <v>1063</v>
      </c>
      <c r="I19" s="163" t="s">
        <v>1040</v>
      </c>
      <c r="J19" s="159" t="s">
        <v>106</v>
      </c>
      <c r="K19" s="160" t="s">
        <v>113</v>
      </c>
      <c r="L19" s="160" t="s">
        <v>1064</v>
      </c>
      <c r="M19" s="162" t="s">
        <v>1065</v>
      </c>
      <c r="N19" s="162" t="s">
        <v>1424</v>
      </c>
      <c r="O19" s="162" t="s">
        <v>1425</v>
      </c>
      <c r="P19" s="162" t="s">
        <v>1376</v>
      </c>
      <c r="Q19" s="162" t="s">
        <v>1343</v>
      </c>
      <c r="R19" s="162" t="s">
        <v>1398</v>
      </c>
      <c r="S19" s="158" t="s">
        <v>1346</v>
      </c>
      <c r="T19" s="158" t="s">
        <v>1346</v>
      </c>
      <c r="U19" s="162" t="s">
        <v>1383</v>
      </c>
      <c r="V19" s="162">
        <v>93.7</v>
      </c>
      <c r="W19" s="160" t="s">
        <v>17</v>
      </c>
      <c r="X19" s="160" t="s">
        <v>75</v>
      </c>
    </row>
    <row r="20" spans="1:24" ht="46.5" customHeight="1" x14ac:dyDescent="0.3">
      <c r="A20" s="159">
        <v>19</v>
      </c>
      <c r="B20" s="163">
        <v>0</v>
      </c>
      <c r="C20" s="159" t="s">
        <v>849</v>
      </c>
      <c r="D20" s="159">
        <v>2011</v>
      </c>
      <c r="E20" s="162" t="s">
        <v>860</v>
      </c>
      <c r="F20" s="169" t="s">
        <v>861</v>
      </c>
      <c r="G20" s="162" t="s">
        <v>862</v>
      </c>
      <c r="H20" s="162" t="s">
        <v>1066</v>
      </c>
      <c r="I20" s="163" t="s">
        <v>864</v>
      </c>
      <c r="J20" s="159" t="s">
        <v>855</v>
      </c>
      <c r="K20" s="162" t="s">
        <v>863</v>
      </c>
      <c r="L20" s="162" t="s">
        <v>1067</v>
      </c>
      <c r="M20" s="162" t="s">
        <v>1068</v>
      </c>
      <c r="N20" s="162" t="s">
        <v>1426</v>
      </c>
      <c r="O20" s="162" t="s">
        <v>1427</v>
      </c>
      <c r="P20" s="162" t="s">
        <v>1428</v>
      </c>
      <c r="Q20" s="162" t="s">
        <v>1343</v>
      </c>
      <c r="R20" s="162" t="s">
        <v>1398</v>
      </c>
      <c r="S20" s="158" t="s">
        <v>1346</v>
      </c>
      <c r="T20" s="158" t="s">
        <v>1346</v>
      </c>
      <c r="U20" s="162" t="s">
        <v>1429</v>
      </c>
      <c r="V20" s="162" t="s">
        <v>1430</v>
      </c>
      <c r="W20" s="163" t="s">
        <v>859</v>
      </c>
      <c r="X20" s="162" t="s">
        <v>946</v>
      </c>
    </row>
    <row r="21" spans="1:24" ht="46.5" customHeight="1" x14ac:dyDescent="0.3">
      <c r="A21" s="159">
        <v>20</v>
      </c>
      <c r="B21" s="158">
        <v>359476697</v>
      </c>
      <c r="C21" s="159">
        <v>1215</v>
      </c>
      <c r="D21" s="158">
        <v>2010</v>
      </c>
      <c r="E21" s="160" t="s">
        <v>80</v>
      </c>
      <c r="F21" s="160" t="s">
        <v>100</v>
      </c>
      <c r="G21" s="162" t="s">
        <v>1069</v>
      </c>
      <c r="H21" s="162" t="s">
        <v>1070</v>
      </c>
      <c r="I21" s="163" t="s">
        <v>1040</v>
      </c>
      <c r="J21" s="159" t="s">
        <v>106</v>
      </c>
      <c r="K21" s="160" t="s">
        <v>116</v>
      </c>
      <c r="L21" s="160" t="s">
        <v>1071</v>
      </c>
      <c r="M21" s="162" t="s">
        <v>1072</v>
      </c>
      <c r="N21" s="162" t="s">
        <v>1431</v>
      </c>
      <c r="O21" s="162" t="s">
        <v>1432</v>
      </c>
      <c r="P21" s="162" t="s">
        <v>1433</v>
      </c>
      <c r="Q21" s="162" t="s">
        <v>1343</v>
      </c>
      <c r="R21" s="162" t="s">
        <v>1434</v>
      </c>
      <c r="S21" s="158" t="s">
        <v>1346</v>
      </c>
      <c r="T21" s="158" t="s">
        <v>1346</v>
      </c>
      <c r="U21" s="162" t="s">
        <v>1383</v>
      </c>
      <c r="V21" s="162" t="s">
        <v>1435</v>
      </c>
      <c r="W21" s="160" t="s">
        <v>11</v>
      </c>
      <c r="X21" s="160" t="s">
        <v>81</v>
      </c>
    </row>
    <row r="22" spans="1:24" ht="46.5" customHeight="1" x14ac:dyDescent="0.3">
      <c r="A22" s="159">
        <v>21</v>
      </c>
      <c r="B22" s="163">
        <v>0</v>
      </c>
      <c r="C22" s="159" t="s">
        <v>848</v>
      </c>
      <c r="D22" s="159">
        <v>2010</v>
      </c>
      <c r="E22" s="162" t="s">
        <v>851</v>
      </c>
      <c r="F22" s="169" t="s">
        <v>852</v>
      </c>
      <c r="G22" s="162" t="s">
        <v>853</v>
      </c>
      <c r="H22" s="162" t="s">
        <v>854</v>
      </c>
      <c r="I22" s="163" t="s">
        <v>1040</v>
      </c>
      <c r="J22" s="159" t="s">
        <v>855</v>
      </c>
      <c r="K22" s="162" t="s">
        <v>856</v>
      </c>
      <c r="L22" s="162" t="s">
        <v>857</v>
      </c>
      <c r="M22" s="162" t="s">
        <v>858</v>
      </c>
      <c r="N22" s="162" t="s">
        <v>1436</v>
      </c>
      <c r="O22" s="162" t="s">
        <v>1040</v>
      </c>
      <c r="P22" s="162" t="s">
        <v>1437</v>
      </c>
      <c r="Q22" s="162" t="s">
        <v>1343</v>
      </c>
      <c r="R22" s="162" t="s">
        <v>1398</v>
      </c>
      <c r="S22" s="158" t="s">
        <v>1346</v>
      </c>
      <c r="T22" s="158" t="s">
        <v>1346</v>
      </c>
      <c r="U22" s="162" t="s">
        <v>1438</v>
      </c>
      <c r="V22" s="162" t="s">
        <v>1439</v>
      </c>
      <c r="W22" s="163" t="s">
        <v>850</v>
      </c>
      <c r="X22" s="162" t="s">
        <v>1154</v>
      </c>
    </row>
    <row r="23" spans="1:24" ht="46.5" customHeight="1" x14ac:dyDescent="0.3">
      <c r="A23" s="159">
        <v>22</v>
      </c>
      <c r="B23" s="158">
        <v>358346554</v>
      </c>
      <c r="C23" s="159">
        <v>1206</v>
      </c>
      <c r="D23" s="158">
        <v>2010</v>
      </c>
      <c r="E23" s="160" t="s">
        <v>76</v>
      </c>
      <c r="F23" s="170" t="s">
        <v>94</v>
      </c>
      <c r="G23" s="162" t="s">
        <v>1077</v>
      </c>
      <c r="H23" s="162" t="s">
        <v>1078</v>
      </c>
      <c r="I23" s="163" t="s">
        <v>1040</v>
      </c>
      <c r="J23" s="159" t="s">
        <v>106</v>
      </c>
      <c r="K23" s="170" t="s">
        <v>114</v>
      </c>
      <c r="L23" s="170" t="s">
        <v>1079</v>
      </c>
      <c r="M23" s="162" t="s">
        <v>1080</v>
      </c>
      <c r="N23" s="162" t="s">
        <v>1440</v>
      </c>
      <c r="O23" s="162" t="s">
        <v>1441</v>
      </c>
      <c r="P23" s="162" t="s">
        <v>1331</v>
      </c>
      <c r="Q23" s="162" t="s">
        <v>1397</v>
      </c>
      <c r="R23" s="162" t="s">
        <v>1442</v>
      </c>
      <c r="S23" s="158" t="s">
        <v>1346</v>
      </c>
      <c r="T23" s="158" t="s">
        <v>1364</v>
      </c>
      <c r="U23" s="162" t="s">
        <v>1443</v>
      </c>
      <c r="V23" s="162" t="s">
        <v>1444</v>
      </c>
      <c r="W23" s="160" t="s">
        <v>14</v>
      </c>
      <c r="X23" s="160" t="s">
        <v>77</v>
      </c>
    </row>
    <row r="24" spans="1:24" ht="46.5" customHeight="1" x14ac:dyDescent="0.3">
      <c r="A24" s="159">
        <v>23</v>
      </c>
      <c r="B24" s="158">
        <v>20645937</v>
      </c>
      <c r="C24" s="158">
        <v>392</v>
      </c>
      <c r="D24" s="158">
        <v>2010</v>
      </c>
      <c r="E24" s="160" t="s">
        <v>141</v>
      </c>
      <c r="F24" s="160" t="s">
        <v>1004</v>
      </c>
      <c r="G24" s="162" t="s">
        <v>1081</v>
      </c>
      <c r="H24" s="162" t="s">
        <v>1082</v>
      </c>
      <c r="I24" s="163" t="s">
        <v>1040</v>
      </c>
      <c r="J24" s="159" t="s">
        <v>106</v>
      </c>
      <c r="K24" s="162" t="s">
        <v>1084</v>
      </c>
      <c r="L24" s="162" t="s">
        <v>1083</v>
      </c>
      <c r="M24" s="162" t="s">
        <v>1085</v>
      </c>
      <c r="N24" s="162" t="s">
        <v>1445</v>
      </c>
      <c r="O24" s="162" t="s">
        <v>1446</v>
      </c>
      <c r="P24" s="162" t="s">
        <v>1447</v>
      </c>
      <c r="Q24" s="162" t="s">
        <v>1343</v>
      </c>
      <c r="R24" s="162" t="s">
        <v>1353</v>
      </c>
      <c r="S24" s="158" t="s">
        <v>1346</v>
      </c>
      <c r="T24" s="158" t="s">
        <v>1346</v>
      </c>
      <c r="U24" s="162" t="s">
        <v>1438</v>
      </c>
      <c r="V24" s="162" t="s">
        <v>1448</v>
      </c>
      <c r="W24" s="160" t="s">
        <v>139</v>
      </c>
      <c r="X24" s="173" t="s">
        <v>1160</v>
      </c>
    </row>
    <row r="25" spans="1:24" ht="46.5" customHeight="1" x14ac:dyDescent="0.3">
      <c r="A25" s="159">
        <v>24</v>
      </c>
      <c r="B25" s="158">
        <v>359707266</v>
      </c>
      <c r="C25" s="159">
        <v>1213</v>
      </c>
      <c r="D25" s="158">
        <v>2010</v>
      </c>
      <c r="E25" s="160" t="s">
        <v>78</v>
      </c>
      <c r="F25" s="160" t="s">
        <v>95</v>
      </c>
      <c r="G25" s="162" t="s">
        <v>1086</v>
      </c>
      <c r="H25" s="162" t="s">
        <v>1087</v>
      </c>
      <c r="I25" s="163" t="s">
        <v>1040</v>
      </c>
      <c r="J25" s="159" t="s">
        <v>106</v>
      </c>
      <c r="K25" s="160" t="s">
        <v>115</v>
      </c>
      <c r="L25" s="160" t="s">
        <v>1089</v>
      </c>
      <c r="M25" s="162" t="s">
        <v>1088</v>
      </c>
      <c r="N25" s="162" t="s">
        <v>1449</v>
      </c>
      <c r="O25" s="162" t="s">
        <v>1450</v>
      </c>
      <c r="P25" s="162" t="s">
        <v>1376</v>
      </c>
      <c r="Q25" s="162" t="s">
        <v>1343</v>
      </c>
      <c r="R25" s="162" t="s">
        <v>1353</v>
      </c>
      <c r="S25" s="158" t="s">
        <v>1346</v>
      </c>
      <c r="T25" s="158" t="s">
        <v>1346</v>
      </c>
      <c r="U25" s="162" t="s">
        <v>1383</v>
      </c>
      <c r="V25" s="162" t="s">
        <v>1451</v>
      </c>
      <c r="W25" s="160" t="s">
        <v>15</v>
      </c>
      <c r="X25" s="160" t="s">
        <v>79</v>
      </c>
    </row>
    <row r="26" spans="1:24" ht="46.5" customHeight="1" x14ac:dyDescent="0.3">
      <c r="A26" s="159">
        <v>25</v>
      </c>
      <c r="B26" s="158">
        <v>358298209</v>
      </c>
      <c r="C26" s="159">
        <v>1216</v>
      </c>
      <c r="D26" s="158">
        <v>2010</v>
      </c>
      <c r="E26" s="160" t="s">
        <v>51</v>
      </c>
      <c r="F26" s="160" t="s">
        <v>101</v>
      </c>
      <c r="G26" s="162" t="s">
        <v>1073</v>
      </c>
      <c r="H26" s="162" t="s">
        <v>1074</v>
      </c>
      <c r="I26" s="163" t="s">
        <v>1040</v>
      </c>
      <c r="J26" s="159" t="s">
        <v>106</v>
      </c>
      <c r="K26" s="160" t="s">
        <v>126</v>
      </c>
      <c r="L26" s="170" t="s">
        <v>1075</v>
      </c>
      <c r="M26" s="162" t="s">
        <v>1076</v>
      </c>
      <c r="N26" s="162" t="s">
        <v>1452</v>
      </c>
      <c r="O26" s="162" t="s">
        <v>1453</v>
      </c>
      <c r="P26" s="162" t="s">
        <v>1376</v>
      </c>
      <c r="Q26" s="162" t="s">
        <v>1343</v>
      </c>
      <c r="R26" s="162" t="s">
        <v>1434</v>
      </c>
      <c r="S26" s="158" t="s">
        <v>1346</v>
      </c>
      <c r="T26" s="158" t="s">
        <v>1346</v>
      </c>
      <c r="U26" s="162" t="s">
        <v>1454</v>
      </c>
      <c r="V26" s="162" t="s">
        <v>1040</v>
      </c>
      <c r="W26" s="160" t="s">
        <v>16</v>
      </c>
      <c r="X26" s="160" t="s">
        <v>82</v>
      </c>
    </row>
    <row r="27" spans="1:24" ht="46.5" customHeight="1" x14ac:dyDescent="0.3">
      <c r="A27" s="159">
        <v>26</v>
      </c>
      <c r="B27" s="158">
        <v>20085600</v>
      </c>
      <c r="C27" s="158">
        <v>398</v>
      </c>
      <c r="D27" s="158">
        <v>2009</v>
      </c>
      <c r="E27" s="171" t="s">
        <v>132</v>
      </c>
      <c r="F27" s="160" t="s">
        <v>1005</v>
      </c>
      <c r="G27" s="162" t="s">
        <v>1090</v>
      </c>
      <c r="H27" s="162" t="s">
        <v>1091</v>
      </c>
      <c r="I27" s="163" t="s">
        <v>1040</v>
      </c>
      <c r="J27" s="159" t="s">
        <v>106</v>
      </c>
      <c r="K27" s="162" t="s">
        <v>1092</v>
      </c>
      <c r="L27" s="162" t="s">
        <v>1094</v>
      </c>
      <c r="M27" s="162" t="s">
        <v>1093</v>
      </c>
      <c r="N27" s="162" t="s">
        <v>1455</v>
      </c>
      <c r="O27" s="162" t="s">
        <v>1040</v>
      </c>
      <c r="P27" s="162" t="s">
        <v>1456</v>
      </c>
      <c r="Q27" s="162" t="s">
        <v>1343</v>
      </c>
      <c r="R27" s="162" t="s">
        <v>1353</v>
      </c>
      <c r="S27" s="158" t="s">
        <v>1346</v>
      </c>
      <c r="T27" s="158" t="s">
        <v>1346</v>
      </c>
      <c r="U27" s="162" t="s">
        <v>1438</v>
      </c>
      <c r="V27" s="162" t="s">
        <v>1457</v>
      </c>
      <c r="W27" s="160" t="s">
        <v>870</v>
      </c>
      <c r="X27" s="173" t="s">
        <v>149</v>
      </c>
    </row>
    <row r="28" spans="1:24" ht="46.5" customHeight="1" x14ac:dyDescent="0.3">
      <c r="A28" s="159">
        <v>27</v>
      </c>
      <c r="B28" s="158">
        <v>16792582</v>
      </c>
      <c r="C28" s="159">
        <v>436</v>
      </c>
      <c r="D28" s="158">
        <v>2006</v>
      </c>
      <c r="E28" s="160" t="s">
        <v>1161</v>
      </c>
      <c r="F28" s="160" t="s">
        <v>102</v>
      </c>
      <c r="G28" s="162" t="s">
        <v>1095</v>
      </c>
      <c r="H28" s="162" t="s">
        <v>1096</v>
      </c>
      <c r="I28" s="163" t="s">
        <v>1040</v>
      </c>
      <c r="J28" s="159" t="s">
        <v>106</v>
      </c>
      <c r="K28" s="160" t="s">
        <v>127</v>
      </c>
      <c r="L28" s="160" t="s">
        <v>1097</v>
      </c>
      <c r="M28" s="162" t="s">
        <v>1098</v>
      </c>
      <c r="N28" s="162" t="s">
        <v>1458</v>
      </c>
      <c r="O28" s="162" t="s">
        <v>1459</v>
      </c>
      <c r="P28" s="162" t="s">
        <v>1376</v>
      </c>
      <c r="Q28" s="162" t="s">
        <v>1397</v>
      </c>
      <c r="R28" s="162" t="s">
        <v>1353</v>
      </c>
      <c r="S28" s="158" t="s">
        <v>1346</v>
      </c>
      <c r="T28" s="158" t="s">
        <v>1346</v>
      </c>
      <c r="U28" s="162" t="s">
        <v>1347</v>
      </c>
      <c r="V28" s="162" t="s">
        <v>1460</v>
      </c>
      <c r="W28" s="160" t="s">
        <v>6</v>
      </c>
      <c r="X28" s="160" t="s">
        <v>83</v>
      </c>
    </row>
    <row r="29" spans="1:24" ht="46.5" customHeight="1" x14ac:dyDescent="0.3">
      <c r="A29" s="159">
        <v>28</v>
      </c>
      <c r="B29" s="158">
        <v>44953957</v>
      </c>
      <c r="C29" s="159">
        <v>1379</v>
      </c>
      <c r="D29" s="158">
        <v>2006</v>
      </c>
      <c r="E29" s="160" t="s">
        <v>35</v>
      </c>
      <c r="F29" s="160" t="s">
        <v>103</v>
      </c>
      <c r="G29" s="162" t="s">
        <v>1099</v>
      </c>
      <c r="H29" s="162" t="s">
        <v>1100</v>
      </c>
      <c r="I29" s="163" t="s">
        <v>1040</v>
      </c>
      <c r="J29" s="159" t="s">
        <v>106</v>
      </c>
      <c r="K29" s="160" t="s">
        <v>117</v>
      </c>
      <c r="L29" s="160" t="s">
        <v>1101</v>
      </c>
      <c r="M29" s="162" t="s">
        <v>1102</v>
      </c>
      <c r="N29" s="162" t="s">
        <v>1461</v>
      </c>
      <c r="O29" s="162" t="s">
        <v>1040</v>
      </c>
      <c r="P29" s="162" t="s">
        <v>1462</v>
      </c>
      <c r="Q29" s="162" t="s">
        <v>1343</v>
      </c>
      <c r="R29" s="162" t="s">
        <v>1463</v>
      </c>
      <c r="S29" s="158" t="s">
        <v>1346</v>
      </c>
      <c r="T29" s="158" t="s">
        <v>1346</v>
      </c>
      <c r="U29" s="162" t="s">
        <v>1372</v>
      </c>
      <c r="V29" s="162" t="s">
        <v>1464</v>
      </c>
      <c r="W29" s="160" t="s">
        <v>7</v>
      </c>
      <c r="X29" s="160" t="s">
        <v>86</v>
      </c>
    </row>
    <row r="30" spans="1:24" ht="46.5" customHeight="1" x14ac:dyDescent="0.3">
      <c r="A30" s="159">
        <v>29</v>
      </c>
      <c r="B30" s="158">
        <v>44313815</v>
      </c>
      <c r="C30" s="158">
        <v>1364</v>
      </c>
      <c r="D30" s="158">
        <v>2006</v>
      </c>
      <c r="E30" s="160" t="s">
        <v>146</v>
      </c>
      <c r="F30" s="160" t="s">
        <v>1006</v>
      </c>
      <c r="G30" s="162" t="s">
        <v>1103</v>
      </c>
      <c r="H30" s="162" t="s">
        <v>1104</v>
      </c>
      <c r="I30" s="163" t="s">
        <v>1040</v>
      </c>
      <c r="J30" s="159" t="s">
        <v>106</v>
      </c>
      <c r="K30" s="162" t="s">
        <v>1107</v>
      </c>
      <c r="L30" s="162" t="s">
        <v>1105</v>
      </c>
      <c r="M30" s="162" t="s">
        <v>1106</v>
      </c>
      <c r="N30" s="162" t="s">
        <v>1465</v>
      </c>
      <c r="O30" s="162" t="s">
        <v>1466</v>
      </c>
      <c r="P30" s="162" t="s">
        <v>1467</v>
      </c>
      <c r="Q30" s="162" t="s">
        <v>1397</v>
      </c>
      <c r="R30" s="162" t="s">
        <v>1353</v>
      </c>
      <c r="S30" s="158" t="s">
        <v>1346</v>
      </c>
      <c r="T30" s="158" t="s">
        <v>1346</v>
      </c>
      <c r="U30" s="162" t="s">
        <v>1383</v>
      </c>
      <c r="V30" s="162" t="s">
        <v>1468</v>
      </c>
      <c r="W30" s="160" t="s">
        <v>147</v>
      </c>
      <c r="X30" s="173" t="s">
        <v>151</v>
      </c>
    </row>
    <row r="31" spans="1:24" ht="46.5" customHeight="1" x14ac:dyDescent="0.3">
      <c r="A31" s="159">
        <v>30</v>
      </c>
      <c r="B31" s="158">
        <v>44666986</v>
      </c>
      <c r="C31" s="159">
        <v>1385</v>
      </c>
      <c r="D31" s="158">
        <v>2006</v>
      </c>
      <c r="E31" s="160" t="s">
        <v>42</v>
      </c>
      <c r="F31" s="160" t="s">
        <v>94</v>
      </c>
      <c r="G31" s="162" t="s">
        <v>1108</v>
      </c>
      <c r="H31" s="162" t="s">
        <v>1109</v>
      </c>
      <c r="I31" s="163" t="s">
        <v>1040</v>
      </c>
      <c r="J31" s="159" t="s">
        <v>106</v>
      </c>
      <c r="K31" s="160" t="s">
        <v>128</v>
      </c>
      <c r="L31" s="160" t="s">
        <v>1110</v>
      </c>
      <c r="M31" s="162" t="s">
        <v>1111</v>
      </c>
      <c r="N31" s="162" t="s">
        <v>1469</v>
      </c>
      <c r="O31" s="162" t="s">
        <v>1470</v>
      </c>
      <c r="P31" s="162" t="s">
        <v>1376</v>
      </c>
      <c r="Q31" s="162" t="s">
        <v>1343</v>
      </c>
      <c r="R31" s="162" t="s">
        <v>1353</v>
      </c>
      <c r="S31" s="158" t="s">
        <v>1346</v>
      </c>
      <c r="T31" s="158" t="s">
        <v>1346</v>
      </c>
      <c r="U31" s="162" t="s">
        <v>1471</v>
      </c>
      <c r="V31" s="162" t="s">
        <v>1472</v>
      </c>
      <c r="W31" s="160" t="s">
        <v>8</v>
      </c>
      <c r="X31" s="160" t="s">
        <v>87</v>
      </c>
    </row>
    <row r="32" spans="1:24" ht="46.5" customHeight="1" x14ac:dyDescent="0.3">
      <c r="A32" s="159">
        <v>31</v>
      </c>
      <c r="B32" s="158">
        <v>43381829</v>
      </c>
      <c r="C32" s="159">
        <v>1354</v>
      </c>
      <c r="D32" s="158">
        <v>2006</v>
      </c>
      <c r="E32" s="160" t="s">
        <v>84</v>
      </c>
      <c r="F32" s="160" t="s">
        <v>98</v>
      </c>
      <c r="G32" s="162" t="s">
        <v>1112</v>
      </c>
      <c r="H32" s="162" t="s">
        <v>1113</v>
      </c>
      <c r="I32" s="163" t="s">
        <v>1040</v>
      </c>
      <c r="J32" s="159" t="s">
        <v>106</v>
      </c>
      <c r="K32" s="160" t="s">
        <v>128</v>
      </c>
      <c r="L32" s="160" t="s">
        <v>1114</v>
      </c>
      <c r="M32" s="162" t="s">
        <v>1115</v>
      </c>
      <c r="N32" s="162" t="s">
        <v>1473</v>
      </c>
      <c r="O32" s="162" t="s">
        <v>1474</v>
      </c>
      <c r="P32" s="162" t="s">
        <v>1475</v>
      </c>
      <c r="Q32" s="162" t="s">
        <v>1343</v>
      </c>
      <c r="R32" s="162" t="s">
        <v>1353</v>
      </c>
      <c r="S32" s="158" t="s">
        <v>1346</v>
      </c>
      <c r="T32" s="158" t="s">
        <v>1346</v>
      </c>
      <c r="U32" s="162" t="s">
        <v>1476</v>
      </c>
      <c r="V32" s="162" t="s">
        <v>1477</v>
      </c>
      <c r="W32" s="160" t="s">
        <v>9</v>
      </c>
      <c r="X32" s="160" t="s">
        <v>85</v>
      </c>
    </row>
    <row r="33" spans="1:24" ht="46.5" customHeight="1" x14ac:dyDescent="0.3">
      <c r="A33" s="159">
        <v>32</v>
      </c>
      <c r="B33" s="158">
        <v>41153147</v>
      </c>
      <c r="C33" s="159">
        <v>1397</v>
      </c>
      <c r="D33" s="158">
        <v>2005</v>
      </c>
      <c r="E33" s="160" t="s">
        <v>39</v>
      </c>
      <c r="F33" s="160" t="s">
        <v>94</v>
      </c>
      <c r="G33" s="162" t="s">
        <v>1117</v>
      </c>
      <c r="H33" s="162" t="s">
        <v>1116</v>
      </c>
      <c r="I33" s="163" t="s">
        <v>1040</v>
      </c>
      <c r="J33" s="159" t="s">
        <v>106</v>
      </c>
      <c r="K33" s="160" t="s">
        <v>118</v>
      </c>
      <c r="L33" s="160" t="s">
        <v>1118</v>
      </c>
      <c r="M33" s="162" t="s">
        <v>1119</v>
      </c>
      <c r="N33" s="162" t="s">
        <v>1478</v>
      </c>
      <c r="O33" s="162" t="s">
        <v>1479</v>
      </c>
      <c r="P33" s="162" t="s">
        <v>1376</v>
      </c>
      <c r="Q33" s="162" t="s">
        <v>1343</v>
      </c>
      <c r="R33" s="162" t="s">
        <v>1480</v>
      </c>
      <c r="S33" s="158" t="s">
        <v>1346</v>
      </c>
      <c r="T33" s="158" t="s">
        <v>1346</v>
      </c>
      <c r="U33" s="162" t="s">
        <v>1347</v>
      </c>
      <c r="V33" s="162" t="s">
        <v>1481</v>
      </c>
      <c r="W33" s="160" t="s">
        <v>5</v>
      </c>
      <c r="X33" s="160" t="s">
        <v>88</v>
      </c>
    </row>
    <row r="34" spans="1:24" ht="46.5" customHeight="1" x14ac:dyDescent="0.3">
      <c r="A34" s="159">
        <v>33</v>
      </c>
      <c r="B34" s="158">
        <v>15876311</v>
      </c>
      <c r="C34" s="158">
        <v>442</v>
      </c>
      <c r="D34" s="158">
        <v>2005</v>
      </c>
      <c r="E34" s="160" t="s">
        <v>144</v>
      </c>
      <c r="F34" s="160" t="s">
        <v>95</v>
      </c>
      <c r="G34" s="162" t="s">
        <v>1123</v>
      </c>
      <c r="H34" s="162" t="s">
        <v>1124</v>
      </c>
      <c r="I34" s="163" t="s">
        <v>1040</v>
      </c>
      <c r="J34" s="159" t="s">
        <v>106</v>
      </c>
      <c r="K34" s="162" t="s">
        <v>1122</v>
      </c>
      <c r="L34" s="162" t="s">
        <v>1120</v>
      </c>
      <c r="M34" s="162" t="s">
        <v>1121</v>
      </c>
      <c r="N34" s="162" t="s">
        <v>1482</v>
      </c>
      <c r="O34" s="162" t="s">
        <v>1040</v>
      </c>
      <c r="P34" s="162" t="s">
        <v>1483</v>
      </c>
      <c r="Q34" s="162" t="s">
        <v>1343</v>
      </c>
      <c r="R34" s="162" t="s">
        <v>1353</v>
      </c>
      <c r="S34" s="158" t="s">
        <v>1346</v>
      </c>
      <c r="T34" s="158" t="s">
        <v>1346</v>
      </c>
      <c r="U34" s="162" t="s">
        <v>1347</v>
      </c>
      <c r="V34" s="162" t="s">
        <v>1484</v>
      </c>
      <c r="W34" s="160" t="s">
        <v>871</v>
      </c>
      <c r="X34" s="173" t="s">
        <v>1162</v>
      </c>
    </row>
    <row r="35" spans="1:24" ht="46.5" customHeight="1" x14ac:dyDescent="0.3">
      <c r="A35" s="159">
        <v>34</v>
      </c>
      <c r="B35" s="158">
        <v>16159631</v>
      </c>
      <c r="C35" s="158">
        <v>440</v>
      </c>
      <c r="D35" s="158">
        <v>2005</v>
      </c>
      <c r="E35" s="160" t="s">
        <v>142</v>
      </c>
      <c r="F35" s="160" t="s">
        <v>95</v>
      </c>
      <c r="G35" s="162" t="s">
        <v>1130</v>
      </c>
      <c r="H35" s="162" t="s">
        <v>1125</v>
      </c>
      <c r="I35" s="163" t="s">
        <v>1040</v>
      </c>
      <c r="J35" s="159" t="s">
        <v>106</v>
      </c>
      <c r="K35" s="163" t="s">
        <v>1127</v>
      </c>
      <c r="L35" s="162" t="s">
        <v>1126</v>
      </c>
      <c r="M35" s="162" t="s">
        <v>1128</v>
      </c>
      <c r="N35" s="162" t="s">
        <v>1485</v>
      </c>
      <c r="O35" s="162" t="s">
        <v>1486</v>
      </c>
      <c r="P35" s="162" t="s">
        <v>1358</v>
      </c>
      <c r="Q35" s="162" t="s">
        <v>1343</v>
      </c>
      <c r="R35" s="162" t="s">
        <v>1353</v>
      </c>
      <c r="S35" s="158" t="s">
        <v>1346</v>
      </c>
      <c r="T35" s="158" t="s">
        <v>1346</v>
      </c>
      <c r="U35" s="162" t="s">
        <v>1438</v>
      </c>
      <c r="V35" s="162">
        <v>91.93</v>
      </c>
      <c r="W35" s="160" t="s">
        <v>143</v>
      </c>
      <c r="X35" s="173" t="s">
        <v>150</v>
      </c>
    </row>
    <row r="36" spans="1:24" ht="46.5" customHeight="1" x14ac:dyDescent="0.3">
      <c r="A36" s="159">
        <v>35</v>
      </c>
      <c r="B36" s="158">
        <v>39093059</v>
      </c>
      <c r="C36" s="159">
        <v>1423</v>
      </c>
      <c r="D36" s="158">
        <v>2004</v>
      </c>
      <c r="E36" s="160" t="s">
        <v>36</v>
      </c>
      <c r="F36" s="160" t="s">
        <v>105</v>
      </c>
      <c r="G36" s="162" t="s">
        <v>1129</v>
      </c>
      <c r="H36" s="162" t="s">
        <v>1131</v>
      </c>
      <c r="I36" s="163" t="s">
        <v>1040</v>
      </c>
      <c r="J36" s="159" t="s">
        <v>106</v>
      </c>
      <c r="K36" s="160" t="s">
        <v>120</v>
      </c>
      <c r="L36" s="160" t="s">
        <v>1132</v>
      </c>
      <c r="M36" s="162" t="s">
        <v>1133</v>
      </c>
      <c r="N36" s="162" t="s">
        <v>1487</v>
      </c>
      <c r="O36" s="162" t="s">
        <v>1488</v>
      </c>
      <c r="P36" s="162" t="s">
        <v>1376</v>
      </c>
      <c r="Q36" s="162" t="s">
        <v>1343</v>
      </c>
      <c r="R36" s="162" t="s">
        <v>1353</v>
      </c>
      <c r="S36" s="158" t="s">
        <v>1040</v>
      </c>
      <c r="T36" s="158" t="s">
        <v>1346</v>
      </c>
      <c r="U36" s="163" t="s">
        <v>1489</v>
      </c>
      <c r="V36" s="162" t="s">
        <v>1490</v>
      </c>
      <c r="W36" s="160" t="s">
        <v>3</v>
      </c>
      <c r="X36" s="160" t="s">
        <v>90</v>
      </c>
    </row>
    <row r="37" spans="1:24" ht="46.5" customHeight="1" x14ac:dyDescent="0.3">
      <c r="A37" s="159">
        <v>36</v>
      </c>
      <c r="B37" s="158">
        <v>15100667</v>
      </c>
      <c r="C37" s="159">
        <v>450</v>
      </c>
      <c r="D37" s="158">
        <v>2004</v>
      </c>
      <c r="E37" s="160" t="s">
        <v>38</v>
      </c>
      <c r="F37" s="160" t="s">
        <v>104</v>
      </c>
      <c r="G37" s="162" t="s">
        <v>1134</v>
      </c>
      <c r="H37" s="162" t="s">
        <v>1135</v>
      </c>
      <c r="I37" s="163" t="s">
        <v>1040</v>
      </c>
      <c r="J37" s="159" t="s">
        <v>106</v>
      </c>
      <c r="K37" s="162" t="s">
        <v>119</v>
      </c>
      <c r="L37" s="162" t="s">
        <v>1136</v>
      </c>
      <c r="M37" s="162" t="s">
        <v>1137</v>
      </c>
      <c r="N37" s="162" t="s">
        <v>1478</v>
      </c>
      <c r="O37" s="162" t="s">
        <v>1479</v>
      </c>
      <c r="P37" s="162" t="s">
        <v>1376</v>
      </c>
      <c r="Q37" s="162" t="s">
        <v>1343</v>
      </c>
      <c r="R37" s="162" t="s">
        <v>1480</v>
      </c>
      <c r="S37" s="158" t="s">
        <v>1346</v>
      </c>
      <c r="T37" s="158" t="s">
        <v>1346</v>
      </c>
      <c r="U37" s="162" t="s">
        <v>1347</v>
      </c>
      <c r="V37" s="162" t="s">
        <v>1481</v>
      </c>
      <c r="W37" s="160" t="s">
        <v>4</v>
      </c>
      <c r="X37" s="160" t="s">
        <v>89</v>
      </c>
    </row>
    <row r="38" spans="1:24" ht="46.5" customHeight="1" x14ac:dyDescent="0.3">
      <c r="A38" s="159">
        <v>37</v>
      </c>
      <c r="B38" s="158">
        <v>15347374</v>
      </c>
      <c r="C38" s="158">
        <v>447</v>
      </c>
      <c r="D38" s="158">
        <v>2004</v>
      </c>
      <c r="E38" s="160" t="s">
        <v>37</v>
      </c>
      <c r="F38" s="160" t="s">
        <v>1007</v>
      </c>
      <c r="G38" s="162" t="s">
        <v>1138</v>
      </c>
      <c r="H38" s="162" t="s">
        <v>1139</v>
      </c>
      <c r="I38" s="163" t="s">
        <v>1040</v>
      </c>
      <c r="J38" s="159" t="s">
        <v>106</v>
      </c>
      <c r="K38" s="162" t="s">
        <v>1142</v>
      </c>
      <c r="L38" s="162" t="s">
        <v>1141</v>
      </c>
      <c r="M38" s="162" t="s">
        <v>1140</v>
      </c>
      <c r="N38" s="162" t="s">
        <v>1491</v>
      </c>
      <c r="O38" s="162" t="s">
        <v>1492</v>
      </c>
      <c r="P38" s="162" t="s">
        <v>1493</v>
      </c>
      <c r="Q38" s="162" t="s">
        <v>1343</v>
      </c>
      <c r="R38" s="162" t="s">
        <v>1353</v>
      </c>
      <c r="S38" s="158" t="s">
        <v>1346</v>
      </c>
      <c r="T38" s="158" t="s">
        <v>1346</v>
      </c>
      <c r="U38" s="162" t="s">
        <v>1422</v>
      </c>
      <c r="V38" s="162" t="s">
        <v>1494</v>
      </c>
      <c r="W38" s="160" t="s">
        <v>145</v>
      </c>
      <c r="X38" s="173" t="s">
        <v>1163</v>
      </c>
    </row>
    <row r="39" spans="1:24" ht="46.5" customHeight="1" x14ac:dyDescent="0.3">
      <c r="A39" s="159">
        <v>38</v>
      </c>
      <c r="B39" s="158">
        <v>36851234</v>
      </c>
      <c r="C39" s="159">
        <v>1444</v>
      </c>
      <c r="D39" s="158">
        <v>2003</v>
      </c>
      <c r="E39" s="160" t="s">
        <v>1164</v>
      </c>
      <c r="F39" s="160" t="s">
        <v>104</v>
      </c>
      <c r="G39" s="162" t="s">
        <v>1143</v>
      </c>
      <c r="H39" s="162" t="s">
        <v>1144</v>
      </c>
      <c r="I39" s="163"/>
      <c r="J39" s="159" t="s">
        <v>106</v>
      </c>
      <c r="K39" s="160" t="s">
        <v>121</v>
      </c>
      <c r="L39" s="160" t="s">
        <v>1145</v>
      </c>
      <c r="M39" s="162" t="s">
        <v>1146</v>
      </c>
      <c r="N39" s="162" t="s">
        <v>1495</v>
      </c>
      <c r="O39" s="162" t="s">
        <v>1496</v>
      </c>
      <c r="P39" s="162" t="s">
        <v>1497</v>
      </c>
      <c r="Q39" s="162" t="s">
        <v>1343</v>
      </c>
      <c r="R39" s="162" t="s">
        <v>1353</v>
      </c>
      <c r="S39" s="158" t="s">
        <v>1346</v>
      </c>
      <c r="T39" s="158" t="s">
        <v>1346</v>
      </c>
      <c r="U39" s="162" t="s">
        <v>1383</v>
      </c>
      <c r="V39" s="162" t="s">
        <v>1040</v>
      </c>
      <c r="W39" s="160" t="s">
        <v>2</v>
      </c>
      <c r="X39" s="160" t="s">
        <v>91</v>
      </c>
    </row>
  </sheetData>
  <sheetProtection algorithmName="SHA-512" hashValue="HbXN5DXg00BY3mVjqQinLRsVpIIrly0UCP8Ob82911CdolZxcSgdN+96llGJzjNuQAZTvU1sSj5iZj+4TyPRGA==" saltValue="O0NQfQSMephltWhJ1qTyRg==" spinCount="100000" sheet="1" objects="1" scenarios="1" selectLockedCells="1" selectUnlockedCells="1"/>
  <sortState ref="A2:BX39">
    <sortCondition descending="1" ref="D2:D39"/>
  </sortState>
  <phoneticPr fontId="19"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165"/>
  <sheetViews>
    <sheetView zoomScale="70" zoomScaleNormal="70" workbookViewId="0">
      <pane ySplit="1" topLeftCell="A130" activePane="bottomLeft" state="frozen"/>
      <selection activeCell="B1" sqref="B1"/>
      <selection pane="bottomLeft" sqref="A1:S165"/>
    </sheetView>
  </sheetViews>
  <sheetFormatPr defaultColWidth="16.625" defaultRowHeight="21.75" customHeight="1" x14ac:dyDescent="0.3"/>
  <cols>
    <col min="1" max="1" width="11.375" style="218" customWidth="1"/>
    <col min="2" max="4" width="16.625" style="218"/>
    <col min="5" max="5" width="12.75" style="218" customWidth="1"/>
    <col min="6" max="6" width="10.375" style="218" customWidth="1"/>
    <col min="7" max="7" width="11.25" style="218" customWidth="1"/>
    <col min="8" max="8" width="12.5" style="218" customWidth="1"/>
    <col min="9" max="9" width="23.375" style="182" customWidth="1"/>
    <col min="10" max="10" width="16.625" style="182"/>
    <col min="11" max="11" width="16.625" style="218"/>
    <col min="12" max="18" width="16.625" style="182"/>
    <col min="19" max="19" width="48.25" style="219" customWidth="1"/>
    <col min="20" max="16384" width="16.625" style="182"/>
  </cols>
  <sheetData>
    <row r="1" spans="1:19" s="176" customFormat="1" ht="45" customHeight="1" x14ac:dyDescent="0.3">
      <c r="A1" s="174" t="s">
        <v>884</v>
      </c>
      <c r="B1" s="220" t="s">
        <v>360</v>
      </c>
      <c r="C1" s="175" t="s">
        <v>1206</v>
      </c>
      <c r="D1" s="175" t="s">
        <v>361</v>
      </c>
      <c r="E1" s="175" t="s">
        <v>979</v>
      </c>
      <c r="F1" s="175" t="s">
        <v>978</v>
      </c>
      <c r="G1" s="175" t="s">
        <v>976</v>
      </c>
      <c r="H1" s="175" t="s">
        <v>977</v>
      </c>
      <c r="I1" s="221" t="s">
        <v>205</v>
      </c>
      <c r="J1" s="221" t="s">
        <v>741</v>
      </c>
      <c r="K1" s="221" t="s">
        <v>1207</v>
      </c>
      <c r="L1" s="220" t="s">
        <v>1208</v>
      </c>
      <c r="M1" s="220" t="s">
        <v>362</v>
      </c>
      <c r="N1" s="220" t="s">
        <v>363</v>
      </c>
      <c r="O1" s="220" t="s">
        <v>1209</v>
      </c>
      <c r="P1" s="220" t="s">
        <v>364</v>
      </c>
      <c r="Q1" s="220" t="s">
        <v>365</v>
      </c>
      <c r="R1" s="175" t="s">
        <v>206</v>
      </c>
      <c r="S1" s="221" t="s">
        <v>207</v>
      </c>
    </row>
    <row r="2" spans="1:19" ht="21.75" customHeight="1" x14ac:dyDescent="0.3">
      <c r="A2" s="177">
        <v>7</v>
      </c>
      <c r="B2" s="178">
        <v>516</v>
      </c>
      <c r="C2" s="178" t="s">
        <v>208</v>
      </c>
      <c r="D2" s="178">
        <v>2022</v>
      </c>
      <c r="E2" s="178">
        <v>1</v>
      </c>
      <c r="F2" s="178">
        <v>1</v>
      </c>
      <c r="G2" s="178">
        <v>3</v>
      </c>
      <c r="H2" s="178">
        <v>3</v>
      </c>
      <c r="I2" s="179" t="s">
        <v>742</v>
      </c>
      <c r="J2" s="179"/>
      <c r="K2" s="178">
        <v>60</v>
      </c>
      <c r="L2" s="180"/>
      <c r="M2" s="181">
        <v>137</v>
      </c>
      <c r="N2" s="180">
        <v>24.7</v>
      </c>
      <c r="O2" s="180"/>
      <c r="P2" s="181">
        <v>63</v>
      </c>
      <c r="Q2" s="180">
        <v>26</v>
      </c>
      <c r="R2" s="180" t="s">
        <v>0</v>
      </c>
      <c r="S2" s="180" t="s">
        <v>0</v>
      </c>
    </row>
    <row r="3" spans="1:19" ht="21.75" customHeight="1" x14ac:dyDescent="0.3">
      <c r="A3" s="177">
        <v>7</v>
      </c>
      <c r="B3" s="178">
        <v>516</v>
      </c>
      <c r="C3" s="178" t="s">
        <v>208</v>
      </c>
      <c r="D3" s="178">
        <v>2022</v>
      </c>
      <c r="E3" s="178">
        <v>1</v>
      </c>
      <c r="F3" s="178"/>
      <c r="G3" s="178">
        <v>3</v>
      </c>
      <c r="H3" s="178">
        <v>3</v>
      </c>
      <c r="I3" s="183" t="s">
        <v>743</v>
      </c>
      <c r="J3" s="183" t="s">
        <v>742</v>
      </c>
      <c r="K3" s="184" t="s">
        <v>794</v>
      </c>
      <c r="L3" s="185">
        <v>33.799999999999997</v>
      </c>
      <c r="M3" s="185">
        <v>137</v>
      </c>
      <c r="N3" s="186">
        <v>24.7</v>
      </c>
      <c r="O3" s="185">
        <v>16.38</v>
      </c>
      <c r="P3" s="185">
        <v>63</v>
      </c>
      <c r="Q3" s="185">
        <v>26</v>
      </c>
      <c r="R3" s="180"/>
      <c r="S3" s="161"/>
    </row>
    <row r="4" spans="1:19" ht="21.75" customHeight="1" x14ac:dyDescent="0.3">
      <c r="A4" s="177">
        <v>7</v>
      </c>
      <c r="B4" s="178">
        <v>516</v>
      </c>
      <c r="C4" s="178" t="s">
        <v>208</v>
      </c>
      <c r="D4" s="178">
        <v>2022</v>
      </c>
      <c r="E4" s="178">
        <v>1</v>
      </c>
      <c r="F4" s="178"/>
      <c r="G4" s="178">
        <v>3</v>
      </c>
      <c r="H4" s="178">
        <v>3</v>
      </c>
      <c r="I4" s="179" t="s">
        <v>210</v>
      </c>
      <c r="J4" s="179"/>
      <c r="K4" s="178">
        <v>60</v>
      </c>
      <c r="L4" s="180">
        <v>1</v>
      </c>
      <c r="M4" s="181">
        <v>137</v>
      </c>
      <c r="N4" s="180"/>
      <c r="O4" s="180">
        <v>2</v>
      </c>
      <c r="P4" s="181">
        <v>63</v>
      </c>
      <c r="Q4" s="180"/>
      <c r="R4" s="180" t="s">
        <v>0</v>
      </c>
      <c r="S4" s="180" t="s">
        <v>0</v>
      </c>
    </row>
    <row r="5" spans="1:19" ht="21.75" customHeight="1" x14ac:dyDescent="0.3">
      <c r="A5" s="177">
        <v>7</v>
      </c>
      <c r="B5" s="178">
        <v>516</v>
      </c>
      <c r="C5" s="178" t="s">
        <v>208</v>
      </c>
      <c r="D5" s="178">
        <v>2022</v>
      </c>
      <c r="E5" s="178">
        <v>1</v>
      </c>
      <c r="F5" s="178"/>
      <c r="G5" s="178">
        <v>3</v>
      </c>
      <c r="H5" s="178">
        <v>3</v>
      </c>
      <c r="I5" s="187" t="s">
        <v>211</v>
      </c>
      <c r="J5" s="179"/>
      <c r="K5" s="178">
        <v>60</v>
      </c>
      <c r="L5" s="180">
        <v>0</v>
      </c>
      <c r="M5" s="181">
        <v>137</v>
      </c>
      <c r="N5" s="180"/>
      <c r="O5" s="178">
        <v>0</v>
      </c>
      <c r="P5" s="188">
        <v>63</v>
      </c>
      <c r="Q5" s="180"/>
      <c r="R5" s="180"/>
      <c r="S5" s="180"/>
    </row>
    <row r="6" spans="1:19" ht="21.75" customHeight="1" x14ac:dyDescent="0.3">
      <c r="A6" s="177">
        <v>7</v>
      </c>
      <c r="B6" s="178">
        <v>516</v>
      </c>
      <c r="C6" s="178" t="s">
        <v>208</v>
      </c>
      <c r="D6" s="178">
        <v>2022</v>
      </c>
      <c r="E6" s="178">
        <v>1</v>
      </c>
      <c r="F6" s="178"/>
      <c r="G6" s="178">
        <v>3</v>
      </c>
      <c r="H6" s="178">
        <v>3</v>
      </c>
      <c r="I6" s="179" t="s">
        <v>744</v>
      </c>
      <c r="J6" s="179"/>
      <c r="K6" s="178">
        <v>60</v>
      </c>
      <c r="L6" s="180"/>
      <c r="M6" s="181">
        <v>137</v>
      </c>
      <c r="N6" s="178">
        <v>40.299999999999997</v>
      </c>
      <c r="O6" s="180"/>
      <c r="P6" s="181">
        <v>63</v>
      </c>
      <c r="Q6" s="178">
        <v>29.8</v>
      </c>
      <c r="R6" s="180"/>
      <c r="S6" s="180"/>
    </row>
    <row r="7" spans="1:19" ht="21.75" customHeight="1" x14ac:dyDescent="0.3">
      <c r="A7" s="177">
        <v>7</v>
      </c>
      <c r="B7" s="178">
        <v>516</v>
      </c>
      <c r="C7" s="178" t="s">
        <v>208</v>
      </c>
      <c r="D7" s="178">
        <v>2022</v>
      </c>
      <c r="E7" s="178">
        <v>1</v>
      </c>
      <c r="F7" s="178"/>
      <c r="G7" s="178">
        <v>3</v>
      </c>
      <c r="H7" s="178">
        <v>3</v>
      </c>
      <c r="I7" s="183" t="s">
        <v>745</v>
      </c>
      <c r="J7" s="183" t="s">
        <v>744</v>
      </c>
      <c r="K7" s="184">
        <v>60</v>
      </c>
      <c r="L7" s="185">
        <v>55.2</v>
      </c>
      <c r="M7" s="185">
        <v>137</v>
      </c>
      <c r="N7" s="184">
        <v>40.299999999999997</v>
      </c>
      <c r="O7" s="185">
        <v>18.77</v>
      </c>
      <c r="P7" s="185">
        <v>63</v>
      </c>
      <c r="Q7" s="184">
        <v>29.8</v>
      </c>
      <c r="R7" s="180"/>
      <c r="S7" s="180"/>
    </row>
    <row r="8" spans="1:19" ht="21.75" customHeight="1" x14ac:dyDescent="0.3">
      <c r="A8" s="177">
        <v>7</v>
      </c>
      <c r="B8" s="178">
        <v>516</v>
      </c>
      <c r="C8" s="178" t="s">
        <v>208</v>
      </c>
      <c r="D8" s="178">
        <v>2022</v>
      </c>
      <c r="E8" s="178">
        <v>1</v>
      </c>
      <c r="F8" s="178"/>
      <c r="G8" s="178">
        <v>3</v>
      </c>
      <c r="H8" s="178">
        <v>3</v>
      </c>
      <c r="I8" s="179" t="s">
        <v>844</v>
      </c>
      <c r="J8" s="189" t="s">
        <v>844</v>
      </c>
      <c r="K8" s="178">
        <v>60</v>
      </c>
      <c r="L8" s="178">
        <v>39</v>
      </c>
      <c r="M8" s="181">
        <v>137</v>
      </c>
      <c r="N8" s="178">
        <v>9</v>
      </c>
      <c r="O8" s="180">
        <v>20</v>
      </c>
      <c r="P8" s="181">
        <v>63</v>
      </c>
      <c r="Q8" s="180">
        <v>9.3000000000000007</v>
      </c>
      <c r="R8" s="180"/>
      <c r="S8" s="179" t="s">
        <v>214</v>
      </c>
    </row>
    <row r="9" spans="1:19" ht="21.75" customHeight="1" x14ac:dyDescent="0.3">
      <c r="A9" s="177">
        <v>7</v>
      </c>
      <c r="B9" s="178">
        <v>516</v>
      </c>
      <c r="C9" s="178" t="s">
        <v>208</v>
      </c>
      <c r="D9" s="178">
        <v>2022</v>
      </c>
      <c r="E9" s="178">
        <v>1</v>
      </c>
      <c r="F9" s="178"/>
      <c r="G9" s="178">
        <v>3</v>
      </c>
      <c r="H9" s="178">
        <v>3</v>
      </c>
      <c r="I9" s="179" t="s">
        <v>215</v>
      </c>
      <c r="J9" s="179"/>
      <c r="K9" s="178">
        <v>60</v>
      </c>
      <c r="L9" s="178">
        <v>17</v>
      </c>
      <c r="M9" s="181">
        <v>137</v>
      </c>
      <c r="N9" s="178">
        <v>3.9</v>
      </c>
      <c r="O9" s="180">
        <v>6</v>
      </c>
      <c r="P9" s="181">
        <v>63</v>
      </c>
      <c r="Q9" s="180">
        <v>2.8</v>
      </c>
      <c r="R9" s="180"/>
      <c r="S9" s="161"/>
    </row>
    <row r="10" spans="1:19" ht="21.75" customHeight="1" x14ac:dyDescent="0.3">
      <c r="A10" s="177">
        <v>7</v>
      </c>
      <c r="B10" s="178">
        <v>516</v>
      </c>
      <c r="C10" s="178" t="s">
        <v>208</v>
      </c>
      <c r="D10" s="178">
        <v>2022</v>
      </c>
      <c r="E10" s="178">
        <v>1</v>
      </c>
      <c r="F10" s="178"/>
      <c r="G10" s="178">
        <v>3</v>
      </c>
      <c r="H10" s="178">
        <v>3</v>
      </c>
      <c r="I10" s="179" t="s">
        <v>216</v>
      </c>
      <c r="J10" s="179"/>
      <c r="K10" s="180"/>
      <c r="L10" s="180"/>
      <c r="M10" s="180"/>
      <c r="N10" s="180">
        <v>91.6</v>
      </c>
      <c r="O10" s="180"/>
      <c r="P10" s="180"/>
      <c r="Q10" s="180">
        <v>87</v>
      </c>
      <c r="R10" s="180"/>
      <c r="S10" s="179" t="s">
        <v>217</v>
      </c>
    </row>
    <row r="11" spans="1:19" ht="21.75" customHeight="1" x14ac:dyDescent="0.3">
      <c r="A11" s="177">
        <v>1</v>
      </c>
      <c r="B11" s="180">
        <v>256</v>
      </c>
      <c r="C11" s="178" t="s">
        <v>218</v>
      </c>
      <c r="D11" s="180">
        <v>2021</v>
      </c>
      <c r="E11" s="180">
        <v>2</v>
      </c>
      <c r="F11" s="180">
        <v>1</v>
      </c>
      <c r="G11" s="180">
        <v>2</v>
      </c>
      <c r="H11" s="180">
        <v>2</v>
      </c>
      <c r="I11" s="179" t="s">
        <v>219</v>
      </c>
      <c r="J11" s="179"/>
      <c r="K11" s="178">
        <v>36</v>
      </c>
      <c r="L11" s="180">
        <v>14</v>
      </c>
      <c r="M11" s="180">
        <v>27</v>
      </c>
      <c r="N11" s="180"/>
      <c r="O11" s="180">
        <v>6</v>
      </c>
      <c r="P11" s="180">
        <v>23</v>
      </c>
      <c r="Q11" s="180"/>
      <c r="R11" s="161"/>
      <c r="S11" s="161"/>
    </row>
    <row r="12" spans="1:19" ht="21.75" customHeight="1" x14ac:dyDescent="0.3">
      <c r="A12" s="177">
        <v>1</v>
      </c>
      <c r="B12" s="180">
        <v>256</v>
      </c>
      <c r="C12" s="178" t="s">
        <v>218</v>
      </c>
      <c r="D12" s="180">
        <v>2021</v>
      </c>
      <c r="E12" s="180">
        <v>2</v>
      </c>
      <c r="F12" s="180"/>
      <c r="G12" s="180">
        <v>2</v>
      </c>
      <c r="H12" s="180">
        <v>2</v>
      </c>
      <c r="I12" s="179" t="s">
        <v>220</v>
      </c>
      <c r="J12" s="179"/>
      <c r="K12" s="178">
        <v>36</v>
      </c>
      <c r="L12" s="180">
        <v>128</v>
      </c>
      <c r="M12" s="180">
        <v>1668</v>
      </c>
      <c r="N12" s="180">
        <v>7.7</v>
      </c>
      <c r="O12" s="180" t="s">
        <v>0</v>
      </c>
      <c r="P12" s="180" t="s">
        <v>0</v>
      </c>
      <c r="Q12" s="180" t="s">
        <v>0</v>
      </c>
      <c r="R12" s="161"/>
      <c r="S12" s="179" t="s">
        <v>221</v>
      </c>
    </row>
    <row r="13" spans="1:19" ht="21.75" customHeight="1" x14ac:dyDescent="0.3">
      <c r="A13" s="177">
        <v>1</v>
      </c>
      <c r="B13" s="180">
        <v>256</v>
      </c>
      <c r="C13" s="178" t="s">
        <v>218</v>
      </c>
      <c r="D13" s="180">
        <v>2021</v>
      </c>
      <c r="E13" s="180">
        <v>2</v>
      </c>
      <c r="F13" s="180"/>
      <c r="G13" s="180">
        <v>2</v>
      </c>
      <c r="H13" s="180">
        <v>2</v>
      </c>
      <c r="I13" s="190" t="s">
        <v>889</v>
      </c>
      <c r="J13" s="191"/>
      <c r="K13" s="178">
        <v>36</v>
      </c>
      <c r="L13" s="180">
        <v>22</v>
      </c>
      <c r="M13" s="180">
        <v>27</v>
      </c>
      <c r="N13" s="180">
        <v>81</v>
      </c>
      <c r="O13" s="180" t="s">
        <v>0</v>
      </c>
      <c r="P13" s="180" t="s">
        <v>0</v>
      </c>
      <c r="Q13" s="180" t="s">
        <v>0</v>
      </c>
      <c r="R13" s="161"/>
      <c r="S13" s="179" t="s">
        <v>221</v>
      </c>
    </row>
    <row r="14" spans="1:19" ht="21.75" customHeight="1" x14ac:dyDescent="0.3">
      <c r="A14" s="177">
        <v>1</v>
      </c>
      <c r="B14" s="180">
        <v>256</v>
      </c>
      <c r="C14" s="178" t="s">
        <v>218</v>
      </c>
      <c r="D14" s="180">
        <v>2021</v>
      </c>
      <c r="E14" s="180">
        <v>2</v>
      </c>
      <c r="F14" s="180"/>
      <c r="G14" s="180">
        <v>2</v>
      </c>
      <c r="H14" s="180">
        <v>2</v>
      </c>
      <c r="I14" s="179" t="s">
        <v>222</v>
      </c>
      <c r="J14" s="192"/>
      <c r="K14" s="178">
        <v>36</v>
      </c>
      <c r="L14" s="180">
        <v>63</v>
      </c>
      <c r="M14" s="180">
        <v>1668</v>
      </c>
      <c r="N14" s="180">
        <v>3.8</v>
      </c>
      <c r="O14" s="180" t="s">
        <v>0</v>
      </c>
      <c r="P14" s="180" t="s">
        <v>0</v>
      </c>
      <c r="Q14" s="180" t="s">
        <v>0</v>
      </c>
      <c r="R14" s="161"/>
      <c r="S14" s="179" t="s">
        <v>221</v>
      </c>
    </row>
    <row r="15" spans="1:19" ht="21.75" customHeight="1" x14ac:dyDescent="0.3">
      <c r="A15" s="177">
        <v>1</v>
      </c>
      <c r="B15" s="180">
        <v>256</v>
      </c>
      <c r="C15" s="178" t="s">
        <v>218</v>
      </c>
      <c r="D15" s="180">
        <v>2021</v>
      </c>
      <c r="E15" s="180">
        <v>2</v>
      </c>
      <c r="F15" s="180"/>
      <c r="G15" s="180">
        <v>2</v>
      </c>
      <c r="H15" s="180">
        <v>2</v>
      </c>
      <c r="I15" s="190" t="s">
        <v>222</v>
      </c>
      <c r="J15" s="191"/>
      <c r="K15" s="178">
        <v>36</v>
      </c>
      <c r="L15" s="180">
        <v>12</v>
      </c>
      <c r="M15" s="180">
        <v>27</v>
      </c>
      <c r="N15" s="180">
        <v>44</v>
      </c>
      <c r="O15" s="180" t="s">
        <v>0</v>
      </c>
      <c r="P15" s="180" t="s">
        <v>0</v>
      </c>
      <c r="Q15" s="180" t="s">
        <v>0</v>
      </c>
      <c r="R15" s="161"/>
      <c r="S15" s="179" t="s">
        <v>221</v>
      </c>
    </row>
    <row r="16" spans="1:19" ht="21.75" customHeight="1" x14ac:dyDescent="0.3">
      <c r="A16" s="177">
        <v>8</v>
      </c>
      <c r="B16" s="180">
        <v>599</v>
      </c>
      <c r="C16" s="178" t="s">
        <v>223</v>
      </c>
      <c r="D16" s="178">
        <v>2019</v>
      </c>
      <c r="E16" s="178">
        <v>1</v>
      </c>
      <c r="F16" s="178">
        <v>1</v>
      </c>
      <c r="G16" s="178">
        <v>1</v>
      </c>
      <c r="H16" s="178">
        <v>1</v>
      </c>
      <c r="I16" s="179" t="s">
        <v>213</v>
      </c>
      <c r="J16" s="189" t="s">
        <v>213</v>
      </c>
      <c r="K16" s="178" t="s">
        <v>224</v>
      </c>
      <c r="L16" s="180">
        <v>12</v>
      </c>
      <c r="M16" s="180">
        <v>14</v>
      </c>
      <c r="N16" s="180">
        <v>85.7</v>
      </c>
      <c r="O16" s="180">
        <v>4</v>
      </c>
      <c r="P16" s="180">
        <v>16</v>
      </c>
      <c r="Q16" s="180">
        <v>25</v>
      </c>
      <c r="R16" s="161"/>
      <c r="S16" s="179" t="s">
        <v>225</v>
      </c>
    </row>
    <row r="17" spans="1:19" ht="21.75" customHeight="1" x14ac:dyDescent="0.3">
      <c r="A17" s="177">
        <v>8</v>
      </c>
      <c r="B17" s="180">
        <v>599</v>
      </c>
      <c r="C17" s="178" t="s">
        <v>223</v>
      </c>
      <c r="D17" s="178">
        <v>2019</v>
      </c>
      <c r="E17" s="178">
        <v>1</v>
      </c>
      <c r="F17" s="178"/>
      <c r="G17" s="178">
        <v>1</v>
      </c>
      <c r="H17" s="178">
        <v>1</v>
      </c>
      <c r="I17" s="179" t="s">
        <v>226</v>
      </c>
      <c r="J17" s="179"/>
      <c r="K17" s="178" t="s">
        <v>224</v>
      </c>
      <c r="L17" s="180">
        <v>1</v>
      </c>
      <c r="M17" s="180">
        <v>14</v>
      </c>
      <c r="N17" s="180">
        <v>7.1</v>
      </c>
      <c r="O17" s="180">
        <v>0</v>
      </c>
      <c r="P17" s="180">
        <v>16</v>
      </c>
      <c r="Q17" s="180">
        <v>0</v>
      </c>
      <c r="R17" s="161"/>
      <c r="S17" s="179" t="s">
        <v>366</v>
      </c>
    </row>
    <row r="18" spans="1:19" ht="21.75" customHeight="1" x14ac:dyDescent="0.3">
      <c r="A18" s="177">
        <v>8</v>
      </c>
      <c r="B18" s="180">
        <v>599</v>
      </c>
      <c r="C18" s="178" t="s">
        <v>223</v>
      </c>
      <c r="D18" s="178">
        <v>2019</v>
      </c>
      <c r="E18" s="178">
        <v>1</v>
      </c>
      <c r="F18" s="178"/>
      <c r="G18" s="178">
        <v>1</v>
      </c>
      <c r="H18" s="178">
        <v>1</v>
      </c>
      <c r="I18" s="179" t="s">
        <v>227</v>
      </c>
      <c r="J18" s="179"/>
      <c r="K18" s="178" t="s">
        <v>224</v>
      </c>
      <c r="L18" s="180">
        <v>11</v>
      </c>
      <c r="M18" s="180">
        <v>14</v>
      </c>
      <c r="N18" s="180">
        <v>78.599999999999994</v>
      </c>
      <c r="O18" s="180">
        <v>2</v>
      </c>
      <c r="P18" s="180">
        <v>16</v>
      </c>
      <c r="Q18" s="180">
        <v>12.5</v>
      </c>
      <c r="R18" s="161"/>
      <c r="S18" s="161"/>
    </row>
    <row r="19" spans="1:19" ht="21.75" customHeight="1" x14ac:dyDescent="0.3">
      <c r="A19" s="177">
        <v>8</v>
      </c>
      <c r="B19" s="180">
        <v>599</v>
      </c>
      <c r="C19" s="178" t="s">
        <v>223</v>
      </c>
      <c r="D19" s="178">
        <v>2019</v>
      </c>
      <c r="E19" s="178">
        <v>1</v>
      </c>
      <c r="F19" s="178"/>
      <c r="G19" s="178">
        <v>1</v>
      </c>
      <c r="H19" s="178">
        <v>1</v>
      </c>
      <c r="I19" s="179" t="s">
        <v>228</v>
      </c>
      <c r="J19" s="179"/>
      <c r="K19" s="180" t="s">
        <v>224</v>
      </c>
      <c r="L19" s="180">
        <v>12</v>
      </c>
      <c r="M19" s="180">
        <v>14</v>
      </c>
      <c r="N19" s="180">
        <v>85.7</v>
      </c>
      <c r="O19" s="180">
        <v>4</v>
      </c>
      <c r="P19" s="180">
        <v>16</v>
      </c>
      <c r="Q19" s="180">
        <v>25</v>
      </c>
      <c r="R19" s="161"/>
      <c r="S19" s="161"/>
    </row>
    <row r="20" spans="1:19" ht="21.75" customHeight="1" x14ac:dyDescent="0.3">
      <c r="A20" s="177">
        <v>8</v>
      </c>
      <c r="B20" s="180">
        <v>599</v>
      </c>
      <c r="C20" s="178" t="s">
        <v>223</v>
      </c>
      <c r="D20" s="178">
        <v>2019</v>
      </c>
      <c r="E20" s="178">
        <v>1</v>
      </c>
      <c r="F20" s="178"/>
      <c r="G20" s="178">
        <v>1</v>
      </c>
      <c r="H20" s="178">
        <v>1</v>
      </c>
      <c r="I20" s="179" t="s">
        <v>746</v>
      </c>
      <c r="J20" s="179"/>
      <c r="K20" s="180" t="s">
        <v>224</v>
      </c>
      <c r="L20" s="180">
        <v>1</v>
      </c>
      <c r="M20" s="180">
        <v>14</v>
      </c>
      <c r="N20" s="180">
        <v>7.1</v>
      </c>
      <c r="O20" s="180">
        <v>0</v>
      </c>
      <c r="P20" s="180">
        <v>16</v>
      </c>
      <c r="Q20" s="180">
        <v>0</v>
      </c>
      <c r="R20" s="161"/>
      <c r="S20" s="161"/>
    </row>
    <row r="21" spans="1:19" ht="21.75" customHeight="1" x14ac:dyDescent="0.3">
      <c r="A21" s="177">
        <v>8</v>
      </c>
      <c r="B21" s="180">
        <v>599</v>
      </c>
      <c r="C21" s="178" t="s">
        <v>223</v>
      </c>
      <c r="D21" s="178">
        <v>2019</v>
      </c>
      <c r="E21" s="178">
        <v>1</v>
      </c>
      <c r="F21" s="178"/>
      <c r="G21" s="178">
        <v>1</v>
      </c>
      <c r="H21" s="178">
        <v>1</v>
      </c>
      <c r="I21" s="193" t="s">
        <v>229</v>
      </c>
      <c r="J21" s="183" t="s">
        <v>744</v>
      </c>
      <c r="K21" s="185" t="s">
        <v>224</v>
      </c>
      <c r="L21" s="185">
        <v>9</v>
      </c>
      <c r="M21" s="185">
        <v>14</v>
      </c>
      <c r="N21" s="185">
        <v>64.3</v>
      </c>
      <c r="O21" s="185">
        <v>1</v>
      </c>
      <c r="P21" s="185">
        <v>16</v>
      </c>
      <c r="Q21" s="185">
        <v>6.3</v>
      </c>
      <c r="R21" s="161"/>
      <c r="S21" s="179" t="s">
        <v>230</v>
      </c>
    </row>
    <row r="22" spans="1:19" ht="21.75" customHeight="1" x14ac:dyDescent="0.3">
      <c r="A22" s="177">
        <v>8</v>
      </c>
      <c r="B22" s="180">
        <v>599</v>
      </c>
      <c r="C22" s="178" t="s">
        <v>223</v>
      </c>
      <c r="D22" s="178">
        <v>2019</v>
      </c>
      <c r="E22" s="178">
        <v>1</v>
      </c>
      <c r="F22" s="178"/>
      <c r="G22" s="178">
        <v>1</v>
      </c>
      <c r="H22" s="178">
        <v>1</v>
      </c>
      <c r="I22" s="193" t="s">
        <v>231</v>
      </c>
      <c r="J22" s="183" t="s">
        <v>742</v>
      </c>
      <c r="K22" s="185" t="s">
        <v>224</v>
      </c>
      <c r="L22" s="185">
        <v>1</v>
      </c>
      <c r="M22" s="185">
        <v>14</v>
      </c>
      <c r="N22" s="185">
        <v>7.1</v>
      </c>
      <c r="O22" s="185">
        <v>1</v>
      </c>
      <c r="P22" s="185">
        <v>16</v>
      </c>
      <c r="Q22" s="185">
        <v>6.3</v>
      </c>
      <c r="R22" s="161"/>
      <c r="S22" s="179" t="s">
        <v>232</v>
      </c>
    </row>
    <row r="23" spans="1:19" ht="21.75" customHeight="1" x14ac:dyDescent="0.3">
      <c r="A23" s="177">
        <v>9</v>
      </c>
      <c r="B23" s="180">
        <v>277</v>
      </c>
      <c r="C23" s="178" t="s">
        <v>233</v>
      </c>
      <c r="D23" s="178">
        <v>2019</v>
      </c>
      <c r="E23" s="178">
        <v>1</v>
      </c>
      <c r="F23" s="178">
        <v>1</v>
      </c>
      <c r="G23" s="178">
        <v>3</v>
      </c>
      <c r="H23" s="178">
        <v>3</v>
      </c>
      <c r="I23" s="179" t="s">
        <v>234</v>
      </c>
      <c r="J23" s="179"/>
      <c r="K23" s="180" t="s">
        <v>747</v>
      </c>
      <c r="L23" s="180">
        <v>61</v>
      </c>
      <c r="M23" s="180">
        <v>122</v>
      </c>
      <c r="N23" s="180">
        <v>50</v>
      </c>
      <c r="O23" s="180">
        <v>37</v>
      </c>
      <c r="P23" s="180">
        <v>127</v>
      </c>
      <c r="Q23" s="180">
        <v>29.1</v>
      </c>
      <c r="R23" s="161"/>
      <c r="S23" s="179" t="s">
        <v>236</v>
      </c>
    </row>
    <row r="24" spans="1:19" ht="21.75" customHeight="1" x14ac:dyDescent="0.3">
      <c r="A24" s="177">
        <v>9</v>
      </c>
      <c r="B24" s="180">
        <v>277</v>
      </c>
      <c r="C24" s="178" t="s">
        <v>233</v>
      </c>
      <c r="D24" s="178">
        <v>2019</v>
      </c>
      <c r="E24" s="178">
        <v>1</v>
      </c>
      <c r="F24" s="178"/>
      <c r="G24" s="178">
        <v>3</v>
      </c>
      <c r="H24" s="178">
        <v>3</v>
      </c>
      <c r="I24" s="194" t="s">
        <v>209</v>
      </c>
      <c r="J24" s="195" t="s">
        <v>742</v>
      </c>
      <c r="K24" s="185" t="s">
        <v>235</v>
      </c>
      <c r="L24" s="185"/>
      <c r="M24" s="185">
        <v>122</v>
      </c>
      <c r="N24" s="185">
        <v>13.9</v>
      </c>
      <c r="O24" s="185"/>
      <c r="P24" s="185">
        <v>127</v>
      </c>
      <c r="Q24" s="185">
        <v>16.5</v>
      </c>
      <c r="R24" s="161"/>
      <c r="S24" s="161"/>
    </row>
    <row r="25" spans="1:19" ht="21.75" customHeight="1" x14ac:dyDescent="0.3">
      <c r="A25" s="177">
        <v>9</v>
      </c>
      <c r="B25" s="180">
        <v>277</v>
      </c>
      <c r="C25" s="178" t="s">
        <v>233</v>
      </c>
      <c r="D25" s="178">
        <v>2019</v>
      </c>
      <c r="E25" s="178">
        <v>1</v>
      </c>
      <c r="F25" s="178"/>
      <c r="G25" s="178">
        <v>3</v>
      </c>
      <c r="H25" s="178">
        <v>3</v>
      </c>
      <c r="I25" s="190" t="s">
        <v>212</v>
      </c>
      <c r="J25" s="183" t="s">
        <v>744</v>
      </c>
      <c r="K25" s="185" t="s">
        <v>235</v>
      </c>
      <c r="L25" s="185"/>
      <c r="M25" s="185">
        <v>122</v>
      </c>
      <c r="N25" s="185">
        <v>42.6</v>
      </c>
      <c r="O25" s="185"/>
      <c r="P25" s="185">
        <v>127</v>
      </c>
      <c r="Q25" s="185">
        <v>23.6</v>
      </c>
      <c r="R25" s="161"/>
      <c r="S25" s="161"/>
    </row>
    <row r="26" spans="1:19" ht="21.75" customHeight="1" x14ac:dyDescent="0.3">
      <c r="A26" s="177">
        <v>9</v>
      </c>
      <c r="B26" s="180">
        <v>277</v>
      </c>
      <c r="C26" s="178" t="s">
        <v>233</v>
      </c>
      <c r="D26" s="178">
        <v>2019</v>
      </c>
      <c r="E26" s="178">
        <v>1</v>
      </c>
      <c r="F26" s="178"/>
      <c r="G26" s="178">
        <v>3</v>
      </c>
      <c r="H26" s="178">
        <v>3</v>
      </c>
      <c r="I26" s="179" t="s">
        <v>237</v>
      </c>
      <c r="J26" s="179"/>
      <c r="K26" s="180" t="s">
        <v>747</v>
      </c>
      <c r="L26" s="180">
        <v>6</v>
      </c>
      <c r="M26" s="180">
        <v>122</v>
      </c>
      <c r="N26" s="180">
        <v>4.9000000000000004</v>
      </c>
      <c r="O26" s="180">
        <v>8</v>
      </c>
      <c r="P26" s="180">
        <v>127</v>
      </c>
      <c r="Q26" s="180">
        <v>6.3</v>
      </c>
      <c r="R26" s="161"/>
      <c r="S26" s="161"/>
    </row>
    <row r="27" spans="1:19" ht="21.75" customHeight="1" x14ac:dyDescent="0.3">
      <c r="A27" s="177">
        <v>9</v>
      </c>
      <c r="B27" s="180">
        <v>277</v>
      </c>
      <c r="C27" s="178" t="s">
        <v>233</v>
      </c>
      <c r="D27" s="178">
        <v>2019</v>
      </c>
      <c r="E27" s="178">
        <v>1</v>
      </c>
      <c r="F27" s="178"/>
      <c r="G27" s="178">
        <v>3</v>
      </c>
      <c r="H27" s="178">
        <v>3</v>
      </c>
      <c r="I27" s="179" t="s">
        <v>238</v>
      </c>
      <c r="J27" s="179"/>
      <c r="K27" s="180" t="s">
        <v>747</v>
      </c>
      <c r="L27" s="180">
        <v>5</v>
      </c>
      <c r="M27" s="180">
        <v>122</v>
      </c>
      <c r="N27" s="180">
        <v>4.0999999999999996</v>
      </c>
      <c r="O27" s="180">
        <v>4</v>
      </c>
      <c r="P27" s="180">
        <v>127</v>
      </c>
      <c r="Q27" s="180">
        <v>4.7</v>
      </c>
      <c r="R27" s="161"/>
      <c r="S27" s="161"/>
    </row>
    <row r="28" spans="1:19" ht="21.75" customHeight="1" x14ac:dyDescent="0.3">
      <c r="A28" s="177">
        <v>10</v>
      </c>
      <c r="B28" s="180">
        <v>286</v>
      </c>
      <c r="C28" s="180" t="s">
        <v>239</v>
      </c>
      <c r="D28" s="180">
        <v>2018</v>
      </c>
      <c r="E28" s="178">
        <v>1</v>
      </c>
      <c r="F28" s="180">
        <v>1</v>
      </c>
      <c r="G28" s="180">
        <v>3</v>
      </c>
      <c r="H28" s="180">
        <v>3</v>
      </c>
      <c r="I28" s="161" t="s">
        <v>367</v>
      </c>
      <c r="J28" s="161"/>
      <c r="K28" s="180" t="s">
        <v>240</v>
      </c>
      <c r="L28" s="180">
        <v>37</v>
      </c>
      <c r="M28" s="180">
        <v>368</v>
      </c>
      <c r="N28" s="180">
        <v>10.1</v>
      </c>
      <c r="O28" s="180">
        <v>4</v>
      </c>
      <c r="P28" s="180">
        <v>177</v>
      </c>
      <c r="Q28" s="180">
        <v>2.2999999999999998</v>
      </c>
      <c r="R28" s="180"/>
      <c r="S28" s="161" t="s">
        <v>241</v>
      </c>
    </row>
    <row r="29" spans="1:19" ht="21.75" customHeight="1" x14ac:dyDescent="0.3">
      <c r="A29" s="177">
        <v>10</v>
      </c>
      <c r="B29" s="180">
        <v>286</v>
      </c>
      <c r="C29" s="180" t="s">
        <v>239</v>
      </c>
      <c r="D29" s="180">
        <v>2018</v>
      </c>
      <c r="E29" s="178">
        <v>1</v>
      </c>
      <c r="F29" s="180"/>
      <c r="G29" s="180">
        <v>3</v>
      </c>
      <c r="H29" s="180">
        <v>3</v>
      </c>
      <c r="I29" s="161" t="s">
        <v>242</v>
      </c>
      <c r="J29" s="161"/>
      <c r="K29" s="180" t="s">
        <v>240</v>
      </c>
      <c r="L29" s="180">
        <v>41</v>
      </c>
      <c r="M29" s="180">
        <v>368</v>
      </c>
      <c r="N29" s="180">
        <v>11.1</v>
      </c>
      <c r="O29" s="180">
        <v>4</v>
      </c>
      <c r="P29" s="180">
        <v>177</v>
      </c>
      <c r="Q29" s="180">
        <v>2.2999999999999998</v>
      </c>
      <c r="R29" s="180"/>
      <c r="S29" s="161" t="s">
        <v>243</v>
      </c>
    </row>
    <row r="30" spans="1:19" ht="21.75" customHeight="1" x14ac:dyDescent="0.3">
      <c r="A30" s="177">
        <v>10</v>
      </c>
      <c r="B30" s="180">
        <v>286</v>
      </c>
      <c r="C30" s="180" t="s">
        <v>239</v>
      </c>
      <c r="D30" s="180">
        <v>2018</v>
      </c>
      <c r="E30" s="178">
        <v>1</v>
      </c>
      <c r="F30" s="180"/>
      <c r="G30" s="180">
        <v>3</v>
      </c>
      <c r="H30" s="180">
        <v>3</v>
      </c>
      <c r="I30" s="194" t="s">
        <v>209</v>
      </c>
      <c r="J30" s="195" t="s">
        <v>742</v>
      </c>
      <c r="K30" s="185" t="s">
        <v>240</v>
      </c>
      <c r="L30" s="185">
        <v>78</v>
      </c>
      <c r="M30" s="185">
        <v>368</v>
      </c>
      <c r="N30" s="185"/>
      <c r="O30" s="185">
        <v>8</v>
      </c>
      <c r="P30" s="185">
        <v>177</v>
      </c>
      <c r="Q30" s="185"/>
      <c r="R30" s="180"/>
      <c r="S30" s="161"/>
    </row>
    <row r="31" spans="1:19" ht="21.75" customHeight="1" x14ac:dyDescent="0.3">
      <c r="A31" s="177">
        <v>10</v>
      </c>
      <c r="B31" s="180">
        <v>286</v>
      </c>
      <c r="C31" s="180" t="s">
        <v>239</v>
      </c>
      <c r="D31" s="180">
        <v>2018</v>
      </c>
      <c r="E31" s="178">
        <v>1</v>
      </c>
      <c r="F31" s="180"/>
      <c r="G31" s="180">
        <v>3</v>
      </c>
      <c r="H31" s="180">
        <v>3</v>
      </c>
      <c r="I31" s="190" t="s">
        <v>212</v>
      </c>
      <c r="J31" s="183" t="s">
        <v>744</v>
      </c>
      <c r="K31" s="186" t="s">
        <v>240</v>
      </c>
      <c r="L31" s="186">
        <v>105</v>
      </c>
      <c r="M31" s="186">
        <v>368</v>
      </c>
      <c r="N31" s="186">
        <v>28.5</v>
      </c>
      <c r="O31" s="186">
        <v>5</v>
      </c>
      <c r="P31" s="186">
        <v>177</v>
      </c>
      <c r="Q31" s="186">
        <v>2.8</v>
      </c>
      <c r="R31" s="180"/>
      <c r="S31" s="180"/>
    </row>
    <row r="32" spans="1:19" ht="21.75" customHeight="1" x14ac:dyDescent="0.3">
      <c r="A32" s="177">
        <v>10</v>
      </c>
      <c r="B32" s="180">
        <v>286</v>
      </c>
      <c r="C32" s="180" t="s">
        <v>239</v>
      </c>
      <c r="D32" s="180">
        <v>2018</v>
      </c>
      <c r="E32" s="178">
        <v>1</v>
      </c>
      <c r="F32" s="180"/>
      <c r="G32" s="180">
        <v>3</v>
      </c>
      <c r="H32" s="180">
        <v>3</v>
      </c>
      <c r="I32" s="179" t="s">
        <v>1167</v>
      </c>
      <c r="J32" s="189" t="s">
        <v>213</v>
      </c>
      <c r="K32" s="180" t="s">
        <v>0</v>
      </c>
      <c r="L32" s="180" t="s">
        <v>0</v>
      </c>
      <c r="M32" s="180">
        <v>368</v>
      </c>
      <c r="N32" s="180">
        <v>5.2</v>
      </c>
      <c r="O32" s="180"/>
      <c r="P32" s="180"/>
      <c r="Q32" s="180"/>
      <c r="R32" s="180"/>
      <c r="S32" s="161" t="s">
        <v>1168</v>
      </c>
    </row>
    <row r="33" spans="1:19" ht="21.75" customHeight="1" x14ac:dyDescent="0.3">
      <c r="A33" s="177">
        <v>11</v>
      </c>
      <c r="B33" s="180">
        <v>287</v>
      </c>
      <c r="C33" s="180" t="s">
        <v>244</v>
      </c>
      <c r="D33" s="180">
        <v>2018</v>
      </c>
      <c r="E33" s="178">
        <v>1</v>
      </c>
      <c r="F33" s="180">
        <v>1</v>
      </c>
      <c r="G33" s="180">
        <v>1</v>
      </c>
      <c r="H33" s="180">
        <v>1</v>
      </c>
      <c r="I33" s="194" t="s">
        <v>209</v>
      </c>
      <c r="J33" s="195" t="s">
        <v>209</v>
      </c>
      <c r="K33" s="186" t="s">
        <v>245</v>
      </c>
      <c r="L33" s="186">
        <v>0</v>
      </c>
      <c r="M33" s="186">
        <v>18</v>
      </c>
      <c r="N33" s="186">
        <v>0</v>
      </c>
      <c r="O33" s="186">
        <v>0</v>
      </c>
      <c r="P33" s="186">
        <v>26</v>
      </c>
      <c r="Q33" s="186">
        <v>0</v>
      </c>
      <c r="R33" s="180"/>
      <c r="S33" s="179" t="s">
        <v>748</v>
      </c>
    </row>
    <row r="34" spans="1:19" ht="21.75" customHeight="1" x14ac:dyDescent="0.3">
      <c r="A34" s="177">
        <v>11</v>
      </c>
      <c r="B34" s="180">
        <v>287</v>
      </c>
      <c r="C34" s="180" t="s">
        <v>244</v>
      </c>
      <c r="D34" s="180">
        <v>2018</v>
      </c>
      <c r="E34" s="178">
        <v>1</v>
      </c>
      <c r="F34" s="180"/>
      <c r="G34" s="180">
        <v>1</v>
      </c>
      <c r="H34" s="180">
        <v>1</v>
      </c>
      <c r="I34" s="190" t="s">
        <v>212</v>
      </c>
      <c r="J34" s="183" t="s">
        <v>212</v>
      </c>
      <c r="K34" s="186" t="s">
        <v>245</v>
      </c>
      <c r="L34" s="186">
        <v>6</v>
      </c>
      <c r="M34" s="186">
        <v>18</v>
      </c>
      <c r="N34" s="186">
        <v>16</v>
      </c>
      <c r="O34" s="186">
        <v>2</v>
      </c>
      <c r="P34" s="186">
        <v>26</v>
      </c>
      <c r="Q34" s="186"/>
      <c r="R34" s="180"/>
      <c r="S34" s="179" t="s">
        <v>246</v>
      </c>
    </row>
    <row r="35" spans="1:19" ht="21.75" customHeight="1" x14ac:dyDescent="0.3">
      <c r="A35" s="177">
        <v>11</v>
      </c>
      <c r="B35" s="180">
        <v>287</v>
      </c>
      <c r="C35" s="180" t="s">
        <v>244</v>
      </c>
      <c r="D35" s="180">
        <v>2018</v>
      </c>
      <c r="E35" s="178">
        <v>1</v>
      </c>
      <c r="F35" s="180"/>
      <c r="G35" s="180">
        <v>1</v>
      </c>
      <c r="H35" s="180">
        <v>1</v>
      </c>
      <c r="I35" s="161" t="s">
        <v>247</v>
      </c>
      <c r="J35" s="196" t="s">
        <v>956</v>
      </c>
      <c r="K35" s="180" t="s">
        <v>245</v>
      </c>
      <c r="L35" s="180">
        <v>3</v>
      </c>
      <c r="M35" s="180">
        <v>18</v>
      </c>
      <c r="N35" s="180"/>
      <c r="O35" s="180">
        <v>1</v>
      </c>
      <c r="P35" s="180">
        <v>26</v>
      </c>
      <c r="Q35" s="180"/>
      <c r="R35" s="180"/>
      <c r="S35" s="179" t="s">
        <v>248</v>
      </c>
    </row>
    <row r="36" spans="1:19" ht="21.75" customHeight="1" x14ac:dyDescent="0.3">
      <c r="A36" s="177">
        <v>12</v>
      </c>
      <c r="B36" s="180">
        <v>300</v>
      </c>
      <c r="C36" s="180" t="s">
        <v>249</v>
      </c>
      <c r="D36" s="180">
        <v>2017</v>
      </c>
      <c r="E36" s="178">
        <v>1</v>
      </c>
      <c r="F36" s="180">
        <v>1</v>
      </c>
      <c r="G36" s="180">
        <v>1</v>
      </c>
      <c r="H36" s="180">
        <v>1</v>
      </c>
      <c r="I36" s="194" t="s">
        <v>209</v>
      </c>
      <c r="J36" s="195" t="s">
        <v>209</v>
      </c>
      <c r="K36" s="186" t="s">
        <v>235</v>
      </c>
      <c r="L36" s="186">
        <v>2</v>
      </c>
      <c r="M36" s="186">
        <v>29</v>
      </c>
      <c r="N36" s="186"/>
      <c r="O36" s="186">
        <v>0</v>
      </c>
      <c r="P36" s="186">
        <v>26</v>
      </c>
      <c r="Q36" s="186">
        <v>0</v>
      </c>
      <c r="R36" s="180"/>
      <c r="S36" s="179" t="s">
        <v>368</v>
      </c>
    </row>
    <row r="37" spans="1:19" ht="21.75" customHeight="1" x14ac:dyDescent="0.3">
      <c r="A37" s="177">
        <v>12</v>
      </c>
      <c r="B37" s="180">
        <v>300</v>
      </c>
      <c r="C37" s="180" t="s">
        <v>249</v>
      </c>
      <c r="D37" s="180">
        <v>2017</v>
      </c>
      <c r="E37" s="178">
        <v>1</v>
      </c>
      <c r="F37" s="180"/>
      <c r="G37" s="180">
        <v>1</v>
      </c>
      <c r="H37" s="180">
        <v>1</v>
      </c>
      <c r="I37" s="190" t="s">
        <v>212</v>
      </c>
      <c r="J37" s="183" t="s">
        <v>212</v>
      </c>
      <c r="K37" s="186" t="s">
        <v>235</v>
      </c>
      <c r="L37" s="186">
        <v>49</v>
      </c>
      <c r="M37" s="186" t="s">
        <v>250</v>
      </c>
      <c r="N37" s="186">
        <v>4.1100000000000003</v>
      </c>
      <c r="O37" s="186">
        <v>0</v>
      </c>
      <c r="P37" s="186" t="s">
        <v>250</v>
      </c>
      <c r="Q37" s="186">
        <v>0</v>
      </c>
      <c r="R37" s="180"/>
      <c r="S37" s="179" t="s">
        <v>251</v>
      </c>
    </row>
    <row r="38" spans="1:19" ht="21.75" customHeight="1" x14ac:dyDescent="0.3">
      <c r="A38" s="177">
        <v>12</v>
      </c>
      <c r="B38" s="180">
        <v>300</v>
      </c>
      <c r="C38" s="180" t="s">
        <v>249</v>
      </c>
      <c r="D38" s="180">
        <v>2017</v>
      </c>
      <c r="E38" s="178">
        <v>1</v>
      </c>
      <c r="F38" s="180"/>
      <c r="G38" s="180">
        <v>1</v>
      </c>
      <c r="H38" s="180">
        <v>1</v>
      </c>
      <c r="I38" s="161"/>
      <c r="J38" s="161"/>
      <c r="K38" s="180" t="s">
        <v>235</v>
      </c>
      <c r="L38" s="180">
        <v>19</v>
      </c>
      <c r="M38" s="180" t="s">
        <v>250</v>
      </c>
      <c r="N38" s="180">
        <v>1.1200000000000001</v>
      </c>
      <c r="O38" s="180">
        <v>0</v>
      </c>
      <c r="P38" s="180" t="s">
        <v>250</v>
      </c>
      <c r="Q38" s="180">
        <v>0</v>
      </c>
      <c r="R38" s="180"/>
      <c r="S38" s="179" t="s">
        <v>252</v>
      </c>
    </row>
    <row r="39" spans="1:19" ht="21.75" customHeight="1" x14ac:dyDescent="0.3">
      <c r="A39" s="177">
        <v>13</v>
      </c>
      <c r="B39" s="180">
        <v>297</v>
      </c>
      <c r="C39" s="180" t="s">
        <v>253</v>
      </c>
      <c r="D39" s="180">
        <v>2017</v>
      </c>
      <c r="E39" s="178">
        <v>1</v>
      </c>
      <c r="F39" s="180">
        <v>1</v>
      </c>
      <c r="G39" s="180">
        <v>1</v>
      </c>
      <c r="H39" s="180">
        <v>1</v>
      </c>
      <c r="I39" s="161" t="s">
        <v>254</v>
      </c>
      <c r="J39" s="161"/>
      <c r="K39" s="180" t="s">
        <v>255</v>
      </c>
      <c r="L39" s="180">
        <v>216</v>
      </c>
      <c r="M39" s="180">
        <v>36</v>
      </c>
      <c r="N39" s="180"/>
      <c r="O39" s="180">
        <v>174</v>
      </c>
      <c r="P39" s="180">
        <v>34</v>
      </c>
      <c r="Q39" s="180"/>
      <c r="R39" s="180">
        <v>0.05</v>
      </c>
      <c r="S39" s="179" t="s">
        <v>256</v>
      </c>
    </row>
    <row r="40" spans="1:19" ht="21.75" customHeight="1" x14ac:dyDescent="0.3">
      <c r="A40" s="177">
        <v>13</v>
      </c>
      <c r="B40" s="180">
        <v>297</v>
      </c>
      <c r="C40" s="180" t="s">
        <v>253</v>
      </c>
      <c r="D40" s="180">
        <v>2017</v>
      </c>
      <c r="E40" s="178">
        <v>1</v>
      </c>
      <c r="F40" s="180"/>
      <c r="G40" s="180">
        <v>1</v>
      </c>
      <c r="H40" s="180">
        <v>1</v>
      </c>
      <c r="I40" s="161" t="s">
        <v>257</v>
      </c>
      <c r="J40" s="197" t="s">
        <v>213</v>
      </c>
      <c r="K40" s="180" t="s">
        <v>255</v>
      </c>
      <c r="L40" s="180">
        <v>64</v>
      </c>
      <c r="M40" s="180">
        <v>36</v>
      </c>
      <c r="N40" s="180"/>
      <c r="O40" s="180">
        <v>18</v>
      </c>
      <c r="P40" s="180">
        <v>34</v>
      </c>
      <c r="Q40" s="180"/>
      <c r="R40" s="180" t="s">
        <v>258</v>
      </c>
      <c r="S40" s="179" t="s">
        <v>256</v>
      </c>
    </row>
    <row r="41" spans="1:19" ht="21.75" customHeight="1" x14ac:dyDescent="0.3">
      <c r="A41" s="177">
        <v>13</v>
      </c>
      <c r="B41" s="180">
        <v>297</v>
      </c>
      <c r="C41" s="180" t="s">
        <v>253</v>
      </c>
      <c r="D41" s="180">
        <v>2017</v>
      </c>
      <c r="E41" s="178">
        <v>1</v>
      </c>
      <c r="F41" s="180"/>
      <c r="G41" s="180">
        <v>1</v>
      </c>
      <c r="H41" s="180">
        <v>1</v>
      </c>
      <c r="I41" s="161" t="s">
        <v>254</v>
      </c>
      <c r="J41" s="161"/>
      <c r="K41" s="180" t="s">
        <v>255</v>
      </c>
      <c r="L41" s="180">
        <v>35</v>
      </c>
      <c r="M41" s="180">
        <v>36</v>
      </c>
      <c r="N41" s="180">
        <v>97.2</v>
      </c>
      <c r="O41" s="180">
        <v>33</v>
      </c>
      <c r="P41" s="180">
        <v>34</v>
      </c>
      <c r="Q41" s="180">
        <v>97.1</v>
      </c>
      <c r="R41" s="180" t="s">
        <v>259</v>
      </c>
      <c r="S41" s="161"/>
    </row>
    <row r="42" spans="1:19" ht="21.75" customHeight="1" x14ac:dyDescent="0.3">
      <c r="A42" s="177">
        <v>13</v>
      </c>
      <c r="B42" s="180">
        <v>297</v>
      </c>
      <c r="C42" s="180" t="s">
        <v>253</v>
      </c>
      <c r="D42" s="180">
        <v>2017</v>
      </c>
      <c r="E42" s="178">
        <v>1</v>
      </c>
      <c r="F42" s="180"/>
      <c r="G42" s="180">
        <v>1</v>
      </c>
      <c r="H42" s="180">
        <v>1</v>
      </c>
      <c r="I42" s="179" t="s">
        <v>260</v>
      </c>
      <c r="J42" s="179"/>
      <c r="K42" s="180" t="s">
        <v>255</v>
      </c>
      <c r="L42" s="180">
        <v>20</v>
      </c>
      <c r="M42" s="180">
        <v>36</v>
      </c>
      <c r="N42" s="180">
        <v>55.6</v>
      </c>
      <c r="O42" s="180">
        <v>9</v>
      </c>
      <c r="P42" s="180">
        <v>34</v>
      </c>
      <c r="Q42" s="180">
        <v>26.5</v>
      </c>
      <c r="R42" s="180">
        <v>0.02</v>
      </c>
      <c r="S42" s="161"/>
    </row>
    <row r="43" spans="1:19" ht="21.75" customHeight="1" x14ac:dyDescent="0.3">
      <c r="A43" s="177">
        <v>13</v>
      </c>
      <c r="B43" s="180">
        <v>297</v>
      </c>
      <c r="C43" s="180" t="s">
        <v>253</v>
      </c>
      <c r="D43" s="180">
        <v>2017</v>
      </c>
      <c r="E43" s="178">
        <v>1</v>
      </c>
      <c r="F43" s="180"/>
      <c r="G43" s="180">
        <v>1</v>
      </c>
      <c r="H43" s="180">
        <v>1</v>
      </c>
      <c r="I43" s="179" t="s">
        <v>261</v>
      </c>
      <c r="J43" s="179"/>
      <c r="K43" s="180" t="s">
        <v>255</v>
      </c>
      <c r="L43" s="180">
        <v>17</v>
      </c>
      <c r="M43" s="180">
        <v>36</v>
      </c>
      <c r="N43" s="180">
        <v>47.2</v>
      </c>
      <c r="O43" s="180">
        <v>4</v>
      </c>
      <c r="P43" s="180">
        <v>34</v>
      </c>
      <c r="Q43" s="180">
        <v>11.8</v>
      </c>
      <c r="R43" s="180">
        <v>2E-3</v>
      </c>
      <c r="S43" s="161"/>
    </row>
    <row r="44" spans="1:19" ht="21.75" customHeight="1" x14ac:dyDescent="0.3">
      <c r="A44" s="177">
        <v>13</v>
      </c>
      <c r="B44" s="180">
        <v>297</v>
      </c>
      <c r="C44" s="180" t="s">
        <v>253</v>
      </c>
      <c r="D44" s="180">
        <v>2017</v>
      </c>
      <c r="E44" s="178">
        <v>1</v>
      </c>
      <c r="F44" s="180"/>
      <c r="G44" s="180">
        <v>1</v>
      </c>
      <c r="H44" s="180">
        <v>1</v>
      </c>
      <c r="I44" s="179" t="s">
        <v>262</v>
      </c>
      <c r="J44" s="179"/>
      <c r="K44" s="180" t="s">
        <v>255</v>
      </c>
      <c r="L44" s="180">
        <v>8</v>
      </c>
      <c r="M44" s="180">
        <v>36</v>
      </c>
      <c r="N44" s="180">
        <v>22.2</v>
      </c>
      <c r="O44" s="180">
        <v>8</v>
      </c>
      <c r="P44" s="180">
        <v>34</v>
      </c>
      <c r="Q44" s="180">
        <v>23.5</v>
      </c>
      <c r="R44" s="180" t="s">
        <v>259</v>
      </c>
      <c r="S44" s="161"/>
    </row>
    <row r="45" spans="1:19" ht="21.75" customHeight="1" x14ac:dyDescent="0.3">
      <c r="A45" s="177">
        <v>13</v>
      </c>
      <c r="B45" s="180">
        <v>297</v>
      </c>
      <c r="C45" s="180" t="s">
        <v>253</v>
      </c>
      <c r="D45" s="180">
        <v>2017</v>
      </c>
      <c r="E45" s="178">
        <v>1</v>
      </c>
      <c r="F45" s="180"/>
      <c r="G45" s="180">
        <v>1</v>
      </c>
      <c r="H45" s="180">
        <v>1</v>
      </c>
      <c r="I45" s="179" t="s">
        <v>263</v>
      </c>
      <c r="J45" s="179"/>
      <c r="K45" s="180" t="s">
        <v>255</v>
      </c>
      <c r="L45" s="180">
        <v>1</v>
      </c>
      <c r="M45" s="180">
        <v>36</v>
      </c>
      <c r="N45" s="180">
        <v>2.9</v>
      </c>
      <c r="O45" s="180">
        <v>0</v>
      </c>
      <c r="P45" s="180">
        <v>34</v>
      </c>
      <c r="Q45" s="180">
        <v>0</v>
      </c>
      <c r="R45" s="180">
        <v>0.49</v>
      </c>
      <c r="S45" s="161"/>
    </row>
    <row r="46" spans="1:19" ht="21.75" customHeight="1" x14ac:dyDescent="0.3">
      <c r="A46" s="177">
        <v>13</v>
      </c>
      <c r="B46" s="180">
        <v>297</v>
      </c>
      <c r="C46" s="180" t="s">
        <v>253</v>
      </c>
      <c r="D46" s="180">
        <v>2017</v>
      </c>
      <c r="E46" s="178">
        <v>1</v>
      </c>
      <c r="F46" s="180"/>
      <c r="G46" s="180">
        <v>1</v>
      </c>
      <c r="H46" s="180">
        <v>1</v>
      </c>
      <c r="I46" s="161" t="s">
        <v>845</v>
      </c>
      <c r="J46" s="197" t="s">
        <v>264</v>
      </c>
      <c r="K46" s="180"/>
      <c r="L46" s="180">
        <v>0</v>
      </c>
      <c r="M46" s="180">
        <v>36</v>
      </c>
      <c r="N46" s="180"/>
      <c r="O46" s="180">
        <v>0</v>
      </c>
      <c r="P46" s="180">
        <v>34</v>
      </c>
      <c r="Q46" s="180"/>
      <c r="R46" s="180"/>
      <c r="S46" s="179" t="s">
        <v>265</v>
      </c>
    </row>
    <row r="47" spans="1:19" ht="21.75" customHeight="1" x14ac:dyDescent="0.3">
      <c r="A47" s="177">
        <v>14</v>
      </c>
      <c r="B47" s="180">
        <v>311</v>
      </c>
      <c r="C47" s="180" t="s">
        <v>249</v>
      </c>
      <c r="D47" s="180">
        <v>2016</v>
      </c>
      <c r="E47" s="178">
        <v>1</v>
      </c>
      <c r="F47" s="180">
        <v>1</v>
      </c>
      <c r="G47" s="180">
        <v>1</v>
      </c>
      <c r="H47" s="180">
        <v>1</v>
      </c>
      <c r="I47" s="161" t="s">
        <v>209</v>
      </c>
      <c r="J47" s="196" t="s">
        <v>209</v>
      </c>
      <c r="K47" s="180" t="s">
        <v>255</v>
      </c>
      <c r="L47" s="180">
        <v>0</v>
      </c>
      <c r="M47" s="180">
        <v>31</v>
      </c>
      <c r="N47" s="180">
        <v>0</v>
      </c>
      <c r="O47" s="180">
        <v>0</v>
      </c>
      <c r="P47" s="180">
        <v>24</v>
      </c>
      <c r="Q47" s="180">
        <v>0</v>
      </c>
      <c r="R47" s="180" t="s">
        <v>0</v>
      </c>
      <c r="S47" s="180"/>
    </row>
    <row r="48" spans="1:19" ht="21.75" customHeight="1" x14ac:dyDescent="0.3">
      <c r="A48" s="177">
        <v>14</v>
      </c>
      <c r="B48" s="180">
        <v>311</v>
      </c>
      <c r="C48" s="180" t="s">
        <v>249</v>
      </c>
      <c r="D48" s="180">
        <v>2016</v>
      </c>
      <c r="E48" s="178">
        <v>1</v>
      </c>
      <c r="F48" s="180"/>
      <c r="G48" s="180">
        <v>1</v>
      </c>
      <c r="H48" s="180">
        <v>1</v>
      </c>
      <c r="I48" s="179" t="s">
        <v>212</v>
      </c>
      <c r="J48" s="198" t="s">
        <v>212</v>
      </c>
      <c r="K48" s="180" t="s">
        <v>255</v>
      </c>
      <c r="L48" s="180">
        <v>39</v>
      </c>
      <c r="M48" s="181">
        <v>768</v>
      </c>
      <c r="N48" s="180">
        <v>5.08</v>
      </c>
      <c r="O48" s="180">
        <v>0</v>
      </c>
      <c r="P48" s="180">
        <v>24</v>
      </c>
      <c r="Q48" s="180">
        <v>0</v>
      </c>
      <c r="R48" s="180"/>
      <c r="S48" s="179" t="s">
        <v>251</v>
      </c>
    </row>
    <row r="49" spans="1:19" ht="21.75" customHeight="1" x14ac:dyDescent="0.3">
      <c r="A49" s="177">
        <v>14</v>
      </c>
      <c r="B49" s="180">
        <v>311</v>
      </c>
      <c r="C49" s="180" t="s">
        <v>249</v>
      </c>
      <c r="D49" s="180">
        <v>2016</v>
      </c>
      <c r="E49" s="178">
        <v>1</v>
      </c>
      <c r="F49" s="180"/>
      <c r="G49" s="180">
        <v>1</v>
      </c>
      <c r="H49" s="180">
        <v>1</v>
      </c>
      <c r="I49" s="161"/>
      <c r="J49" s="161"/>
      <c r="K49" s="180" t="s">
        <v>255</v>
      </c>
      <c r="L49" s="180">
        <v>11</v>
      </c>
      <c r="M49" s="180">
        <v>768</v>
      </c>
      <c r="N49" s="180">
        <v>1.48</v>
      </c>
      <c r="O49" s="180">
        <v>0</v>
      </c>
      <c r="P49" s="180">
        <v>24</v>
      </c>
      <c r="Q49" s="180">
        <v>0</v>
      </c>
      <c r="R49" s="180"/>
      <c r="S49" s="179" t="s">
        <v>252</v>
      </c>
    </row>
    <row r="50" spans="1:19" ht="21.75" customHeight="1" x14ac:dyDescent="0.3">
      <c r="A50" s="177">
        <v>15</v>
      </c>
      <c r="B50" s="180">
        <v>308</v>
      </c>
      <c r="C50" s="180" t="s">
        <v>244</v>
      </c>
      <c r="D50" s="180">
        <v>2016</v>
      </c>
      <c r="E50" s="178">
        <v>1</v>
      </c>
      <c r="F50" s="180">
        <v>1</v>
      </c>
      <c r="G50" s="180">
        <v>3</v>
      </c>
      <c r="H50" s="180">
        <v>3</v>
      </c>
      <c r="I50" s="190" t="s">
        <v>212</v>
      </c>
      <c r="J50" s="183" t="s">
        <v>212</v>
      </c>
      <c r="K50" s="186" t="s">
        <v>235</v>
      </c>
      <c r="L50" s="186">
        <v>1</v>
      </c>
      <c r="M50" s="186">
        <v>18</v>
      </c>
      <c r="N50" s="186">
        <v>5.56</v>
      </c>
      <c r="O50" s="186">
        <v>0</v>
      </c>
      <c r="P50" s="186">
        <v>18</v>
      </c>
      <c r="Q50" s="186">
        <v>0</v>
      </c>
      <c r="R50" s="180" t="s">
        <v>0</v>
      </c>
      <c r="S50" s="179" t="s">
        <v>369</v>
      </c>
    </row>
    <row r="51" spans="1:19" ht="21.75" customHeight="1" x14ac:dyDescent="0.3">
      <c r="A51" s="177">
        <v>15</v>
      </c>
      <c r="B51" s="180">
        <v>308</v>
      </c>
      <c r="C51" s="180" t="s">
        <v>244</v>
      </c>
      <c r="D51" s="180">
        <v>2016</v>
      </c>
      <c r="E51" s="178">
        <v>1</v>
      </c>
      <c r="F51" s="180"/>
      <c r="G51" s="180">
        <v>3</v>
      </c>
      <c r="H51" s="180">
        <v>3</v>
      </c>
      <c r="I51" s="190" t="s">
        <v>209</v>
      </c>
      <c r="J51" s="183" t="s">
        <v>209</v>
      </c>
      <c r="K51" s="186" t="s">
        <v>235</v>
      </c>
      <c r="L51" s="186">
        <v>0</v>
      </c>
      <c r="M51" s="186">
        <v>18</v>
      </c>
      <c r="N51" s="186">
        <v>0</v>
      </c>
      <c r="O51" s="186">
        <v>0</v>
      </c>
      <c r="P51" s="186">
        <v>18</v>
      </c>
      <c r="Q51" s="186">
        <v>0</v>
      </c>
      <c r="R51" s="180" t="s">
        <v>0</v>
      </c>
      <c r="S51" s="179" t="s">
        <v>267</v>
      </c>
    </row>
    <row r="52" spans="1:19" ht="21.75" customHeight="1" x14ac:dyDescent="0.3">
      <c r="A52" s="177">
        <v>3</v>
      </c>
      <c r="B52" s="180">
        <v>1169</v>
      </c>
      <c r="C52" s="178" t="s">
        <v>885</v>
      </c>
      <c r="D52" s="178">
        <v>2010</v>
      </c>
      <c r="E52" s="178">
        <v>2</v>
      </c>
      <c r="F52" s="178">
        <v>1</v>
      </c>
      <c r="G52" s="178">
        <v>3</v>
      </c>
      <c r="H52" s="178">
        <v>4</v>
      </c>
      <c r="I52" s="190" t="s">
        <v>209</v>
      </c>
      <c r="J52" s="183" t="s">
        <v>888</v>
      </c>
      <c r="K52" s="186" t="s">
        <v>266</v>
      </c>
      <c r="L52" s="186">
        <v>2</v>
      </c>
      <c r="M52" s="186">
        <v>14</v>
      </c>
      <c r="N52" s="186"/>
      <c r="O52" s="186">
        <v>0</v>
      </c>
      <c r="P52" s="186">
        <v>14</v>
      </c>
      <c r="Q52" s="186">
        <v>0</v>
      </c>
      <c r="R52" s="180" t="s">
        <v>0</v>
      </c>
      <c r="S52" s="179" t="s">
        <v>269</v>
      </c>
    </row>
    <row r="53" spans="1:19" ht="21.75" customHeight="1" x14ac:dyDescent="0.3">
      <c r="A53" s="177">
        <v>3</v>
      </c>
      <c r="B53" s="180">
        <v>1169</v>
      </c>
      <c r="C53" s="178" t="s">
        <v>890</v>
      </c>
      <c r="D53" s="178">
        <v>2010</v>
      </c>
      <c r="E53" s="178">
        <v>2</v>
      </c>
      <c r="F53" s="178"/>
      <c r="G53" s="178">
        <v>3</v>
      </c>
      <c r="H53" s="178">
        <v>4</v>
      </c>
      <c r="I53" s="190" t="s">
        <v>212</v>
      </c>
      <c r="J53" s="183" t="s">
        <v>212</v>
      </c>
      <c r="K53" s="186" t="s">
        <v>266</v>
      </c>
      <c r="L53" s="186">
        <v>1</v>
      </c>
      <c r="M53" s="186">
        <v>14</v>
      </c>
      <c r="N53" s="186"/>
      <c r="O53" s="186">
        <v>0</v>
      </c>
      <c r="P53" s="186">
        <v>14</v>
      </c>
      <c r="Q53" s="186">
        <v>0</v>
      </c>
      <c r="R53" s="180" t="s">
        <v>0</v>
      </c>
      <c r="S53" s="178" t="s">
        <v>1169</v>
      </c>
    </row>
    <row r="54" spans="1:19" ht="21.75" customHeight="1" x14ac:dyDescent="0.3">
      <c r="A54" s="177">
        <v>4</v>
      </c>
      <c r="B54" s="180">
        <v>858</v>
      </c>
      <c r="C54" s="180" t="s">
        <v>270</v>
      </c>
      <c r="D54" s="180">
        <v>2014</v>
      </c>
      <c r="E54" s="180">
        <v>2</v>
      </c>
      <c r="F54" s="180">
        <v>1</v>
      </c>
      <c r="G54" s="180">
        <v>3</v>
      </c>
      <c r="H54" s="180">
        <v>4</v>
      </c>
      <c r="I54" s="190" t="s">
        <v>209</v>
      </c>
      <c r="J54" s="183" t="s">
        <v>209</v>
      </c>
      <c r="K54" s="186" t="s">
        <v>266</v>
      </c>
      <c r="L54" s="186">
        <v>1</v>
      </c>
      <c r="M54" s="186">
        <v>15</v>
      </c>
      <c r="N54" s="186"/>
      <c r="O54" s="186">
        <v>0</v>
      </c>
      <c r="P54" s="186">
        <v>18</v>
      </c>
      <c r="Q54" s="186">
        <v>0</v>
      </c>
      <c r="R54" s="180" t="s">
        <v>0</v>
      </c>
      <c r="S54" s="161"/>
    </row>
    <row r="55" spans="1:19" ht="21.75" customHeight="1" x14ac:dyDescent="0.3">
      <c r="A55" s="177">
        <v>4</v>
      </c>
      <c r="B55" s="180">
        <v>858</v>
      </c>
      <c r="C55" s="180" t="s">
        <v>891</v>
      </c>
      <c r="D55" s="180">
        <v>2014</v>
      </c>
      <c r="E55" s="180">
        <v>2</v>
      </c>
      <c r="F55" s="180"/>
      <c r="G55" s="180">
        <v>3</v>
      </c>
      <c r="H55" s="180">
        <v>4</v>
      </c>
      <c r="I55" s="190" t="s">
        <v>212</v>
      </c>
      <c r="J55" s="183" t="s">
        <v>212</v>
      </c>
      <c r="K55" s="186" t="s">
        <v>266</v>
      </c>
      <c r="L55" s="186">
        <v>7</v>
      </c>
      <c r="M55" s="186">
        <v>15</v>
      </c>
      <c r="N55" s="186"/>
      <c r="O55" s="186">
        <v>0</v>
      </c>
      <c r="P55" s="186">
        <v>18</v>
      </c>
      <c r="Q55" s="186">
        <v>0</v>
      </c>
      <c r="R55" s="180" t="s">
        <v>0</v>
      </c>
      <c r="S55" s="179" t="s">
        <v>271</v>
      </c>
    </row>
    <row r="56" spans="1:19" ht="21.75" customHeight="1" x14ac:dyDescent="0.3">
      <c r="A56" s="177">
        <v>4</v>
      </c>
      <c r="B56" s="180">
        <v>858</v>
      </c>
      <c r="C56" s="180" t="s">
        <v>270</v>
      </c>
      <c r="D56" s="180">
        <v>2014</v>
      </c>
      <c r="E56" s="180">
        <v>2</v>
      </c>
      <c r="F56" s="180"/>
      <c r="G56" s="180">
        <v>3</v>
      </c>
      <c r="H56" s="180">
        <v>4</v>
      </c>
      <c r="I56" s="190" t="s">
        <v>872</v>
      </c>
      <c r="J56" s="183" t="s">
        <v>957</v>
      </c>
      <c r="K56" s="186" t="s">
        <v>266</v>
      </c>
      <c r="L56" s="186">
        <v>1</v>
      </c>
      <c r="M56" s="186">
        <v>15</v>
      </c>
      <c r="N56" s="186"/>
      <c r="O56" s="186">
        <v>0</v>
      </c>
      <c r="P56" s="186">
        <v>18</v>
      </c>
      <c r="Q56" s="186"/>
      <c r="R56" s="180"/>
      <c r="S56" s="179" t="s">
        <v>873</v>
      </c>
    </row>
    <row r="57" spans="1:19" ht="21.75" customHeight="1" x14ac:dyDescent="0.3">
      <c r="A57" s="177">
        <v>16</v>
      </c>
      <c r="B57" s="180">
        <v>332</v>
      </c>
      <c r="C57" s="178" t="s">
        <v>272</v>
      </c>
      <c r="D57" s="178">
        <v>2014</v>
      </c>
      <c r="E57" s="178">
        <v>1</v>
      </c>
      <c r="F57" s="178">
        <v>1</v>
      </c>
      <c r="G57" s="178">
        <v>3</v>
      </c>
      <c r="H57" s="178">
        <v>3</v>
      </c>
      <c r="I57" s="179" t="s">
        <v>273</v>
      </c>
      <c r="J57" s="179"/>
      <c r="K57" s="180"/>
      <c r="L57" s="180"/>
      <c r="M57" s="180">
        <v>61</v>
      </c>
      <c r="N57" s="199">
        <v>7.0000000000000001E-3</v>
      </c>
      <c r="O57" s="180"/>
      <c r="P57" s="180">
        <v>59</v>
      </c>
      <c r="Q57" s="180"/>
      <c r="R57" s="180"/>
      <c r="S57" s="179" t="s">
        <v>274</v>
      </c>
    </row>
    <row r="58" spans="1:19" ht="21.75" customHeight="1" x14ac:dyDescent="0.3">
      <c r="A58" s="177">
        <v>16</v>
      </c>
      <c r="B58" s="180">
        <v>332</v>
      </c>
      <c r="C58" s="178" t="s">
        <v>272</v>
      </c>
      <c r="D58" s="178">
        <v>2014</v>
      </c>
      <c r="E58" s="178">
        <v>1</v>
      </c>
      <c r="F58" s="178"/>
      <c r="G58" s="178">
        <v>3</v>
      </c>
      <c r="H58" s="178">
        <v>3</v>
      </c>
      <c r="I58" s="179" t="s">
        <v>209</v>
      </c>
      <c r="J58" s="179"/>
      <c r="K58" s="180"/>
      <c r="L58" s="161"/>
      <c r="M58" s="180">
        <v>61</v>
      </c>
      <c r="N58" s="180">
        <v>0.2</v>
      </c>
      <c r="O58" s="180"/>
      <c r="P58" s="180"/>
      <c r="Q58" s="180"/>
      <c r="R58" s="180"/>
      <c r="S58" s="179" t="s">
        <v>275</v>
      </c>
    </row>
    <row r="59" spans="1:19" ht="21.75" customHeight="1" x14ac:dyDescent="0.3">
      <c r="A59" s="177">
        <v>16</v>
      </c>
      <c r="B59" s="180">
        <v>332</v>
      </c>
      <c r="C59" s="178" t="s">
        <v>272</v>
      </c>
      <c r="D59" s="178">
        <v>2014</v>
      </c>
      <c r="E59" s="178">
        <v>1</v>
      </c>
      <c r="F59" s="178"/>
      <c r="G59" s="178">
        <v>3</v>
      </c>
      <c r="H59" s="178">
        <v>3</v>
      </c>
      <c r="I59" s="179" t="s">
        <v>370</v>
      </c>
      <c r="J59" s="179"/>
      <c r="K59" s="180"/>
      <c r="L59" s="180"/>
      <c r="M59" s="180">
        <v>61</v>
      </c>
      <c r="N59" s="199">
        <v>6.0000000000000001E-3</v>
      </c>
      <c r="O59" s="180"/>
      <c r="P59" s="180"/>
      <c r="Q59" s="180"/>
      <c r="R59" s="180"/>
      <c r="S59" s="179" t="s">
        <v>371</v>
      </c>
    </row>
    <row r="60" spans="1:19" ht="21.75" customHeight="1" x14ac:dyDescent="0.3">
      <c r="A60" s="177">
        <v>16</v>
      </c>
      <c r="B60" s="180">
        <v>332</v>
      </c>
      <c r="C60" s="178" t="s">
        <v>272</v>
      </c>
      <c r="D60" s="178">
        <v>2014</v>
      </c>
      <c r="E60" s="178">
        <v>1</v>
      </c>
      <c r="F60" s="178"/>
      <c r="G60" s="178">
        <v>3</v>
      </c>
      <c r="H60" s="178">
        <v>3</v>
      </c>
      <c r="I60" s="179" t="s">
        <v>373</v>
      </c>
      <c r="J60" s="179"/>
      <c r="K60" s="180"/>
      <c r="L60" s="180">
        <v>0</v>
      </c>
      <c r="M60" s="180">
        <v>61</v>
      </c>
      <c r="N60" s="180"/>
      <c r="O60" s="180">
        <v>0</v>
      </c>
      <c r="P60" s="180">
        <v>59</v>
      </c>
      <c r="Q60" s="180"/>
      <c r="R60" s="180"/>
      <c r="S60" s="180"/>
    </row>
    <row r="61" spans="1:19" ht="21.75" customHeight="1" x14ac:dyDescent="0.3">
      <c r="A61" s="177">
        <v>5</v>
      </c>
      <c r="B61" s="180">
        <v>327</v>
      </c>
      <c r="C61" s="200" t="s">
        <v>276</v>
      </c>
      <c r="D61" s="200">
        <v>2014</v>
      </c>
      <c r="E61" s="200">
        <v>2</v>
      </c>
      <c r="F61" s="200">
        <v>1</v>
      </c>
      <c r="G61" s="200">
        <v>3</v>
      </c>
      <c r="H61" s="200">
        <v>4</v>
      </c>
      <c r="I61" s="190" t="s">
        <v>209</v>
      </c>
      <c r="J61" s="183" t="s">
        <v>209</v>
      </c>
      <c r="K61" s="186" t="s">
        <v>277</v>
      </c>
      <c r="L61" s="186">
        <v>0</v>
      </c>
      <c r="M61" s="186">
        <v>21</v>
      </c>
      <c r="N61" s="186"/>
      <c r="O61" s="186">
        <v>0</v>
      </c>
      <c r="P61" s="186">
        <v>20</v>
      </c>
      <c r="Q61" s="186"/>
      <c r="R61" s="180"/>
      <c r="S61" s="161"/>
    </row>
    <row r="62" spans="1:19" ht="21.75" customHeight="1" x14ac:dyDescent="0.3">
      <c r="A62" s="177">
        <v>5</v>
      </c>
      <c r="B62" s="180">
        <v>327</v>
      </c>
      <c r="C62" s="200" t="s">
        <v>892</v>
      </c>
      <c r="D62" s="200">
        <v>2014</v>
      </c>
      <c r="E62" s="200">
        <v>2</v>
      </c>
      <c r="F62" s="200"/>
      <c r="G62" s="200">
        <v>3</v>
      </c>
      <c r="H62" s="200">
        <v>4</v>
      </c>
      <c r="I62" s="190" t="s">
        <v>212</v>
      </c>
      <c r="J62" s="183" t="s">
        <v>212</v>
      </c>
      <c r="K62" s="186" t="s">
        <v>277</v>
      </c>
      <c r="L62" s="186">
        <v>0</v>
      </c>
      <c r="M62" s="186">
        <v>21</v>
      </c>
      <c r="N62" s="186"/>
      <c r="O62" s="186">
        <v>0</v>
      </c>
      <c r="P62" s="186">
        <v>20</v>
      </c>
      <c r="Q62" s="186"/>
      <c r="R62" s="180"/>
      <c r="S62" s="180"/>
    </row>
    <row r="63" spans="1:19" ht="21.75" customHeight="1" x14ac:dyDescent="0.3">
      <c r="A63" s="177">
        <v>17</v>
      </c>
      <c r="B63" s="180">
        <v>345</v>
      </c>
      <c r="C63" s="178" t="s">
        <v>278</v>
      </c>
      <c r="D63" s="178">
        <v>2013</v>
      </c>
      <c r="E63" s="178">
        <v>1</v>
      </c>
      <c r="F63" s="178">
        <v>1</v>
      </c>
      <c r="G63" s="178">
        <v>3</v>
      </c>
      <c r="H63" s="178">
        <v>3</v>
      </c>
      <c r="I63" s="190" t="s">
        <v>209</v>
      </c>
      <c r="J63" s="183" t="s">
        <v>209</v>
      </c>
      <c r="K63" s="186" t="s">
        <v>235</v>
      </c>
      <c r="L63" s="186" t="s">
        <v>374</v>
      </c>
      <c r="M63" s="186">
        <v>175</v>
      </c>
      <c r="N63" s="186"/>
      <c r="O63" s="186" t="s">
        <v>375</v>
      </c>
      <c r="P63" s="186">
        <v>94</v>
      </c>
      <c r="Q63" s="186"/>
      <c r="R63" s="180"/>
      <c r="S63" s="161"/>
    </row>
    <row r="64" spans="1:19" ht="21.75" customHeight="1" x14ac:dyDescent="0.3">
      <c r="A64" s="177">
        <v>17</v>
      </c>
      <c r="B64" s="180">
        <v>345</v>
      </c>
      <c r="C64" s="178" t="s">
        <v>278</v>
      </c>
      <c r="D64" s="178">
        <v>2013</v>
      </c>
      <c r="E64" s="178">
        <v>1</v>
      </c>
      <c r="F64" s="178"/>
      <c r="G64" s="178">
        <v>3</v>
      </c>
      <c r="H64" s="178">
        <v>3</v>
      </c>
      <c r="I64" s="190" t="s">
        <v>212</v>
      </c>
      <c r="J64" s="183" t="s">
        <v>212</v>
      </c>
      <c r="K64" s="186" t="s">
        <v>235</v>
      </c>
      <c r="L64" s="186">
        <v>66</v>
      </c>
      <c r="M64" s="201">
        <v>175</v>
      </c>
      <c r="N64" s="186">
        <v>35.5</v>
      </c>
      <c r="O64" s="186">
        <v>29</v>
      </c>
      <c r="P64" s="201">
        <v>94</v>
      </c>
      <c r="Q64" s="186">
        <v>29.3</v>
      </c>
      <c r="R64" s="180"/>
      <c r="S64" s="180"/>
    </row>
    <row r="65" spans="1:19" ht="21.75" customHeight="1" x14ac:dyDescent="0.3">
      <c r="A65" s="177">
        <v>17</v>
      </c>
      <c r="B65" s="180">
        <v>345</v>
      </c>
      <c r="C65" s="178" t="s">
        <v>278</v>
      </c>
      <c r="D65" s="178">
        <v>2013</v>
      </c>
      <c r="E65" s="178">
        <v>1</v>
      </c>
      <c r="F65" s="178"/>
      <c r="G65" s="178">
        <v>3</v>
      </c>
      <c r="H65" s="178">
        <v>3</v>
      </c>
      <c r="I65" s="179" t="s">
        <v>958</v>
      </c>
      <c r="J65" s="179" t="s">
        <v>958</v>
      </c>
      <c r="K65" s="180" t="s">
        <v>235</v>
      </c>
      <c r="L65" s="180">
        <v>0</v>
      </c>
      <c r="M65" s="180">
        <v>175</v>
      </c>
      <c r="N65" s="180"/>
      <c r="O65" s="180">
        <v>0</v>
      </c>
      <c r="P65" s="180">
        <v>94</v>
      </c>
      <c r="Q65" s="180"/>
      <c r="R65" s="180"/>
      <c r="S65" s="179" t="s">
        <v>376</v>
      </c>
    </row>
    <row r="66" spans="1:19" ht="21.75" customHeight="1" x14ac:dyDescent="0.3">
      <c r="A66" s="177">
        <v>18</v>
      </c>
      <c r="B66" s="180">
        <v>370</v>
      </c>
      <c r="C66" s="178" t="s">
        <v>278</v>
      </c>
      <c r="D66" s="178">
        <v>2012</v>
      </c>
      <c r="E66" s="178">
        <v>1</v>
      </c>
      <c r="F66" s="178">
        <v>1</v>
      </c>
      <c r="G66" s="178">
        <v>3</v>
      </c>
      <c r="H66" s="178">
        <v>3</v>
      </c>
      <c r="I66" s="193" t="s">
        <v>209</v>
      </c>
      <c r="J66" s="183" t="s">
        <v>209</v>
      </c>
      <c r="K66" s="185" t="s">
        <v>235</v>
      </c>
      <c r="L66" s="185">
        <v>95</v>
      </c>
      <c r="M66" s="185">
        <v>135</v>
      </c>
      <c r="N66" s="185">
        <v>70.400000000000006</v>
      </c>
      <c r="O66" s="185">
        <v>24</v>
      </c>
      <c r="P66" s="185">
        <v>60</v>
      </c>
      <c r="Q66" s="186">
        <v>40</v>
      </c>
      <c r="R66" s="180"/>
      <c r="S66" s="161"/>
    </row>
    <row r="67" spans="1:19" ht="21.75" customHeight="1" x14ac:dyDescent="0.3">
      <c r="A67" s="177">
        <v>18</v>
      </c>
      <c r="B67" s="180">
        <v>370</v>
      </c>
      <c r="C67" s="178" t="s">
        <v>278</v>
      </c>
      <c r="D67" s="178">
        <v>2012</v>
      </c>
      <c r="E67" s="178">
        <v>1</v>
      </c>
      <c r="F67" s="178"/>
      <c r="G67" s="178">
        <v>3</v>
      </c>
      <c r="H67" s="178">
        <v>3</v>
      </c>
      <c r="I67" s="193" t="s">
        <v>377</v>
      </c>
      <c r="J67" s="183" t="s">
        <v>212</v>
      </c>
      <c r="K67" s="185" t="s">
        <v>235</v>
      </c>
      <c r="L67" s="185">
        <v>16</v>
      </c>
      <c r="M67" s="185">
        <v>135</v>
      </c>
      <c r="N67" s="202"/>
      <c r="O67" s="185">
        <v>3</v>
      </c>
      <c r="P67" s="185">
        <v>60</v>
      </c>
      <c r="Q67" s="203"/>
      <c r="R67" s="340"/>
      <c r="S67" s="339" t="s">
        <v>279</v>
      </c>
    </row>
    <row r="68" spans="1:19" ht="21.75" customHeight="1" x14ac:dyDescent="0.3">
      <c r="A68" s="177">
        <v>18</v>
      </c>
      <c r="B68" s="180">
        <v>370</v>
      </c>
      <c r="C68" s="178" t="s">
        <v>278</v>
      </c>
      <c r="D68" s="178">
        <v>2012</v>
      </c>
      <c r="E68" s="178">
        <v>1</v>
      </c>
      <c r="F68" s="178"/>
      <c r="G68" s="178">
        <v>3</v>
      </c>
      <c r="H68" s="178">
        <v>3</v>
      </c>
      <c r="I68" s="179"/>
      <c r="J68" s="179"/>
      <c r="K68" s="180"/>
      <c r="L68" s="180">
        <v>-27</v>
      </c>
      <c r="M68" s="180"/>
      <c r="N68" s="168"/>
      <c r="O68" s="180">
        <v>-7</v>
      </c>
      <c r="P68" s="180"/>
      <c r="Q68" s="168"/>
      <c r="R68" s="340"/>
      <c r="S68" s="339"/>
    </row>
    <row r="69" spans="1:19" ht="21.75" customHeight="1" x14ac:dyDescent="0.3">
      <c r="A69" s="177">
        <v>19</v>
      </c>
      <c r="B69" s="180">
        <v>372</v>
      </c>
      <c r="C69" s="178" t="s">
        <v>280</v>
      </c>
      <c r="D69" s="178">
        <v>2012</v>
      </c>
      <c r="E69" s="178">
        <v>1</v>
      </c>
      <c r="F69" s="178">
        <v>1</v>
      </c>
      <c r="G69" s="178">
        <v>3</v>
      </c>
      <c r="H69" s="178">
        <v>3</v>
      </c>
      <c r="I69" s="190" t="s">
        <v>209</v>
      </c>
      <c r="J69" s="183" t="s">
        <v>209</v>
      </c>
      <c r="K69" s="186" t="s">
        <v>266</v>
      </c>
      <c r="L69" s="186">
        <v>0</v>
      </c>
      <c r="M69" s="186">
        <v>10</v>
      </c>
      <c r="N69" s="186"/>
      <c r="O69" s="186">
        <v>0</v>
      </c>
      <c r="P69" s="186">
        <v>10</v>
      </c>
      <c r="Q69" s="186"/>
      <c r="R69" s="180"/>
      <c r="S69" s="161"/>
    </row>
    <row r="70" spans="1:19" ht="21.75" customHeight="1" x14ac:dyDescent="0.3">
      <c r="A70" s="177">
        <v>19</v>
      </c>
      <c r="B70" s="180">
        <v>372</v>
      </c>
      <c r="C70" s="178" t="s">
        <v>280</v>
      </c>
      <c r="D70" s="178">
        <v>2012</v>
      </c>
      <c r="E70" s="178">
        <v>1</v>
      </c>
      <c r="F70" s="178"/>
      <c r="G70" s="178">
        <v>3</v>
      </c>
      <c r="H70" s="178">
        <v>3</v>
      </c>
      <c r="I70" s="190" t="s">
        <v>212</v>
      </c>
      <c r="J70" s="183" t="s">
        <v>212</v>
      </c>
      <c r="K70" s="186" t="s">
        <v>266</v>
      </c>
      <c r="L70" s="186">
        <v>2</v>
      </c>
      <c r="M70" s="186">
        <v>10</v>
      </c>
      <c r="N70" s="186"/>
      <c r="O70" s="186">
        <v>2</v>
      </c>
      <c r="P70" s="186">
        <v>10</v>
      </c>
      <c r="Q70" s="186"/>
      <c r="R70" s="180"/>
      <c r="S70" s="180"/>
    </row>
    <row r="71" spans="1:19" ht="21.75" customHeight="1" x14ac:dyDescent="0.3">
      <c r="A71" s="177">
        <v>6</v>
      </c>
      <c r="B71" s="180">
        <v>1215</v>
      </c>
      <c r="C71" s="178" t="s">
        <v>281</v>
      </c>
      <c r="D71" s="178">
        <v>2010</v>
      </c>
      <c r="E71" s="178">
        <v>2</v>
      </c>
      <c r="F71" s="178">
        <v>1</v>
      </c>
      <c r="G71" s="178">
        <v>3</v>
      </c>
      <c r="H71" s="178">
        <v>4</v>
      </c>
      <c r="I71" s="179" t="s">
        <v>209</v>
      </c>
      <c r="J71" s="179" t="s">
        <v>209</v>
      </c>
      <c r="K71" s="180" t="s">
        <v>266</v>
      </c>
      <c r="L71" s="181">
        <v>9</v>
      </c>
      <c r="M71" s="181">
        <v>105</v>
      </c>
      <c r="N71" s="181">
        <v>11</v>
      </c>
      <c r="O71" s="180" t="s">
        <v>282</v>
      </c>
      <c r="P71" s="180">
        <v>137</v>
      </c>
      <c r="Q71" s="180" t="s">
        <v>282</v>
      </c>
      <c r="R71" s="180"/>
      <c r="S71" s="204" t="s">
        <v>378</v>
      </c>
    </row>
    <row r="72" spans="1:19" ht="21.75" customHeight="1" x14ac:dyDescent="0.3">
      <c r="A72" s="177">
        <v>6</v>
      </c>
      <c r="B72" s="180">
        <v>1215</v>
      </c>
      <c r="C72" s="178" t="s">
        <v>281</v>
      </c>
      <c r="D72" s="178">
        <v>2010</v>
      </c>
      <c r="E72" s="178">
        <v>2</v>
      </c>
      <c r="F72" s="178"/>
      <c r="G72" s="178">
        <v>3</v>
      </c>
      <c r="H72" s="178">
        <v>4</v>
      </c>
      <c r="I72" s="179" t="s">
        <v>212</v>
      </c>
      <c r="J72" s="179" t="s">
        <v>212</v>
      </c>
      <c r="K72" s="180" t="s">
        <v>266</v>
      </c>
      <c r="L72" s="180" t="s">
        <v>250</v>
      </c>
      <c r="M72" s="180">
        <v>105</v>
      </c>
      <c r="N72" s="180"/>
      <c r="O72" s="180" t="s">
        <v>250</v>
      </c>
      <c r="P72" s="180">
        <v>137</v>
      </c>
      <c r="Q72" s="180"/>
      <c r="R72" s="180"/>
      <c r="S72" s="180"/>
    </row>
    <row r="73" spans="1:19" ht="21.75" customHeight="1" x14ac:dyDescent="0.3">
      <c r="A73" s="177">
        <v>22</v>
      </c>
      <c r="B73" s="180">
        <v>1206</v>
      </c>
      <c r="C73" s="178" t="s">
        <v>283</v>
      </c>
      <c r="D73" s="178">
        <v>2010</v>
      </c>
      <c r="E73" s="178">
        <v>1</v>
      </c>
      <c r="F73" s="178">
        <v>1</v>
      </c>
      <c r="G73" s="178">
        <v>3</v>
      </c>
      <c r="H73" s="178">
        <v>3</v>
      </c>
      <c r="I73" s="179" t="s">
        <v>254</v>
      </c>
      <c r="J73" s="179"/>
      <c r="K73" s="180" t="s">
        <v>284</v>
      </c>
      <c r="L73" s="180" t="s">
        <v>1170</v>
      </c>
      <c r="M73" s="180">
        <v>33</v>
      </c>
      <c r="N73" s="180"/>
      <c r="O73" s="180" t="s">
        <v>1171</v>
      </c>
      <c r="P73" s="180">
        <v>13</v>
      </c>
      <c r="Q73" s="180"/>
      <c r="R73" s="180"/>
      <c r="S73" s="161"/>
    </row>
    <row r="74" spans="1:19" ht="21.75" customHeight="1" x14ac:dyDescent="0.3">
      <c r="A74" s="177">
        <v>22</v>
      </c>
      <c r="B74" s="180">
        <v>1206</v>
      </c>
      <c r="C74" s="178" t="s">
        <v>283</v>
      </c>
      <c r="D74" s="178">
        <v>2010</v>
      </c>
      <c r="E74" s="178">
        <v>1</v>
      </c>
      <c r="F74" s="178"/>
      <c r="G74" s="178">
        <v>3</v>
      </c>
      <c r="H74" s="178">
        <v>3</v>
      </c>
      <c r="I74" s="179" t="s">
        <v>285</v>
      </c>
      <c r="J74" s="179"/>
      <c r="K74" s="180" t="s">
        <v>284</v>
      </c>
      <c r="L74" s="180" t="s">
        <v>379</v>
      </c>
      <c r="M74" s="180">
        <v>33</v>
      </c>
      <c r="N74" s="180"/>
      <c r="O74" s="180" t="s">
        <v>1171</v>
      </c>
      <c r="P74" s="180">
        <v>13</v>
      </c>
      <c r="Q74" s="180"/>
      <c r="R74" s="180"/>
      <c r="S74" s="161" t="s">
        <v>1172</v>
      </c>
    </row>
    <row r="75" spans="1:19" ht="21.75" customHeight="1" x14ac:dyDescent="0.3">
      <c r="A75" s="177">
        <v>22</v>
      </c>
      <c r="B75" s="180">
        <v>1206</v>
      </c>
      <c r="C75" s="178" t="s">
        <v>283</v>
      </c>
      <c r="D75" s="178">
        <v>2010</v>
      </c>
      <c r="E75" s="178">
        <v>1</v>
      </c>
      <c r="F75" s="178"/>
      <c r="G75" s="178">
        <v>3</v>
      </c>
      <c r="H75" s="178">
        <v>3</v>
      </c>
      <c r="I75" s="179" t="s">
        <v>286</v>
      </c>
      <c r="J75" s="179"/>
      <c r="K75" s="180" t="s">
        <v>284</v>
      </c>
      <c r="L75" s="180" t="s">
        <v>1173</v>
      </c>
      <c r="M75" s="180">
        <v>33</v>
      </c>
      <c r="N75" s="180"/>
      <c r="O75" s="180" t="s">
        <v>1171</v>
      </c>
      <c r="P75" s="180">
        <v>13</v>
      </c>
      <c r="Q75" s="180"/>
      <c r="R75" s="180"/>
      <c r="S75" s="179" t="s">
        <v>287</v>
      </c>
    </row>
    <row r="76" spans="1:19" ht="21.75" customHeight="1" x14ac:dyDescent="0.3">
      <c r="A76" s="177">
        <v>22</v>
      </c>
      <c r="B76" s="180">
        <v>1206</v>
      </c>
      <c r="C76" s="178" t="s">
        <v>283</v>
      </c>
      <c r="D76" s="178">
        <v>2010</v>
      </c>
      <c r="E76" s="178">
        <v>1</v>
      </c>
      <c r="F76" s="178"/>
      <c r="G76" s="178">
        <v>3</v>
      </c>
      <c r="H76" s="178">
        <v>3</v>
      </c>
      <c r="I76" s="190" t="s">
        <v>212</v>
      </c>
      <c r="J76" s="183" t="s">
        <v>212</v>
      </c>
      <c r="K76" s="186" t="s">
        <v>284</v>
      </c>
      <c r="L76" s="186" t="s">
        <v>1174</v>
      </c>
      <c r="M76" s="186">
        <v>33</v>
      </c>
      <c r="N76" s="186"/>
      <c r="O76" s="186" t="s">
        <v>1171</v>
      </c>
      <c r="P76" s="186">
        <v>13</v>
      </c>
      <c r="Q76" s="186"/>
      <c r="R76" s="180"/>
      <c r="S76" s="161"/>
    </row>
    <row r="77" spans="1:19" ht="21.75" customHeight="1" x14ac:dyDescent="0.3">
      <c r="A77" s="177">
        <v>22</v>
      </c>
      <c r="B77" s="180">
        <v>1206</v>
      </c>
      <c r="C77" s="178" t="s">
        <v>283</v>
      </c>
      <c r="D77" s="178">
        <v>2010</v>
      </c>
      <c r="E77" s="178">
        <v>1</v>
      </c>
      <c r="F77" s="178"/>
      <c r="G77" s="178">
        <v>3</v>
      </c>
      <c r="H77" s="178">
        <v>3</v>
      </c>
      <c r="I77" s="161"/>
      <c r="J77" s="161"/>
      <c r="K77" s="180" t="s">
        <v>284</v>
      </c>
      <c r="L77" s="180" t="s">
        <v>1175</v>
      </c>
      <c r="M77" s="180">
        <v>33</v>
      </c>
      <c r="N77" s="180"/>
      <c r="O77" s="180" t="s">
        <v>1171</v>
      </c>
      <c r="P77" s="180">
        <v>13</v>
      </c>
      <c r="Q77" s="180"/>
      <c r="R77" s="180"/>
      <c r="S77" s="179" t="s">
        <v>288</v>
      </c>
    </row>
    <row r="78" spans="1:19" ht="21.75" customHeight="1" x14ac:dyDescent="0.3">
      <c r="A78" s="177">
        <v>22</v>
      </c>
      <c r="B78" s="180">
        <v>1206</v>
      </c>
      <c r="C78" s="178" t="s">
        <v>283</v>
      </c>
      <c r="D78" s="178">
        <v>2010</v>
      </c>
      <c r="E78" s="178">
        <v>1</v>
      </c>
      <c r="F78" s="178"/>
      <c r="G78" s="178">
        <v>3</v>
      </c>
      <c r="H78" s="178">
        <v>3</v>
      </c>
      <c r="I78" s="179" t="s">
        <v>959</v>
      </c>
      <c r="J78" s="179"/>
      <c r="K78" s="180" t="s">
        <v>284</v>
      </c>
      <c r="L78" s="180" t="s">
        <v>1176</v>
      </c>
      <c r="M78" s="180">
        <v>33</v>
      </c>
      <c r="N78" s="180"/>
      <c r="O78" s="180" t="s">
        <v>1171</v>
      </c>
      <c r="P78" s="180">
        <v>13</v>
      </c>
      <c r="Q78" s="180"/>
      <c r="R78" s="180"/>
      <c r="S78" s="179" t="s">
        <v>1177</v>
      </c>
    </row>
    <row r="79" spans="1:19" ht="21.75" customHeight="1" x14ac:dyDescent="0.3">
      <c r="A79" s="177">
        <v>22</v>
      </c>
      <c r="B79" s="180">
        <v>1206</v>
      </c>
      <c r="C79" s="178" t="s">
        <v>283</v>
      </c>
      <c r="D79" s="178">
        <v>2010</v>
      </c>
      <c r="E79" s="178">
        <v>1</v>
      </c>
      <c r="F79" s="178"/>
      <c r="G79" s="178">
        <v>3</v>
      </c>
      <c r="H79" s="178">
        <v>3</v>
      </c>
      <c r="I79" s="179" t="s">
        <v>289</v>
      </c>
      <c r="J79" s="179"/>
      <c r="K79" s="180" t="s">
        <v>284</v>
      </c>
      <c r="L79" s="180" t="s">
        <v>1178</v>
      </c>
      <c r="M79" s="180">
        <v>33</v>
      </c>
      <c r="N79" s="180"/>
      <c r="O79" s="180" t="s">
        <v>1171</v>
      </c>
      <c r="P79" s="180">
        <v>13</v>
      </c>
      <c r="Q79" s="180"/>
      <c r="R79" s="180"/>
      <c r="S79" s="179" t="s">
        <v>290</v>
      </c>
    </row>
    <row r="80" spans="1:19" ht="21.75" customHeight="1" x14ac:dyDescent="0.3">
      <c r="A80" s="177">
        <v>23</v>
      </c>
      <c r="B80" s="180">
        <v>392</v>
      </c>
      <c r="C80" s="178" t="s">
        <v>278</v>
      </c>
      <c r="D80" s="178">
        <v>2010</v>
      </c>
      <c r="E80" s="178">
        <v>1</v>
      </c>
      <c r="F80" s="178">
        <v>1</v>
      </c>
      <c r="G80" s="178">
        <v>3</v>
      </c>
      <c r="H80" s="178">
        <v>3</v>
      </c>
      <c r="I80" s="205" t="s">
        <v>209</v>
      </c>
      <c r="J80" s="183" t="s">
        <v>209</v>
      </c>
      <c r="K80" s="186" t="s">
        <v>749</v>
      </c>
      <c r="L80" s="186">
        <v>9</v>
      </c>
      <c r="M80" s="186">
        <v>137</v>
      </c>
      <c r="N80" s="186">
        <v>6.6</v>
      </c>
      <c r="O80" s="186">
        <v>1</v>
      </c>
      <c r="P80" s="186">
        <v>47</v>
      </c>
      <c r="Q80" s="186">
        <v>2.1</v>
      </c>
      <c r="R80" s="168"/>
      <c r="S80" s="179" t="s">
        <v>292</v>
      </c>
    </row>
    <row r="81" spans="1:19" ht="21.75" customHeight="1" x14ac:dyDescent="0.3">
      <c r="A81" s="177">
        <v>23</v>
      </c>
      <c r="B81" s="180">
        <v>392</v>
      </c>
      <c r="C81" s="178" t="s">
        <v>278</v>
      </c>
      <c r="D81" s="178">
        <v>2010</v>
      </c>
      <c r="E81" s="178">
        <v>1</v>
      </c>
      <c r="F81" s="178"/>
      <c r="G81" s="178">
        <v>3</v>
      </c>
      <c r="H81" s="178">
        <v>3</v>
      </c>
      <c r="I81" s="206" t="s">
        <v>209</v>
      </c>
      <c r="J81" s="179"/>
      <c r="K81" s="180" t="s">
        <v>291</v>
      </c>
      <c r="L81" s="180" t="s">
        <v>1179</v>
      </c>
      <c r="M81" s="180">
        <v>137</v>
      </c>
      <c r="N81" s="180"/>
      <c r="O81" s="180" t="s">
        <v>1180</v>
      </c>
      <c r="P81" s="180"/>
      <c r="Q81" s="180"/>
      <c r="R81" s="168"/>
      <c r="S81" s="179" t="s">
        <v>293</v>
      </c>
    </row>
    <row r="82" spans="1:19" ht="21.75" customHeight="1" x14ac:dyDescent="0.3">
      <c r="A82" s="177">
        <v>23</v>
      </c>
      <c r="B82" s="180">
        <v>392</v>
      </c>
      <c r="C82" s="178" t="s">
        <v>278</v>
      </c>
      <c r="D82" s="178">
        <v>2010</v>
      </c>
      <c r="E82" s="178">
        <v>1</v>
      </c>
      <c r="F82" s="178"/>
      <c r="G82" s="178">
        <v>3</v>
      </c>
      <c r="H82" s="178">
        <v>3</v>
      </c>
      <c r="I82" s="179" t="s">
        <v>294</v>
      </c>
      <c r="J82" s="179"/>
      <c r="K82" s="180" t="s">
        <v>291</v>
      </c>
      <c r="L82" s="180">
        <v>2</v>
      </c>
      <c r="M82" s="180">
        <v>137</v>
      </c>
      <c r="N82" s="180">
        <v>1.5</v>
      </c>
      <c r="O82" s="180">
        <v>0</v>
      </c>
      <c r="P82" s="180">
        <v>47</v>
      </c>
      <c r="Q82" s="180">
        <v>0</v>
      </c>
      <c r="R82" s="180"/>
      <c r="S82" s="180"/>
    </row>
    <row r="83" spans="1:19" ht="21.75" customHeight="1" x14ac:dyDescent="0.3">
      <c r="A83" s="177">
        <v>23</v>
      </c>
      <c r="B83" s="180">
        <v>392</v>
      </c>
      <c r="C83" s="178" t="s">
        <v>278</v>
      </c>
      <c r="D83" s="178">
        <v>2010</v>
      </c>
      <c r="E83" s="178">
        <v>1</v>
      </c>
      <c r="F83" s="178"/>
      <c r="G83" s="178">
        <v>3</v>
      </c>
      <c r="H83" s="178">
        <v>3</v>
      </c>
      <c r="I83" s="179" t="s">
        <v>295</v>
      </c>
      <c r="J83" s="179"/>
      <c r="K83" s="180" t="s">
        <v>291</v>
      </c>
      <c r="L83" s="180">
        <v>9</v>
      </c>
      <c r="M83" s="180">
        <v>137</v>
      </c>
      <c r="N83" s="180">
        <v>6.6</v>
      </c>
      <c r="O83" s="180">
        <v>0</v>
      </c>
      <c r="P83" s="180">
        <v>47</v>
      </c>
      <c r="Q83" s="180">
        <v>0</v>
      </c>
      <c r="R83" s="180"/>
      <c r="S83" s="180"/>
    </row>
    <row r="84" spans="1:19" ht="21.75" customHeight="1" x14ac:dyDescent="0.3">
      <c r="A84" s="177">
        <v>23</v>
      </c>
      <c r="B84" s="180">
        <v>392</v>
      </c>
      <c r="C84" s="178" t="s">
        <v>278</v>
      </c>
      <c r="D84" s="178">
        <v>2010</v>
      </c>
      <c r="E84" s="178">
        <v>1</v>
      </c>
      <c r="F84" s="178"/>
      <c r="G84" s="178">
        <v>3</v>
      </c>
      <c r="H84" s="178">
        <v>3</v>
      </c>
      <c r="I84" s="179" t="s">
        <v>296</v>
      </c>
      <c r="J84" s="179"/>
      <c r="K84" s="180" t="s">
        <v>291</v>
      </c>
      <c r="L84" s="180">
        <v>2</v>
      </c>
      <c r="M84" s="180">
        <v>137</v>
      </c>
      <c r="N84" s="180">
        <v>1.5</v>
      </c>
      <c r="O84" s="180">
        <v>0</v>
      </c>
      <c r="P84" s="180">
        <v>47</v>
      </c>
      <c r="Q84" s="180">
        <v>0</v>
      </c>
      <c r="R84" s="180"/>
      <c r="S84" s="180"/>
    </row>
    <row r="85" spans="1:19" ht="21.75" customHeight="1" x14ac:dyDescent="0.3">
      <c r="A85" s="177">
        <v>23</v>
      </c>
      <c r="B85" s="180">
        <v>392</v>
      </c>
      <c r="C85" s="178" t="s">
        <v>278</v>
      </c>
      <c r="D85" s="178">
        <v>2010</v>
      </c>
      <c r="E85" s="178">
        <v>1</v>
      </c>
      <c r="F85" s="178"/>
      <c r="G85" s="178">
        <v>3</v>
      </c>
      <c r="H85" s="178">
        <v>3</v>
      </c>
      <c r="I85" s="179" t="s">
        <v>297</v>
      </c>
      <c r="J85" s="179"/>
      <c r="K85" s="180" t="s">
        <v>291</v>
      </c>
      <c r="L85" s="180">
        <v>4</v>
      </c>
      <c r="M85" s="180">
        <v>137</v>
      </c>
      <c r="N85" s="180">
        <v>2.9</v>
      </c>
      <c r="O85" s="180">
        <v>1</v>
      </c>
      <c r="P85" s="180">
        <v>47</v>
      </c>
      <c r="Q85" s="180">
        <v>2.1</v>
      </c>
      <c r="R85" s="180"/>
      <c r="S85" s="180"/>
    </row>
    <row r="86" spans="1:19" ht="21.75" customHeight="1" x14ac:dyDescent="0.3">
      <c r="A86" s="177">
        <v>23</v>
      </c>
      <c r="B86" s="180">
        <v>392</v>
      </c>
      <c r="C86" s="178" t="s">
        <v>278</v>
      </c>
      <c r="D86" s="178">
        <v>2010</v>
      </c>
      <c r="E86" s="178">
        <v>1</v>
      </c>
      <c r="F86" s="178"/>
      <c r="G86" s="178">
        <v>3</v>
      </c>
      <c r="H86" s="178">
        <v>3</v>
      </c>
      <c r="I86" s="193" t="s">
        <v>744</v>
      </c>
      <c r="J86" s="183" t="s">
        <v>744</v>
      </c>
      <c r="K86" s="185" t="s">
        <v>291</v>
      </c>
      <c r="L86" s="185">
        <v>56</v>
      </c>
      <c r="M86" s="185">
        <v>137</v>
      </c>
      <c r="N86" s="185">
        <v>40.9</v>
      </c>
      <c r="O86" s="185">
        <v>11</v>
      </c>
      <c r="P86" s="185">
        <v>47</v>
      </c>
      <c r="Q86" s="185">
        <v>23.4</v>
      </c>
      <c r="R86" s="180"/>
      <c r="S86" s="180"/>
    </row>
    <row r="87" spans="1:19" ht="21.75" customHeight="1" x14ac:dyDescent="0.3">
      <c r="A87" s="177">
        <v>24</v>
      </c>
      <c r="B87" s="178">
        <v>1213</v>
      </c>
      <c r="C87" s="178" t="s">
        <v>298</v>
      </c>
      <c r="D87" s="178">
        <v>2010</v>
      </c>
      <c r="E87" s="178">
        <v>1</v>
      </c>
      <c r="F87" s="178">
        <v>1</v>
      </c>
      <c r="G87" s="178">
        <v>3</v>
      </c>
      <c r="H87" s="178">
        <v>3</v>
      </c>
      <c r="I87" s="179" t="s">
        <v>751</v>
      </c>
      <c r="J87" s="179"/>
      <c r="K87" s="180" t="s">
        <v>266</v>
      </c>
      <c r="L87" s="180">
        <v>25</v>
      </c>
      <c r="M87" s="180">
        <v>74</v>
      </c>
      <c r="N87" s="180"/>
      <c r="O87" s="180">
        <v>30</v>
      </c>
      <c r="P87" s="180">
        <v>66</v>
      </c>
      <c r="Q87" s="180"/>
      <c r="R87" s="180"/>
      <c r="S87" s="179" t="s">
        <v>752</v>
      </c>
    </row>
    <row r="88" spans="1:19" ht="21.75" customHeight="1" x14ac:dyDescent="0.3">
      <c r="A88" s="177">
        <v>24</v>
      </c>
      <c r="B88" s="178">
        <v>1213</v>
      </c>
      <c r="C88" s="178" t="s">
        <v>298</v>
      </c>
      <c r="D88" s="178">
        <v>2010</v>
      </c>
      <c r="E88" s="178">
        <v>1</v>
      </c>
      <c r="F88" s="178"/>
      <c r="G88" s="178">
        <v>3</v>
      </c>
      <c r="H88" s="178">
        <v>3</v>
      </c>
      <c r="I88" s="179" t="s">
        <v>753</v>
      </c>
      <c r="J88" s="179"/>
      <c r="K88" s="180" t="s">
        <v>266</v>
      </c>
      <c r="L88" s="180">
        <v>21</v>
      </c>
      <c r="M88" s="180">
        <v>74</v>
      </c>
      <c r="N88" s="180"/>
      <c r="O88" s="180">
        <v>12</v>
      </c>
      <c r="P88" s="180">
        <v>66</v>
      </c>
      <c r="Q88" s="180"/>
      <c r="R88" s="180"/>
      <c r="S88" s="180"/>
    </row>
    <row r="89" spans="1:19" ht="21.75" customHeight="1" x14ac:dyDescent="0.3">
      <c r="A89" s="177">
        <v>24</v>
      </c>
      <c r="B89" s="178">
        <v>1213</v>
      </c>
      <c r="C89" s="178" t="s">
        <v>298</v>
      </c>
      <c r="D89" s="178">
        <v>2010</v>
      </c>
      <c r="E89" s="178">
        <v>1</v>
      </c>
      <c r="F89" s="178"/>
      <c r="G89" s="178">
        <v>3</v>
      </c>
      <c r="H89" s="178">
        <v>3</v>
      </c>
      <c r="I89" s="179" t="s">
        <v>264</v>
      </c>
      <c r="J89" s="178"/>
      <c r="K89" s="180" t="s">
        <v>266</v>
      </c>
      <c r="L89" s="180">
        <v>3</v>
      </c>
      <c r="M89" s="180">
        <v>74</v>
      </c>
      <c r="N89" s="180"/>
      <c r="O89" s="180">
        <v>0</v>
      </c>
      <c r="P89" s="180">
        <v>66</v>
      </c>
      <c r="Q89" s="180"/>
      <c r="R89" s="180"/>
      <c r="S89" s="179" t="s">
        <v>750</v>
      </c>
    </row>
    <row r="90" spans="1:19" ht="21.75" customHeight="1" x14ac:dyDescent="0.3">
      <c r="A90" s="177">
        <v>25</v>
      </c>
      <c r="B90" s="180">
        <v>1216</v>
      </c>
      <c r="C90" s="178" t="s">
        <v>299</v>
      </c>
      <c r="D90" s="178">
        <v>2010</v>
      </c>
      <c r="E90" s="178">
        <v>2</v>
      </c>
      <c r="F90" s="178">
        <v>1</v>
      </c>
      <c r="G90" s="178">
        <v>2</v>
      </c>
      <c r="H90" s="178">
        <v>2</v>
      </c>
      <c r="I90" s="190" t="s">
        <v>212</v>
      </c>
      <c r="J90" s="183" t="s">
        <v>212</v>
      </c>
      <c r="K90" s="186" t="s">
        <v>245</v>
      </c>
      <c r="L90" s="186">
        <v>8</v>
      </c>
      <c r="M90" s="186">
        <v>20</v>
      </c>
      <c r="N90" s="186"/>
      <c r="O90" s="186">
        <v>0</v>
      </c>
      <c r="P90" s="186">
        <v>20</v>
      </c>
      <c r="Q90" s="186"/>
      <c r="R90" s="180"/>
      <c r="S90" s="179" t="s">
        <v>754</v>
      </c>
    </row>
    <row r="91" spans="1:19" ht="21.75" customHeight="1" x14ac:dyDescent="0.3">
      <c r="A91" s="177">
        <v>25</v>
      </c>
      <c r="B91" s="180">
        <v>1216</v>
      </c>
      <c r="C91" s="178" t="s">
        <v>299</v>
      </c>
      <c r="D91" s="178">
        <v>2010</v>
      </c>
      <c r="E91" s="178">
        <v>2</v>
      </c>
      <c r="F91" s="178"/>
      <c r="G91" s="178">
        <v>2</v>
      </c>
      <c r="H91" s="178">
        <v>2</v>
      </c>
      <c r="I91" s="190" t="s">
        <v>209</v>
      </c>
      <c r="J91" s="183" t="s">
        <v>209</v>
      </c>
      <c r="K91" s="186" t="s">
        <v>245</v>
      </c>
      <c r="L91" s="186">
        <v>0</v>
      </c>
      <c r="M91" s="186">
        <v>20</v>
      </c>
      <c r="N91" s="186"/>
      <c r="O91" s="186">
        <v>0</v>
      </c>
      <c r="P91" s="186">
        <v>20</v>
      </c>
      <c r="Q91" s="186"/>
      <c r="R91" s="180"/>
      <c r="S91" s="161"/>
    </row>
    <row r="92" spans="1:19" ht="21.75" customHeight="1" x14ac:dyDescent="0.3">
      <c r="A92" s="177">
        <v>26</v>
      </c>
      <c r="B92" s="180">
        <v>398</v>
      </c>
      <c r="C92" s="178" t="s">
        <v>300</v>
      </c>
      <c r="D92" s="178">
        <v>2009</v>
      </c>
      <c r="E92" s="178">
        <v>1</v>
      </c>
      <c r="F92" s="178">
        <v>1</v>
      </c>
      <c r="G92" s="178">
        <v>1</v>
      </c>
      <c r="H92" s="178">
        <v>1</v>
      </c>
      <c r="I92" s="206" t="s">
        <v>212</v>
      </c>
      <c r="J92" s="207" t="s">
        <v>212</v>
      </c>
      <c r="K92" s="185" t="s">
        <v>756</v>
      </c>
      <c r="L92" s="185" t="s">
        <v>1181</v>
      </c>
      <c r="M92" s="185">
        <v>28</v>
      </c>
      <c r="N92" s="185"/>
      <c r="O92" s="185" t="s">
        <v>1182</v>
      </c>
      <c r="P92" s="185">
        <v>30</v>
      </c>
      <c r="Q92" s="180"/>
      <c r="R92" s="180"/>
      <c r="S92" s="161" t="s">
        <v>1183</v>
      </c>
    </row>
    <row r="93" spans="1:19" ht="21.75" customHeight="1" x14ac:dyDescent="0.3">
      <c r="A93" s="177">
        <v>26</v>
      </c>
      <c r="B93" s="180">
        <v>398</v>
      </c>
      <c r="C93" s="178" t="s">
        <v>300</v>
      </c>
      <c r="D93" s="178">
        <v>2009</v>
      </c>
      <c r="E93" s="178">
        <v>1</v>
      </c>
      <c r="F93" s="178"/>
      <c r="G93" s="178">
        <v>1</v>
      </c>
      <c r="H93" s="178">
        <v>1</v>
      </c>
      <c r="I93" s="179" t="s">
        <v>209</v>
      </c>
      <c r="J93" s="183" t="s">
        <v>209</v>
      </c>
      <c r="K93" s="185" t="s">
        <v>756</v>
      </c>
      <c r="L93" s="185" t="s">
        <v>1184</v>
      </c>
      <c r="M93" s="185">
        <v>28</v>
      </c>
      <c r="N93" s="185"/>
      <c r="O93" s="185" t="s">
        <v>1185</v>
      </c>
      <c r="P93" s="185">
        <v>30</v>
      </c>
      <c r="Q93" s="180"/>
      <c r="R93" s="180"/>
      <c r="S93" s="161"/>
    </row>
    <row r="94" spans="1:19" ht="21.75" customHeight="1" x14ac:dyDescent="0.3">
      <c r="A94" s="177">
        <v>26</v>
      </c>
      <c r="B94" s="180">
        <v>398</v>
      </c>
      <c r="C94" s="178" t="s">
        <v>300</v>
      </c>
      <c r="D94" s="178">
        <v>2009</v>
      </c>
      <c r="E94" s="178">
        <v>1</v>
      </c>
      <c r="F94" s="178"/>
      <c r="G94" s="178">
        <v>1</v>
      </c>
      <c r="H94" s="178">
        <v>1</v>
      </c>
      <c r="I94" s="179" t="s">
        <v>301</v>
      </c>
      <c r="J94" s="179"/>
      <c r="K94" s="180"/>
      <c r="L94" s="180">
        <v>1</v>
      </c>
      <c r="M94" s="180">
        <v>28</v>
      </c>
      <c r="N94" s="180"/>
      <c r="O94" s="180"/>
      <c r="P94" s="180">
        <v>30</v>
      </c>
      <c r="Q94" s="180"/>
      <c r="R94" s="180"/>
      <c r="S94" s="206" t="s">
        <v>219</v>
      </c>
    </row>
    <row r="95" spans="1:19" ht="21.75" customHeight="1" x14ac:dyDescent="0.3">
      <c r="A95" s="177">
        <v>26</v>
      </c>
      <c r="B95" s="180">
        <v>398</v>
      </c>
      <c r="C95" s="178" t="s">
        <v>300</v>
      </c>
      <c r="D95" s="178">
        <v>2009</v>
      </c>
      <c r="E95" s="178">
        <v>1</v>
      </c>
      <c r="F95" s="178"/>
      <c r="G95" s="178">
        <v>1</v>
      </c>
      <c r="H95" s="178">
        <v>1</v>
      </c>
      <c r="I95" s="179" t="s">
        <v>302</v>
      </c>
      <c r="J95" s="179"/>
      <c r="K95" s="180"/>
      <c r="L95" s="180">
        <v>0</v>
      </c>
      <c r="M95" s="180">
        <v>28</v>
      </c>
      <c r="N95" s="180"/>
      <c r="O95" s="180" t="s">
        <v>1186</v>
      </c>
      <c r="P95" s="180">
        <v>30</v>
      </c>
      <c r="Q95" s="180"/>
      <c r="R95" s="180"/>
      <c r="S95" s="180"/>
    </row>
    <row r="96" spans="1:19" ht="21.75" customHeight="1" x14ac:dyDescent="0.3">
      <c r="A96" s="177">
        <v>26</v>
      </c>
      <c r="B96" s="180">
        <v>398</v>
      </c>
      <c r="C96" s="178" t="s">
        <v>300</v>
      </c>
      <c r="D96" s="178">
        <v>2009</v>
      </c>
      <c r="E96" s="178">
        <v>1</v>
      </c>
      <c r="F96" s="178"/>
      <c r="G96" s="178">
        <v>1</v>
      </c>
      <c r="H96" s="178">
        <v>1</v>
      </c>
      <c r="I96" s="179" t="s">
        <v>303</v>
      </c>
      <c r="J96" s="179"/>
      <c r="K96" s="180"/>
      <c r="L96" s="180">
        <v>7</v>
      </c>
      <c r="M96" s="180">
        <v>28</v>
      </c>
      <c r="N96" s="180"/>
      <c r="O96" s="180">
        <v>13</v>
      </c>
      <c r="P96" s="180">
        <v>30</v>
      </c>
      <c r="Q96" s="180"/>
      <c r="R96" s="180"/>
      <c r="S96" s="180"/>
    </row>
    <row r="97" spans="1:19" ht="21.75" customHeight="1" x14ac:dyDescent="0.3">
      <c r="A97" s="177">
        <v>26</v>
      </c>
      <c r="B97" s="180">
        <v>398</v>
      </c>
      <c r="C97" s="178" t="s">
        <v>300</v>
      </c>
      <c r="D97" s="178">
        <v>2009</v>
      </c>
      <c r="E97" s="178">
        <v>1</v>
      </c>
      <c r="F97" s="178"/>
      <c r="G97" s="178">
        <v>1</v>
      </c>
      <c r="H97" s="178">
        <v>1</v>
      </c>
      <c r="I97" s="206" t="s">
        <v>755</v>
      </c>
      <c r="J97" s="179"/>
      <c r="K97" s="168"/>
      <c r="L97" s="180">
        <v>4</v>
      </c>
      <c r="M97" s="180">
        <v>28</v>
      </c>
      <c r="N97" s="180"/>
      <c r="O97" s="180">
        <v>1</v>
      </c>
      <c r="P97" s="180">
        <v>30</v>
      </c>
      <c r="Q97" s="180"/>
      <c r="R97" s="340"/>
      <c r="S97" s="206" t="s">
        <v>304</v>
      </c>
    </row>
    <row r="98" spans="1:19" ht="21.75" customHeight="1" x14ac:dyDescent="0.3">
      <c r="A98" s="177">
        <v>26</v>
      </c>
      <c r="B98" s="180">
        <v>398</v>
      </c>
      <c r="C98" s="178" t="s">
        <v>300</v>
      </c>
      <c r="D98" s="178">
        <v>2009</v>
      </c>
      <c r="E98" s="178">
        <v>1</v>
      </c>
      <c r="F98" s="178"/>
      <c r="G98" s="178">
        <v>1</v>
      </c>
      <c r="H98" s="178">
        <v>1</v>
      </c>
      <c r="I98" s="206"/>
      <c r="J98" s="179"/>
      <c r="K98" s="168"/>
      <c r="L98" s="180" t="s">
        <v>1187</v>
      </c>
      <c r="M98" s="180"/>
      <c r="N98" s="180"/>
      <c r="O98" s="180"/>
      <c r="P98" s="180"/>
      <c r="Q98" s="180"/>
      <c r="R98" s="340"/>
      <c r="S98" s="206"/>
    </row>
    <row r="99" spans="1:19" ht="21.75" customHeight="1" x14ac:dyDescent="0.3">
      <c r="A99" s="177">
        <v>27</v>
      </c>
      <c r="B99" s="180">
        <v>436</v>
      </c>
      <c r="C99" s="178" t="s">
        <v>305</v>
      </c>
      <c r="D99" s="178">
        <v>2006</v>
      </c>
      <c r="E99" s="178">
        <v>1</v>
      </c>
      <c r="F99" s="178">
        <v>1</v>
      </c>
      <c r="G99" s="178">
        <v>2</v>
      </c>
      <c r="H99" s="178">
        <v>2</v>
      </c>
      <c r="I99" s="206" t="s">
        <v>887</v>
      </c>
      <c r="J99" s="179"/>
      <c r="K99" s="168" t="s">
        <v>255</v>
      </c>
      <c r="L99" s="180" t="s">
        <v>886</v>
      </c>
      <c r="M99" s="180">
        <v>26</v>
      </c>
      <c r="N99" s="168"/>
      <c r="O99" s="180">
        <v>5</v>
      </c>
      <c r="P99" s="168">
        <v>28</v>
      </c>
      <c r="Q99" s="168"/>
      <c r="R99" s="168"/>
      <c r="S99" s="339" t="s">
        <v>847</v>
      </c>
    </row>
    <row r="100" spans="1:19" ht="21.75" customHeight="1" x14ac:dyDescent="0.3">
      <c r="A100" s="177">
        <v>27</v>
      </c>
      <c r="B100" s="180">
        <v>436</v>
      </c>
      <c r="C100" s="178" t="s">
        <v>305</v>
      </c>
      <c r="D100" s="178">
        <v>2006</v>
      </c>
      <c r="E100" s="178">
        <v>1</v>
      </c>
      <c r="F100" s="178"/>
      <c r="G100" s="178">
        <v>2</v>
      </c>
      <c r="H100" s="178">
        <v>2</v>
      </c>
      <c r="I100" s="206" t="s">
        <v>887</v>
      </c>
      <c r="J100" s="179"/>
      <c r="K100" s="168" t="s">
        <v>255</v>
      </c>
      <c r="L100" s="180" t="s">
        <v>1188</v>
      </c>
      <c r="M100" s="180">
        <v>26</v>
      </c>
      <c r="N100" s="168"/>
      <c r="O100" s="180" t="s">
        <v>1189</v>
      </c>
      <c r="P100" s="168">
        <v>28</v>
      </c>
      <c r="Q100" s="168"/>
      <c r="R100" s="168"/>
      <c r="S100" s="339"/>
    </row>
    <row r="101" spans="1:19" ht="21.75" customHeight="1" x14ac:dyDescent="0.3">
      <c r="A101" s="177">
        <v>27</v>
      </c>
      <c r="B101" s="180">
        <v>436</v>
      </c>
      <c r="C101" s="178" t="s">
        <v>305</v>
      </c>
      <c r="D101" s="178">
        <v>2006</v>
      </c>
      <c r="E101" s="178">
        <v>1</v>
      </c>
      <c r="F101" s="178"/>
      <c r="G101" s="178">
        <v>2</v>
      </c>
      <c r="H101" s="178">
        <v>2</v>
      </c>
      <c r="I101" s="206" t="s">
        <v>306</v>
      </c>
      <c r="J101" s="179"/>
      <c r="K101" s="168" t="s">
        <v>255</v>
      </c>
      <c r="L101" s="180">
        <v>10</v>
      </c>
      <c r="M101" s="180">
        <v>26</v>
      </c>
      <c r="N101" s="168"/>
      <c r="O101" s="180">
        <v>6</v>
      </c>
      <c r="P101" s="168">
        <v>28</v>
      </c>
      <c r="Q101" s="168"/>
      <c r="R101" s="168"/>
      <c r="S101" s="339" t="s">
        <v>846</v>
      </c>
    </row>
    <row r="102" spans="1:19" ht="21.75" customHeight="1" x14ac:dyDescent="0.3">
      <c r="A102" s="177">
        <v>27</v>
      </c>
      <c r="B102" s="180">
        <v>436</v>
      </c>
      <c r="C102" s="178" t="s">
        <v>305</v>
      </c>
      <c r="D102" s="178">
        <v>2006</v>
      </c>
      <c r="E102" s="178">
        <v>1</v>
      </c>
      <c r="F102" s="178"/>
      <c r="G102" s="178">
        <v>2</v>
      </c>
      <c r="H102" s="178">
        <v>2</v>
      </c>
      <c r="I102" s="206" t="s">
        <v>306</v>
      </c>
      <c r="J102" s="179"/>
      <c r="K102" s="168" t="s">
        <v>255</v>
      </c>
      <c r="L102" s="180" t="s">
        <v>1190</v>
      </c>
      <c r="M102" s="180">
        <v>26</v>
      </c>
      <c r="N102" s="168"/>
      <c r="O102" s="180" t="s">
        <v>1191</v>
      </c>
      <c r="P102" s="168">
        <v>28</v>
      </c>
      <c r="Q102" s="168"/>
      <c r="R102" s="168"/>
      <c r="S102" s="339"/>
    </row>
    <row r="103" spans="1:19" ht="21.75" customHeight="1" x14ac:dyDescent="0.3">
      <c r="A103" s="177">
        <v>27</v>
      </c>
      <c r="B103" s="180">
        <v>436</v>
      </c>
      <c r="C103" s="178" t="s">
        <v>305</v>
      </c>
      <c r="D103" s="178">
        <v>2006</v>
      </c>
      <c r="E103" s="178">
        <v>1</v>
      </c>
      <c r="F103" s="178"/>
      <c r="G103" s="178">
        <v>2</v>
      </c>
      <c r="H103" s="178">
        <v>2</v>
      </c>
      <c r="I103" s="206" t="s">
        <v>307</v>
      </c>
      <c r="J103" s="179"/>
      <c r="K103" s="168" t="s">
        <v>255</v>
      </c>
      <c r="L103" s="180">
        <v>1</v>
      </c>
      <c r="M103" s="180">
        <v>26</v>
      </c>
      <c r="N103" s="168"/>
      <c r="O103" s="180">
        <v>0</v>
      </c>
      <c r="P103" s="168">
        <v>28</v>
      </c>
      <c r="Q103" s="168"/>
      <c r="R103" s="168"/>
      <c r="S103" s="168"/>
    </row>
    <row r="104" spans="1:19" ht="21.75" customHeight="1" x14ac:dyDescent="0.3">
      <c r="A104" s="177">
        <v>27</v>
      </c>
      <c r="B104" s="180">
        <v>436</v>
      </c>
      <c r="C104" s="178" t="s">
        <v>305</v>
      </c>
      <c r="D104" s="178">
        <v>2006</v>
      </c>
      <c r="E104" s="178">
        <v>1</v>
      </c>
      <c r="F104" s="178"/>
      <c r="G104" s="178">
        <v>2</v>
      </c>
      <c r="H104" s="178">
        <v>2</v>
      </c>
      <c r="I104" s="206" t="s">
        <v>307</v>
      </c>
      <c r="J104" s="179"/>
      <c r="K104" s="168" t="s">
        <v>255</v>
      </c>
      <c r="L104" s="180" t="s">
        <v>1192</v>
      </c>
      <c r="M104" s="180">
        <v>26</v>
      </c>
      <c r="N104" s="168"/>
      <c r="O104" s="180" t="s">
        <v>1193</v>
      </c>
      <c r="P104" s="168">
        <v>28</v>
      </c>
      <c r="Q104" s="168"/>
      <c r="R104" s="168"/>
      <c r="S104" s="168"/>
    </row>
    <row r="105" spans="1:19" ht="21.75" customHeight="1" x14ac:dyDescent="0.3">
      <c r="A105" s="177">
        <v>27</v>
      </c>
      <c r="B105" s="180">
        <v>436</v>
      </c>
      <c r="C105" s="178" t="s">
        <v>305</v>
      </c>
      <c r="D105" s="178">
        <v>2006</v>
      </c>
      <c r="E105" s="178">
        <v>1</v>
      </c>
      <c r="F105" s="178"/>
      <c r="G105" s="178">
        <v>2</v>
      </c>
      <c r="H105" s="178">
        <v>2</v>
      </c>
      <c r="I105" s="206" t="s">
        <v>308</v>
      </c>
      <c r="J105" s="179"/>
      <c r="K105" s="168" t="s">
        <v>255</v>
      </c>
      <c r="L105" s="180">
        <v>0</v>
      </c>
      <c r="M105" s="180">
        <v>26</v>
      </c>
      <c r="N105" s="168"/>
      <c r="O105" s="180">
        <v>0</v>
      </c>
      <c r="P105" s="168">
        <v>28</v>
      </c>
      <c r="Q105" s="168"/>
      <c r="R105" s="168"/>
      <c r="S105" s="168"/>
    </row>
    <row r="106" spans="1:19" ht="21.75" customHeight="1" x14ac:dyDescent="0.3">
      <c r="A106" s="177">
        <v>27</v>
      </c>
      <c r="B106" s="180">
        <v>436</v>
      </c>
      <c r="C106" s="178" t="s">
        <v>305</v>
      </c>
      <c r="D106" s="178">
        <v>2006</v>
      </c>
      <c r="E106" s="178">
        <v>1</v>
      </c>
      <c r="F106" s="178"/>
      <c r="G106" s="178">
        <v>2</v>
      </c>
      <c r="H106" s="178">
        <v>2</v>
      </c>
      <c r="I106" s="206" t="s">
        <v>308</v>
      </c>
      <c r="J106" s="179"/>
      <c r="K106" s="168" t="s">
        <v>255</v>
      </c>
      <c r="L106" s="180" t="s">
        <v>1193</v>
      </c>
      <c r="M106" s="180">
        <v>26</v>
      </c>
      <c r="N106" s="168"/>
      <c r="O106" s="180" t="s">
        <v>1193</v>
      </c>
      <c r="P106" s="168">
        <v>28</v>
      </c>
      <c r="Q106" s="168"/>
      <c r="R106" s="168"/>
      <c r="S106" s="168"/>
    </row>
    <row r="107" spans="1:19" ht="21.75" customHeight="1" x14ac:dyDescent="0.3">
      <c r="A107" s="177">
        <v>27</v>
      </c>
      <c r="B107" s="180">
        <v>436</v>
      </c>
      <c r="C107" s="178" t="s">
        <v>305</v>
      </c>
      <c r="D107" s="178">
        <v>2006</v>
      </c>
      <c r="E107" s="178">
        <v>1</v>
      </c>
      <c r="F107" s="178"/>
      <c r="G107" s="178">
        <v>2</v>
      </c>
      <c r="H107" s="178">
        <v>2</v>
      </c>
      <c r="I107" s="206" t="s">
        <v>309</v>
      </c>
      <c r="J107" s="179"/>
      <c r="K107" s="168" t="s">
        <v>255</v>
      </c>
      <c r="L107" s="180">
        <v>10</v>
      </c>
      <c r="M107" s="180">
        <v>26</v>
      </c>
      <c r="N107" s="168"/>
      <c r="O107" s="180">
        <v>8</v>
      </c>
      <c r="P107" s="168">
        <v>28</v>
      </c>
      <c r="Q107" s="168"/>
      <c r="R107" s="168"/>
      <c r="S107" s="168"/>
    </row>
    <row r="108" spans="1:19" ht="21.75" customHeight="1" x14ac:dyDescent="0.3">
      <c r="A108" s="177">
        <v>27</v>
      </c>
      <c r="B108" s="180">
        <v>436</v>
      </c>
      <c r="C108" s="178" t="s">
        <v>305</v>
      </c>
      <c r="D108" s="178">
        <v>2006</v>
      </c>
      <c r="E108" s="178">
        <v>1</v>
      </c>
      <c r="F108" s="178"/>
      <c r="G108" s="178">
        <v>2</v>
      </c>
      <c r="H108" s="178">
        <v>2</v>
      </c>
      <c r="I108" s="206" t="s">
        <v>309</v>
      </c>
      <c r="J108" s="179"/>
      <c r="K108" s="168" t="s">
        <v>255</v>
      </c>
      <c r="L108" s="180" t="s">
        <v>1194</v>
      </c>
      <c r="M108" s="180">
        <v>26</v>
      </c>
      <c r="N108" s="168"/>
      <c r="O108" s="180" t="s">
        <v>1195</v>
      </c>
      <c r="P108" s="168">
        <v>28</v>
      </c>
      <c r="Q108" s="168"/>
      <c r="R108" s="168"/>
      <c r="S108" s="168"/>
    </row>
    <row r="109" spans="1:19" ht="21.75" customHeight="1" x14ac:dyDescent="0.3">
      <c r="A109" s="177">
        <v>27</v>
      </c>
      <c r="B109" s="180">
        <v>436</v>
      </c>
      <c r="C109" s="178" t="s">
        <v>305</v>
      </c>
      <c r="D109" s="178">
        <v>2006</v>
      </c>
      <c r="E109" s="178">
        <v>1</v>
      </c>
      <c r="F109" s="178"/>
      <c r="G109" s="178">
        <v>2</v>
      </c>
      <c r="H109" s="178">
        <v>2</v>
      </c>
      <c r="I109" s="206" t="s">
        <v>372</v>
      </c>
      <c r="J109" s="207" t="s">
        <v>372</v>
      </c>
      <c r="K109" s="185" t="s">
        <v>255</v>
      </c>
      <c r="L109" s="185">
        <v>10</v>
      </c>
      <c r="M109" s="185">
        <v>26</v>
      </c>
      <c r="N109" s="185">
        <v>38</v>
      </c>
      <c r="O109" s="185">
        <v>8</v>
      </c>
      <c r="P109" s="185">
        <v>28</v>
      </c>
      <c r="Q109" s="185">
        <v>29</v>
      </c>
      <c r="R109" s="180"/>
      <c r="S109" s="179" t="s">
        <v>380</v>
      </c>
    </row>
    <row r="110" spans="1:19" ht="21.75" customHeight="1" x14ac:dyDescent="0.3">
      <c r="A110" s="177">
        <v>27</v>
      </c>
      <c r="B110" s="180">
        <v>436</v>
      </c>
      <c r="C110" s="178" t="s">
        <v>305</v>
      </c>
      <c r="D110" s="178">
        <v>2006</v>
      </c>
      <c r="E110" s="178">
        <v>1</v>
      </c>
      <c r="F110" s="178"/>
      <c r="G110" s="178">
        <v>2</v>
      </c>
      <c r="H110" s="178">
        <v>2</v>
      </c>
      <c r="I110" s="179" t="s">
        <v>209</v>
      </c>
      <c r="J110" s="208"/>
      <c r="K110" s="180" t="s">
        <v>255</v>
      </c>
      <c r="L110" s="180"/>
      <c r="M110" s="180">
        <v>26</v>
      </c>
      <c r="N110" s="180">
        <v>4.7</v>
      </c>
      <c r="O110" s="180"/>
      <c r="P110" s="180">
        <v>28</v>
      </c>
      <c r="Q110" s="180">
        <v>2.1</v>
      </c>
      <c r="R110" s="180"/>
      <c r="S110" s="179" t="s">
        <v>310</v>
      </c>
    </row>
    <row r="111" spans="1:19" ht="21.75" customHeight="1" x14ac:dyDescent="0.3">
      <c r="A111" s="177">
        <v>27</v>
      </c>
      <c r="B111" s="180">
        <v>436</v>
      </c>
      <c r="C111" s="178" t="s">
        <v>305</v>
      </c>
      <c r="D111" s="178">
        <v>2006</v>
      </c>
      <c r="E111" s="178">
        <v>1</v>
      </c>
      <c r="F111" s="178"/>
      <c r="G111" s="178">
        <v>2</v>
      </c>
      <c r="H111" s="178">
        <v>2</v>
      </c>
      <c r="I111" s="179" t="s">
        <v>311</v>
      </c>
      <c r="J111" s="179"/>
      <c r="K111" s="180">
        <v>36</v>
      </c>
      <c r="L111" s="180"/>
      <c r="M111" s="180"/>
      <c r="N111" s="180">
        <v>26</v>
      </c>
      <c r="O111" s="180"/>
      <c r="P111" s="180"/>
      <c r="Q111" s="180"/>
      <c r="R111" s="180"/>
      <c r="S111" s="180"/>
    </row>
    <row r="112" spans="1:19" ht="21.75" customHeight="1" x14ac:dyDescent="0.3">
      <c r="A112" s="177">
        <v>28</v>
      </c>
      <c r="B112" s="180">
        <v>1379</v>
      </c>
      <c r="C112" s="200" t="s">
        <v>312</v>
      </c>
      <c r="D112" s="200">
        <v>2006</v>
      </c>
      <c r="E112" s="178">
        <v>1</v>
      </c>
      <c r="F112" s="200">
        <v>1</v>
      </c>
      <c r="G112" s="200">
        <v>3</v>
      </c>
      <c r="H112" s="200">
        <v>3</v>
      </c>
      <c r="I112" s="190" t="s">
        <v>209</v>
      </c>
      <c r="J112" s="183" t="s">
        <v>209</v>
      </c>
      <c r="K112" s="186">
        <v>24</v>
      </c>
      <c r="L112" s="186">
        <v>0</v>
      </c>
      <c r="M112" s="186">
        <v>18</v>
      </c>
      <c r="N112" s="186"/>
      <c r="O112" s="186">
        <v>0</v>
      </c>
      <c r="P112" s="186">
        <v>17</v>
      </c>
      <c r="Q112" s="186"/>
      <c r="R112" s="180"/>
      <c r="S112" s="161"/>
    </row>
    <row r="113" spans="1:19" ht="21.75" customHeight="1" x14ac:dyDescent="0.3">
      <c r="A113" s="177">
        <v>28</v>
      </c>
      <c r="B113" s="180">
        <v>1379</v>
      </c>
      <c r="C113" s="200" t="s">
        <v>312</v>
      </c>
      <c r="D113" s="200">
        <v>2006</v>
      </c>
      <c r="E113" s="178">
        <v>1</v>
      </c>
      <c r="F113" s="200"/>
      <c r="G113" s="200">
        <v>3</v>
      </c>
      <c r="H113" s="200">
        <v>3</v>
      </c>
      <c r="I113" s="190" t="s">
        <v>212</v>
      </c>
      <c r="J113" s="183" t="s">
        <v>212</v>
      </c>
      <c r="K113" s="186">
        <v>24</v>
      </c>
      <c r="L113" s="186">
        <v>4</v>
      </c>
      <c r="M113" s="186">
        <v>18</v>
      </c>
      <c r="N113" s="186"/>
      <c r="O113" s="186">
        <v>0</v>
      </c>
      <c r="P113" s="186">
        <v>17</v>
      </c>
      <c r="Q113" s="186"/>
      <c r="R113" s="180"/>
      <c r="S113" s="179" t="s">
        <v>313</v>
      </c>
    </row>
    <row r="114" spans="1:19" ht="21.75" customHeight="1" x14ac:dyDescent="0.3">
      <c r="A114" s="177">
        <v>28</v>
      </c>
      <c r="B114" s="180">
        <v>1379</v>
      </c>
      <c r="C114" s="200" t="s">
        <v>312</v>
      </c>
      <c r="D114" s="200">
        <v>2006</v>
      </c>
      <c r="E114" s="178">
        <v>1</v>
      </c>
      <c r="F114" s="200"/>
      <c r="G114" s="200">
        <v>3</v>
      </c>
      <c r="H114" s="200">
        <v>3</v>
      </c>
      <c r="I114" s="179" t="s">
        <v>212</v>
      </c>
      <c r="J114" s="179"/>
      <c r="K114" s="180">
        <v>24</v>
      </c>
      <c r="L114" s="180" t="s">
        <v>0</v>
      </c>
      <c r="M114" s="180" t="s">
        <v>1196</v>
      </c>
      <c r="N114" s="180">
        <v>2.4E-2</v>
      </c>
      <c r="O114" s="180" t="s">
        <v>0</v>
      </c>
      <c r="P114" s="180" t="s">
        <v>0</v>
      </c>
      <c r="Q114" s="180"/>
      <c r="R114" s="180"/>
      <c r="S114" s="180"/>
    </row>
    <row r="115" spans="1:19" ht="21.75" customHeight="1" x14ac:dyDescent="0.3">
      <c r="A115" s="177">
        <v>28</v>
      </c>
      <c r="B115" s="180">
        <v>1379</v>
      </c>
      <c r="C115" s="200" t="s">
        <v>312</v>
      </c>
      <c r="D115" s="200">
        <v>2006</v>
      </c>
      <c r="E115" s="178">
        <v>1</v>
      </c>
      <c r="F115" s="200"/>
      <c r="G115" s="200">
        <v>3</v>
      </c>
      <c r="H115" s="200">
        <v>3</v>
      </c>
      <c r="I115" s="179" t="s">
        <v>314</v>
      </c>
      <c r="J115" s="179"/>
      <c r="K115" s="180">
        <v>24</v>
      </c>
      <c r="L115" s="180">
        <v>1</v>
      </c>
      <c r="M115" s="180">
        <v>18</v>
      </c>
      <c r="N115" s="180"/>
      <c r="O115" s="180" t="s">
        <v>0</v>
      </c>
      <c r="P115" s="180" t="s">
        <v>0</v>
      </c>
      <c r="Q115" s="180"/>
      <c r="R115" s="180"/>
      <c r="S115" s="180"/>
    </row>
    <row r="116" spans="1:19" ht="21.75" customHeight="1" x14ac:dyDescent="0.3">
      <c r="A116" s="177">
        <v>29</v>
      </c>
      <c r="B116" s="180">
        <v>1364</v>
      </c>
      <c r="C116" s="178" t="s">
        <v>315</v>
      </c>
      <c r="D116" s="180">
        <v>2006</v>
      </c>
      <c r="E116" s="178">
        <v>1</v>
      </c>
      <c r="F116" s="180">
        <v>1</v>
      </c>
      <c r="G116" s="180">
        <v>3</v>
      </c>
      <c r="H116" s="180">
        <v>3</v>
      </c>
      <c r="I116" s="209" t="s">
        <v>744</v>
      </c>
      <c r="J116" s="183" t="s">
        <v>212</v>
      </c>
      <c r="K116" s="185">
        <v>12</v>
      </c>
      <c r="L116" s="185">
        <v>4</v>
      </c>
      <c r="M116" s="185">
        <v>41</v>
      </c>
      <c r="N116" s="202"/>
      <c r="O116" s="185">
        <v>8</v>
      </c>
      <c r="P116" s="185">
        <v>19</v>
      </c>
      <c r="Q116" s="168"/>
      <c r="R116" s="168"/>
      <c r="S116" s="168"/>
    </row>
    <row r="117" spans="1:19" ht="21.75" customHeight="1" x14ac:dyDescent="0.3">
      <c r="A117" s="177">
        <v>29</v>
      </c>
      <c r="B117" s="180">
        <v>1364</v>
      </c>
      <c r="C117" s="178" t="s">
        <v>315</v>
      </c>
      <c r="D117" s="180">
        <v>2006</v>
      </c>
      <c r="E117" s="178">
        <v>1</v>
      </c>
      <c r="F117" s="180"/>
      <c r="G117" s="180">
        <v>3</v>
      </c>
      <c r="H117" s="180">
        <v>3</v>
      </c>
      <c r="I117" s="179"/>
      <c r="J117" s="179"/>
      <c r="K117" s="180"/>
      <c r="L117" s="180" t="s">
        <v>1187</v>
      </c>
      <c r="M117" s="180"/>
      <c r="N117" s="168"/>
      <c r="O117" s="180" t="s">
        <v>1197</v>
      </c>
      <c r="P117" s="180"/>
      <c r="Q117" s="168"/>
      <c r="R117" s="168"/>
      <c r="S117" s="168"/>
    </row>
    <row r="118" spans="1:19" ht="21.75" customHeight="1" x14ac:dyDescent="0.3">
      <c r="A118" s="177">
        <v>29</v>
      </c>
      <c r="B118" s="180">
        <v>1364</v>
      </c>
      <c r="C118" s="178" t="s">
        <v>315</v>
      </c>
      <c r="D118" s="180">
        <v>2006</v>
      </c>
      <c r="E118" s="178">
        <v>1</v>
      </c>
      <c r="F118" s="180"/>
      <c r="G118" s="180">
        <v>3</v>
      </c>
      <c r="H118" s="180">
        <v>3</v>
      </c>
      <c r="I118" s="179" t="s">
        <v>311</v>
      </c>
      <c r="J118" s="179"/>
      <c r="K118" s="180">
        <v>12</v>
      </c>
      <c r="L118" s="180">
        <v>9</v>
      </c>
      <c r="M118" s="180">
        <v>41</v>
      </c>
      <c r="N118" s="180"/>
      <c r="O118" s="180">
        <v>8</v>
      </c>
      <c r="P118" s="180">
        <v>19</v>
      </c>
      <c r="Q118" s="180"/>
      <c r="R118" s="180"/>
      <c r="S118" s="180"/>
    </row>
    <row r="119" spans="1:19" ht="21.75" customHeight="1" x14ac:dyDescent="0.3">
      <c r="A119" s="177">
        <v>29</v>
      </c>
      <c r="B119" s="180">
        <v>1364</v>
      </c>
      <c r="C119" s="178" t="s">
        <v>315</v>
      </c>
      <c r="D119" s="180">
        <v>2006</v>
      </c>
      <c r="E119" s="178">
        <v>1</v>
      </c>
      <c r="F119" s="180"/>
      <c r="G119" s="180">
        <v>3</v>
      </c>
      <c r="H119" s="180">
        <v>3</v>
      </c>
      <c r="I119" s="205" t="s">
        <v>742</v>
      </c>
      <c r="J119" s="183" t="s">
        <v>742</v>
      </c>
      <c r="K119" s="186">
        <v>12</v>
      </c>
      <c r="L119" s="186">
        <v>16</v>
      </c>
      <c r="M119" s="186">
        <v>41</v>
      </c>
      <c r="N119" s="186"/>
      <c r="O119" s="186">
        <v>3</v>
      </c>
      <c r="P119" s="186">
        <v>19</v>
      </c>
      <c r="Q119" s="168"/>
      <c r="R119" s="180"/>
      <c r="S119" s="179" t="s">
        <v>757</v>
      </c>
    </row>
    <row r="120" spans="1:19" ht="21.75" customHeight="1" x14ac:dyDescent="0.3">
      <c r="A120" s="177">
        <v>30</v>
      </c>
      <c r="B120" s="180">
        <v>1385</v>
      </c>
      <c r="C120" s="178" t="s">
        <v>316</v>
      </c>
      <c r="D120" s="178">
        <v>2006</v>
      </c>
      <c r="E120" s="178">
        <v>1</v>
      </c>
      <c r="F120" s="178">
        <v>1</v>
      </c>
      <c r="G120" s="178">
        <v>2</v>
      </c>
      <c r="H120" s="178">
        <v>2</v>
      </c>
      <c r="I120" s="207" t="s">
        <v>744</v>
      </c>
      <c r="J120" s="183" t="s">
        <v>744</v>
      </c>
      <c r="K120" s="185" t="s">
        <v>317</v>
      </c>
      <c r="L120" s="185">
        <v>2</v>
      </c>
      <c r="M120" s="185">
        <v>32</v>
      </c>
      <c r="N120" s="185"/>
      <c r="O120" s="185">
        <v>2</v>
      </c>
      <c r="P120" s="185">
        <v>32</v>
      </c>
      <c r="Q120" s="180"/>
      <c r="R120" s="180"/>
      <c r="S120" s="179" t="s">
        <v>758</v>
      </c>
    </row>
    <row r="121" spans="1:19" ht="21.75" customHeight="1" x14ac:dyDescent="0.3">
      <c r="A121" s="177">
        <v>30</v>
      </c>
      <c r="B121" s="180">
        <v>1385</v>
      </c>
      <c r="C121" s="178" t="s">
        <v>316</v>
      </c>
      <c r="D121" s="178">
        <v>2006</v>
      </c>
      <c r="E121" s="178">
        <v>1</v>
      </c>
      <c r="F121" s="178"/>
      <c r="G121" s="178">
        <v>2</v>
      </c>
      <c r="H121" s="178">
        <v>2</v>
      </c>
      <c r="I121" s="190" t="s">
        <v>742</v>
      </c>
      <c r="J121" s="183" t="s">
        <v>742</v>
      </c>
      <c r="K121" s="186" t="s">
        <v>317</v>
      </c>
      <c r="L121" s="186">
        <v>0</v>
      </c>
      <c r="M121" s="186">
        <v>32</v>
      </c>
      <c r="N121" s="186"/>
      <c r="O121" s="186">
        <v>0</v>
      </c>
      <c r="P121" s="186">
        <v>32</v>
      </c>
      <c r="Q121" s="168"/>
      <c r="R121" s="168"/>
      <c r="S121" s="179" t="s">
        <v>1198</v>
      </c>
    </row>
    <row r="122" spans="1:19" ht="21.75" customHeight="1" x14ac:dyDescent="0.3">
      <c r="A122" s="177">
        <v>31</v>
      </c>
      <c r="B122" s="180">
        <v>1354</v>
      </c>
      <c r="C122" s="180" t="s">
        <v>318</v>
      </c>
      <c r="D122" s="180">
        <v>2006</v>
      </c>
      <c r="E122" s="178">
        <v>1</v>
      </c>
      <c r="F122" s="180">
        <v>1</v>
      </c>
      <c r="G122" s="180">
        <v>3</v>
      </c>
      <c r="H122" s="180">
        <v>4</v>
      </c>
      <c r="I122" s="179" t="s">
        <v>319</v>
      </c>
      <c r="J122" s="183" t="s">
        <v>744</v>
      </c>
      <c r="K122" s="180" t="s">
        <v>320</v>
      </c>
      <c r="L122" s="180" t="s">
        <v>1174</v>
      </c>
      <c r="M122" s="180">
        <v>64</v>
      </c>
      <c r="N122" s="180">
        <v>0.4</v>
      </c>
      <c r="O122" s="180">
        <v>2</v>
      </c>
      <c r="P122" s="180">
        <v>65</v>
      </c>
      <c r="Q122" s="180">
        <v>0.1</v>
      </c>
      <c r="R122" s="180"/>
      <c r="S122" s="180"/>
    </row>
    <row r="123" spans="1:19" ht="21.75" customHeight="1" x14ac:dyDescent="0.3">
      <c r="A123" s="177">
        <v>31</v>
      </c>
      <c r="B123" s="180">
        <v>1354</v>
      </c>
      <c r="C123" s="180" t="s">
        <v>318</v>
      </c>
      <c r="D123" s="180">
        <v>2006</v>
      </c>
      <c r="E123" s="178">
        <v>1</v>
      </c>
      <c r="F123" s="180"/>
      <c r="G123" s="180">
        <v>3</v>
      </c>
      <c r="H123" s="180">
        <v>4</v>
      </c>
      <c r="I123" s="179" t="s">
        <v>321</v>
      </c>
      <c r="J123" s="179"/>
      <c r="K123" s="180" t="s">
        <v>320</v>
      </c>
      <c r="L123" s="180" t="s">
        <v>1199</v>
      </c>
      <c r="M123" s="180">
        <v>64</v>
      </c>
      <c r="N123" s="180">
        <v>4.8</v>
      </c>
      <c r="O123" s="180">
        <v>25</v>
      </c>
      <c r="P123" s="180">
        <v>65</v>
      </c>
      <c r="Q123" s="180">
        <v>1.7</v>
      </c>
      <c r="R123" s="180"/>
      <c r="S123" s="180"/>
    </row>
    <row r="124" spans="1:19" ht="21.75" customHeight="1" x14ac:dyDescent="0.3">
      <c r="A124" s="177">
        <v>31</v>
      </c>
      <c r="B124" s="180">
        <v>1354</v>
      </c>
      <c r="C124" s="180" t="s">
        <v>318</v>
      </c>
      <c r="D124" s="180">
        <v>2006</v>
      </c>
      <c r="E124" s="178">
        <v>1</v>
      </c>
      <c r="F124" s="180"/>
      <c r="G124" s="180">
        <v>3</v>
      </c>
      <c r="H124" s="180">
        <v>4</v>
      </c>
      <c r="I124" s="179" t="s">
        <v>322</v>
      </c>
      <c r="J124" s="183" t="s">
        <v>372</v>
      </c>
      <c r="K124" s="180" t="s">
        <v>320</v>
      </c>
      <c r="L124" s="180" t="s">
        <v>1174</v>
      </c>
      <c r="M124" s="180">
        <v>64</v>
      </c>
      <c r="N124" s="180">
        <v>0.5</v>
      </c>
      <c r="O124" s="180">
        <v>0</v>
      </c>
      <c r="P124" s="180">
        <v>65</v>
      </c>
      <c r="Q124" s="180">
        <v>0</v>
      </c>
      <c r="R124" s="180"/>
      <c r="S124" s="161"/>
    </row>
    <row r="125" spans="1:19" ht="21.75" customHeight="1" x14ac:dyDescent="0.3">
      <c r="A125" s="177">
        <v>31</v>
      </c>
      <c r="B125" s="180">
        <v>1354</v>
      </c>
      <c r="C125" s="180" t="s">
        <v>318</v>
      </c>
      <c r="D125" s="180">
        <v>2006</v>
      </c>
      <c r="E125" s="178">
        <v>1</v>
      </c>
      <c r="F125" s="180"/>
      <c r="G125" s="180">
        <v>3</v>
      </c>
      <c r="H125" s="180">
        <v>4</v>
      </c>
      <c r="I125" s="179" t="s">
        <v>323</v>
      </c>
      <c r="J125" s="179"/>
      <c r="K125" s="180" t="s">
        <v>320</v>
      </c>
      <c r="L125" s="180">
        <v>0</v>
      </c>
      <c r="M125" s="180">
        <v>64</v>
      </c>
      <c r="N125" s="180">
        <v>0</v>
      </c>
      <c r="O125" s="180">
        <v>0</v>
      </c>
      <c r="P125" s="180">
        <v>65</v>
      </c>
      <c r="Q125" s="180">
        <v>0</v>
      </c>
      <c r="R125" s="180"/>
      <c r="S125" s="180"/>
    </row>
    <row r="126" spans="1:19" ht="21.75" customHeight="1" x14ac:dyDescent="0.3">
      <c r="A126" s="177">
        <v>31</v>
      </c>
      <c r="B126" s="180">
        <v>1354</v>
      </c>
      <c r="C126" s="180" t="s">
        <v>318</v>
      </c>
      <c r="D126" s="180">
        <v>2006</v>
      </c>
      <c r="E126" s="178">
        <v>1</v>
      </c>
      <c r="F126" s="180"/>
      <c r="G126" s="180">
        <v>3</v>
      </c>
      <c r="H126" s="180">
        <v>4</v>
      </c>
      <c r="I126" s="179" t="s">
        <v>324</v>
      </c>
      <c r="J126" s="179"/>
      <c r="K126" s="180" t="s">
        <v>320</v>
      </c>
      <c r="L126" s="180">
        <v>5</v>
      </c>
      <c r="M126" s="180">
        <v>64</v>
      </c>
      <c r="N126" s="180">
        <v>0</v>
      </c>
      <c r="O126" s="180">
        <v>0</v>
      </c>
      <c r="P126" s="180">
        <v>65</v>
      </c>
      <c r="Q126" s="180">
        <v>0</v>
      </c>
      <c r="R126" s="180"/>
      <c r="S126" s="179" t="s">
        <v>325</v>
      </c>
    </row>
    <row r="127" spans="1:19" ht="21.75" customHeight="1" x14ac:dyDescent="0.3">
      <c r="A127" s="177">
        <v>32</v>
      </c>
      <c r="B127" s="180">
        <v>1397</v>
      </c>
      <c r="C127" s="178" t="s">
        <v>326</v>
      </c>
      <c r="D127" s="178">
        <v>2005</v>
      </c>
      <c r="E127" s="178">
        <v>1</v>
      </c>
      <c r="F127" s="178">
        <v>1</v>
      </c>
      <c r="G127" s="178">
        <v>3</v>
      </c>
      <c r="H127" s="178">
        <v>4</v>
      </c>
      <c r="I127" s="207" t="s">
        <v>212</v>
      </c>
      <c r="J127" s="207" t="s">
        <v>212</v>
      </c>
      <c r="K127" s="180" t="s">
        <v>266</v>
      </c>
      <c r="L127" s="180">
        <v>2</v>
      </c>
      <c r="M127" s="180">
        <v>29</v>
      </c>
      <c r="N127" s="180"/>
      <c r="O127" s="180">
        <v>3</v>
      </c>
      <c r="P127" s="180">
        <v>26</v>
      </c>
      <c r="Q127" s="168"/>
      <c r="R127" s="180"/>
      <c r="S127" s="179" t="s">
        <v>759</v>
      </c>
    </row>
    <row r="128" spans="1:19" ht="21.75" customHeight="1" x14ac:dyDescent="0.3">
      <c r="A128" s="177">
        <v>32</v>
      </c>
      <c r="B128" s="180">
        <v>1397</v>
      </c>
      <c r="C128" s="178" t="s">
        <v>326</v>
      </c>
      <c r="D128" s="178">
        <v>2005</v>
      </c>
      <c r="E128" s="178">
        <v>1</v>
      </c>
      <c r="F128" s="178"/>
      <c r="G128" s="178">
        <v>3</v>
      </c>
      <c r="H128" s="178">
        <v>4</v>
      </c>
      <c r="I128" s="183" t="s">
        <v>209</v>
      </c>
      <c r="J128" s="183" t="s">
        <v>209</v>
      </c>
      <c r="K128" s="180" t="s">
        <v>266</v>
      </c>
      <c r="L128" s="180">
        <v>5</v>
      </c>
      <c r="M128" s="180">
        <v>29</v>
      </c>
      <c r="N128" s="180"/>
      <c r="O128" s="180">
        <v>3</v>
      </c>
      <c r="P128" s="180">
        <v>26</v>
      </c>
      <c r="Q128" s="180"/>
      <c r="R128" s="180"/>
      <c r="S128" s="179" t="s">
        <v>760</v>
      </c>
    </row>
    <row r="129" spans="1:19" ht="21.75" customHeight="1" x14ac:dyDescent="0.3">
      <c r="A129" s="177">
        <v>33</v>
      </c>
      <c r="B129" s="180">
        <v>442</v>
      </c>
      <c r="C129" s="178" t="s">
        <v>327</v>
      </c>
      <c r="D129" s="178">
        <v>2005</v>
      </c>
      <c r="E129" s="178">
        <v>1</v>
      </c>
      <c r="F129" s="178">
        <v>1</v>
      </c>
      <c r="G129" s="178">
        <v>3</v>
      </c>
      <c r="H129" s="178">
        <v>3</v>
      </c>
      <c r="I129" s="179" t="s">
        <v>212</v>
      </c>
      <c r="J129" s="183" t="s">
        <v>212</v>
      </c>
      <c r="K129" s="186" t="s">
        <v>235</v>
      </c>
      <c r="L129" s="186"/>
      <c r="M129" s="186">
        <v>77</v>
      </c>
      <c r="N129" s="186">
        <v>19.5</v>
      </c>
      <c r="O129" s="186">
        <v>0</v>
      </c>
      <c r="P129" s="186">
        <v>77</v>
      </c>
      <c r="Q129" s="180"/>
      <c r="R129" s="180"/>
      <c r="S129" s="179" t="s">
        <v>761</v>
      </c>
    </row>
    <row r="130" spans="1:19" ht="21.75" customHeight="1" x14ac:dyDescent="0.3">
      <c r="A130" s="177">
        <v>33</v>
      </c>
      <c r="B130" s="180">
        <v>442</v>
      </c>
      <c r="C130" s="178" t="s">
        <v>327</v>
      </c>
      <c r="D130" s="178">
        <v>2005</v>
      </c>
      <c r="E130" s="178">
        <v>1</v>
      </c>
      <c r="F130" s="178"/>
      <c r="G130" s="178">
        <v>3</v>
      </c>
      <c r="H130" s="178">
        <v>3</v>
      </c>
      <c r="I130" s="206" t="s">
        <v>209</v>
      </c>
      <c r="J130" s="207" t="s">
        <v>209</v>
      </c>
      <c r="K130" s="186" t="s">
        <v>235</v>
      </c>
      <c r="L130" s="186">
        <v>5</v>
      </c>
      <c r="M130" s="186">
        <v>77</v>
      </c>
      <c r="N130" s="186"/>
      <c r="O130" s="186">
        <v>2</v>
      </c>
      <c r="P130" s="186">
        <v>77</v>
      </c>
      <c r="Q130" s="180"/>
      <c r="R130" s="180"/>
      <c r="S130" s="179" t="s">
        <v>762</v>
      </c>
    </row>
    <row r="131" spans="1:19" ht="21.75" customHeight="1" x14ac:dyDescent="0.3">
      <c r="A131" s="177">
        <v>33</v>
      </c>
      <c r="B131" s="180">
        <v>442</v>
      </c>
      <c r="C131" s="178" t="s">
        <v>327</v>
      </c>
      <c r="D131" s="178">
        <v>2005</v>
      </c>
      <c r="E131" s="178">
        <v>1</v>
      </c>
      <c r="F131" s="178"/>
      <c r="G131" s="178">
        <v>3</v>
      </c>
      <c r="H131" s="178">
        <v>3</v>
      </c>
      <c r="I131" s="179" t="s">
        <v>328</v>
      </c>
      <c r="J131" s="179"/>
      <c r="K131" s="180" t="s">
        <v>235</v>
      </c>
      <c r="L131" s="180">
        <v>10</v>
      </c>
      <c r="M131" s="180">
        <v>77</v>
      </c>
      <c r="N131" s="180"/>
      <c r="O131" s="180">
        <v>3</v>
      </c>
      <c r="P131" s="180">
        <v>77</v>
      </c>
      <c r="Q131" s="180"/>
      <c r="R131" s="180"/>
      <c r="S131" s="206" t="s">
        <v>330</v>
      </c>
    </row>
    <row r="132" spans="1:19" ht="21.75" customHeight="1" x14ac:dyDescent="0.3">
      <c r="A132" s="177">
        <v>33</v>
      </c>
      <c r="B132" s="180">
        <v>442</v>
      </c>
      <c r="C132" s="178" t="s">
        <v>327</v>
      </c>
      <c r="D132" s="178">
        <v>2005</v>
      </c>
      <c r="E132" s="178">
        <v>1</v>
      </c>
      <c r="F132" s="178"/>
      <c r="G132" s="178">
        <v>3</v>
      </c>
      <c r="H132" s="178">
        <v>3</v>
      </c>
      <c r="I132" s="179" t="s">
        <v>329</v>
      </c>
      <c r="J132" s="179"/>
      <c r="K132" s="180"/>
      <c r="L132" s="180"/>
      <c r="M132" s="180"/>
      <c r="N132" s="180"/>
      <c r="O132" s="180"/>
      <c r="P132" s="180"/>
      <c r="Q132" s="180"/>
      <c r="R132" s="180"/>
      <c r="S132" s="210"/>
    </row>
    <row r="133" spans="1:19" ht="21.75" customHeight="1" x14ac:dyDescent="0.3">
      <c r="A133" s="177">
        <v>33</v>
      </c>
      <c r="B133" s="180">
        <v>442</v>
      </c>
      <c r="C133" s="178" t="s">
        <v>327</v>
      </c>
      <c r="D133" s="178">
        <v>2005</v>
      </c>
      <c r="E133" s="178">
        <v>1</v>
      </c>
      <c r="F133" s="178"/>
      <c r="G133" s="178">
        <v>3</v>
      </c>
      <c r="H133" s="178">
        <v>3</v>
      </c>
      <c r="I133" s="179" t="s">
        <v>331</v>
      </c>
      <c r="J133" s="179"/>
      <c r="K133" s="211" t="s">
        <v>235</v>
      </c>
      <c r="L133" s="211">
        <v>0</v>
      </c>
      <c r="M133" s="211">
        <v>77</v>
      </c>
      <c r="N133" s="211"/>
      <c r="O133" s="211">
        <v>0</v>
      </c>
      <c r="P133" s="211">
        <v>77</v>
      </c>
      <c r="Q133" s="211"/>
      <c r="R133" s="211"/>
      <c r="S133" s="211"/>
    </row>
    <row r="134" spans="1:19" ht="21.75" customHeight="1" x14ac:dyDescent="0.3">
      <c r="A134" s="177">
        <v>33</v>
      </c>
      <c r="B134" s="180">
        <v>442</v>
      </c>
      <c r="C134" s="178" t="s">
        <v>327</v>
      </c>
      <c r="D134" s="178">
        <v>2005</v>
      </c>
      <c r="E134" s="178">
        <v>1</v>
      </c>
      <c r="F134" s="178"/>
      <c r="G134" s="178">
        <v>3</v>
      </c>
      <c r="H134" s="178">
        <v>3</v>
      </c>
      <c r="I134" s="179" t="s">
        <v>332</v>
      </c>
      <c r="J134" s="179"/>
      <c r="K134" s="211"/>
      <c r="L134" s="211"/>
      <c r="M134" s="211"/>
      <c r="N134" s="211"/>
      <c r="O134" s="211"/>
      <c r="P134" s="211"/>
      <c r="Q134" s="211"/>
      <c r="R134" s="211"/>
      <c r="S134" s="211"/>
    </row>
    <row r="135" spans="1:19" ht="21.75" customHeight="1" x14ac:dyDescent="0.3">
      <c r="A135" s="177">
        <v>34</v>
      </c>
      <c r="B135" s="180">
        <v>440</v>
      </c>
      <c r="C135" s="178" t="s">
        <v>333</v>
      </c>
      <c r="D135" s="178">
        <v>2005</v>
      </c>
      <c r="E135" s="178">
        <v>1</v>
      </c>
      <c r="F135" s="178">
        <v>1</v>
      </c>
      <c r="G135" s="178">
        <v>3</v>
      </c>
      <c r="H135" s="178">
        <v>3</v>
      </c>
      <c r="I135" s="183" t="s">
        <v>209</v>
      </c>
      <c r="J135" s="183" t="s">
        <v>209</v>
      </c>
      <c r="K135" s="185" t="s">
        <v>878</v>
      </c>
      <c r="L135" s="185" t="s">
        <v>1200</v>
      </c>
      <c r="M135" s="185">
        <v>29</v>
      </c>
      <c r="N135" s="185"/>
      <c r="O135" s="185">
        <v>0</v>
      </c>
      <c r="P135" s="185">
        <v>28</v>
      </c>
      <c r="Q135" s="185"/>
      <c r="R135" s="185"/>
      <c r="S135" s="179" t="s">
        <v>334</v>
      </c>
    </row>
    <row r="136" spans="1:19" ht="21.75" customHeight="1" x14ac:dyDescent="0.3">
      <c r="A136" s="177">
        <v>34</v>
      </c>
      <c r="B136" s="180">
        <v>440</v>
      </c>
      <c r="C136" s="178" t="s">
        <v>333</v>
      </c>
      <c r="D136" s="178">
        <v>2005</v>
      </c>
      <c r="E136" s="178">
        <v>1</v>
      </c>
      <c r="F136" s="178"/>
      <c r="G136" s="178">
        <v>3</v>
      </c>
      <c r="H136" s="178">
        <v>3</v>
      </c>
      <c r="I136" s="179" t="s">
        <v>792</v>
      </c>
      <c r="J136" s="178"/>
      <c r="K136" s="185" t="s">
        <v>878</v>
      </c>
      <c r="L136" s="180" t="s">
        <v>1201</v>
      </c>
      <c r="M136" s="180" t="s">
        <v>763</v>
      </c>
      <c r="N136" s="180">
        <v>10.7</v>
      </c>
      <c r="O136" s="180" t="s">
        <v>1202</v>
      </c>
      <c r="P136" s="180" t="s">
        <v>764</v>
      </c>
      <c r="Q136" s="180">
        <v>5.9</v>
      </c>
      <c r="R136" s="212"/>
      <c r="S136" s="206" t="s">
        <v>335</v>
      </c>
    </row>
    <row r="137" spans="1:19" ht="21.75" customHeight="1" x14ac:dyDescent="0.3">
      <c r="A137" s="177">
        <v>34</v>
      </c>
      <c r="B137" s="180">
        <v>440</v>
      </c>
      <c r="C137" s="178" t="s">
        <v>333</v>
      </c>
      <c r="D137" s="178">
        <v>2005</v>
      </c>
      <c r="E137" s="178">
        <v>1</v>
      </c>
      <c r="F137" s="178"/>
      <c r="G137" s="178">
        <v>3</v>
      </c>
      <c r="H137" s="178">
        <v>3</v>
      </c>
      <c r="I137" s="210" t="s">
        <v>336</v>
      </c>
      <c r="J137" s="183" t="s">
        <v>793</v>
      </c>
      <c r="K137" s="213" t="s">
        <v>291</v>
      </c>
      <c r="L137" s="214" t="s">
        <v>1199</v>
      </c>
      <c r="M137" s="214" t="s">
        <v>1201</v>
      </c>
      <c r="N137" s="213"/>
      <c r="O137" s="214" t="s">
        <v>1203</v>
      </c>
      <c r="P137" s="214" t="s">
        <v>1202</v>
      </c>
      <c r="Q137" s="213"/>
      <c r="R137" s="212"/>
      <c r="S137" s="179" t="s">
        <v>765</v>
      </c>
    </row>
    <row r="138" spans="1:19" ht="21.75" customHeight="1" x14ac:dyDescent="0.3">
      <c r="A138" s="177">
        <v>34</v>
      </c>
      <c r="B138" s="180">
        <v>440</v>
      </c>
      <c r="C138" s="178" t="s">
        <v>333</v>
      </c>
      <c r="D138" s="178">
        <v>2005</v>
      </c>
      <c r="E138" s="178">
        <v>1</v>
      </c>
      <c r="F138" s="178"/>
      <c r="G138" s="178">
        <v>3</v>
      </c>
      <c r="H138" s="178">
        <v>3</v>
      </c>
      <c r="I138" s="206" t="s">
        <v>209</v>
      </c>
      <c r="J138" s="179"/>
      <c r="K138" s="185" t="s">
        <v>878</v>
      </c>
      <c r="L138" s="180" t="s">
        <v>1174</v>
      </c>
      <c r="M138" s="180" t="s">
        <v>766</v>
      </c>
      <c r="N138" s="180">
        <v>0.96</v>
      </c>
      <c r="O138" s="180">
        <v>0</v>
      </c>
      <c r="P138" s="180" t="s">
        <v>767</v>
      </c>
      <c r="Q138" s="180">
        <v>0</v>
      </c>
      <c r="R138" s="168"/>
      <c r="S138" s="179" t="s">
        <v>768</v>
      </c>
    </row>
    <row r="139" spans="1:19" ht="21.75" customHeight="1" x14ac:dyDescent="0.3">
      <c r="A139" s="177">
        <v>35</v>
      </c>
      <c r="B139" s="180">
        <v>1423</v>
      </c>
      <c r="C139" s="178" t="s">
        <v>337</v>
      </c>
      <c r="D139" s="178">
        <v>2004</v>
      </c>
      <c r="E139" s="178">
        <v>1</v>
      </c>
      <c r="F139" s="178">
        <v>1</v>
      </c>
      <c r="G139" s="178">
        <v>3</v>
      </c>
      <c r="H139" s="178">
        <v>3</v>
      </c>
      <c r="I139" s="179" t="s">
        <v>250</v>
      </c>
      <c r="J139" s="179"/>
      <c r="K139" s="180" t="s">
        <v>338</v>
      </c>
      <c r="L139" s="180" t="s">
        <v>0</v>
      </c>
      <c r="M139" s="180">
        <v>9</v>
      </c>
      <c r="N139" s="180"/>
      <c r="O139" s="180" t="s">
        <v>0</v>
      </c>
      <c r="P139" s="180">
        <v>3</v>
      </c>
      <c r="Q139" s="180"/>
      <c r="R139" s="180"/>
      <c r="S139" s="161" t="s">
        <v>1204</v>
      </c>
    </row>
    <row r="140" spans="1:19" ht="21.75" customHeight="1" x14ac:dyDescent="0.3">
      <c r="A140" s="177">
        <v>35</v>
      </c>
      <c r="B140" s="180">
        <v>1423</v>
      </c>
      <c r="C140" s="178" t="s">
        <v>337</v>
      </c>
      <c r="D140" s="178">
        <v>2004</v>
      </c>
      <c r="E140" s="178">
        <v>1</v>
      </c>
      <c r="F140" s="178"/>
      <c r="G140" s="178">
        <v>3</v>
      </c>
      <c r="H140" s="178">
        <v>3</v>
      </c>
      <c r="I140" s="161"/>
      <c r="J140" s="161"/>
      <c r="K140" s="180"/>
      <c r="L140" s="180"/>
      <c r="M140" s="180"/>
      <c r="N140" s="180"/>
      <c r="O140" s="180"/>
      <c r="P140" s="180"/>
      <c r="Q140" s="180"/>
      <c r="R140" s="180"/>
      <c r="S140" s="180"/>
    </row>
    <row r="141" spans="1:19" ht="21.75" customHeight="1" x14ac:dyDescent="0.3">
      <c r="A141" s="177">
        <v>36</v>
      </c>
      <c r="B141" s="180">
        <v>450</v>
      </c>
      <c r="C141" s="178" t="s">
        <v>339</v>
      </c>
      <c r="D141" s="178">
        <v>2004</v>
      </c>
      <c r="E141" s="178">
        <v>1</v>
      </c>
      <c r="F141" s="178">
        <v>1</v>
      </c>
      <c r="G141" s="178">
        <v>2</v>
      </c>
      <c r="H141" s="178">
        <v>2</v>
      </c>
      <c r="I141" s="179" t="s">
        <v>769</v>
      </c>
      <c r="J141" s="183" t="s">
        <v>787</v>
      </c>
      <c r="K141" s="180" t="s">
        <v>340</v>
      </c>
      <c r="L141" s="180">
        <v>0</v>
      </c>
      <c r="M141" s="180">
        <v>41</v>
      </c>
      <c r="N141" s="180"/>
      <c r="O141" s="180">
        <v>0</v>
      </c>
      <c r="P141" s="180">
        <v>31</v>
      </c>
      <c r="Q141" s="168"/>
      <c r="R141" s="168"/>
      <c r="S141" s="168"/>
    </row>
    <row r="142" spans="1:19" ht="21.75" customHeight="1" x14ac:dyDescent="0.3">
      <c r="A142" s="177">
        <v>36</v>
      </c>
      <c r="B142" s="180">
        <v>450</v>
      </c>
      <c r="C142" s="178" t="s">
        <v>339</v>
      </c>
      <c r="D142" s="178">
        <v>2004</v>
      </c>
      <c r="E142" s="178">
        <v>1</v>
      </c>
      <c r="F142" s="178"/>
      <c r="G142" s="178">
        <v>2</v>
      </c>
      <c r="H142" s="178">
        <v>2</v>
      </c>
      <c r="I142" s="179" t="s">
        <v>341</v>
      </c>
      <c r="J142" s="183" t="s">
        <v>372</v>
      </c>
      <c r="K142" s="180" t="s">
        <v>340</v>
      </c>
      <c r="L142" s="180">
        <v>2</v>
      </c>
      <c r="M142" s="180">
        <v>41</v>
      </c>
      <c r="N142" s="180"/>
      <c r="O142" s="180">
        <v>0</v>
      </c>
      <c r="P142" s="180">
        <v>31</v>
      </c>
      <c r="Q142" s="180"/>
      <c r="R142" s="180"/>
      <c r="S142" s="161"/>
    </row>
    <row r="143" spans="1:19" ht="21.75" customHeight="1" x14ac:dyDescent="0.3">
      <c r="A143" s="177">
        <v>37</v>
      </c>
      <c r="B143" s="180">
        <v>447</v>
      </c>
      <c r="C143" s="178" t="s">
        <v>342</v>
      </c>
      <c r="D143" s="178">
        <v>2004</v>
      </c>
      <c r="E143" s="178">
        <v>1</v>
      </c>
      <c r="F143" s="178">
        <v>1</v>
      </c>
      <c r="G143" s="178">
        <v>3</v>
      </c>
      <c r="H143" s="178">
        <v>3</v>
      </c>
      <c r="I143" s="179" t="s">
        <v>742</v>
      </c>
      <c r="J143" s="183" t="s">
        <v>372</v>
      </c>
      <c r="K143" s="185"/>
      <c r="L143" s="185">
        <v>3</v>
      </c>
      <c r="M143" s="185">
        <v>16</v>
      </c>
      <c r="N143" s="185">
        <v>13</v>
      </c>
      <c r="O143" s="185"/>
      <c r="P143" s="185">
        <v>16</v>
      </c>
      <c r="Q143" s="185"/>
      <c r="R143" s="185"/>
      <c r="S143" s="179" t="s">
        <v>770</v>
      </c>
    </row>
    <row r="144" spans="1:19" ht="21.75" customHeight="1" x14ac:dyDescent="0.3">
      <c r="A144" s="177">
        <v>37</v>
      </c>
      <c r="B144" s="180">
        <v>447</v>
      </c>
      <c r="C144" s="178" t="s">
        <v>342</v>
      </c>
      <c r="D144" s="178">
        <v>2004</v>
      </c>
      <c r="E144" s="178">
        <v>1</v>
      </c>
      <c r="F144" s="178"/>
      <c r="G144" s="178">
        <v>3</v>
      </c>
      <c r="H144" s="178">
        <v>3</v>
      </c>
      <c r="I144" s="179" t="s">
        <v>343</v>
      </c>
      <c r="J144" s="179"/>
      <c r="K144" s="180"/>
      <c r="L144" s="180">
        <v>1</v>
      </c>
      <c r="M144" s="180">
        <v>16</v>
      </c>
      <c r="N144" s="180"/>
      <c r="O144" s="180">
        <v>0</v>
      </c>
      <c r="P144" s="180">
        <v>16</v>
      </c>
      <c r="Q144" s="180"/>
      <c r="R144" s="180"/>
      <c r="S144" s="179" t="s">
        <v>344</v>
      </c>
    </row>
    <row r="145" spans="1:19" ht="21.75" customHeight="1" x14ac:dyDescent="0.3">
      <c r="A145" s="177">
        <v>37</v>
      </c>
      <c r="B145" s="180">
        <v>447</v>
      </c>
      <c r="C145" s="178" t="s">
        <v>342</v>
      </c>
      <c r="D145" s="178">
        <v>2004</v>
      </c>
      <c r="E145" s="178">
        <v>1</v>
      </c>
      <c r="F145" s="178"/>
      <c r="G145" s="178">
        <v>3</v>
      </c>
      <c r="H145" s="178">
        <v>3</v>
      </c>
      <c r="I145" s="179" t="s">
        <v>41</v>
      </c>
      <c r="J145" s="179"/>
      <c r="K145" s="180"/>
      <c r="L145" s="180">
        <v>2</v>
      </c>
      <c r="M145" s="180">
        <v>16</v>
      </c>
      <c r="N145" s="180"/>
      <c r="O145" s="180">
        <v>0</v>
      </c>
      <c r="P145" s="180">
        <v>16</v>
      </c>
      <c r="Q145" s="180"/>
      <c r="R145" s="180"/>
      <c r="S145" s="179" t="s">
        <v>344</v>
      </c>
    </row>
    <row r="146" spans="1:19" ht="21.75" customHeight="1" x14ac:dyDescent="0.3">
      <c r="A146" s="177">
        <v>38</v>
      </c>
      <c r="B146" s="180">
        <v>1444</v>
      </c>
      <c r="C146" s="178" t="s">
        <v>345</v>
      </c>
      <c r="D146" s="180">
        <v>2003</v>
      </c>
      <c r="E146" s="178">
        <v>1</v>
      </c>
      <c r="F146" s="180">
        <v>1</v>
      </c>
      <c r="G146" s="180">
        <v>1</v>
      </c>
      <c r="H146" s="180">
        <v>1</v>
      </c>
      <c r="I146" s="183" t="s">
        <v>742</v>
      </c>
      <c r="J146" s="183" t="s">
        <v>742</v>
      </c>
      <c r="K146" s="185"/>
      <c r="L146" s="185">
        <v>0</v>
      </c>
      <c r="M146" s="185">
        <v>15</v>
      </c>
      <c r="N146" s="185"/>
      <c r="O146" s="185"/>
      <c r="P146" s="185">
        <v>15</v>
      </c>
      <c r="Q146" s="180"/>
      <c r="R146" s="180"/>
      <c r="S146" s="161"/>
    </row>
    <row r="147" spans="1:19" ht="21.75" customHeight="1" x14ac:dyDescent="0.3">
      <c r="A147" s="177">
        <v>38</v>
      </c>
      <c r="B147" s="180">
        <v>1444</v>
      </c>
      <c r="C147" s="178" t="s">
        <v>345</v>
      </c>
      <c r="D147" s="180">
        <v>2003</v>
      </c>
      <c r="E147" s="178">
        <v>1</v>
      </c>
      <c r="F147" s="180"/>
      <c r="G147" s="180">
        <v>1</v>
      </c>
      <c r="H147" s="180">
        <v>1</v>
      </c>
      <c r="I147" s="161"/>
      <c r="J147" s="161"/>
      <c r="K147" s="180"/>
      <c r="L147" s="180"/>
      <c r="M147" s="180"/>
      <c r="N147" s="180"/>
      <c r="O147" s="180"/>
      <c r="P147" s="180"/>
      <c r="Q147" s="180"/>
      <c r="R147" s="180"/>
      <c r="S147" s="161"/>
    </row>
    <row r="148" spans="1:19" s="215" customFormat="1" ht="21.75" customHeight="1" x14ac:dyDescent="0.3">
      <c r="A148" s="177">
        <v>21</v>
      </c>
      <c r="B148" s="178" t="s">
        <v>841</v>
      </c>
      <c r="C148" s="178" t="s">
        <v>152</v>
      </c>
      <c r="D148" s="178">
        <v>2010</v>
      </c>
      <c r="E148" s="178">
        <v>1</v>
      </c>
      <c r="F148" s="178">
        <v>1</v>
      </c>
      <c r="G148" s="178">
        <v>3</v>
      </c>
      <c r="H148" s="178">
        <v>3</v>
      </c>
      <c r="I148" s="206" t="s">
        <v>346</v>
      </c>
      <c r="J148" s="179"/>
      <c r="K148" s="181" t="s">
        <v>235</v>
      </c>
      <c r="L148" s="180">
        <v>12</v>
      </c>
      <c r="M148" s="180">
        <v>30</v>
      </c>
      <c r="N148" s="180"/>
      <c r="O148" s="180">
        <v>17</v>
      </c>
      <c r="P148" s="180">
        <v>28</v>
      </c>
      <c r="Q148" s="180"/>
      <c r="R148" s="180"/>
      <c r="S148" s="179" t="s">
        <v>771</v>
      </c>
    </row>
    <row r="149" spans="1:19" s="215" customFormat="1" ht="21.75" customHeight="1" x14ac:dyDescent="0.3">
      <c r="A149" s="177">
        <v>21</v>
      </c>
      <c r="B149" s="178" t="s">
        <v>841</v>
      </c>
      <c r="C149" s="178" t="s">
        <v>152</v>
      </c>
      <c r="D149" s="178">
        <v>2010</v>
      </c>
      <c r="E149" s="178">
        <v>1</v>
      </c>
      <c r="F149" s="178"/>
      <c r="G149" s="178">
        <v>3</v>
      </c>
      <c r="H149" s="178">
        <v>3</v>
      </c>
      <c r="I149" s="179" t="s">
        <v>347</v>
      </c>
      <c r="J149" s="179"/>
      <c r="K149" s="181" t="s">
        <v>235</v>
      </c>
      <c r="L149" s="180">
        <v>0</v>
      </c>
      <c r="M149" s="180">
        <v>30</v>
      </c>
      <c r="N149" s="180"/>
      <c r="O149" s="180">
        <v>0</v>
      </c>
      <c r="P149" s="180">
        <v>28</v>
      </c>
      <c r="Q149" s="180"/>
      <c r="R149" s="180"/>
      <c r="S149" s="161"/>
    </row>
    <row r="150" spans="1:19" s="215" customFormat="1" ht="21.75" customHeight="1" x14ac:dyDescent="0.3">
      <c r="A150" s="177">
        <v>21</v>
      </c>
      <c r="B150" s="178" t="s">
        <v>840</v>
      </c>
      <c r="C150" s="178" t="s">
        <v>152</v>
      </c>
      <c r="D150" s="178">
        <v>2010</v>
      </c>
      <c r="E150" s="178">
        <v>1</v>
      </c>
      <c r="F150" s="178"/>
      <c r="G150" s="178">
        <v>3</v>
      </c>
      <c r="H150" s="178">
        <v>3</v>
      </c>
      <c r="I150" s="183" t="s">
        <v>786</v>
      </c>
      <c r="J150" s="183" t="s">
        <v>790</v>
      </c>
      <c r="K150" s="185" t="s">
        <v>235</v>
      </c>
      <c r="L150" s="185" t="s">
        <v>1</v>
      </c>
      <c r="M150" s="185">
        <v>31</v>
      </c>
      <c r="N150" s="185"/>
      <c r="O150" s="185" t="s">
        <v>348</v>
      </c>
      <c r="P150" s="185">
        <v>30</v>
      </c>
      <c r="Q150" s="180"/>
      <c r="R150" s="180"/>
      <c r="S150" s="179" t="s">
        <v>349</v>
      </c>
    </row>
    <row r="151" spans="1:19" s="215" customFormat="1" ht="21.75" customHeight="1" x14ac:dyDescent="0.3">
      <c r="A151" s="177">
        <v>21</v>
      </c>
      <c r="B151" s="178" t="s">
        <v>840</v>
      </c>
      <c r="C151" s="178" t="s">
        <v>152</v>
      </c>
      <c r="D151" s="178">
        <v>2010</v>
      </c>
      <c r="E151" s="178">
        <v>1</v>
      </c>
      <c r="F151" s="178"/>
      <c r="G151" s="178">
        <v>3</v>
      </c>
      <c r="H151" s="178">
        <v>3</v>
      </c>
      <c r="I151" s="179" t="s">
        <v>772</v>
      </c>
      <c r="J151" s="179"/>
      <c r="K151" s="180" t="s">
        <v>235</v>
      </c>
      <c r="L151" s="180" t="s">
        <v>350</v>
      </c>
      <c r="M151" s="180">
        <v>31</v>
      </c>
      <c r="N151" s="180"/>
      <c r="O151" s="180" t="s">
        <v>348</v>
      </c>
      <c r="P151" s="180">
        <v>30</v>
      </c>
      <c r="Q151" s="180"/>
      <c r="R151" s="180"/>
      <c r="S151" s="180"/>
    </row>
    <row r="152" spans="1:19" s="215" customFormat="1" ht="21.75" customHeight="1" x14ac:dyDescent="0.3">
      <c r="A152" s="177">
        <v>21</v>
      </c>
      <c r="B152" s="178" t="s">
        <v>840</v>
      </c>
      <c r="C152" s="178" t="s">
        <v>152</v>
      </c>
      <c r="D152" s="178">
        <v>2010</v>
      </c>
      <c r="E152" s="178">
        <v>1</v>
      </c>
      <c r="F152" s="178"/>
      <c r="G152" s="178">
        <v>3</v>
      </c>
      <c r="H152" s="178">
        <v>3</v>
      </c>
      <c r="I152" s="179" t="s">
        <v>773</v>
      </c>
      <c r="J152" s="179"/>
      <c r="K152" s="180" t="s">
        <v>235</v>
      </c>
      <c r="L152" s="180" t="s">
        <v>351</v>
      </c>
      <c r="M152" s="180">
        <v>31</v>
      </c>
      <c r="N152" s="180"/>
      <c r="O152" s="180" t="s">
        <v>0</v>
      </c>
      <c r="P152" s="180">
        <v>30</v>
      </c>
      <c r="Q152" s="180"/>
      <c r="R152" s="180"/>
      <c r="S152" s="180"/>
    </row>
    <row r="153" spans="1:19" s="215" customFormat="1" ht="21.75" customHeight="1" x14ac:dyDescent="0.3">
      <c r="A153" s="177">
        <v>21</v>
      </c>
      <c r="B153" s="178" t="s">
        <v>840</v>
      </c>
      <c r="C153" s="178" t="s">
        <v>152</v>
      </c>
      <c r="D153" s="178">
        <v>2010</v>
      </c>
      <c r="E153" s="178">
        <v>1</v>
      </c>
      <c r="F153" s="178"/>
      <c r="G153" s="178">
        <v>3</v>
      </c>
      <c r="H153" s="178">
        <v>3</v>
      </c>
      <c r="I153" s="179" t="s">
        <v>774</v>
      </c>
      <c r="J153" s="179"/>
      <c r="K153" s="180" t="s">
        <v>235</v>
      </c>
      <c r="L153" s="180" t="s">
        <v>351</v>
      </c>
      <c r="M153" s="180">
        <v>31</v>
      </c>
      <c r="N153" s="180"/>
      <c r="O153" s="180" t="s">
        <v>351</v>
      </c>
      <c r="P153" s="180">
        <v>30</v>
      </c>
      <c r="Q153" s="180"/>
      <c r="R153" s="180"/>
      <c r="S153" s="180"/>
    </row>
    <row r="154" spans="1:19" s="215" customFormat="1" ht="21.75" customHeight="1" x14ac:dyDescent="0.3">
      <c r="A154" s="177">
        <v>21</v>
      </c>
      <c r="B154" s="178" t="s">
        <v>840</v>
      </c>
      <c r="C154" s="178" t="s">
        <v>152</v>
      </c>
      <c r="D154" s="178">
        <v>2010</v>
      </c>
      <c r="E154" s="178">
        <v>1</v>
      </c>
      <c r="F154" s="178"/>
      <c r="G154" s="178">
        <v>3</v>
      </c>
      <c r="H154" s="178">
        <v>3</v>
      </c>
      <c r="I154" s="179" t="s">
        <v>775</v>
      </c>
      <c r="J154" s="179"/>
      <c r="K154" s="180" t="s">
        <v>235</v>
      </c>
      <c r="L154" s="180" t="s">
        <v>1</v>
      </c>
      <c r="M154" s="180">
        <v>31</v>
      </c>
      <c r="N154" s="180"/>
      <c r="O154" s="180" t="s">
        <v>352</v>
      </c>
      <c r="P154" s="180">
        <v>30</v>
      </c>
      <c r="Q154" s="180"/>
      <c r="R154" s="180"/>
      <c r="S154" s="180"/>
    </row>
    <row r="155" spans="1:19" s="215" customFormat="1" ht="21.75" customHeight="1" x14ac:dyDescent="0.3">
      <c r="A155" s="177">
        <v>21</v>
      </c>
      <c r="B155" s="178" t="s">
        <v>840</v>
      </c>
      <c r="C155" s="178" t="s">
        <v>152</v>
      </c>
      <c r="D155" s="178">
        <v>2010</v>
      </c>
      <c r="E155" s="178">
        <v>1</v>
      </c>
      <c r="F155" s="178"/>
      <c r="G155" s="178">
        <v>3</v>
      </c>
      <c r="H155" s="178">
        <v>3</v>
      </c>
      <c r="I155" s="179" t="s">
        <v>776</v>
      </c>
      <c r="J155" s="179"/>
      <c r="K155" s="180" t="s">
        <v>235</v>
      </c>
      <c r="L155" s="180" t="s">
        <v>353</v>
      </c>
      <c r="M155" s="180">
        <v>31</v>
      </c>
      <c r="N155" s="180"/>
      <c r="O155" s="180" t="s">
        <v>354</v>
      </c>
      <c r="P155" s="180">
        <v>30</v>
      </c>
      <c r="Q155" s="180"/>
      <c r="R155" s="180"/>
      <c r="S155" s="180"/>
    </row>
    <row r="156" spans="1:19" s="215" customFormat="1" ht="21.75" customHeight="1" x14ac:dyDescent="0.3">
      <c r="A156" s="177">
        <v>21</v>
      </c>
      <c r="B156" s="178" t="s">
        <v>840</v>
      </c>
      <c r="C156" s="178" t="s">
        <v>152</v>
      </c>
      <c r="D156" s="178">
        <v>2010</v>
      </c>
      <c r="E156" s="178">
        <v>1</v>
      </c>
      <c r="F156" s="178"/>
      <c r="G156" s="178">
        <v>3</v>
      </c>
      <c r="H156" s="178">
        <v>3</v>
      </c>
      <c r="I156" s="179" t="s">
        <v>777</v>
      </c>
      <c r="J156" s="179"/>
      <c r="K156" s="180" t="s">
        <v>235</v>
      </c>
      <c r="L156" s="180" t="s">
        <v>10</v>
      </c>
      <c r="M156" s="180">
        <v>31</v>
      </c>
      <c r="N156" s="180"/>
      <c r="O156" s="180" t="s">
        <v>13</v>
      </c>
      <c r="P156" s="180">
        <v>30</v>
      </c>
      <c r="Q156" s="180"/>
      <c r="R156" s="180"/>
      <c r="S156" s="180"/>
    </row>
    <row r="157" spans="1:19" s="215" customFormat="1" ht="21.75" customHeight="1" x14ac:dyDescent="0.3">
      <c r="A157" s="177">
        <v>21</v>
      </c>
      <c r="B157" s="178" t="s">
        <v>840</v>
      </c>
      <c r="C157" s="178" t="s">
        <v>152</v>
      </c>
      <c r="D157" s="178">
        <v>2010</v>
      </c>
      <c r="E157" s="178">
        <v>1</v>
      </c>
      <c r="F157" s="178"/>
      <c r="G157" s="178">
        <v>3</v>
      </c>
      <c r="H157" s="178">
        <v>3</v>
      </c>
      <c r="I157" s="179" t="s">
        <v>778</v>
      </c>
      <c r="J157" s="179"/>
      <c r="K157" s="180" t="s">
        <v>235</v>
      </c>
      <c r="L157" s="180" t="s">
        <v>0</v>
      </c>
      <c r="M157" s="180">
        <v>31</v>
      </c>
      <c r="N157" s="180"/>
      <c r="O157" s="180" t="s">
        <v>18</v>
      </c>
      <c r="P157" s="180">
        <v>30</v>
      </c>
      <c r="Q157" s="180"/>
      <c r="R157" s="180"/>
      <c r="S157" s="180"/>
    </row>
    <row r="158" spans="1:19" s="215" customFormat="1" ht="21.75" customHeight="1" x14ac:dyDescent="0.3">
      <c r="A158" s="177">
        <v>21</v>
      </c>
      <c r="B158" s="178" t="s">
        <v>840</v>
      </c>
      <c r="C158" s="178" t="s">
        <v>152</v>
      </c>
      <c r="D158" s="178">
        <v>2010</v>
      </c>
      <c r="E158" s="178">
        <v>1</v>
      </c>
      <c r="F158" s="178"/>
      <c r="G158" s="178">
        <v>3</v>
      </c>
      <c r="H158" s="178">
        <v>3</v>
      </c>
      <c r="I158" s="179" t="s">
        <v>779</v>
      </c>
      <c r="J158" s="179"/>
      <c r="K158" s="180" t="s">
        <v>235</v>
      </c>
      <c r="L158" s="180" t="s">
        <v>0</v>
      </c>
      <c r="M158" s="180">
        <v>31</v>
      </c>
      <c r="N158" s="180"/>
      <c r="O158" s="180" t="s">
        <v>351</v>
      </c>
      <c r="P158" s="180">
        <v>30</v>
      </c>
      <c r="Q158" s="180"/>
      <c r="R158" s="180"/>
      <c r="S158" s="180"/>
    </row>
    <row r="159" spans="1:19" s="215" customFormat="1" ht="21.75" customHeight="1" x14ac:dyDescent="0.3">
      <c r="A159" s="177">
        <v>21</v>
      </c>
      <c r="B159" s="178" t="s">
        <v>840</v>
      </c>
      <c r="C159" s="178" t="s">
        <v>152</v>
      </c>
      <c r="D159" s="178">
        <v>2010</v>
      </c>
      <c r="E159" s="178">
        <v>1</v>
      </c>
      <c r="F159" s="178"/>
      <c r="G159" s="178">
        <v>3</v>
      </c>
      <c r="H159" s="178">
        <v>3</v>
      </c>
      <c r="I159" s="179" t="s">
        <v>780</v>
      </c>
      <c r="J159" s="179"/>
      <c r="K159" s="180" t="s">
        <v>235</v>
      </c>
      <c r="L159" s="180" t="s">
        <v>351</v>
      </c>
      <c r="M159" s="180">
        <v>31</v>
      </c>
      <c r="N159" s="180"/>
      <c r="O159" s="180" t="s">
        <v>0</v>
      </c>
      <c r="P159" s="180">
        <v>30</v>
      </c>
      <c r="Q159" s="180"/>
      <c r="R159" s="180"/>
      <c r="S159" s="180"/>
    </row>
    <row r="160" spans="1:19" s="215" customFormat="1" ht="21.75" customHeight="1" x14ac:dyDescent="0.3">
      <c r="A160" s="177">
        <v>21</v>
      </c>
      <c r="B160" s="178" t="s">
        <v>840</v>
      </c>
      <c r="C160" s="178" t="s">
        <v>152</v>
      </c>
      <c r="D160" s="178">
        <v>2010</v>
      </c>
      <c r="E160" s="178">
        <v>1</v>
      </c>
      <c r="F160" s="178"/>
      <c r="G160" s="178">
        <v>3</v>
      </c>
      <c r="H160" s="178">
        <v>3</v>
      </c>
      <c r="I160" s="190" t="s">
        <v>788</v>
      </c>
      <c r="J160" s="216" t="s">
        <v>791</v>
      </c>
      <c r="K160" s="186" t="s">
        <v>235</v>
      </c>
      <c r="L160" s="201">
        <v>30</v>
      </c>
      <c r="M160" s="186">
        <v>31</v>
      </c>
      <c r="N160" s="186"/>
      <c r="O160" s="201">
        <v>28</v>
      </c>
      <c r="P160" s="186">
        <v>30</v>
      </c>
      <c r="Q160" s="180"/>
      <c r="R160" s="180"/>
      <c r="S160" s="217" t="s">
        <v>789</v>
      </c>
    </row>
    <row r="161" spans="1:19" ht="21.75" customHeight="1" x14ac:dyDescent="0.3">
      <c r="A161" s="177">
        <v>20</v>
      </c>
      <c r="B161" s="178" t="s">
        <v>842</v>
      </c>
      <c r="C161" s="178" t="s">
        <v>355</v>
      </c>
      <c r="D161" s="178">
        <v>2011</v>
      </c>
      <c r="E161" s="178">
        <v>1</v>
      </c>
      <c r="F161" s="178">
        <v>1</v>
      </c>
      <c r="G161" s="178">
        <v>3</v>
      </c>
      <c r="H161" s="178">
        <v>3</v>
      </c>
      <c r="I161" s="179" t="s">
        <v>781</v>
      </c>
      <c r="J161" s="189"/>
      <c r="K161" s="180" t="s">
        <v>255</v>
      </c>
      <c r="L161" s="180"/>
      <c r="M161" s="178">
        <v>30</v>
      </c>
      <c r="N161" s="180"/>
      <c r="O161" s="180"/>
      <c r="P161" s="178">
        <v>20</v>
      </c>
      <c r="Q161" s="180"/>
      <c r="R161" s="180"/>
      <c r="S161" s="161" t="s">
        <v>1205</v>
      </c>
    </row>
    <row r="162" spans="1:19" ht="21.75" customHeight="1" x14ac:dyDescent="0.3">
      <c r="A162" s="177">
        <v>20</v>
      </c>
      <c r="B162" s="178" t="s">
        <v>842</v>
      </c>
      <c r="C162" s="178" t="s">
        <v>355</v>
      </c>
      <c r="D162" s="178">
        <v>2011</v>
      </c>
      <c r="E162" s="178">
        <v>1</v>
      </c>
      <c r="F162" s="178"/>
      <c r="G162" s="178">
        <v>3</v>
      </c>
      <c r="H162" s="178">
        <v>3</v>
      </c>
      <c r="I162" s="206" t="s">
        <v>356</v>
      </c>
      <c r="J162" s="208"/>
      <c r="K162" s="180" t="s">
        <v>255</v>
      </c>
      <c r="L162" s="180"/>
      <c r="M162" s="180" t="s">
        <v>783</v>
      </c>
      <c r="N162" s="180"/>
      <c r="O162" s="180"/>
      <c r="P162" s="180" t="s">
        <v>784</v>
      </c>
      <c r="Q162" s="180"/>
      <c r="R162" s="180"/>
      <c r="S162" s="161" t="s">
        <v>782</v>
      </c>
    </row>
    <row r="163" spans="1:19" ht="21.75" customHeight="1" x14ac:dyDescent="0.3">
      <c r="A163" s="177">
        <v>20</v>
      </c>
      <c r="B163" s="178" t="s">
        <v>842</v>
      </c>
      <c r="C163" s="178" t="s">
        <v>355</v>
      </c>
      <c r="D163" s="178">
        <v>2011</v>
      </c>
      <c r="E163" s="178">
        <v>1</v>
      </c>
      <c r="F163" s="178"/>
      <c r="G163" s="178">
        <v>3</v>
      </c>
      <c r="H163" s="178">
        <v>3</v>
      </c>
      <c r="I163" s="179" t="s">
        <v>357</v>
      </c>
      <c r="J163" s="179"/>
      <c r="K163" s="180" t="s">
        <v>255</v>
      </c>
      <c r="L163" s="180">
        <v>2</v>
      </c>
      <c r="M163" s="178">
        <v>30</v>
      </c>
      <c r="N163" s="180"/>
      <c r="O163" s="180"/>
      <c r="P163" s="178">
        <v>20</v>
      </c>
      <c r="Q163" s="180"/>
      <c r="R163" s="180"/>
      <c r="S163" s="180"/>
    </row>
    <row r="164" spans="1:19" ht="21.75" customHeight="1" x14ac:dyDescent="0.3">
      <c r="A164" s="177">
        <v>20</v>
      </c>
      <c r="B164" s="178" t="s">
        <v>842</v>
      </c>
      <c r="C164" s="178" t="s">
        <v>355</v>
      </c>
      <c r="D164" s="178">
        <v>2011</v>
      </c>
      <c r="E164" s="178">
        <v>1</v>
      </c>
      <c r="F164" s="178"/>
      <c r="G164" s="178">
        <v>3</v>
      </c>
      <c r="H164" s="178">
        <v>3</v>
      </c>
      <c r="I164" s="179" t="s">
        <v>358</v>
      </c>
      <c r="J164" s="179"/>
      <c r="K164" s="180" t="s">
        <v>255</v>
      </c>
      <c r="L164" s="180">
        <v>1</v>
      </c>
      <c r="M164" s="180">
        <v>30</v>
      </c>
      <c r="N164" s="180"/>
      <c r="O164" s="180"/>
      <c r="P164" s="180"/>
      <c r="Q164" s="180"/>
      <c r="R164" s="180"/>
      <c r="S164" s="180"/>
    </row>
    <row r="165" spans="1:19" ht="21.75" customHeight="1" x14ac:dyDescent="0.3">
      <c r="A165" s="177">
        <v>20</v>
      </c>
      <c r="B165" s="178" t="s">
        <v>843</v>
      </c>
      <c r="C165" s="178" t="s">
        <v>355</v>
      </c>
      <c r="D165" s="178">
        <v>2011</v>
      </c>
      <c r="E165" s="178">
        <v>1</v>
      </c>
      <c r="F165" s="178"/>
      <c r="G165" s="178">
        <v>3</v>
      </c>
      <c r="H165" s="178">
        <v>3</v>
      </c>
      <c r="I165" s="206" t="s">
        <v>359</v>
      </c>
      <c r="J165" s="178"/>
      <c r="K165" s="180" t="s">
        <v>255</v>
      </c>
      <c r="L165" s="180">
        <v>0</v>
      </c>
      <c r="M165" s="180">
        <v>30</v>
      </c>
      <c r="N165" s="180"/>
      <c r="O165" s="180">
        <v>2</v>
      </c>
      <c r="P165" s="178">
        <v>20</v>
      </c>
      <c r="Q165" s="180"/>
      <c r="R165" s="180"/>
      <c r="S165" s="161" t="s">
        <v>785</v>
      </c>
    </row>
  </sheetData>
  <sheetProtection algorithmName="SHA-512" hashValue="D/7Em2C5SXN6Sujs6ToU1qpjXUjEVCrIGhNQZ0fgVhiQvvpoiBs9qtT0aYMuEYIfTVTjF5mHydq8KpnaJIh3sw==" saltValue="0c6WwOB6WaOyDEMlTwem9A==" spinCount="100000" sheet="1" objects="1" scenarios="1" selectLockedCells="1" selectUnlockedCells="1"/>
  <mergeCells count="5">
    <mergeCell ref="S101:S102"/>
    <mergeCell ref="R67:R68"/>
    <mergeCell ref="S67:S68"/>
    <mergeCell ref="R97:R98"/>
    <mergeCell ref="S99:S100"/>
  </mergeCells>
  <phoneticPr fontId="19" type="noConversion"/>
  <pageMargins left="0.7" right="0.7" top="0.75" bottom="0.75" header="0.3" footer="0.3"/>
  <pageSetup paperSize="9"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125"/>
  <sheetViews>
    <sheetView zoomScale="70" zoomScaleNormal="70" workbookViewId="0">
      <selection sqref="A1:S125"/>
    </sheetView>
  </sheetViews>
  <sheetFormatPr defaultColWidth="16.625" defaultRowHeight="17.25" x14ac:dyDescent="0.3"/>
  <cols>
    <col min="1" max="1" width="11.375" style="218" customWidth="1"/>
    <col min="2" max="4" width="16.625" style="218"/>
    <col min="5" max="5" width="12.75" style="218" customWidth="1"/>
    <col min="6" max="6" width="10.375" style="218" customWidth="1"/>
    <col min="7" max="7" width="15.375" style="218" customWidth="1"/>
    <col min="8" max="8" width="12.5" style="218" customWidth="1"/>
    <col min="9" max="9" width="32.375" style="182" customWidth="1"/>
    <col min="10" max="10" width="16.625" style="182"/>
    <col min="11" max="11" width="16.625" style="218"/>
    <col min="12" max="18" width="16.625" style="182"/>
    <col min="19" max="19" width="38.375" style="219" customWidth="1"/>
    <col min="20" max="16384" width="16.625" style="182"/>
  </cols>
  <sheetData>
    <row r="1" spans="1:19" s="176" customFormat="1" ht="34.5" customHeight="1" x14ac:dyDescent="0.3">
      <c r="A1" s="174" t="s">
        <v>884</v>
      </c>
      <c r="B1" s="220" t="s">
        <v>360</v>
      </c>
      <c r="C1" s="175" t="s">
        <v>1206</v>
      </c>
      <c r="D1" s="175" t="s">
        <v>361</v>
      </c>
      <c r="E1" s="175" t="s">
        <v>979</v>
      </c>
      <c r="F1" s="175" t="s">
        <v>978</v>
      </c>
      <c r="G1" s="175" t="s">
        <v>976</v>
      </c>
      <c r="H1" s="175" t="s">
        <v>977</v>
      </c>
      <c r="I1" s="221" t="s">
        <v>205</v>
      </c>
      <c r="J1" s="221" t="s">
        <v>741</v>
      </c>
      <c r="K1" s="221" t="s">
        <v>1207</v>
      </c>
      <c r="L1" s="220" t="s">
        <v>1208</v>
      </c>
      <c r="M1" s="220" t="s">
        <v>362</v>
      </c>
      <c r="N1" s="220" t="s">
        <v>363</v>
      </c>
      <c r="O1" s="220" t="s">
        <v>1209</v>
      </c>
      <c r="P1" s="220" t="s">
        <v>364</v>
      </c>
      <c r="Q1" s="220" t="s">
        <v>365</v>
      </c>
      <c r="R1" s="175" t="s">
        <v>206</v>
      </c>
      <c r="S1" s="221" t="s">
        <v>207</v>
      </c>
    </row>
    <row r="2" spans="1:19" ht="33.75" customHeight="1" x14ac:dyDescent="0.3">
      <c r="A2" s="177">
        <v>7</v>
      </c>
      <c r="B2" s="222">
        <v>516</v>
      </c>
      <c r="C2" s="178" t="s">
        <v>208</v>
      </c>
      <c r="D2" s="178">
        <v>2022</v>
      </c>
      <c r="E2" s="178">
        <v>1</v>
      </c>
      <c r="F2" s="178">
        <v>1</v>
      </c>
      <c r="G2" s="178">
        <v>3</v>
      </c>
      <c r="H2" s="178">
        <v>3</v>
      </c>
      <c r="I2" s="179" t="s">
        <v>372</v>
      </c>
      <c r="J2" s="179"/>
      <c r="K2" s="178">
        <v>60</v>
      </c>
      <c r="L2" s="180"/>
      <c r="M2" s="181">
        <v>137</v>
      </c>
      <c r="N2" s="180">
        <v>24.7</v>
      </c>
      <c r="O2" s="180"/>
      <c r="P2" s="181">
        <v>63</v>
      </c>
      <c r="Q2" s="180">
        <v>26</v>
      </c>
      <c r="R2" s="180" t="s">
        <v>0</v>
      </c>
      <c r="S2" s="180" t="s">
        <v>0</v>
      </c>
    </row>
    <row r="3" spans="1:19" ht="33.75" customHeight="1" x14ac:dyDescent="0.3">
      <c r="A3" s="177">
        <v>7</v>
      </c>
      <c r="B3" s="178">
        <v>516</v>
      </c>
      <c r="C3" s="178" t="s">
        <v>208</v>
      </c>
      <c r="D3" s="178">
        <v>2022</v>
      </c>
      <c r="E3" s="178">
        <v>1</v>
      </c>
      <c r="F3" s="178"/>
      <c r="G3" s="178">
        <v>3</v>
      </c>
      <c r="H3" s="178">
        <v>3</v>
      </c>
      <c r="I3" s="183" t="s">
        <v>743</v>
      </c>
      <c r="J3" s="183" t="s">
        <v>372</v>
      </c>
      <c r="K3" s="184" t="s">
        <v>794</v>
      </c>
      <c r="L3" s="185">
        <v>33.799999999999997</v>
      </c>
      <c r="M3" s="185">
        <v>137</v>
      </c>
      <c r="N3" s="186">
        <v>24.7</v>
      </c>
      <c r="O3" s="185">
        <v>16.38</v>
      </c>
      <c r="P3" s="185">
        <v>63</v>
      </c>
      <c r="Q3" s="185">
        <v>26</v>
      </c>
      <c r="R3" s="180"/>
      <c r="S3" s="161"/>
    </row>
    <row r="4" spans="1:19" ht="33.75" customHeight="1" x14ac:dyDescent="0.3">
      <c r="A4" s="177">
        <v>7</v>
      </c>
      <c r="B4" s="178">
        <v>516</v>
      </c>
      <c r="C4" s="178" t="s">
        <v>208</v>
      </c>
      <c r="D4" s="178">
        <v>2022</v>
      </c>
      <c r="E4" s="178">
        <v>1</v>
      </c>
      <c r="F4" s="178"/>
      <c r="G4" s="178">
        <v>3</v>
      </c>
      <c r="H4" s="178">
        <v>3</v>
      </c>
      <c r="I4" s="179" t="s">
        <v>210</v>
      </c>
      <c r="J4" s="179"/>
      <c r="K4" s="178">
        <v>60</v>
      </c>
      <c r="L4" s="180">
        <v>1</v>
      </c>
      <c r="M4" s="181">
        <v>137</v>
      </c>
      <c r="N4" s="180"/>
      <c r="O4" s="180">
        <v>2</v>
      </c>
      <c r="P4" s="181">
        <v>63</v>
      </c>
      <c r="Q4" s="180"/>
      <c r="R4" s="180" t="s">
        <v>0</v>
      </c>
      <c r="S4" s="180" t="s">
        <v>0</v>
      </c>
    </row>
    <row r="5" spans="1:19" ht="33.75" customHeight="1" x14ac:dyDescent="0.3">
      <c r="A5" s="177">
        <v>7</v>
      </c>
      <c r="B5" s="178">
        <v>516</v>
      </c>
      <c r="C5" s="178" t="s">
        <v>208</v>
      </c>
      <c r="D5" s="178">
        <v>2022</v>
      </c>
      <c r="E5" s="178">
        <v>1</v>
      </c>
      <c r="F5" s="178"/>
      <c r="G5" s="178">
        <v>3</v>
      </c>
      <c r="H5" s="178">
        <v>3</v>
      </c>
      <c r="I5" s="187" t="s">
        <v>211</v>
      </c>
      <c r="J5" s="179"/>
      <c r="K5" s="178">
        <v>60</v>
      </c>
      <c r="L5" s="180">
        <v>0</v>
      </c>
      <c r="M5" s="181">
        <v>137</v>
      </c>
      <c r="N5" s="180"/>
      <c r="O5" s="178">
        <v>0</v>
      </c>
      <c r="P5" s="188">
        <v>63</v>
      </c>
      <c r="Q5" s="180"/>
      <c r="R5" s="180"/>
      <c r="S5" s="180"/>
    </row>
    <row r="6" spans="1:19" ht="33.75" customHeight="1" x14ac:dyDescent="0.3">
      <c r="A6" s="177">
        <v>7</v>
      </c>
      <c r="B6" s="178">
        <v>516</v>
      </c>
      <c r="C6" s="178" t="s">
        <v>208</v>
      </c>
      <c r="D6" s="178">
        <v>2022</v>
      </c>
      <c r="E6" s="178">
        <v>1</v>
      </c>
      <c r="F6" s="178"/>
      <c r="G6" s="178">
        <v>3</v>
      </c>
      <c r="H6" s="178">
        <v>3</v>
      </c>
      <c r="I6" s="179" t="s">
        <v>744</v>
      </c>
      <c r="J6" s="179"/>
      <c r="K6" s="178">
        <v>60</v>
      </c>
      <c r="L6" s="180"/>
      <c r="M6" s="181">
        <v>137</v>
      </c>
      <c r="N6" s="178">
        <v>40.299999999999997</v>
      </c>
      <c r="O6" s="180"/>
      <c r="P6" s="181">
        <v>63</v>
      </c>
      <c r="Q6" s="178">
        <v>29.8</v>
      </c>
      <c r="R6" s="180"/>
      <c r="S6" s="180"/>
    </row>
    <row r="7" spans="1:19" ht="33.75" customHeight="1" x14ac:dyDescent="0.3">
      <c r="A7" s="177">
        <v>7</v>
      </c>
      <c r="B7" s="178">
        <v>516</v>
      </c>
      <c r="C7" s="178" t="s">
        <v>208</v>
      </c>
      <c r="D7" s="178">
        <v>2022</v>
      </c>
      <c r="E7" s="178">
        <v>1</v>
      </c>
      <c r="F7" s="178"/>
      <c r="G7" s="178">
        <v>3</v>
      </c>
      <c r="H7" s="178">
        <v>3</v>
      </c>
      <c r="I7" s="183" t="s">
        <v>745</v>
      </c>
      <c r="J7" s="183" t="s">
        <v>744</v>
      </c>
      <c r="K7" s="184">
        <v>60</v>
      </c>
      <c r="L7" s="185">
        <v>55.2</v>
      </c>
      <c r="M7" s="185">
        <v>137</v>
      </c>
      <c r="N7" s="184">
        <v>40.299999999999997</v>
      </c>
      <c r="O7" s="185">
        <v>18.77</v>
      </c>
      <c r="P7" s="185">
        <v>63</v>
      </c>
      <c r="Q7" s="184">
        <v>29.8</v>
      </c>
      <c r="R7" s="180"/>
      <c r="S7" s="180"/>
    </row>
    <row r="8" spans="1:19" ht="26.25" customHeight="1" x14ac:dyDescent="0.3">
      <c r="A8" s="177">
        <v>7</v>
      </c>
      <c r="B8" s="178">
        <v>516</v>
      </c>
      <c r="C8" s="178" t="s">
        <v>208</v>
      </c>
      <c r="D8" s="178">
        <v>2022</v>
      </c>
      <c r="E8" s="178">
        <v>1</v>
      </c>
      <c r="F8" s="178"/>
      <c r="G8" s="178">
        <v>3</v>
      </c>
      <c r="H8" s="178">
        <v>3</v>
      </c>
      <c r="I8" s="179" t="s">
        <v>844</v>
      </c>
      <c r="J8" s="189" t="s">
        <v>844</v>
      </c>
      <c r="K8" s="178">
        <v>60</v>
      </c>
      <c r="L8" s="178">
        <v>39</v>
      </c>
      <c r="M8" s="181">
        <v>137</v>
      </c>
      <c r="N8" s="178">
        <v>9</v>
      </c>
      <c r="O8" s="180">
        <v>20</v>
      </c>
      <c r="P8" s="181">
        <v>63</v>
      </c>
      <c r="Q8" s="180">
        <v>9.3000000000000007</v>
      </c>
      <c r="R8" s="180"/>
      <c r="S8" s="179" t="s">
        <v>214</v>
      </c>
    </row>
    <row r="9" spans="1:19" ht="33.75" customHeight="1" x14ac:dyDescent="0.3">
      <c r="A9" s="177">
        <v>7</v>
      </c>
      <c r="B9" s="178">
        <v>516</v>
      </c>
      <c r="C9" s="178" t="s">
        <v>208</v>
      </c>
      <c r="D9" s="178">
        <v>2022</v>
      </c>
      <c r="E9" s="178">
        <v>1</v>
      </c>
      <c r="F9" s="178"/>
      <c r="G9" s="178">
        <v>3</v>
      </c>
      <c r="H9" s="178">
        <v>3</v>
      </c>
      <c r="I9" s="179" t="s">
        <v>215</v>
      </c>
      <c r="J9" s="179"/>
      <c r="K9" s="178">
        <v>60</v>
      </c>
      <c r="L9" s="178">
        <v>17</v>
      </c>
      <c r="M9" s="181">
        <v>137</v>
      </c>
      <c r="N9" s="178">
        <v>3.9</v>
      </c>
      <c r="O9" s="180">
        <v>6</v>
      </c>
      <c r="P9" s="181">
        <v>63</v>
      </c>
      <c r="Q9" s="180">
        <v>2.8</v>
      </c>
      <c r="R9" s="180"/>
      <c r="S9" s="161"/>
    </row>
    <row r="10" spans="1:19" ht="33.75" customHeight="1" x14ac:dyDescent="0.3">
      <c r="A10" s="177">
        <v>7</v>
      </c>
      <c r="B10" s="178">
        <v>516</v>
      </c>
      <c r="C10" s="178" t="s">
        <v>208</v>
      </c>
      <c r="D10" s="178">
        <v>2022</v>
      </c>
      <c r="E10" s="178">
        <v>1</v>
      </c>
      <c r="F10" s="178"/>
      <c r="G10" s="178">
        <v>3</v>
      </c>
      <c r="H10" s="178">
        <v>3</v>
      </c>
      <c r="I10" s="179" t="s">
        <v>216</v>
      </c>
      <c r="J10" s="179"/>
      <c r="K10" s="180"/>
      <c r="L10" s="180"/>
      <c r="M10" s="180"/>
      <c r="N10" s="180">
        <v>91.6</v>
      </c>
      <c r="O10" s="180"/>
      <c r="P10" s="180"/>
      <c r="Q10" s="180">
        <v>87</v>
      </c>
      <c r="R10" s="180"/>
      <c r="S10" s="179" t="s">
        <v>217</v>
      </c>
    </row>
    <row r="11" spans="1:19" ht="33.75" customHeight="1" x14ac:dyDescent="0.3">
      <c r="A11" s="177">
        <v>8</v>
      </c>
      <c r="B11" s="223">
        <v>599</v>
      </c>
      <c r="C11" s="178" t="s">
        <v>223</v>
      </c>
      <c r="D11" s="178">
        <v>2019</v>
      </c>
      <c r="E11" s="178">
        <v>1</v>
      </c>
      <c r="F11" s="178">
        <v>1</v>
      </c>
      <c r="G11" s="178">
        <v>1</v>
      </c>
      <c r="H11" s="178">
        <v>1</v>
      </c>
      <c r="I11" s="179" t="s">
        <v>213</v>
      </c>
      <c r="J11" s="189" t="s">
        <v>213</v>
      </c>
      <c r="K11" s="178" t="s">
        <v>224</v>
      </c>
      <c r="L11" s="180">
        <v>12</v>
      </c>
      <c r="M11" s="180">
        <v>14</v>
      </c>
      <c r="N11" s="180">
        <v>85.7</v>
      </c>
      <c r="O11" s="180">
        <v>4</v>
      </c>
      <c r="P11" s="180">
        <v>16</v>
      </c>
      <c r="Q11" s="180">
        <v>25</v>
      </c>
      <c r="R11" s="161"/>
      <c r="S11" s="179" t="s">
        <v>225</v>
      </c>
    </row>
    <row r="12" spans="1:19" ht="33.75" customHeight="1" x14ac:dyDescent="0.3">
      <c r="A12" s="177">
        <v>8</v>
      </c>
      <c r="B12" s="180">
        <v>599</v>
      </c>
      <c r="C12" s="178" t="s">
        <v>223</v>
      </c>
      <c r="D12" s="178">
        <v>2019</v>
      </c>
      <c r="E12" s="178">
        <v>1</v>
      </c>
      <c r="F12" s="178"/>
      <c r="G12" s="178">
        <v>1</v>
      </c>
      <c r="H12" s="178">
        <v>1</v>
      </c>
      <c r="I12" s="179" t="s">
        <v>226</v>
      </c>
      <c r="J12" s="179"/>
      <c r="K12" s="178" t="s">
        <v>224</v>
      </c>
      <c r="L12" s="180">
        <v>1</v>
      </c>
      <c r="M12" s="180">
        <v>14</v>
      </c>
      <c r="N12" s="180">
        <v>7.1</v>
      </c>
      <c r="O12" s="180">
        <v>0</v>
      </c>
      <c r="P12" s="180">
        <v>16</v>
      </c>
      <c r="Q12" s="180">
        <v>0</v>
      </c>
      <c r="R12" s="161"/>
      <c r="S12" s="179" t="s">
        <v>366</v>
      </c>
    </row>
    <row r="13" spans="1:19" ht="33.75" customHeight="1" x14ac:dyDescent="0.3">
      <c r="A13" s="177">
        <v>8</v>
      </c>
      <c r="B13" s="180">
        <v>599</v>
      </c>
      <c r="C13" s="178" t="s">
        <v>223</v>
      </c>
      <c r="D13" s="178">
        <v>2019</v>
      </c>
      <c r="E13" s="178">
        <v>1</v>
      </c>
      <c r="F13" s="178"/>
      <c r="G13" s="178">
        <v>1</v>
      </c>
      <c r="H13" s="178">
        <v>1</v>
      </c>
      <c r="I13" s="179" t="s">
        <v>227</v>
      </c>
      <c r="J13" s="179"/>
      <c r="K13" s="178" t="s">
        <v>224</v>
      </c>
      <c r="L13" s="180">
        <v>11</v>
      </c>
      <c r="M13" s="180">
        <v>14</v>
      </c>
      <c r="N13" s="180">
        <v>78.599999999999994</v>
      </c>
      <c r="O13" s="180">
        <v>2</v>
      </c>
      <c r="P13" s="180">
        <v>16</v>
      </c>
      <c r="Q13" s="180">
        <v>12.5</v>
      </c>
      <c r="R13" s="161"/>
      <c r="S13" s="161"/>
    </row>
    <row r="14" spans="1:19" ht="33.75" customHeight="1" x14ac:dyDescent="0.3">
      <c r="A14" s="177">
        <v>8</v>
      </c>
      <c r="B14" s="180">
        <v>599</v>
      </c>
      <c r="C14" s="178" t="s">
        <v>223</v>
      </c>
      <c r="D14" s="178">
        <v>2019</v>
      </c>
      <c r="E14" s="178">
        <v>1</v>
      </c>
      <c r="F14" s="178"/>
      <c r="G14" s="178">
        <v>1</v>
      </c>
      <c r="H14" s="178">
        <v>1</v>
      </c>
      <c r="I14" s="179" t="s">
        <v>228</v>
      </c>
      <c r="J14" s="179"/>
      <c r="K14" s="180" t="s">
        <v>224</v>
      </c>
      <c r="L14" s="180">
        <v>12</v>
      </c>
      <c r="M14" s="180">
        <v>14</v>
      </c>
      <c r="N14" s="180">
        <v>85.7</v>
      </c>
      <c r="O14" s="180">
        <v>4</v>
      </c>
      <c r="P14" s="180">
        <v>16</v>
      </c>
      <c r="Q14" s="180">
        <v>25</v>
      </c>
      <c r="R14" s="161"/>
      <c r="S14" s="161"/>
    </row>
    <row r="15" spans="1:19" ht="33.75" customHeight="1" x14ac:dyDescent="0.3">
      <c r="A15" s="177">
        <v>8</v>
      </c>
      <c r="B15" s="180">
        <v>599</v>
      </c>
      <c r="C15" s="178" t="s">
        <v>223</v>
      </c>
      <c r="D15" s="178">
        <v>2019</v>
      </c>
      <c r="E15" s="178">
        <v>1</v>
      </c>
      <c r="F15" s="178"/>
      <c r="G15" s="178">
        <v>1</v>
      </c>
      <c r="H15" s="178">
        <v>1</v>
      </c>
      <c r="I15" s="179" t="s">
        <v>746</v>
      </c>
      <c r="J15" s="179"/>
      <c r="K15" s="180" t="s">
        <v>224</v>
      </c>
      <c r="L15" s="180">
        <v>1</v>
      </c>
      <c r="M15" s="180">
        <v>14</v>
      </c>
      <c r="N15" s="180">
        <v>7.1</v>
      </c>
      <c r="O15" s="180">
        <v>0</v>
      </c>
      <c r="P15" s="180">
        <v>16</v>
      </c>
      <c r="Q15" s="180">
        <v>0</v>
      </c>
      <c r="R15" s="161"/>
      <c r="S15" s="161"/>
    </row>
    <row r="16" spans="1:19" ht="33.75" customHeight="1" x14ac:dyDescent="0.3">
      <c r="A16" s="177">
        <v>8</v>
      </c>
      <c r="B16" s="180">
        <v>599</v>
      </c>
      <c r="C16" s="178" t="s">
        <v>223</v>
      </c>
      <c r="D16" s="178">
        <v>2019</v>
      </c>
      <c r="E16" s="178">
        <v>1</v>
      </c>
      <c r="F16" s="178"/>
      <c r="G16" s="178">
        <v>1</v>
      </c>
      <c r="H16" s="178">
        <v>1</v>
      </c>
      <c r="I16" s="193" t="s">
        <v>229</v>
      </c>
      <c r="J16" s="183" t="s">
        <v>744</v>
      </c>
      <c r="K16" s="185" t="s">
        <v>224</v>
      </c>
      <c r="L16" s="185">
        <v>9</v>
      </c>
      <c r="M16" s="185">
        <v>14</v>
      </c>
      <c r="N16" s="185">
        <v>64.3</v>
      </c>
      <c r="O16" s="185">
        <v>1</v>
      </c>
      <c r="P16" s="185">
        <v>16</v>
      </c>
      <c r="Q16" s="185">
        <v>6.3</v>
      </c>
      <c r="R16" s="161"/>
      <c r="S16" s="179" t="s">
        <v>230</v>
      </c>
    </row>
    <row r="17" spans="1:19" ht="33.75" customHeight="1" x14ac:dyDescent="0.3">
      <c r="A17" s="177">
        <v>8</v>
      </c>
      <c r="B17" s="180">
        <v>599</v>
      </c>
      <c r="C17" s="178" t="s">
        <v>223</v>
      </c>
      <c r="D17" s="178">
        <v>2019</v>
      </c>
      <c r="E17" s="178">
        <v>1</v>
      </c>
      <c r="F17" s="178"/>
      <c r="G17" s="178">
        <v>1</v>
      </c>
      <c r="H17" s="178">
        <v>1</v>
      </c>
      <c r="I17" s="193" t="s">
        <v>231</v>
      </c>
      <c r="J17" s="183" t="s">
        <v>372</v>
      </c>
      <c r="K17" s="185" t="s">
        <v>224</v>
      </c>
      <c r="L17" s="185">
        <v>1</v>
      </c>
      <c r="M17" s="185">
        <v>14</v>
      </c>
      <c r="N17" s="185">
        <v>7.1</v>
      </c>
      <c r="O17" s="185">
        <v>1</v>
      </c>
      <c r="P17" s="185">
        <v>16</v>
      </c>
      <c r="Q17" s="185">
        <v>6.3</v>
      </c>
      <c r="R17" s="161"/>
      <c r="S17" s="179" t="s">
        <v>232</v>
      </c>
    </row>
    <row r="18" spans="1:19" ht="33.75" customHeight="1" x14ac:dyDescent="0.3">
      <c r="A18" s="177">
        <v>9</v>
      </c>
      <c r="B18" s="223">
        <v>277</v>
      </c>
      <c r="C18" s="178" t="s">
        <v>233</v>
      </c>
      <c r="D18" s="178">
        <v>2019</v>
      </c>
      <c r="E18" s="178">
        <v>1</v>
      </c>
      <c r="F18" s="178">
        <v>1</v>
      </c>
      <c r="G18" s="178">
        <v>3</v>
      </c>
      <c r="H18" s="178">
        <v>3</v>
      </c>
      <c r="I18" s="179" t="s">
        <v>234</v>
      </c>
      <c r="J18" s="179"/>
      <c r="K18" s="180" t="s">
        <v>706</v>
      </c>
      <c r="L18" s="180">
        <v>61</v>
      </c>
      <c r="M18" s="180">
        <v>122</v>
      </c>
      <c r="N18" s="180">
        <v>50</v>
      </c>
      <c r="O18" s="180">
        <v>37</v>
      </c>
      <c r="P18" s="180">
        <v>127</v>
      </c>
      <c r="Q18" s="180">
        <v>29.1</v>
      </c>
      <c r="R18" s="161"/>
      <c r="S18" s="179" t="s">
        <v>236</v>
      </c>
    </row>
    <row r="19" spans="1:19" ht="33.75" customHeight="1" x14ac:dyDescent="0.3">
      <c r="A19" s="177">
        <v>9</v>
      </c>
      <c r="B19" s="180">
        <v>277</v>
      </c>
      <c r="C19" s="178" t="s">
        <v>233</v>
      </c>
      <c r="D19" s="178">
        <v>2019</v>
      </c>
      <c r="E19" s="178">
        <v>1</v>
      </c>
      <c r="F19" s="178"/>
      <c r="G19" s="178">
        <v>3</v>
      </c>
      <c r="H19" s="178">
        <v>3</v>
      </c>
      <c r="I19" s="194" t="s">
        <v>209</v>
      </c>
      <c r="J19" s="195" t="s">
        <v>372</v>
      </c>
      <c r="K19" s="185" t="s">
        <v>235</v>
      </c>
      <c r="L19" s="185"/>
      <c r="M19" s="185">
        <v>122</v>
      </c>
      <c r="N19" s="185">
        <v>13.9</v>
      </c>
      <c r="O19" s="185"/>
      <c r="P19" s="185">
        <v>127</v>
      </c>
      <c r="Q19" s="185">
        <v>16.5</v>
      </c>
      <c r="R19" s="161"/>
      <c r="S19" s="161"/>
    </row>
    <row r="20" spans="1:19" ht="33.75" customHeight="1" x14ac:dyDescent="0.3">
      <c r="A20" s="177">
        <v>9</v>
      </c>
      <c r="B20" s="180">
        <v>277</v>
      </c>
      <c r="C20" s="178" t="s">
        <v>233</v>
      </c>
      <c r="D20" s="178">
        <v>2019</v>
      </c>
      <c r="E20" s="178">
        <v>1</v>
      </c>
      <c r="F20" s="178"/>
      <c r="G20" s="178">
        <v>3</v>
      </c>
      <c r="H20" s="178">
        <v>3</v>
      </c>
      <c r="I20" s="190" t="s">
        <v>212</v>
      </c>
      <c r="J20" s="183" t="s">
        <v>744</v>
      </c>
      <c r="K20" s="185" t="s">
        <v>235</v>
      </c>
      <c r="L20" s="185"/>
      <c r="M20" s="185">
        <v>122</v>
      </c>
      <c r="N20" s="185">
        <v>42.6</v>
      </c>
      <c r="O20" s="185"/>
      <c r="P20" s="185">
        <v>127</v>
      </c>
      <c r="Q20" s="185">
        <v>23.6</v>
      </c>
      <c r="R20" s="161"/>
      <c r="S20" s="161"/>
    </row>
    <row r="21" spans="1:19" ht="33.75" customHeight="1" x14ac:dyDescent="0.3">
      <c r="A21" s="177">
        <v>9</v>
      </c>
      <c r="B21" s="180">
        <v>277</v>
      </c>
      <c r="C21" s="178" t="s">
        <v>233</v>
      </c>
      <c r="D21" s="178">
        <v>2019</v>
      </c>
      <c r="E21" s="178">
        <v>1</v>
      </c>
      <c r="F21" s="178"/>
      <c r="G21" s="178">
        <v>3</v>
      </c>
      <c r="H21" s="178">
        <v>3</v>
      </c>
      <c r="I21" s="179" t="s">
        <v>237</v>
      </c>
      <c r="J21" s="179"/>
      <c r="K21" s="180" t="s">
        <v>706</v>
      </c>
      <c r="L21" s="180">
        <v>6</v>
      </c>
      <c r="M21" s="180">
        <v>122</v>
      </c>
      <c r="N21" s="180">
        <v>4.9000000000000004</v>
      </c>
      <c r="O21" s="180">
        <v>8</v>
      </c>
      <c r="P21" s="180">
        <v>127</v>
      </c>
      <c r="Q21" s="180">
        <v>6.3</v>
      </c>
      <c r="R21" s="161"/>
      <c r="S21" s="161"/>
    </row>
    <row r="22" spans="1:19" ht="33.75" customHeight="1" x14ac:dyDescent="0.3">
      <c r="A22" s="177">
        <v>9</v>
      </c>
      <c r="B22" s="180">
        <v>277</v>
      </c>
      <c r="C22" s="178" t="s">
        <v>233</v>
      </c>
      <c r="D22" s="178">
        <v>2019</v>
      </c>
      <c r="E22" s="178">
        <v>1</v>
      </c>
      <c r="F22" s="178"/>
      <c r="G22" s="178">
        <v>3</v>
      </c>
      <c r="H22" s="178">
        <v>3</v>
      </c>
      <c r="I22" s="179" t="s">
        <v>238</v>
      </c>
      <c r="J22" s="179"/>
      <c r="K22" s="180" t="s">
        <v>706</v>
      </c>
      <c r="L22" s="180">
        <v>5</v>
      </c>
      <c r="M22" s="180">
        <v>122</v>
      </c>
      <c r="N22" s="180">
        <v>4.0999999999999996</v>
      </c>
      <c r="O22" s="180">
        <v>4</v>
      </c>
      <c r="P22" s="180">
        <v>127</v>
      </c>
      <c r="Q22" s="180">
        <v>4.7</v>
      </c>
      <c r="R22" s="161"/>
      <c r="S22" s="161"/>
    </row>
    <row r="23" spans="1:19" ht="33.75" customHeight="1" x14ac:dyDescent="0.3">
      <c r="A23" s="177">
        <v>10</v>
      </c>
      <c r="B23" s="223">
        <v>286</v>
      </c>
      <c r="C23" s="180" t="s">
        <v>239</v>
      </c>
      <c r="D23" s="180">
        <v>2018</v>
      </c>
      <c r="E23" s="178">
        <v>1</v>
      </c>
      <c r="F23" s="180">
        <v>1</v>
      </c>
      <c r="G23" s="180">
        <v>3</v>
      </c>
      <c r="H23" s="180">
        <v>3</v>
      </c>
      <c r="I23" s="161" t="s">
        <v>367</v>
      </c>
      <c r="J23" s="161"/>
      <c r="K23" s="180" t="s">
        <v>240</v>
      </c>
      <c r="L23" s="180">
        <v>37</v>
      </c>
      <c r="M23" s="180">
        <v>368</v>
      </c>
      <c r="N23" s="180">
        <v>10.1</v>
      </c>
      <c r="O23" s="180">
        <v>4</v>
      </c>
      <c r="P23" s="180">
        <v>177</v>
      </c>
      <c r="Q23" s="180">
        <v>2.2999999999999998</v>
      </c>
      <c r="R23" s="180"/>
      <c r="S23" s="161" t="s">
        <v>241</v>
      </c>
    </row>
    <row r="24" spans="1:19" ht="33.75" customHeight="1" x14ac:dyDescent="0.3">
      <c r="A24" s="177">
        <v>10</v>
      </c>
      <c r="B24" s="180">
        <v>286</v>
      </c>
      <c r="C24" s="180" t="s">
        <v>239</v>
      </c>
      <c r="D24" s="180">
        <v>2018</v>
      </c>
      <c r="E24" s="178">
        <v>1</v>
      </c>
      <c r="F24" s="180"/>
      <c r="G24" s="180">
        <v>3</v>
      </c>
      <c r="H24" s="180">
        <v>3</v>
      </c>
      <c r="I24" s="161" t="s">
        <v>242</v>
      </c>
      <c r="J24" s="161"/>
      <c r="K24" s="180" t="s">
        <v>240</v>
      </c>
      <c r="L24" s="180">
        <v>41</v>
      </c>
      <c r="M24" s="180">
        <v>368</v>
      </c>
      <c r="N24" s="180">
        <v>11.1</v>
      </c>
      <c r="O24" s="180">
        <v>4</v>
      </c>
      <c r="P24" s="180">
        <v>177</v>
      </c>
      <c r="Q24" s="180">
        <v>2.2999999999999998</v>
      </c>
      <c r="R24" s="180"/>
      <c r="S24" s="161" t="s">
        <v>243</v>
      </c>
    </row>
    <row r="25" spans="1:19" ht="33.75" customHeight="1" x14ac:dyDescent="0.3">
      <c r="A25" s="177">
        <v>10</v>
      </c>
      <c r="B25" s="180">
        <v>286</v>
      </c>
      <c r="C25" s="180" t="s">
        <v>239</v>
      </c>
      <c r="D25" s="180">
        <v>2018</v>
      </c>
      <c r="E25" s="178">
        <v>1</v>
      </c>
      <c r="F25" s="180"/>
      <c r="G25" s="180">
        <v>3</v>
      </c>
      <c r="H25" s="180">
        <v>3</v>
      </c>
      <c r="I25" s="194" t="s">
        <v>209</v>
      </c>
      <c r="J25" s="195" t="s">
        <v>372</v>
      </c>
      <c r="K25" s="185" t="s">
        <v>240</v>
      </c>
      <c r="L25" s="185">
        <v>78</v>
      </c>
      <c r="M25" s="185">
        <v>368</v>
      </c>
      <c r="N25" s="185"/>
      <c r="O25" s="185">
        <v>8</v>
      </c>
      <c r="P25" s="185">
        <v>177</v>
      </c>
      <c r="Q25" s="185"/>
      <c r="R25" s="180"/>
      <c r="S25" s="161"/>
    </row>
    <row r="26" spans="1:19" ht="33.75" customHeight="1" x14ac:dyDescent="0.3">
      <c r="A26" s="177">
        <v>10</v>
      </c>
      <c r="B26" s="180">
        <v>286</v>
      </c>
      <c r="C26" s="180" t="s">
        <v>239</v>
      </c>
      <c r="D26" s="180">
        <v>2018</v>
      </c>
      <c r="E26" s="178">
        <v>1</v>
      </c>
      <c r="F26" s="180"/>
      <c r="G26" s="180">
        <v>3</v>
      </c>
      <c r="H26" s="180">
        <v>3</v>
      </c>
      <c r="I26" s="190" t="s">
        <v>212</v>
      </c>
      <c r="J26" s="183" t="s">
        <v>744</v>
      </c>
      <c r="K26" s="186" t="s">
        <v>240</v>
      </c>
      <c r="L26" s="186">
        <v>105</v>
      </c>
      <c r="M26" s="186">
        <v>368</v>
      </c>
      <c r="N26" s="186">
        <v>28.5</v>
      </c>
      <c r="O26" s="186">
        <v>5</v>
      </c>
      <c r="P26" s="186">
        <v>177</v>
      </c>
      <c r="Q26" s="186">
        <v>2.8</v>
      </c>
      <c r="R26" s="180"/>
      <c r="S26" s="180"/>
    </row>
    <row r="27" spans="1:19" ht="33.75" customHeight="1" x14ac:dyDescent="0.3">
      <c r="A27" s="177">
        <v>10</v>
      </c>
      <c r="B27" s="180">
        <v>286</v>
      </c>
      <c r="C27" s="180" t="s">
        <v>239</v>
      </c>
      <c r="D27" s="180">
        <v>2018</v>
      </c>
      <c r="E27" s="178">
        <v>1</v>
      </c>
      <c r="F27" s="180"/>
      <c r="G27" s="180">
        <v>3</v>
      </c>
      <c r="H27" s="180">
        <v>3</v>
      </c>
      <c r="I27" s="179" t="s">
        <v>1167</v>
      </c>
      <c r="J27" s="189" t="s">
        <v>213</v>
      </c>
      <c r="K27" s="180" t="s">
        <v>0</v>
      </c>
      <c r="L27" s="180" t="s">
        <v>0</v>
      </c>
      <c r="M27" s="180">
        <v>368</v>
      </c>
      <c r="N27" s="180">
        <v>5.2</v>
      </c>
      <c r="O27" s="180"/>
      <c r="P27" s="180"/>
      <c r="Q27" s="180"/>
      <c r="R27" s="180"/>
      <c r="S27" s="161" t="s">
        <v>1168</v>
      </c>
    </row>
    <row r="28" spans="1:19" ht="33.75" customHeight="1" x14ac:dyDescent="0.3">
      <c r="A28" s="177">
        <v>11</v>
      </c>
      <c r="B28" s="223">
        <v>287</v>
      </c>
      <c r="C28" s="180" t="s">
        <v>244</v>
      </c>
      <c r="D28" s="180">
        <v>2018</v>
      </c>
      <c r="E28" s="178">
        <v>1</v>
      </c>
      <c r="F28" s="180">
        <v>1</v>
      </c>
      <c r="G28" s="180">
        <v>1</v>
      </c>
      <c r="H28" s="180">
        <v>1</v>
      </c>
      <c r="I28" s="194" t="s">
        <v>209</v>
      </c>
      <c r="J28" s="195" t="s">
        <v>209</v>
      </c>
      <c r="K28" s="186" t="s">
        <v>245</v>
      </c>
      <c r="L28" s="186">
        <v>0</v>
      </c>
      <c r="M28" s="186">
        <v>18</v>
      </c>
      <c r="N28" s="186">
        <v>0</v>
      </c>
      <c r="O28" s="186">
        <v>0</v>
      </c>
      <c r="P28" s="186">
        <v>26</v>
      </c>
      <c r="Q28" s="186">
        <v>0</v>
      </c>
      <c r="R28" s="180"/>
      <c r="S28" s="179" t="s">
        <v>748</v>
      </c>
    </row>
    <row r="29" spans="1:19" ht="33.75" customHeight="1" x14ac:dyDescent="0.3">
      <c r="A29" s="177">
        <v>11</v>
      </c>
      <c r="B29" s="180">
        <v>287</v>
      </c>
      <c r="C29" s="180" t="s">
        <v>244</v>
      </c>
      <c r="D29" s="180">
        <v>2018</v>
      </c>
      <c r="E29" s="178">
        <v>1</v>
      </c>
      <c r="F29" s="180"/>
      <c r="G29" s="180">
        <v>1</v>
      </c>
      <c r="H29" s="180">
        <v>1</v>
      </c>
      <c r="I29" s="190" t="s">
        <v>212</v>
      </c>
      <c r="J29" s="183" t="s">
        <v>212</v>
      </c>
      <c r="K29" s="186" t="s">
        <v>245</v>
      </c>
      <c r="L29" s="186">
        <v>6</v>
      </c>
      <c r="M29" s="186">
        <v>18</v>
      </c>
      <c r="N29" s="186">
        <v>16</v>
      </c>
      <c r="O29" s="186">
        <v>2</v>
      </c>
      <c r="P29" s="186">
        <v>26</v>
      </c>
      <c r="Q29" s="186"/>
      <c r="R29" s="180"/>
      <c r="S29" s="179" t="s">
        <v>246</v>
      </c>
    </row>
    <row r="30" spans="1:19" ht="33.75" customHeight="1" x14ac:dyDescent="0.3">
      <c r="A30" s="177">
        <v>11</v>
      </c>
      <c r="B30" s="180">
        <v>287</v>
      </c>
      <c r="C30" s="180" t="s">
        <v>244</v>
      </c>
      <c r="D30" s="180">
        <v>2018</v>
      </c>
      <c r="E30" s="178">
        <v>1</v>
      </c>
      <c r="F30" s="180"/>
      <c r="G30" s="180">
        <v>1</v>
      </c>
      <c r="H30" s="180">
        <v>1</v>
      </c>
      <c r="I30" s="161" t="s">
        <v>247</v>
      </c>
      <c r="J30" s="196" t="s">
        <v>956</v>
      </c>
      <c r="K30" s="180" t="s">
        <v>245</v>
      </c>
      <c r="L30" s="180">
        <v>3</v>
      </c>
      <c r="M30" s="180">
        <v>18</v>
      </c>
      <c r="N30" s="180"/>
      <c r="O30" s="180">
        <v>1</v>
      </c>
      <c r="P30" s="180">
        <v>26</v>
      </c>
      <c r="Q30" s="180"/>
      <c r="R30" s="180"/>
      <c r="S30" s="179" t="s">
        <v>248</v>
      </c>
    </row>
    <row r="31" spans="1:19" ht="33.75" customHeight="1" x14ac:dyDescent="0.3">
      <c r="A31" s="177">
        <v>12</v>
      </c>
      <c r="B31" s="223">
        <v>300</v>
      </c>
      <c r="C31" s="180" t="s">
        <v>249</v>
      </c>
      <c r="D31" s="180">
        <v>2017</v>
      </c>
      <c r="E31" s="178">
        <v>1</v>
      </c>
      <c r="F31" s="180">
        <v>1</v>
      </c>
      <c r="G31" s="180">
        <v>1</v>
      </c>
      <c r="H31" s="180">
        <v>1</v>
      </c>
      <c r="I31" s="194" t="s">
        <v>209</v>
      </c>
      <c r="J31" s="195" t="s">
        <v>209</v>
      </c>
      <c r="K31" s="186" t="s">
        <v>235</v>
      </c>
      <c r="L31" s="186">
        <v>2</v>
      </c>
      <c r="M31" s="186">
        <v>29</v>
      </c>
      <c r="N31" s="186"/>
      <c r="O31" s="186">
        <v>0</v>
      </c>
      <c r="P31" s="186">
        <v>26</v>
      </c>
      <c r="Q31" s="186">
        <v>0</v>
      </c>
      <c r="R31" s="180"/>
      <c r="S31" s="179" t="s">
        <v>368</v>
      </c>
    </row>
    <row r="32" spans="1:19" ht="33.75" customHeight="1" x14ac:dyDescent="0.3">
      <c r="A32" s="177">
        <v>12</v>
      </c>
      <c r="B32" s="180">
        <v>300</v>
      </c>
      <c r="C32" s="180" t="s">
        <v>249</v>
      </c>
      <c r="D32" s="180">
        <v>2017</v>
      </c>
      <c r="E32" s="178">
        <v>1</v>
      </c>
      <c r="F32" s="180"/>
      <c r="G32" s="180">
        <v>1</v>
      </c>
      <c r="H32" s="180">
        <v>1</v>
      </c>
      <c r="I32" s="190" t="s">
        <v>212</v>
      </c>
      <c r="J32" s="183" t="s">
        <v>212</v>
      </c>
      <c r="K32" s="186" t="s">
        <v>235</v>
      </c>
      <c r="L32" s="186">
        <v>49</v>
      </c>
      <c r="M32" s="186" t="s">
        <v>250</v>
      </c>
      <c r="N32" s="186">
        <v>4.1100000000000003</v>
      </c>
      <c r="O32" s="186">
        <v>0</v>
      </c>
      <c r="P32" s="186" t="s">
        <v>250</v>
      </c>
      <c r="Q32" s="186">
        <v>0</v>
      </c>
      <c r="R32" s="180"/>
      <c r="S32" s="179" t="s">
        <v>251</v>
      </c>
    </row>
    <row r="33" spans="1:19" ht="33.75" customHeight="1" x14ac:dyDescent="0.3">
      <c r="A33" s="177">
        <v>12</v>
      </c>
      <c r="B33" s="180">
        <v>300</v>
      </c>
      <c r="C33" s="180" t="s">
        <v>249</v>
      </c>
      <c r="D33" s="180">
        <v>2017</v>
      </c>
      <c r="E33" s="178">
        <v>1</v>
      </c>
      <c r="F33" s="180"/>
      <c r="G33" s="180">
        <v>1</v>
      </c>
      <c r="H33" s="180">
        <v>1</v>
      </c>
      <c r="I33" s="161"/>
      <c r="J33" s="161"/>
      <c r="K33" s="180" t="s">
        <v>235</v>
      </c>
      <c r="L33" s="180">
        <v>19</v>
      </c>
      <c r="M33" s="180" t="s">
        <v>250</v>
      </c>
      <c r="N33" s="180">
        <v>1.1200000000000001</v>
      </c>
      <c r="O33" s="180">
        <v>0</v>
      </c>
      <c r="P33" s="180" t="s">
        <v>250</v>
      </c>
      <c r="Q33" s="180">
        <v>0</v>
      </c>
      <c r="R33" s="180"/>
      <c r="S33" s="179" t="s">
        <v>252</v>
      </c>
    </row>
    <row r="34" spans="1:19" ht="33.75" customHeight="1" x14ac:dyDescent="0.3">
      <c r="A34" s="177">
        <v>13</v>
      </c>
      <c r="B34" s="223">
        <v>297</v>
      </c>
      <c r="C34" s="180" t="s">
        <v>253</v>
      </c>
      <c r="D34" s="180">
        <v>2017</v>
      </c>
      <c r="E34" s="178">
        <v>1</v>
      </c>
      <c r="F34" s="180">
        <v>1</v>
      </c>
      <c r="G34" s="180">
        <v>1</v>
      </c>
      <c r="H34" s="180">
        <v>1</v>
      </c>
      <c r="I34" s="161" t="s">
        <v>254</v>
      </c>
      <c r="J34" s="161"/>
      <c r="K34" s="180" t="s">
        <v>255</v>
      </c>
      <c r="L34" s="180">
        <v>216</v>
      </c>
      <c r="M34" s="180">
        <v>36</v>
      </c>
      <c r="N34" s="180"/>
      <c r="O34" s="180">
        <v>174</v>
      </c>
      <c r="P34" s="180">
        <v>34</v>
      </c>
      <c r="Q34" s="180"/>
      <c r="R34" s="180">
        <v>0.05</v>
      </c>
      <c r="S34" s="179" t="s">
        <v>256</v>
      </c>
    </row>
    <row r="35" spans="1:19" ht="33.75" customHeight="1" x14ac:dyDescent="0.3">
      <c r="A35" s="177">
        <v>13</v>
      </c>
      <c r="B35" s="180">
        <v>297</v>
      </c>
      <c r="C35" s="180" t="s">
        <v>253</v>
      </c>
      <c r="D35" s="180">
        <v>2017</v>
      </c>
      <c r="E35" s="178">
        <v>1</v>
      </c>
      <c r="F35" s="180"/>
      <c r="G35" s="180">
        <v>1</v>
      </c>
      <c r="H35" s="180">
        <v>1</v>
      </c>
      <c r="I35" s="161" t="s">
        <v>257</v>
      </c>
      <c r="J35" s="197" t="s">
        <v>213</v>
      </c>
      <c r="K35" s="180" t="s">
        <v>255</v>
      </c>
      <c r="L35" s="180">
        <v>64</v>
      </c>
      <c r="M35" s="180">
        <v>36</v>
      </c>
      <c r="N35" s="180"/>
      <c r="O35" s="180">
        <v>18</v>
      </c>
      <c r="P35" s="180">
        <v>34</v>
      </c>
      <c r="Q35" s="180"/>
      <c r="R35" s="180" t="s">
        <v>258</v>
      </c>
      <c r="S35" s="179" t="s">
        <v>256</v>
      </c>
    </row>
    <row r="36" spans="1:19" ht="33.75" customHeight="1" x14ac:dyDescent="0.3">
      <c r="A36" s="177">
        <v>13</v>
      </c>
      <c r="B36" s="180">
        <v>297</v>
      </c>
      <c r="C36" s="180" t="s">
        <v>253</v>
      </c>
      <c r="D36" s="180">
        <v>2017</v>
      </c>
      <c r="E36" s="178">
        <v>1</v>
      </c>
      <c r="F36" s="180"/>
      <c r="G36" s="180">
        <v>1</v>
      </c>
      <c r="H36" s="180">
        <v>1</v>
      </c>
      <c r="I36" s="161" t="s">
        <v>254</v>
      </c>
      <c r="J36" s="161"/>
      <c r="K36" s="180" t="s">
        <v>255</v>
      </c>
      <c r="L36" s="180">
        <v>35</v>
      </c>
      <c r="M36" s="180">
        <v>36</v>
      </c>
      <c r="N36" s="180">
        <v>97.2</v>
      </c>
      <c r="O36" s="180">
        <v>33</v>
      </c>
      <c r="P36" s="180">
        <v>34</v>
      </c>
      <c r="Q36" s="180">
        <v>97.1</v>
      </c>
      <c r="R36" s="180" t="s">
        <v>259</v>
      </c>
      <c r="S36" s="161"/>
    </row>
    <row r="37" spans="1:19" ht="33.75" customHeight="1" x14ac:dyDescent="0.3">
      <c r="A37" s="177">
        <v>13</v>
      </c>
      <c r="B37" s="180">
        <v>297</v>
      </c>
      <c r="C37" s="180" t="s">
        <v>253</v>
      </c>
      <c r="D37" s="180">
        <v>2017</v>
      </c>
      <c r="E37" s="178">
        <v>1</v>
      </c>
      <c r="F37" s="180"/>
      <c r="G37" s="180">
        <v>1</v>
      </c>
      <c r="H37" s="180">
        <v>1</v>
      </c>
      <c r="I37" s="179" t="s">
        <v>260</v>
      </c>
      <c r="J37" s="179"/>
      <c r="K37" s="180" t="s">
        <v>255</v>
      </c>
      <c r="L37" s="180">
        <v>20</v>
      </c>
      <c r="M37" s="180">
        <v>36</v>
      </c>
      <c r="N37" s="180">
        <v>55.6</v>
      </c>
      <c r="O37" s="180">
        <v>9</v>
      </c>
      <c r="P37" s="180">
        <v>34</v>
      </c>
      <c r="Q37" s="180">
        <v>26.5</v>
      </c>
      <c r="R37" s="180">
        <v>0.02</v>
      </c>
      <c r="S37" s="161"/>
    </row>
    <row r="38" spans="1:19" ht="33.75" customHeight="1" x14ac:dyDescent="0.3">
      <c r="A38" s="177">
        <v>13</v>
      </c>
      <c r="B38" s="180">
        <v>297</v>
      </c>
      <c r="C38" s="180" t="s">
        <v>253</v>
      </c>
      <c r="D38" s="180">
        <v>2017</v>
      </c>
      <c r="E38" s="178">
        <v>1</v>
      </c>
      <c r="F38" s="180"/>
      <c r="G38" s="180">
        <v>1</v>
      </c>
      <c r="H38" s="180">
        <v>1</v>
      </c>
      <c r="I38" s="179" t="s">
        <v>261</v>
      </c>
      <c r="J38" s="179"/>
      <c r="K38" s="180" t="s">
        <v>255</v>
      </c>
      <c r="L38" s="180">
        <v>17</v>
      </c>
      <c r="M38" s="180">
        <v>36</v>
      </c>
      <c r="N38" s="180">
        <v>47.2</v>
      </c>
      <c r="O38" s="180">
        <v>4</v>
      </c>
      <c r="P38" s="180">
        <v>34</v>
      </c>
      <c r="Q38" s="180">
        <v>11.8</v>
      </c>
      <c r="R38" s="180">
        <v>2E-3</v>
      </c>
      <c r="S38" s="161"/>
    </row>
    <row r="39" spans="1:19" ht="33.75" customHeight="1" x14ac:dyDescent="0.3">
      <c r="A39" s="177">
        <v>13</v>
      </c>
      <c r="B39" s="180">
        <v>297</v>
      </c>
      <c r="C39" s="180" t="s">
        <v>253</v>
      </c>
      <c r="D39" s="180">
        <v>2017</v>
      </c>
      <c r="E39" s="178">
        <v>1</v>
      </c>
      <c r="F39" s="180"/>
      <c r="G39" s="180">
        <v>1</v>
      </c>
      <c r="H39" s="180">
        <v>1</v>
      </c>
      <c r="I39" s="179" t="s">
        <v>262</v>
      </c>
      <c r="J39" s="179"/>
      <c r="K39" s="180" t="s">
        <v>255</v>
      </c>
      <c r="L39" s="180">
        <v>8</v>
      </c>
      <c r="M39" s="180">
        <v>36</v>
      </c>
      <c r="N39" s="180">
        <v>22.2</v>
      </c>
      <c r="O39" s="180">
        <v>8</v>
      </c>
      <c r="P39" s="180">
        <v>34</v>
      </c>
      <c r="Q39" s="180">
        <v>23.5</v>
      </c>
      <c r="R39" s="180" t="s">
        <v>259</v>
      </c>
      <c r="S39" s="161"/>
    </row>
    <row r="40" spans="1:19" ht="33.75" customHeight="1" x14ac:dyDescent="0.3">
      <c r="A40" s="177">
        <v>13</v>
      </c>
      <c r="B40" s="180">
        <v>297</v>
      </c>
      <c r="C40" s="180" t="s">
        <v>253</v>
      </c>
      <c r="D40" s="180">
        <v>2017</v>
      </c>
      <c r="E40" s="178">
        <v>1</v>
      </c>
      <c r="F40" s="180"/>
      <c r="G40" s="180">
        <v>1</v>
      </c>
      <c r="H40" s="180">
        <v>1</v>
      </c>
      <c r="I40" s="179" t="s">
        <v>263</v>
      </c>
      <c r="J40" s="179"/>
      <c r="K40" s="180" t="s">
        <v>255</v>
      </c>
      <c r="L40" s="180">
        <v>1</v>
      </c>
      <c r="M40" s="180">
        <v>36</v>
      </c>
      <c r="N40" s="180">
        <v>2.9</v>
      </c>
      <c r="O40" s="180">
        <v>0</v>
      </c>
      <c r="P40" s="180">
        <v>34</v>
      </c>
      <c r="Q40" s="180">
        <v>0</v>
      </c>
      <c r="R40" s="180">
        <v>0.49</v>
      </c>
      <c r="S40" s="161"/>
    </row>
    <row r="41" spans="1:19" ht="33.75" customHeight="1" x14ac:dyDescent="0.3">
      <c r="A41" s="177">
        <v>13</v>
      </c>
      <c r="B41" s="180">
        <v>297</v>
      </c>
      <c r="C41" s="180" t="s">
        <v>253</v>
      </c>
      <c r="D41" s="180">
        <v>2017</v>
      </c>
      <c r="E41" s="178">
        <v>1</v>
      </c>
      <c r="F41" s="180"/>
      <c r="G41" s="180">
        <v>1</v>
      </c>
      <c r="H41" s="180">
        <v>1</v>
      </c>
      <c r="I41" s="161" t="s">
        <v>845</v>
      </c>
      <c r="J41" s="197" t="s">
        <v>264</v>
      </c>
      <c r="K41" s="180"/>
      <c r="L41" s="180">
        <v>0</v>
      </c>
      <c r="M41" s="180">
        <v>36</v>
      </c>
      <c r="N41" s="180"/>
      <c r="O41" s="180">
        <v>0</v>
      </c>
      <c r="P41" s="180">
        <v>34</v>
      </c>
      <c r="Q41" s="180"/>
      <c r="R41" s="180"/>
      <c r="S41" s="179" t="s">
        <v>265</v>
      </c>
    </row>
    <row r="42" spans="1:19" ht="33.75" customHeight="1" x14ac:dyDescent="0.3">
      <c r="A42" s="177">
        <v>14</v>
      </c>
      <c r="B42" s="223">
        <v>311</v>
      </c>
      <c r="C42" s="180" t="s">
        <v>249</v>
      </c>
      <c r="D42" s="180">
        <v>2016</v>
      </c>
      <c r="E42" s="178">
        <v>1</v>
      </c>
      <c r="F42" s="180">
        <v>1</v>
      </c>
      <c r="G42" s="180">
        <v>1</v>
      </c>
      <c r="H42" s="180">
        <v>1</v>
      </c>
      <c r="I42" s="161" t="s">
        <v>209</v>
      </c>
      <c r="J42" s="196" t="s">
        <v>209</v>
      </c>
      <c r="K42" s="180" t="s">
        <v>255</v>
      </c>
      <c r="L42" s="180">
        <v>0</v>
      </c>
      <c r="M42" s="180">
        <v>31</v>
      </c>
      <c r="N42" s="180">
        <v>0</v>
      </c>
      <c r="O42" s="180">
        <v>0</v>
      </c>
      <c r="P42" s="180">
        <v>24</v>
      </c>
      <c r="Q42" s="180">
        <v>0</v>
      </c>
      <c r="R42" s="180" t="s">
        <v>0</v>
      </c>
      <c r="S42" s="180"/>
    </row>
    <row r="43" spans="1:19" ht="33.75" customHeight="1" x14ac:dyDescent="0.3">
      <c r="A43" s="177">
        <v>14</v>
      </c>
      <c r="B43" s="180">
        <v>311</v>
      </c>
      <c r="C43" s="180" t="s">
        <v>249</v>
      </c>
      <c r="D43" s="180">
        <v>2016</v>
      </c>
      <c r="E43" s="178">
        <v>1</v>
      </c>
      <c r="F43" s="180"/>
      <c r="G43" s="180">
        <v>1</v>
      </c>
      <c r="H43" s="180">
        <v>1</v>
      </c>
      <c r="I43" s="179" t="s">
        <v>212</v>
      </c>
      <c r="J43" s="198" t="s">
        <v>212</v>
      </c>
      <c r="K43" s="180" t="s">
        <v>255</v>
      </c>
      <c r="L43" s="180">
        <v>39</v>
      </c>
      <c r="M43" s="181">
        <v>768</v>
      </c>
      <c r="N43" s="180">
        <v>5.08</v>
      </c>
      <c r="O43" s="180">
        <v>0</v>
      </c>
      <c r="P43" s="180">
        <v>24</v>
      </c>
      <c r="Q43" s="180">
        <v>0</v>
      </c>
      <c r="R43" s="180"/>
      <c r="S43" s="179" t="s">
        <v>251</v>
      </c>
    </row>
    <row r="44" spans="1:19" ht="33.75" customHeight="1" x14ac:dyDescent="0.3">
      <c r="A44" s="177">
        <v>14</v>
      </c>
      <c r="B44" s="180">
        <v>311</v>
      </c>
      <c r="C44" s="180" t="s">
        <v>249</v>
      </c>
      <c r="D44" s="180">
        <v>2016</v>
      </c>
      <c r="E44" s="178">
        <v>1</v>
      </c>
      <c r="F44" s="180"/>
      <c r="G44" s="180">
        <v>1</v>
      </c>
      <c r="H44" s="180">
        <v>1</v>
      </c>
      <c r="I44" s="161"/>
      <c r="J44" s="161"/>
      <c r="K44" s="180" t="s">
        <v>255</v>
      </c>
      <c r="L44" s="180">
        <v>11</v>
      </c>
      <c r="M44" s="180">
        <v>768</v>
      </c>
      <c r="N44" s="180">
        <v>1.48</v>
      </c>
      <c r="O44" s="180">
        <v>0</v>
      </c>
      <c r="P44" s="180">
        <v>24</v>
      </c>
      <c r="Q44" s="180">
        <v>0</v>
      </c>
      <c r="R44" s="180"/>
      <c r="S44" s="179" t="s">
        <v>252</v>
      </c>
    </row>
    <row r="45" spans="1:19" ht="33.75" customHeight="1" x14ac:dyDescent="0.3">
      <c r="A45" s="177">
        <v>15</v>
      </c>
      <c r="B45" s="223">
        <v>308</v>
      </c>
      <c r="C45" s="180" t="s">
        <v>244</v>
      </c>
      <c r="D45" s="180">
        <v>2016</v>
      </c>
      <c r="E45" s="178">
        <v>1</v>
      </c>
      <c r="F45" s="180">
        <v>1</v>
      </c>
      <c r="G45" s="180">
        <v>3</v>
      </c>
      <c r="H45" s="180">
        <v>3</v>
      </c>
      <c r="I45" s="190" t="s">
        <v>212</v>
      </c>
      <c r="J45" s="183" t="s">
        <v>212</v>
      </c>
      <c r="K45" s="186" t="s">
        <v>235</v>
      </c>
      <c r="L45" s="186">
        <v>1</v>
      </c>
      <c r="M45" s="186">
        <v>18</v>
      </c>
      <c r="N45" s="186">
        <v>5.56</v>
      </c>
      <c r="O45" s="186">
        <v>0</v>
      </c>
      <c r="P45" s="186">
        <v>18</v>
      </c>
      <c r="Q45" s="186">
        <v>0</v>
      </c>
      <c r="R45" s="180" t="s">
        <v>0</v>
      </c>
      <c r="S45" s="179" t="s">
        <v>369</v>
      </c>
    </row>
    <row r="46" spans="1:19" ht="33.75" customHeight="1" x14ac:dyDescent="0.3">
      <c r="A46" s="177">
        <v>15</v>
      </c>
      <c r="B46" s="180">
        <v>308</v>
      </c>
      <c r="C46" s="180" t="s">
        <v>244</v>
      </c>
      <c r="D46" s="180">
        <v>2016</v>
      </c>
      <c r="E46" s="178">
        <v>1</v>
      </c>
      <c r="F46" s="180"/>
      <c r="G46" s="180">
        <v>3</v>
      </c>
      <c r="H46" s="180">
        <v>3</v>
      </c>
      <c r="I46" s="190" t="s">
        <v>209</v>
      </c>
      <c r="J46" s="183" t="s">
        <v>209</v>
      </c>
      <c r="K46" s="186" t="s">
        <v>235</v>
      </c>
      <c r="L46" s="186">
        <v>0</v>
      </c>
      <c r="M46" s="186">
        <v>18</v>
      </c>
      <c r="N46" s="186">
        <v>0</v>
      </c>
      <c r="O46" s="186">
        <v>0</v>
      </c>
      <c r="P46" s="186">
        <v>18</v>
      </c>
      <c r="Q46" s="186">
        <v>0</v>
      </c>
      <c r="R46" s="180" t="s">
        <v>0</v>
      </c>
      <c r="S46" s="179" t="s">
        <v>267</v>
      </c>
    </row>
    <row r="47" spans="1:19" ht="33.75" customHeight="1" x14ac:dyDescent="0.3">
      <c r="A47" s="177">
        <v>16</v>
      </c>
      <c r="B47" s="223">
        <v>332</v>
      </c>
      <c r="C47" s="178" t="s">
        <v>272</v>
      </c>
      <c r="D47" s="178">
        <v>2014</v>
      </c>
      <c r="E47" s="178">
        <v>1</v>
      </c>
      <c r="F47" s="178">
        <v>1</v>
      </c>
      <c r="G47" s="178">
        <v>3</v>
      </c>
      <c r="H47" s="178">
        <v>3</v>
      </c>
      <c r="I47" s="179" t="s">
        <v>273</v>
      </c>
      <c r="J47" s="179"/>
      <c r="K47" s="180"/>
      <c r="L47" s="180"/>
      <c r="M47" s="180">
        <v>61</v>
      </c>
      <c r="N47" s="199">
        <v>7.0000000000000001E-3</v>
      </c>
      <c r="O47" s="180"/>
      <c r="P47" s="180">
        <v>59</v>
      </c>
      <c r="Q47" s="180"/>
      <c r="R47" s="180"/>
      <c r="S47" s="179" t="s">
        <v>274</v>
      </c>
    </row>
    <row r="48" spans="1:19" ht="33.75" customHeight="1" x14ac:dyDescent="0.3">
      <c r="A48" s="177">
        <v>16</v>
      </c>
      <c r="B48" s="180">
        <v>332</v>
      </c>
      <c r="C48" s="178" t="s">
        <v>272</v>
      </c>
      <c r="D48" s="178">
        <v>2014</v>
      </c>
      <c r="E48" s="178">
        <v>1</v>
      </c>
      <c r="F48" s="178"/>
      <c r="G48" s="178">
        <v>3</v>
      </c>
      <c r="H48" s="178">
        <v>3</v>
      </c>
      <c r="I48" s="179" t="s">
        <v>209</v>
      </c>
      <c r="J48" s="179"/>
      <c r="K48" s="180"/>
      <c r="L48" s="161"/>
      <c r="M48" s="180">
        <v>61</v>
      </c>
      <c r="N48" s="180">
        <v>0.2</v>
      </c>
      <c r="O48" s="180"/>
      <c r="P48" s="180"/>
      <c r="Q48" s="180"/>
      <c r="R48" s="180"/>
      <c r="S48" s="179" t="s">
        <v>275</v>
      </c>
    </row>
    <row r="49" spans="1:19" ht="33.75" customHeight="1" x14ac:dyDescent="0.3">
      <c r="A49" s="177">
        <v>16</v>
      </c>
      <c r="B49" s="180">
        <v>332</v>
      </c>
      <c r="C49" s="178" t="s">
        <v>272</v>
      </c>
      <c r="D49" s="178">
        <v>2014</v>
      </c>
      <c r="E49" s="178">
        <v>1</v>
      </c>
      <c r="F49" s="178"/>
      <c r="G49" s="178">
        <v>3</v>
      </c>
      <c r="H49" s="178">
        <v>3</v>
      </c>
      <c r="I49" s="179" t="s">
        <v>370</v>
      </c>
      <c r="J49" s="179"/>
      <c r="K49" s="180"/>
      <c r="L49" s="180"/>
      <c r="M49" s="180">
        <v>61</v>
      </c>
      <c r="N49" s="199">
        <v>6.0000000000000001E-3</v>
      </c>
      <c r="O49" s="180"/>
      <c r="P49" s="180"/>
      <c r="Q49" s="180"/>
      <c r="R49" s="180"/>
      <c r="S49" s="179" t="s">
        <v>371</v>
      </c>
    </row>
    <row r="50" spans="1:19" ht="33.75" customHeight="1" x14ac:dyDescent="0.3">
      <c r="A50" s="177">
        <v>16</v>
      </c>
      <c r="B50" s="180">
        <v>332</v>
      </c>
      <c r="C50" s="178" t="s">
        <v>272</v>
      </c>
      <c r="D50" s="178">
        <v>2014</v>
      </c>
      <c r="E50" s="178">
        <v>1</v>
      </c>
      <c r="F50" s="178"/>
      <c r="G50" s="178">
        <v>3</v>
      </c>
      <c r="H50" s="178">
        <v>3</v>
      </c>
      <c r="I50" s="179" t="s">
        <v>373</v>
      </c>
      <c r="J50" s="179"/>
      <c r="K50" s="180"/>
      <c r="L50" s="180">
        <v>0</v>
      </c>
      <c r="M50" s="180">
        <v>61</v>
      </c>
      <c r="N50" s="180"/>
      <c r="O50" s="180">
        <v>0</v>
      </c>
      <c r="P50" s="180">
        <v>59</v>
      </c>
      <c r="Q50" s="180"/>
      <c r="R50" s="180"/>
      <c r="S50" s="180"/>
    </row>
    <row r="51" spans="1:19" ht="33.75" customHeight="1" x14ac:dyDescent="0.3">
      <c r="A51" s="177">
        <v>17</v>
      </c>
      <c r="B51" s="223">
        <v>345</v>
      </c>
      <c r="C51" s="178" t="s">
        <v>278</v>
      </c>
      <c r="D51" s="178">
        <v>2013</v>
      </c>
      <c r="E51" s="178">
        <v>1</v>
      </c>
      <c r="F51" s="178">
        <v>1</v>
      </c>
      <c r="G51" s="178">
        <v>3</v>
      </c>
      <c r="H51" s="178">
        <v>3</v>
      </c>
      <c r="I51" s="190" t="s">
        <v>209</v>
      </c>
      <c r="J51" s="183" t="s">
        <v>209</v>
      </c>
      <c r="K51" s="186" t="s">
        <v>235</v>
      </c>
      <c r="L51" s="186" t="s">
        <v>374</v>
      </c>
      <c r="M51" s="186">
        <v>175</v>
      </c>
      <c r="N51" s="186"/>
      <c r="O51" s="186" t="s">
        <v>375</v>
      </c>
      <c r="P51" s="186">
        <v>94</v>
      </c>
      <c r="Q51" s="186"/>
      <c r="R51" s="180"/>
      <c r="S51" s="161"/>
    </row>
    <row r="52" spans="1:19" ht="33.75" customHeight="1" x14ac:dyDescent="0.3">
      <c r="A52" s="177">
        <v>17</v>
      </c>
      <c r="B52" s="180">
        <v>345</v>
      </c>
      <c r="C52" s="178" t="s">
        <v>278</v>
      </c>
      <c r="D52" s="178">
        <v>2013</v>
      </c>
      <c r="E52" s="178">
        <v>1</v>
      </c>
      <c r="F52" s="178"/>
      <c r="G52" s="178">
        <v>3</v>
      </c>
      <c r="H52" s="178">
        <v>3</v>
      </c>
      <c r="I52" s="190" t="s">
        <v>212</v>
      </c>
      <c r="J52" s="183" t="s">
        <v>212</v>
      </c>
      <c r="K52" s="186" t="s">
        <v>235</v>
      </c>
      <c r="L52" s="186">
        <v>66</v>
      </c>
      <c r="M52" s="201">
        <v>175</v>
      </c>
      <c r="N52" s="186">
        <v>35.5</v>
      </c>
      <c r="O52" s="186">
        <v>29</v>
      </c>
      <c r="P52" s="201">
        <v>94</v>
      </c>
      <c r="Q52" s="186">
        <v>29.3</v>
      </c>
      <c r="R52" s="180"/>
      <c r="S52" s="180"/>
    </row>
    <row r="53" spans="1:19" ht="33.75" customHeight="1" x14ac:dyDescent="0.3">
      <c r="A53" s="177">
        <v>17</v>
      </c>
      <c r="B53" s="180">
        <v>345</v>
      </c>
      <c r="C53" s="178" t="s">
        <v>278</v>
      </c>
      <c r="D53" s="178">
        <v>2013</v>
      </c>
      <c r="E53" s="178">
        <v>1</v>
      </c>
      <c r="F53" s="178"/>
      <c r="G53" s="178">
        <v>3</v>
      </c>
      <c r="H53" s="178">
        <v>3</v>
      </c>
      <c r="I53" s="179" t="s">
        <v>958</v>
      </c>
      <c r="J53" s="179" t="s">
        <v>958</v>
      </c>
      <c r="K53" s="180" t="s">
        <v>235</v>
      </c>
      <c r="L53" s="180">
        <v>0</v>
      </c>
      <c r="M53" s="180">
        <v>175</v>
      </c>
      <c r="N53" s="180"/>
      <c r="O53" s="180">
        <v>0</v>
      </c>
      <c r="P53" s="180">
        <v>94</v>
      </c>
      <c r="Q53" s="180"/>
      <c r="R53" s="180"/>
      <c r="S53" s="179" t="s">
        <v>376</v>
      </c>
    </row>
    <row r="54" spans="1:19" ht="33.75" customHeight="1" x14ac:dyDescent="0.3">
      <c r="A54" s="177">
        <v>18</v>
      </c>
      <c r="B54" s="223">
        <v>370</v>
      </c>
      <c r="C54" s="178" t="s">
        <v>278</v>
      </c>
      <c r="D54" s="178">
        <v>2012</v>
      </c>
      <c r="E54" s="178">
        <v>1</v>
      </c>
      <c r="F54" s="178">
        <v>1</v>
      </c>
      <c r="G54" s="178">
        <v>3</v>
      </c>
      <c r="H54" s="178">
        <v>3</v>
      </c>
      <c r="I54" s="193" t="s">
        <v>209</v>
      </c>
      <c r="J54" s="183" t="s">
        <v>209</v>
      </c>
      <c r="K54" s="185" t="s">
        <v>235</v>
      </c>
      <c r="L54" s="185">
        <v>95</v>
      </c>
      <c r="M54" s="185">
        <v>135</v>
      </c>
      <c r="N54" s="185">
        <v>70.400000000000006</v>
      </c>
      <c r="O54" s="185">
        <v>24</v>
      </c>
      <c r="P54" s="185">
        <v>60</v>
      </c>
      <c r="Q54" s="186">
        <v>40</v>
      </c>
      <c r="R54" s="180"/>
      <c r="S54" s="161"/>
    </row>
    <row r="55" spans="1:19" ht="33.75" customHeight="1" x14ac:dyDescent="0.3">
      <c r="A55" s="177">
        <v>18</v>
      </c>
      <c r="B55" s="180">
        <v>370</v>
      </c>
      <c r="C55" s="178" t="s">
        <v>278</v>
      </c>
      <c r="D55" s="178">
        <v>2012</v>
      </c>
      <c r="E55" s="178">
        <v>1</v>
      </c>
      <c r="F55" s="178"/>
      <c r="G55" s="178">
        <v>3</v>
      </c>
      <c r="H55" s="178">
        <v>3</v>
      </c>
      <c r="I55" s="193" t="s">
        <v>377</v>
      </c>
      <c r="J55" s="183" t="s">
        <v>212</v>
      </c>
      <c r="K55" s="185" t="s">
        <v>235</v>
      </c>
      <c r="L55" s="185">
        <v>16</v>
      </c>
      <c r="M55" s="185">
        <v>135</v>
      </c>
      <c r="N55" s="202"/>
      <c r="O55" s="185">
        <v>3</v>
      </c>
      <c r="P55" s="185">
        <v>60</v>
      </c>
      <c r="Q55" s="203"/>
      <c r="R55" s="340"/>
      <c r="S55" s="339" t="s">
        <v>279</v>
      </c>
    </row>
    <row r="56" spans="1:19" ht="33.75" customHeight="1" x14ac:dyDescent="0.3">
      <c r="A56" s="177">
        <v>18</v>
      </c>
      <c r="B56" s="180">
        <v>370</v>
      </c>
      <c r="C56" s="178" t="s">
        <v>278</v>
      </c>
      <c r="D56" s="178">
        <v>2012</v>
      </c>
      <c r="E56" s="178">
        <v>1</v>
      </c>
      <c r="F56" s="178"/>
      <c r="G56" s="178">
        <v>3</v>
      </c>
      <c r="H56" s="178">
        <v>3</v>
      </c>
      <c r="I56" s="179"/>
      <c r="J56" s="179"/>
      <c r="K56" s="180"/>
      <c r="L56" s="180">
        <v>-27</v>
      </c>
      <c r="M56" s="180"/>
      <c r="N56" s="168"/>
      <c r="O56" s="180">
        <v>-7</v>
      </c>
      <c r="P56" s="180"/>
      <c r="Q56" s="168"/>
      <c r="R56" s="340"/>
      <c r="S56" s="339"/>
    </row>
    <row r="57" spans="1:19" ht="33.75" customHeight="1" x14ac:dyDescent="0.3">
      <c r="A57" s="177">
        <v>19</v>
      </c>
      <c r="B57" s="223">
        <v>372</v>
      </c>
      <c r="C57" s="178" t="s">
        <v>280</v>
      </c>
      <c r="D57" s="178">
        <v>2012</v>
      </c>
      <c r="E57" s="178">
        <v>1</v>
      </c>
      <c r="F57" s="178">
        <v>1</v>
      </c>
      <c r="G57" s="178">
        <v>1</v>
      </c>
      <c r="H57" s="178">
        <v>1</v>
      </c>
      <c r="I57" s="190" t="s">
        <v>209</v>
      </c>
      <c r="J57" s="183" t="s">
        <v>209</v>
      </c>
      <c r="K57" s="186" t="s">
        <v>266</v>
      </c>
      <c r="L57" s="186">
        <v>0</v>
      </c>
      <c r="M57" s="186">
        <v>10</v>
      </c>
      <c r="N57" s="186"/>
      <c r="O57" s="186">
        <v>0</v>
      </c>
      <c r="P57" s="186">
        <v>10</v>
      </c>
      <c r="Q57" s="186"/>
      <c r="R57" s="180"/>
      <c r="S57" s="161"/>
    </row>
    <row r="58" spans="1:19" ht="33.75" customHeight="1" x14ac:dyDescent="0.3">
      <c r="A58" s="177">
        <v>19</v>
      </c>
      <c r="B58" s="180">
        <v>372</v>
      </c>
      <c r="C58" s="178" t="s">
        <v>280</v>
      </c>
      <c r="D58" s="178">
        <v>2012</v>
      </c>
      <c r="E58" s="178">
        <v>1</v>
      </c>
      <c r="F58" s="178"/>
      <c r="G58" s="178">
        <v>1</v>
      </c>
      <c r="H58" s="178">
        <v>1</v>
      </c>
      <c r="I58" s="190" t="s">
        <v>212</v>
      </c>
      <c r="J58" s="183" t="s">
        <v>212</v>
      </c>
      <c r="K58" s="186" t="s">
        <v>266</v>
      </c>
      <c r="L58" s="186">
        <v>2</v>
      </c>
      <c r="M58" s="186">
        <v>10</v>
      </c>
      <c r="N58" s="186"/>
      <c r="O58" s="186">
        <v>2</v>
      </c>
      <c r="P58" s="186">
        <v>10</v>
      </c>
      <c r="Q58" s="186"/>
      <c r="R58" s="180"/>
      <c r="S58" s="180"/>
    </row>
    <row r="59" spans="1:19" ht="33.75" customHeight="1" x14ac:dyDescent="0.3">
      <c r="A59" s="177">
        <v>22</v>
      </c>
      <c r="B59" s="223">
        <v>1206</v>
      </c>
      <c r="C59" s="178" t="s">
        <v>283</v>
      </c>
      <c r="D59" s="178">
        <v>2010</v>
      </c>
      <c r="E59" s="178">
        <v>1</v>
      </c>
      <c r="F59" s="178">
        <v>1</v>
      </c>
      <c r="G59" s="178">
        <v>3</v>
      </c>
      <c r="H59" s="178">
        <v>3</v>
      </c>
      <c r="I59" s="179" t="s">
        <v>254</v>
      </c>
      <c r="J59" s="179"/>
      <c r="K59" s="180" t="s">
        <v>284</v>
      </c>
      <c r="L59" s="180" t="s">
        <v>1170</v>
      </c>
      <c r="M59" s="180">
        <v>33</v>
      </c>
      <c r="N59" s="180"/>
      <c r="O59" s="180" t="s">
        <v>1171</v>
      </c>
      <c r="P59" s="180">
        <v>13</v>
      </c>
      <c r="Q59" s="180"/>
      <c r="R59" s="180"/>
      <c r="S59" s="161"/>
    </row>
    <row r="60" spans="1:19" ht="33.75" customHeight="1" x14ac:dyDescent="0.3">
      <c r="A60" s="177">
        <v>22</v>
      </c>
      <c r="B60" s="180">
        <v>1206</v>
      </c>
      <c r="C60" s="178" t="s">
        <v>283</v>
      </c>
      <c r="D60" s="178">
        <v>2010</v>
      </c>
      <c r="E60" s="178">
        <v>1</v>
      </c>
      <c r="F60" s="178"/>
      <c r="G60" s="178">
        <v>3</v>
      </c>
      <c r="H60" s="178">
        <v>3</v>
      </c>
      <c r="I60" s="179" t="s">
        <v>285</v>
      </c>
      <c r="J60" s="179"/>
      <c r="K60" s="180" t="s">
        <v>284</v>
      </c>
      <c r="L60" s="180" t="s">
        <v>379</v>
      </c>
      <c r="M60" s="180">
        <v>33</v>
      </c>
      <c r="N60" s="180"/>
      <c r="O60" s="180" t="s">
        <v>1171</v>
      </c>
      <c r="P60" s="180">
        <v>13</v>
      </c>
      <c r="Q60" s="180"/>
      <c r="R60" s="180"/>
      <c r="S60" s="161" t="s">
        <v>1172</v>
      </c>
    </row>
    <row r="61" spans="1:19" ht="33.75" customHeight="1" x14ac:dyDescent="0.3">
      <c r="A61" s="177">
        <v>22</v>
      </c>
      <c r="B61" s="180">
        <v>1206</v>
      </c>
      <c r="C61" s="178" t="s">
        <v>283</v>
      </c>
      <c r="D61" s="178">
        <v>2010</v>
      </c>
      <c r="E61" s="178">
        <v>1</v>
      </c>
      <c r="F61" s="178"/>
      <c r="G61" s="178">
        <v>3</v>
      </c>
      <c r="H61" s="178">
        <v>3</v>
      </c>
      <c r="I61" s="179" t="s">
        <v>286</v>
      </c>
      <c r="J61" s="179"/>
      <c r="K61" s="180" t="s">
        <v>284</v>
      </c>
      <c r="L61" s="180" t="s">
        <v>1173</v>
      </c>
      <c r="M61" s="180">
        <v>33</v>
      </c>
      <c r="N61" s="180"/>
      <c r="O61" s="180" t="s">
        <v>1171</v>
      </c>
      <c r="P61" s="180">
        <v>13</v>
      </c>
      <c r="Q61" s="180"/>
      <c r="R61" s="180"/>
      <c r="S61" s="179" t="s">
        <v>287</v>
      </c>
    </row>
    <row r="62" spans="1:19" ht="33.75" customHeight="1" x14ac:dyDescent="0.3">
      <c r="A62" s="177">
        <v>22</v>
      </c>
      <c r="B62" s="180">
        <v>1206</v>
      </c>
      <c r="C62" s="178" t="s">
        <v>283</v>
      </c>
      <c r="D62" s="178">
        <v>2010</v>
      </c>
      <c r="E62" s="178">
        <v>1</v>
      </c>
      <c r="F62" s="178"/>
      <c r="G62" s="178">
        <v>3</v>
      </c>
      <c r="H62" s="178">
        <v>3</v>
      </c>
      <c r="I62" s="190" t="s">
        <v>212</v>
      </c>
      <c r="J62" s="183" t="s">
        <v>212</v>
      </c>
      <c r="K62" s="186" t="s">
        <v>284</v>
      </c>
      <c r="L62" s="186" t="s">
        <v>1174</v>
      </c>
      <c r="M62" s="186">
        <v>33</v>
      </c>
      <c r="N62" s="186"/>
      <c r="O62" s="186" t="s">
        <v>1171</v>
      </c>
      <c r="P62" s="186">
        <v>13</v>
      </c>
      <c r="Q62" s="186"/>
      <c r="R62" s="180"/>
      <c r="S62" s="161"/>
    </row>
    <row r="63" spans="1:19" ht="33.75" customHeight="1" x14ac:dyDescent="0.3">
      <c r="A63" s="177">
        <v>22</v>
      </c>
      <c r="B63" s="180">
        <v>1206</v>
      </c>
      <c r="C63" s="178" t="s">
        <v>283</v>
      </c>
      <c r="D63" s="178">
        <v>2010</v>
      </c>
      <c r="E63" s="178">
        <v>1</v>
      </c>
      <c r="F63" s="178"/>
      <c r="G63" s="178">
        <v>3</v>
      </c>
      <c r="H63" s="178">
        <v>3</v>
      </c>
      <c r="I63" s="161"/>
      <c r="J63" s="161"/>
      <c r="K63" s="180" t="s">
        <v>284</v>
      </c>
      <c r="L63" s="180" t="s">
        <v>1175</v>
      </c>
      <c r="M63" s="180">
        <v>33</v>
      </c>
      <c r="N63" s="180"/>
      <c r="O63" s="180" t="s">
        <v>1171</v>
      </c>
      <c r="P63" s="180">
        <v>13</v>
      </c>
      <c r="Q63" s="180"/>
      <c r="R63" s="180"/>
      <c r="S63" s="179" t="s">
        <v>288</v>
      </c>
    </row>
    <row r="64" spans="1:19" ht="33.75" customHeight="1" x14ac:dyDescent="0.3">
      <c r="A64" s="177">
        <v>22</v>
      </c>
      <c r="B64" s="180">
        <v>1206</v>
      </c>
      <c r="C64" s="178" t="s">
        <v>283</v>
      </c>
      <c r="D64" s="178">
        <v>2010</v>
      </c>
      <c r="E64" s="178">
        <v>1</v>
      </c>
      <c r="F64" s="178"/>
      <c r="G64" s="178">
        <v>3</v>
      </c>
      <c r="H64" s="178">
        <v>3</v>
      </c>
      <c r="I64" s="179" t="s">
        <v>959</v>
      </c>
      <c r="J64" s="179"/>
      <c r="K64" s="180" t="s">
        <v>284</v>
      </c>
      <c r="L64" s="180" t="s">
        <v>1176</v>
      </c>
      <c r="M64" s="180">
        <v>33</v>
      </c>
      <c r="N64" s="180"/>
      <c r="O64" s="180" t="s">
        <v>1171</v>
      </c>
      <c r="P64" s="180">
        <v>13</v>
      </c>
      <c r="Q64" s="180"/>
      <c r="R64" s="180"/>
      <c r="S64" s="179" t="s">
        <v>1177</v>
      </c>
    </row>
    <row r="65" spans="1:19" ht="33.75" customHeight="1" x14ac:dyDescent="0.3">
      <c r="A65" s="177">
        <v>22</v>
      </c>
      <c r="B65" s="180">
        <v>1206</v>
      </c>
      <c r="C65" s="178" t="s">
        <v>283</v>
      </c>
      <c r="D65" s="178">
        <v>2010</v>
      </c>
      <c r="E65" s="178">
        <v>1</v>
      </c>
      <c r="F65" s="178"/>
      <c r="G65" s="178">
        <v>3</v>
      </c>
      <c r="H65" s="178">
        <v>3</v>
      </c>
      <c r="I65" s="179" t="s">
        <v>289</v>
      </c>
      <c r="J65" s="179"/>
      <c r="K65" s="180" t="s">
        <v>284</v>
      </c>
      <c r="L65" s="180" t="s">
        <v>1178</v>
      </c>
      <c r="M65" s="180">
        <v>33</v>
      </c>
      <c r="N65" s="180"/>
      <c r="O65" s="180" t="s">
        <v>1171</v>
      </c>
      <c r="P65" s="180">
        <v>13</v>
      </c>
      <c r="Q65" s="180"/>
      <c r="R65" s="180"/>
      <c r="S65" s="179" t="s">
        <v>290</v>
      </c>
    </row>
    <row r="66" spans="1:19" ht="33.75" customHeight="1" x14ac:dyDescent="0.3">
      <c r="A66" s="177">
        <v>23</v>
      </c>
      <c r="B66" s="223">
        <v>392</v>
      </c>
      <c r="C66" s="178" t="s">
        <v>278</v>
      </c>
      <c r="D66" s="178">
        <v>2010</v>
      </c>
      <c r="E66" s="178">
        <v>1</v>
      </c>
      <c r="F66" s="178">
        <v>1</v>
      </c>
      <c r="G66" s="178">
        <v>3</v>
      </c>
      <c r="H66" s="178">
        <v>3</v>
      </c>
      <c r="I66" s="205" t="s">
        <v>209</v>
      </c>
      <c r="J66" s="183" t="s">
        <v>209</v>
      </c>
      <c r="K66" s="186" t="s">
        <v>664</v>
      </c>
      <c r="L66" s="186">
        <v>9</v>
      </c>
      <c r="M66" s="186">
        <v>137</v>
      </c>
      <c r="N66" s="186">
        <v>6.6</v>
      </c>
      <c r="O66" s="186">
        <v>1</v>
      </c>
      <c r="P66" s="186">
        <v>47</v>
      </c>
      <c r="Q66" s="186">
        <v>2.1</v>
      </c>
      <c r="R66" s="168"/>
      <c r="S66" s="179" t="s">
        <v>292</v>
      </c>
    </row>
    <row r="67" spans="1:19" ht="33.75" customHeight="1" x14ac:dyDescent="0.3">
      <c r="A67" s="177">
        <v>23</v>
      </c>
      <c r="B67" s="180">
        <v>392</v>
      </c>
      <c r="C67" s="178" t="s">
        <v>278</v>
      </c>
      <c r="D67" s="178">
        <v>2010</v>
      </c>
      <c r="E67" s="178">
        <v>1</v>
      </c>
      <c r="F67" s="178"/>
      <c r="G67" s="178">
        <v>3</v>
      </c>
      <c r="H67" s="178">
        <v>3</v>
      </c>
      <c r="I67" s="206" t="s">
        <v>209</v>
      </c>
      <c r="J67" s="179"/>
      <c r="K67" s="180" t="s">
        <v>291</v>
      </c>
      <c r="L67" s="180" t="s">
        <v>1179</v>
      </c>
      <c r="M67" s="180">
        <v>137</v>
      </c>
      <c r="N67" s="180"/>
      <c r="O67" s="180" t="s">
        <v>1180</v>
      </c>
      <c r="P67" s="180"/>
      <c r="Q67" s="180"/>
      <c r="R67" s="168"/>
      <c r="S67" s="179" t="s">
        <v>293</v>
      </c>
    </row>
    <row r="68" spans="1:19" ht="33.75" customHeight="1" x14ac:dyDescent="0.3">
      <c r="A68" s="177">
        <v>23</v>
      </c>
      <c r="B68" s="180">
        <v>392</v>
      </c>
      <c r="C68" s="178" t="s">
        <v>278</v>
      </c>
      <c r="D68" s="178">
        <v>2010</v>
      </c>
      <c r="E68" s="178">
        <v>1</v>
      </c>
      <c r="F68" s="178"/>
      <c r="G68" s="178">
        <v>3</v>
      </c>
      <c r="H68" s="178">
        <v>3</v>
      </c>
      <c r="I68" s="179" t="s">
        <v>294</v>
      </c>
      <c r="J68" s="179"/>
      <c r="K68" s="180" t="s">
        <v>291</v>
      </c>
      <c r="L68" s="180">
        <v>2</v>
      </c>
      <c r="M68" s="180">
        <v>137</v>
      </c>
      <c r="N68" s="180">
        <v>1.5</v>
      </c>
      <c r="O68" s="180">
        <v>0</v>
      </c>
      <c r="P68" s="180">
        <v>47</v>
      </c>
      <c r="Q68" s="180">
        <v>0</v>
      </c>
      <c r="R68" s="180"/>
      <c r="S68" s="180"/>
    </row>
    <row r="69" spans="1:19" ht="33.75" customHeight="1" x14ac:dyDescent="0.3">
      <c r="A69" s="177">
        <v>23</v>
      </c>
      <c r="B69" s="180">
        <v>392</v>
      </c>
      <c r="C69" s="178" t="s">
        <v>278</v>
      </c>
      <c r="D69" s="178">
        <v>2010</v>
      </c>
      <c r="E69" s="178">
        <v>1</v>
      </c>
      <c r="F69" s="178"/>
      <c r="G69" s="178">
        <v>3</v>
      </c>
      <c r="H69" s="178">
        <v>3</v>
      </c>
      <c r="I69" s="179" t="s">
        <v>295</v>
      </c>
      <c r="J69" s="179"/>
      <c r="K69" s="180" t="s">
        <v>291</v>
      </c>
      <c r="L69" s="180">
        <v>9</v>
      </c>
      <c r="M69" s="180">
        <v>137</v>
      </c>
      <c r="N69" s="180">
        <v>6.6</v>
      </c>
      <c r="O69" s="180">
        <v>0</v>
      </c>
      <c r="P69" s="180">
        <v>47</v>
      </c>
      <c r="Q69" s="180">
        <v>0</v>
      </c>
      <c r="R69" s="180"/>
      <c r="S69" s="180"/>
    </row>
    <row r="70" spans="1:19" ht="33.75" customHeight="1" x14ac:dyDescent="0.3">
      <c r="A70" s="177">
        <v>23</v>
      </c>
      <c r="B70" s="180">
        <v>392</v>
      </c>
      <c r="C70" s="178" t="s">
        <v>278</v>
      </c>
      <c r="D70" s="178">
        <v>2010</v>
      </c>
      <c r="E70" s="178">
        <v>1</v>
      </c>
      <c r="F70" s="178"/>
      <c r="G70" s="178">
        <v>3</v>
      </c>
      <c r="H70" s="178">
        <v>3</v>
      </c>
      <c r="I70" s="179" t="s">
        <v>296</v>
      </c>
      <c r="J70" s="179"/>
      <c r="K70" s="180" t="s">
        <v>291</v>
      </c>
      <c r="L70" s="180">
        <v>2</v>
      </c>
      <c r="M70" s="180">
        <v>137</v>
      </c>
      <c r="N70" s="180">
        <v>1.5</v>
      </c>
      <c r="O70" s="180">
        <v>0</v>
      </c>
      <c r="P70" s="180">
        <v>47</v>
      </c>
      <c r="Q70" s="180">
        <v>0</v>
      </c>
      <c r="R70" s="180"/>
      <c r="S70" s="180"/>
    </row>
    <row r="71" spans="1:19" ht="33.75" customHeight="1" x14ac:dyDescent="0.3">
      <c r="A71" s="177">
        <v>23</v>
      </c>
      <c r="B71" s="180">
        <v>392</v>
      </c>
      <c r="C71" s="178" t="s">
        <v>278</v>
      </c>
      <c r="D71" s="178">
        <v>2010</v>
      </c>
      <c r="E71" s="178">
        <v>1</v>
      </c>
      <c r="F71" s="178"/>
      <c r="G71" s="178">
        <v>3</v>
      </c>
      <c r="H71" s="178">
        <v>3</v>
      </c>
      <c r="I71" s="179" t="s">
        <v>297</v>
      </c>
      <c r="J71" s="179"/>
      <c r="K71" s="180" t="s">
        <v>291</v>
      </c>
      <c r="L71" s="180">
        <v>4</v>
      </c>
      <c r="M71" s="180">
        <v>137</v>
      </c>
      <c r="N71" s="180">
        <v>2.9</v>
      </c>
      <c r="O71" s="180">
        <v>1</v>
      </c>
      <c r="P71" s="180">
        <v>47</v>
      </c>
      <c r="Q71" s="180">
        <v>2.1</v>
      </c>
      <c r="R71" s="180"/>
      <c r="S71" s="180"/>
    </row>
    <row r="72" spans="1:19" ht="33.75" customHeight="1" x14ac:dyDescent="0.3">
      <c r="A72" s="177">
        <v>23</v>
      </c>
      <c r="B72" s="180">
        <v>392</v>
      </c>
      <c r="C72" s="178" t="s">
        <v>278</v>
      </c>
      <c r="D72" s="178">
        <v>2010</v>
      </c>
      <c r="E72" s="178">
        <v>1</v>
      </c>
      <c r="F72" s="178"/>
      <c r="G72" s="178">
        <v>3</v>
      </c>
      <c r="H72" s="178">
        <v>3</v>
      </c>
      <c r="I72" s="193" t="s">
        <v>744</v>
      </c>
      <c r="J72" s="183" t="s">
        <v>744</v>
      </c>
      <c r="K72" s="185" t="s">
        <v>291</v>
      </c>
      <c r="L72" s="185">
        <v>56</v>
      </c>
      <c r="M72" s="185">
        <v>137</v>
      </c>
      <c r="N72" s="185">
        <v>40.9</v>
      </c>
      <c r="O72" s="185">
        <v>11</v>
      </c>
      <c r="P72" s="185">
        <v>47</v>
      </c>
      <c r="Q72" s="185">
        <v>23.4</v>
      </c>
      <c r="R72" s="180"/>
      <c r="S72" s="180"/>
    </row>
    <row r="73" spans="1:19" ht="33.75" customHeight="1" x14ac:dyDescent="0.3">
      <c r="A73" s="177">
        <v>24</v>
      </c>
      <c r="B73" s="222">
        <v>1213</v>
      </c>
      <c r="C73" s="178" t="s">
        <v>298</v>
      </c>
      <c r="D73" s="178">
        <v>2010</v>
      </c>
      <c r="E73" s="178">
        <v>1</v>
      </c>
      <c r="F73" s="178">
        <v>1</v>
      </c>
      <c r="G73" s="178">
        <v>3</v>
      </c>
      <c r="H73" s="178">
        <v>3</v>
      </c>
      <c r="I73" s="179" t="s">
        <v>751</v>
      </c>
      <c r="J73" s="179"/>
      <c r="K73" s="180" t="s">
        <v>266</v>
      </c>
      <c r="L73" s="180">
        <v>25</v>
      </c>
      <c r="M73" s="180">
        <v>74</v>
      </c>
      <c r="N73" s="180"/>
      <c r="O73" s="180">
        <v>30</v>
      </c>
      <c r="P73" s="180">
        <v>66</v>
      </c>
      <c r="Q73" s="180"/>
      <c r="R73" s="180"/>
      <c r="S73" s="179" t="s">
        <v>752</v>
      </c>
    </row>
    <row r="74" spans="1:19" ht="33.75" customHeight="1" x14ac:dyDescent="0.3">
      <c r="A74" s="177">
        <v>24</v>
      </c>
      <c r="B74" s="178">
        <v>1213</v>
      </c>
      <c r="C74" s="178" t="s">
        <v>298</v>
      </c>
      <c r="D74" s="178">
        <v>2010</v>
      </c>
      <c r="E74" s="178">
        <v>1</v>
      </c>
      <c r="F74" s="178"/>
      <c r="G74" s="178">
        <v>3</v>
      </c>
      <c r="H74" s="178">
        <v>3</v>
      </c>
      <c r="I74" s="179" t="s">
        <v>753</v>
      </c>
      <c r="J74" s="179"/>
      <c r="K74" s="180" t="s">
        <v>266</v>
      </c>
      <c r="L74" s="180">
        <v>21</v>
      </c>
      <c r="M74" s="180">
        <v>74</v>
      </c>
      <c r="N74" s="180"/>
      <c r="O74" s="180">
        <v>12</v>
      </c>
      <c r="P74" s="180">
        <v>66</v>
      </c>
      <c r="Q74" s="180"/>
      <c r="R74" s="180"/>
      <c r="S74" s="180"/>
    </row>
    <row r="75" spans="1:19" ht="33.75" customHeight="1" x14ac:dyDescent="0.3">
      <c r="A75" s="177">
        <v>24</v>
      </c>
      <c r="B75" s="178">
        <v>1213</v>
      </c>
      <c r="C75" s="178" t="s">
        <v>298</v>
      </c>
      <c r="D75" s="178">
        <v>2010</v>
      </c>
      <c r="E75" s="178">
        <v>1</v>
      </c>
      <c r="F75" s="178"/>
      <c r="G75" s="178">
        <v>3</v>
      </c>
      <c r="H75" s="178">
        <v>3</v>
      </c>
      <c r="I75" s="179" t="s">
        <v>264</v>
      </c>
      <c r="J75" s="178"/>
      <c r="K75" s="180" t="s">
        <v>266</v>
      </c>
      <c r="L75" s="180">
        <v>3</v>
      </c>
      <c r="M75" s="180">
        <v>74</v>
      </c>
      <c r="N75" s="180"/>
      <c r="O75" s="180">
        <v>0</v>
      </c>
      <c r="P75" s="180">
        <v>66</v>
      </c>
      <c r="Q75" s="180"/>
      <c r="R75" s="180"/>
      <c r="S75" s="179" t="s">
        <v>750</v>
      </c>
    </row>
    <row r="76" spans="1:19" ht="33.75" customHeight="1" x14ac:dyDescent="0.3">
      <c r="A76" s="177">
        <v>26</v>
      </c>
      <c r="B76" s="223">
        <v>398</v>
      </c>
      <c r="C76" s="178" t="s">
        <v>300</v>
      </c>
      <c r="D76" s="178">
        <v>2009</v>
      </c>
      <c r="E76" s="178">
        <v>1</v>
      </c>
      <c r="F76" s="178">
        <v>1</v>
      </c>
      <c r="G76" s="178">
        <v>1</v>
      </c>
      <c r="H76" s="178">
        <v>1</v>
      </c>
      <c r="I76" s="206" t="s">
        <v>212</v>
      </c>
      <c r="J76" s="207" t="s">
        <v>212</v>
      </c>
      <c r="K76" s="185" t="s">
        <v>159</v>
      </c>
      <c r="L76" s="185" t="s">
        <v>1181</v>
      </c>
      <c r="M76" s="185">
        <v>28</v>
      </c>
      <c r="N76" s="185"/>
      <c r="O76" s="185" t="s">
        <v>1182</v>
      </c>
      <c r="P76" s="185">
        <v>30</v>
      </c>
      <c r="Q76" s="180"/>
      <c r="R76" s="180"/>
      <c r="S76" s="161" t="s">
        <v>1183</v>
      </c>
    </row>
    <row r="77" spans="1:19" ht="33.75" customHeight="1" x14ac:dyDescent="0.3">
      <c r="A77" s="177">
        <v>26</v>
      </c>
      <c r="B77" s="180">
        <v>398</v>
      </c>
      <c r="C77" s="178" t="s">
        <v>300</v>
      </c>
      <c r="D77" s="178">
        <v>2009</v>
      </c>
      <c r="E77" s="178">
        <v>1</v>
      </c>
      <c r="F77" s="178"/>
      <c r="G77" s="178">
        <v>1</v>
      </c>
      <c r="H77" s="178">
        <v>1</v>
      </c>
      <c r="I77" s="179" t="s">
        <v>209</v>
      </c>
      <c r="J77" s="183" t="s">
        <v>209</v>
      </c>
      <c r="K77" s="185" t="s">
        <v>159</v>
      </c>
      <c r="L77" s="185" t="s">
        <v>1184</v>
      </c>
      <c r="M77" s="185">
        <v>28</v>
      </c>
      <c r="N77" s="185"/>
      <c r="O77" s="185" t="s">
        <v>1185</v>
      </c>
      <c r="P77" s="185">
        <v>30</v>
      </c>
      <c r="Q77" s="180"/>
      <c r="R77" s="180"/>
      <c r="S77" s="161"/>
    </row>
    <row r="78" spans="1:19" ht="33.75" customHeight="1" x14ac:dyDescent="0.3">
      <c r="A78" s="177">
        <v>26</v>
      </c>
      <c r="B78" s="180">
        <v>398</v>
      </c>
      <c r="C78" s="178" t="s">
        <v>300</v>
      </c>
      <c r="D78" s="178">
        <v>2009</v>
      </c>
      <c r="E78" s="178">
        <v>1</v>
      </c>
      <c r="F78" s="178"/>
      <c r="G78" s="178">
        <v>1</v>
      </c>
      <c r="H78" s="178">
        <v>1</v>
      </c>
      <c r="I78" s="179" t="s">
        <v>301</v>
      </c>
      <c r="J78" s="179"/>
      <c r="K78" s="180"/>
      <c r="L78" s="180">
        <v>1</v>
      </c>
      <c r="M78" s="180">
        <v>28</v>
      </c>
      <c r="N78" s="180"/>
      <c r="O78" s="180"/>
      <c r="P78" s="180">
        <v>30</v>
      </c>
      <c r="Q78" s="180"/>
      <c r="R78" s="180"/>
      <c r="S78" s="206" t="s">
        <v>219</v>
      </c>
    </row>
    <row r="79" spans="1:19" ht="33.75" customHeight="1" x14ac:dyDescent="0.3">
      <c r="A79" s="177">
        <v>26</v>
      </c>
      <c r="B79" s="180">
        <v>398</v>
      </c>
      <c r="C79" s="178" t="s">
        <v>300</v>
      </c>
      <c r="D79" s="178">
        <v>2009</v>
      </c>
      <c r="E79" s="178">
        <v>1</v>
      </c>
      <c r="F79" s="178"/>
      <c r="G79" s="178">
        <v>1</v>
      </c>
      <c r="H79" s="178">
        <v>1</v>
      </c>
      <c r="I79" s="179" t="s">
        <v>302</v>
      </c>
      <c r="J79" s="179"/>
      <c r="K79" s="180"/>
      <c r="L79" s="180">
        <v>0</v>
      </c>
      <c r="M79" s="180">
        <v>28</v>
      </c>
      <c r="N79" s="180"/>
      <c r="O79" s="180" t="s">
        <v>1186</v>
      </c>
      <c r="P79" s="180">
        <v>30</v>
      </c>
      <c r="Q79" s="180"/>
      <c r="R79" s="180"/>
      <c r="S79" s="180"/>
    </row>
    <row r="80" spans="1:19" ht="33.75" customHeight="1" x14ac:dyDescent="0.3">
      <c r="A80" s="177">
        <v>26</v>
      </c>
      <c r="B80" s="180">
        <v>398</v>
      </c>
      <c r="C80" s="178" t="s">
        <v>300</v>
      </c>
      <c r="D80" s="178">
        <v>2009</v>
      </c>
      <c r="E80" s="178">
        <v>1</v>
      </c>
      <c r="F80" s="178"/>
      <c r="G80" s="178">
        <v>1</v>
      </c>
      <c r="H80" s="178">
        <v>1</v>
      </c>
      <c r="I80" s="179" t="s">
        <v>303</v>
      </c>
      <c r="J80" s="179"/>
      <c r="K80" s="180"/>
      <c r="L80" s="180">
        <v>7</v>
      </c>
      <c r="M80" s="180">
        <v>28</v>
      </c>
      <c r="N80" s="180"/>
      <c r="O80" s="180">
        <v>13</v>
      </c>
      <c r="P80" s="180">
        <v>30</v>
      </c>
      <c r="Q80" s="180"/>
      <c r="R80" s="180"/>
      <c r="S80" s="180"/>
    </row>
    <row r="81" spans="1:19" ht="33.75" customHeight="1" x14ac:dyDescent="0.3">
      <c r="A81" s="177">
        <v>26</v>
      </c>
      <c r="B81" s="180">
        <v>398</v>
      </c>
      <c r="C81" s="178" t="s">
        <v>300</v>
      </c>
      <c r="D81" s="178">
        <v>2009</v>
      </c>
      <c r="E81" s="178">
        <v>1</v>
      </c>
      <c r="F81" s="178"/>
      <c r="G81" s="178">
        <v>1</v>
      </c>
      <c r="H81" s="178">
        <v>1</v>
      </c>
      <c r="I81" s="206" t="s">
        <v>755</v>
      </c>
      <c r="J81" s="179"/>
      <c r="K81" s="168"/>
      <c r="L81" s="180">
        <v>4</v>
      </c>
      <c r="M81" s="180">
        <v>28</v>
      </c>
      <c r="N81" s="180"/>
      <c r="O81" s="180">
        <v>1</v>
      </c>
      <c r="P81" s="180">
        <v>30</v>
      </c>
      <c r="Q81" s="180"/>
      <c r="R81" s="340"/>
      <c r="S81" s="206" t="s">
        <v>304</v>
      </c>
    </row>
    <row r="82" spans="1:19" ht="33.75" customHeight="1" x14ac:dyDescent="0.3">
      <c r="A82" s="177">
        <v>26</v>
      </c>
      <c r="B82" s="180">
        <v>398</v>
      </c>
      <c r="C82" s="178" t="s">
        <v>300</v>
      </c>
      <c r="D82" s="178">
        <v>2009</v>
      </c>
      <c r="E82" s="178">
        <v>1</v>
      </c>
      <c r="F82" s="178"/>
      <c r="G82" s="178">
        <v>1</v>
      </c>
      <c r="H82" s="178">
        <v>1</v>
      </c>
      <c r="I82" s="206"/>
      <c r="J82" s="179"/>
      <c r="K82" s="168"/>
      <c r="L82" s="180" t="s">
        <v>1187</v>
      </c>
      <c r="M82" s="180"/>
      <c r="N82" s="180"/>
      <c r="O82" s="180"/>
      <c r="P82" s="180"/>
      <c r="Q82" s="180"/>
      <c r="R82" s="340"/>
      <c r="S82" s="206"/>
    </row>
    <row r="83" spans="1:19" ht="33.75" customHeight="1" x14ac:dyDescent="0.3">
      <c r="A83" s="177">
        <v>28</v>
      </c>
      <c r="B83" s="223">
        <v>1379</v>
      </c>
      <c r="C83" s="200" t="s">
        <v>312</v>
      </c>
      <c r="D83" s="200">
        <v>2006</v>
      </c>
      <c r="E83" s="178">
        <v>1</v>
      </c>
      <c r="F83" s="200">
        <v>1</v>
      </c>
      <c r="G83" s="200">
        <v>3</v>
      </c>
      <c r="H83" s="200">
        <v>3</v>
      </c>
      <c r="I83" s="190" t="s">
        <v>209</v>
      </c>
      <c r="J83" s="183" t="s">
        <v>209</v>
      </c>
      <c r="K83" s="186">
        <v>24</v>
      </c>
      <c r="L83" s="186">
        <v>0</v>
      </c>
      <c r="M83" s="186">
        <v>18</v>
      </c>
      <c r="N83" s="186"/>
      <c r="O83" s="186">
        <v>0</v>
      </c>
      <c r="P83" s="186">
        <v>17</v>
      </c>
      <c r="Q83" s="186"/>
      <c r="R83" s="180"/>
      <c r="S83" s="161"/>
    </row>
    <row r="84" spans="1:19" ht="33.75" customHeight="1" x14ac:dyDescent="0.3">
      <c r="A84" s="177">
        <v>28</v>
      </c>
      <c r="B84" s="180">
        <v>1379</v>
      </c>
      <c r="C84" s="200" t="s">
        <v>312</v>
      </c>
      <c r="D84" s="200">
        <v>2006</v>
      </c>
      <c r="E84" s="178">
        <v>1</v>
      </c>
      <c r="F84" s="200"/>
      <c r="G84" s="200">
        <v>3</v>
      </c>
      <c r="H84" s="200">
        <v>3</v>
      </c>
      <c r="I84" s="190" t="s">
        <v>212</v>
      </c>
      <c r="J84" s="183" t="s">
        <v>212</v>
      </c>
      <c r="K84" s="186">
        <v>24</v>
      </c>
      <c r="L84" s="186">
        <v>4</v>
      </c>
      <c r="M84" s="186">
        <v>18</v>
      </c>
      <c r="N84" s="186"/>
      <c r="O84" s="186">
        <v>0</v>
      </c>
      <c r="P84" s="186">
        <v>17</v>
      </c>
      <c r="Q84" s="186"/>
      <c r="R84" s="180"/>
      <c r="S84" s="179" t="s">
        <v>313</v>
      </c>
    </row>
    <row r="85" spans="1:19" ht="33.75" customHeight="1" x14ac:dyDescent="0.3">
      <c r="A85" s="177">
        <v>28</v>
      </c>
      <c r="B85" s="180">
        <v>1379</v>
      </c>
      <c r="C85" s="200" t="s">
        <v>312</v>
      </c>
      <c r="D85" s="200">
        <v>2006</v>
      </c>
      <c r="E85" s="178">
        <v>1</v>
      </c>
      <c r="F85" s="200"/>
      <c r="G85" s="200">
        <v>3</v>
      </c>
      <c r="H85" s="200">
        <v>3</v>
      </c>
      <c r="I85" s="179" t="s">
        <v>212</v>
      </c>
      <c r="J85" s="179"/>
      <c r="K85" s="180">
        <v>24</v>
      </c>
      <c r="L85" s="180" t="s">
        <v>0</v>
      </c>
      <c r="M85" s="180" t="s">
        <v>1196</v>
      </c>
      <c r="N85" s="180">
        <v>2.4E-2</v>
      </c>
      <c r="O85" s="180" t="s">
        <v>0</v>
      </c>
      <c r="P85" s="180" t="s">
        <v>0</v>
      </c>
      <c r="Q85" s="180"/>
      <c r="R85" s="180"/>
      <c r="S85" s="180"/>
    </row>
    <row r="86" spans="1:19" ht="33.75" customHeight="1" x14ac:dyDescent="0.3">
      <c r="A86" s="177">
        <v>28</v>
      </c>
      <c r="B86" s="180">
        <v>1379</v>
      </c>
      <c r="C86" s="200" t="s">
        <v>312</v>
      </c>
      <c r="D86" s="200">
        <v>2006</v>
      </c>
      <c r="E86" s="178">
        <v>1</v>
      </c>
      <c r="F86" s="200"/>
      <c r="G86" s="200">
        <v>3</v>
      </c>
      <c r="H86" s="200">
        <v>3</v>
      </c>
      <c r="I86" s="179" t="s">
        <v>314</v>
      </c>
      <c r="J86" s="179"/>
      <c r="K86" s="180">
        <v>24</v>
      </c>
      <c r="L86" s="180">
        <v>1</v>
      </c>
      <c r="M86" s="180">
        <v>18</v>
      </c>
      <c r="N86" s="180"/>
      <c r="O86" s="180" t="s">
        <v>0</v>
      </c>
      <c r="P86" s="180" t="s">
        <v>0</v>
      </c>
      <c r="Q86" s="180"/>
      <c r="R86" s="180"/>
      <c r="S86" s="180"/>
    </row>
    <row r="87" spans="1:19" ht="33.75" customHeight="1" x14ac:dyDescent="0.3">
      <c r="A87" s="177">
        <v>29</v>
      </c>
      <c r="B87" s="223">
        <v>1364</v>
      </c>
      <c r="C87" s="178" t="s">
        <v>315</v>
      </c>
      <c r="D87" s="180">
        <v>2006</v>
      </c>
      <c r="E87" s="178">
        <v>1</v>
      </c>
      <c r="F87" s="180">
        <v>1</v>
      </c>
      <c r="G87" s="180">
        <v>3</v>
      </c>
      <c r="H87" s="180">
        <v>3</v>
      </c>
      <c r="I87" s="209" t="s">
        <v>744</v>
      </c>
      <c r="J87" s="183" t="s">
        <v>212</v>
      </c>
      <c r="K87" s="185">
        <v>12</v>
      </c>
      <c r="L87" s="185">
        <v>4</v>
      </c>
      <c r="M87" s="185">
        <v>41</v>
      </c>
      <c r="N87" s="202"/>
      <c r="O87" s="185">
        <v>8</v>
      </c>
      <c r="P87" s="185">
        <v>19</v>
      </c>
      <c r="Q87" s="168"/>
      <c r="R87" s="168"/>
      <c r="S87" s="168"/>
    </row>
    <row r="88" spans="1:19" ht="33.75" customHeight="1" x14ac:dyDescent="0.3">
      <c r="A88" s="177">
        <v>29</v>
      </c>
      <c r="B88" s="180">
        <v>1364</v>
      </c>
      <c r="C88" s="178" t="s">
        <v>315</v>
      </c>
      <c r="D88" s="180">
        <v>2006</v>
      </c>
      <c r="E88" s="178">
        <v>1</v>
      </c>
      <c r="F88" s="180"/>
      <c r="G88" s="180">
        <v>3</v>
      </c>
      <c r="H88" s="180">
        <v>3</v>
      </c>
      <c r="I88" s="179"/>
      <c r="J88" s="179"/>
      <c r="K88" s="180"/>
      <c r="L88" s="180" t="s">
        <v>1187</v>
      </c>
      <c r="M88" s="180"/>
      <c r="N88" s="168"/>
      <c r="O88" s="180" t="s">
        <v>1197</v>
      </c>
      <c r="P88" s="180"/>
      <c r="Q88" s="168"/>
      <c r="R88" s="168"/>
      <c r="S88" s="168"/>
    </row>
    <row r="89" spans="1:19" ht="33.75" customHeight="1" x14ac:dyDescent="0.3">
      <c r="A89" s="177">
        <v>29</v>
      </c>
      <c r="B89" s="180">
        <v>1364</v>
      </c>
      <c r="C89" s="178" t="s">
        <v>315</v>
      </c>
      <c r="D89" s="180">
        <v>2006</v>
      </c>
      <c r="E89" s="178">
        <v>1</v>
      </c>
      <c r="F89" s="180"/>
      <c r="G89" s="180">
        <v>3</v>
      </c>
      <c r="H89" s="180">
        <v>3</v>
      </c>
      <c r="I89" s="179" t="s">
        <v>311</v>
      </c>
      <c r="J89" s="179"/>
      <c r="K89" s="180">
        <v>12</v>
      </c>
      <c r="L89" s="180">
        <v>9</v>
      </c>
      <c r="M89" s="180">
        <v>41</v>
      </c>
      <c r="N89" s="180"/>
      <c r="O89" s="180">
        <v>8</v>
      </c>
      <c r="P89" s="180">
        <v>19</v>
      </c>
      <c r="Q89" s="180"/>
      <c r="R89" s="180"/>
      <c r="S89" s="180"/>
    </row>
    <row r="90" spans="1:19" ht="33.75" customHeight="1" x14ac:dyDescent="0.3">
      <c r="A90" s="177">
        <v>29</v>
      </c>
      <c r="B90" s="180">
        <v>1364</v>
      </c>
      <c r="C90" s="178" t="s">
        <v>315</v>
      </c>
      <c r="D90" s="180">
        <v>2006</v>
      </c>
      <c r="E90" s="178">
        <v>1</v>
      </c>
      <c r="F90" s="180"/>
      <c r="G90" s="180">
        <v>3</v>
      </c>
      <c r="H90" s="180">
        <v>3</v>
      </c>
      <c r="I90" s="205" t="s">
        <v>372</v>
      </c>
      <c r="J90" s="183" t="s">
        <v>372</v>
      </c>
      <c r="K90" s="186">
        <v>12</v>
      </c>
      <c r="L90" s="186">
        <v>16</v>
      </c>
      <c r="M90" s="186">
        <v>41</v>
      </c>
      <c r="N90" s="186"/>
      <c r="O90" s="186">
        <v>3</v>
      </c>
      <c r="P90" s="186">
        <v>19</v>
      </c>
      <c r="Q90" s="168"/>
      <c r="R90" s="180"/>
      <c r="S90" s="179" t="s">
        <v>757</v>
      </c>
    </row>
    <row r="91" spans="1:19" ht="33.75" customHeight="1" x14ac:dyDescent="0.3">
      <c r="A91" s="177">
        <v>33</v>
      </c>
      <c r="B91" s="223">
        <v>442</v>
      </c>
      <c r="C91" s="178" t="s">
        <v>327</v>
      </c>
      <c r="D91" s="178">
        <v>2005</v>
      </c>
      <c r="E91" s="178">
        <v>1</v>
      </c>
      <c r="F91" s="178">
        <v>1</v>
      </c>
      <c r="G91" s="178">
        <v>3</v>
      </c>
      <c r="H91" s="178">
        <v>3</v>
      </c>
      <c r="I91" s="179" t="s">
        <v>212</v>
      </c>
      <c r="J91" s="183" t="s">
        <v>212</v>
      </c>
      <c r="K91" s="186" t="s">
        <v>235</v>
      </c>
      <c r="L91" s="186"/>
      <c r="M91" s="186">
        <v>77</v>
      </c>
      <c r="N91" s="186">
        <v>19.5</v>
      </c>
      <c r="O91" s="186">
        <v>0</v>
      </c>
      <c r="P91" s="186">
        <v>77</v>
      </c>
      <c r="Q91" s="180"/>
      <c r="R91" s="180"/>
      <c r="S91" s="179" t="s">
        <v>761</v>
      </c>
    </row>
    <row r="92" spans="1:19" ht="33.75" customHeight="1" x14ac:dyDescent="0.3">
      <c r="A92" s="177">
        <v>33</v>
      </c>
      <c r="B92" s="180">
        <v>442</v>
      </c>
      <c r="C92" s="178" t="s">
        <v>327</v>
      </c>
      <c r="D92" s="178">
        <v>2005</v>
      </c>
      <c r="E92" s="178">
        <v>1</v>
      </c>
      <c r="F92" s="178"/>
      <c r="G92" s="178">
        <v>3</v>
      </c>
      <c r="H92" s="178">
        <v>3</v>
      </c>
      <c r="I92" s="206" t="s">
        <v>209</v>
      </c>
      <c r="J92" s="207" t="s">
        <v>209</v>
      </c>
      <c r="K92" s="186" t="s">
        <v>235</v>
      </c>
      <c r="L92" s="186">
        <v>5</v>
      </c>
      <c r="M92" s="186">
        <v>77</v>
      </c>
      <c r="N92" s="186"/>
      <c r="O92" s="186">
        <v>2</v>
      </c>
      <c r="P92" s="186">
        <v>77</v>
      </c>
      <c r="Q92" s="180"/>
      <c r="R92" s="180"/>
      <c r="S92" s="179" t="s">
        <v>762</v>
      </c>
    </row>
    <row r="93" spans="1:19" ht="33.75" customHeight="1" x14ac:dyDescent="0.3">
      <c r="A93" s="177">
        <v>33</v>
      </c>
      <c r="B93" s="180">
        <v>442</v>
      </c>
      <c r="C93" s="178" t="s">
        <v>327</v>
      </c>
      <c r="D93" s="178">
        <v>2005</v>
      </c>
      <c r="E93" s="178">
        <v>1</v>
      </c>
      <c r="F93" s="178"/>
      <c r="G93" s="178">
        <v>3</v>
      </c>
      <c r="H93" s="178">
        <v>3</v>
      </c>
      <c r="I93" s="179" t="s">
        <v>328</v>
      </c>
      <c r="J93" s="179"/>
      <c r="K93" s="180" t="s">
        <v>235</v>
      </c>
      <c r="L93" s="180">
        <v>10</v>
      </c>
      <c r="M93" s="180">
        <v>77</v>
      </c>
      <c r="N93" s="180"/>
      <c r="O93" s="180">
        <v>3</v>
      </c>
      <c r="P93" s="180">
        <v>77</v>
      </c>
      <c r="Q93" s="180"/>
      <c r="R93" s="180"/>
      <c r="S93" s="206" t="s">
        <v>330</v>
      </c>
    </row>
    <row r="94" spans="1:19" ht="33.75" customHeight="1" x14ac:dyDescent="0.3">
      <c r="A94" s="177">
        <v>33</v>
      </c>
      <c r="B94" s="180">
        <v>442</v>
      </c>
      <c r="C94" s="178" t="s">
        <v>327</v>
      </c>
      <c r="D94" s="178">
        <v>2005</v>
      </c>
      <c r="E94" s="178">
        <v>1</v>
      </c>
      <c r="F94" s="178"/>
      <c r="G94" s="178">
        <v>3</v>
      </c>
      <c r="H94" s="178">
        <v>3</v>
      </c>
      <c r="I94" s="179" t="s">
        <v>329</v>
      </c>
      <c r="J94" s="179"/>
      <c r="K94" s="180"/>
      <c r="L94" s="180"/>
      <c r="M94" s="180"/>
      <c r="N94" s="180"/>
      <c r="O94" s="180"/>
      <c r="P94" s="180"/>
      <c r="Q94" s="180"/>
      <c r="R94" s="180"/>
      <c r="S94" s="210"/>
    </row>
    <row r="95" spans="1:19" ht="33.75" customHeight="1" x14ac:dyDescent="0.3">
      <c r="A95" s="177">
        <v>33</v>
      </c>
      <c r="B95" s="180">
        <v>442</v>
      </c>
      <c r="C95" s="178" t="s">
        <v>327</v>
      </c>
      <c r="D95" s="178">
        <v>2005</v>
      </c>
      <c r="E95" s="178">
        <v>1</v>
      </c>
      <c r="F95" s="178"/>
      <c r="G95" s="178">
        <v>3</v>
      </c>
      <c r="H95" s="178">
        <v>3</v>
      </c>
      <c r="I95" s="179" t="s">
        <v>331</v>
      </c>
      <c r="J95" s="179"/>
      <c r="K95" s="211" t="s">
        <v>235</v>
      </c>
      <c r="L95" s="211">
        <v>0</v>
      </c>
      <c r="M95" s="211">
        <v>77</v>
      </c>
      <c r="N95" s="211"/>
      <c r="O95" s="211">
        <v>0</v>
      </c>
      <c r="P95" s="211">
        <v>77</v>
      </c>
      <c r="Q95" s="211"/>
      <c r="R95" s="211"/>
      <c r="S95" s="211"/>
    </row>
    <row r="96" spans="1:19" ht="33.75" customHeight="1" x14ac:dyDescent="0.3">
      <c r="A96" s="177">
        <v>33</v>
      </c>
      <c r="B96" s="180">
        <v>442</v>
      </c>
      <c r="C96" s="178" t="s">
        <v>327</v>
      </c>
      <c r="D96" s="178">
        <v>2005</v>
      </c>
      <c r="E96" s="178">
        <v>1</v>
      </c>
      <c r="F96" s="178"/>
      <c r="G96" s="178">
        <v>3</v>
      </c>
      <c r="H96" s="178">
        <v>3</v>
      </c>
      <c r="I96" s="179" t="s">
        <v>332</v>
      </c>
      <c r="J96" s="179"/>
      <c r="K96" s="211"/>
      <c r="L96" s="211"/>
      <c r="M96" s="211"/>
      <c r="N96" s="211"/>
      <c r="O96" s="211"/>
      <c r="P96" s="211"/>
      <c r="Q96" s="211"/>
      <c r="R96" s="211"/>
      <c r="S96" s="211"/>
    </row>
    <row r="97" spans="1:19" ht="33.75" customHeight="1" x14ac:dyDescent="0.3">
      <c r="A97" s="177">
        <v>34</v>
      </c>
      <c r="B97" s="223">
        <v>440</v>
      </c>
      <c r="C97" s="178" t="s">
        <v>333</v>
      </c>
      <c r="D97" s="178">
        <v>2005</v>
      </c>
      <c r="E97" s="178">
        <v>1</v>
      </c>
      <c r="F97" s="178">
        <v>1</v>
      </c>
      <c r="G97" s="178">
        <v>3</v>
      </c>
      <c r="H97" s="178">
        <v>3</v>
      </c>
      <c r="I97" s="183" t="s">
        <v>209</v>
      </c>
      <c r="J97" s="183" t="s">
        <v>209</v>
      </c>
      <c r="K97" s="185" t="s">
        <v>664</v>
      </c>
      <c r="L97" s="185" t="s">
        <v>1200</v>
      </c>
      <c r="M97" s="185">
        <v>29</v>
      </c>
      <c r="N97" s="185"/>
      <c r="O97" s="185">
        <v>0</v>
      </c>
      <c r="P97" s="185">
        <v>28</v>
      </c>
      <c r="Q97" s="185"/>
      <c r="R97" s="185"/>
      <c r="S97" s="179" t="s">
        <v>334</v>
      </c>
    </row>
    <row r="98" spans="1:19" ht="33.75" customHeight="1" x14ac:dyDescent="0.3">
      <c r="A98" s="177">
        <v>34</v>
      </c>
      <c r="B98" s="180">
        <v>440</v>
      </c>
      <c r="C98" s="178" t="s">
        <v>333</v>
      </c>
      <c r="D98" s="178">
        <v>2005</v>
      </c>
      <c r="E98" s="178">
        <v>1</v>
      </c>
      <c r="F98" s="178"/>
      <c r="G98" s="178">
        <v>3</v>
      </c>
      <c r="H98" s="178">
        <v>3</v>
      </c>
      <c r="I98" s="179" t="s">
        <v>744</v>
      </c>
      <c r="J98" s="178"/>
      <c r="K98" s="185" t="s">
        <v>664</v>
      </c>
      <c r="L98" s="180" t="s">
        <v>1201</v>
      </c>
      <c r="M98" s="180" t="s">
        <v>763</v>
      </c>
      <c r="N98" s="180">
        <v>10.7</v>
      </c>
      <c r="O98" s="180" t="s">
        <v>1202</v>
      </c>
      <c r="P98" s="180" t="s">
        <v>764</v>
      </c>
      <c r="Q98" s="180">
        <v>5.9</v>
      </c>
      <c r="R98" s="212"/>
      <c r="S98" s="206" t="s">
        <v>335</v>
      </c>
    </row>
    <row r="99" spans="1:19" ht="33.75" customHeight="1" x14ac:dyDescent="0.3">
      <c r="A99" s="177">
        <v>34</v>
      </c>
      <c r="B99" s="180">
        <v>440</v>
      </c>
      <c r="C99" s="178" t="s">
        <v>333</v>
      </c>
      <c r="D99" s="178">
        <v>2005</v>
      </c>
      <c r="E99" s="178">
        <v>1</v>
      </c>
      <c r="F99" s="178"/>
      <c r="G99" s="178">
        <v>3</v>
      </c>
      <c r="H99" s="178">
        <v>3</v>
      </c>
      <c r="I99" s="210" t="s">
        <v>336</v>
      </c>
      <c r="J99" s="183" t="s">
        <v>744</v>
      </c>
      <c r="K99" s="213" t="s">
        <v>291</v>
      </c>
      <c r="L99" s="214" t="s">
        <v>1199</v>
      </c>
      <c r="M99" s="214" t="s">
        <v>1201</v>
      </c>
      <c r="N99" s="213"/>
      <c r="O99" s="214" t="s">
        <v>1203</v>
      </c>
      <c r="P99" s="214" t="s">
        <v>1202</v>
      </c>
      <c r="Q99" s="213"/>
      <c r="R99" s="212"/>
      <c r="S99" s="179" t="s">
        <v>765</v>
      </c>
    </row>
    <row r="100" spans="1:19" ht="33.75" customHeight="1" x14ac:dyDescent="0.3">
      <c r="A100" s="177">
        <v>34</v>
      </c>
      <c r="B100" s="180">
        <v>440</v>
      </c>
      <c r="C100" s="178" t="s">
        <v>333</v>
      </c>
      <c r="D100" s="178">
        <v>2005</v>
      </c>
      <c r="E100" s="178">
        <v>1</v>
      </c>
      <c r="F100" s="178"/>
      <c r="G100" s="178">
        <v>3</v>
      </c>
      <c r="H100" s="178">
        <v>3</v>
      </c>
      <c r="I100" s="206" t="s">
        <v>209</v>
      </c>
      <c r="J100" s="179"/>
      <c r="K100" s="185" t="s">
        <v>664</v>
      </c>
      <c r="L100" s="180" t="s">
        <v>1174</v>
      </c>
      <c r="M100" s="180" t="s">
        <v>766</v>
      </c>
      <c r="N100" s="180">
        <v>0.96</v>
      </c>
      <c r="O100" s="180">
        <v>0</v>
      </c>
      <c r="P100" s="180" t="s">
        <v>767</v>
      </c>
      <c r="Q100" s="180">
        <v>0</v>
      </c>
      <c r="R100" s="168"/>
      <c r="S100" s="179" t="s">
        <v>768</v>
      </c>
    </row>
    <row r="101" spans="1:19" ht="33.75" customHeight="1" x14ac:dyDescent="0.3">
      <c r="A101" s="177">
        <v>35</v>
      </c>
      <c r="B101" s="223">
        <v>1423</v>
      </c>
      <c r="C101" s="178" t="s">
        <v>337</v>
      </c>
      <c r="D101" s="178">
        <v>2004</v>
      </c>
      <c r="E101" s="178">
        <v>1</v>
      </c>
      <c r="F101" s="178">
        <v>1</v>
      </c>
      <c r="G101" s="178">
        <v>3</v>
      </c>
      <c r="H101" s="178">
        <v>3</v>
      </c>
      <c r="I101" s="179" t="s">
        <v>250</v>
      </c>
      <c r="J101" s="179"/>
      <c r="K101" s="180" t="s">
        <v>338</v>
      </c>
      <c r="L101" s="180" t="s">
        <v>0</v>
      </c>
      <c r="M101" s="180">
        <v>9</v>
      </c>
      <c r="N101" s="180"/>
      <c r="O101" s="180" t="s">
        <v>0</v>
      </c>
      <c r="P101" s="180">
        <v>3</v>
      </c>
      <c r="Q101" s="180"/>
      <c r="R101" s="180"/>
      <c r="S101" s="161" t="s">
        <v>1204</v>
      </c>
    </row>
    <row r="102" spans="1:19" ht="33.75" customHeight="1" x14ac:dyDescent="0.3">
      <c r="A102" s="177">
        <v>35</v>
      </c>
      <c r="B102" s="180">
        <v>1423</v>
      </c>
      <c r="C102" s="178" t="s">
        <v>337</v>
      </c>
      <c r="D102" s="178">
        <v>2004</v>
      </c>
      <c r="E102" s="178">
        <v>1</v>
      </c>
      <c r="F102" s="178"/>
      <c r="G102" s="178">
        <v>3</v>
      </c>
      <c r="H102" s="178">
        <v>3</v>
      </c>
      <c r="I102" s="161"/>
      <c r="J102" s="161"/>
      <c r="K102" s="180"/>
      <c r="L102" s="180"/>
      <c r="M102" s="180"/>
      <c r="N102" s="180"/>
      <c r="O102" s="180"/>
      <c r="P102" s="180"/>
      <c r="Q102" s="180"/>
      <c r="R102" s="180"/>
      <c r="S102" s="180"/>
    </row>
    <row r="103" spans="1:19" ht="33.75" customHeight="1" x14ac:dyDescent="0.3">
      <c r="A103" s="177">
        <v>37</v>
      </c>
      <c r="B103" s="223">
        <v>447</v>
      </c>
      <c r="C103" s="178" t="s">
        <v>342</v>
      </c>
      <c r="D103" s="178">
        <v>2004</v>
      </c>
      <c r="E103" s="178">
        <v>1</v>
      </c>
      <c r="F103" s="178">
        <v>1</v>
      </c>
      <c r="G103" s="178">
        <v>3</v>
      </c>
      <c r="H103" s="178">
        <v>3</v>
      </c>
      <c r="I103" s="179" t="s">
        <v>372</v>
      </c>
      <c r="J103" s="183" t="s">
        <v>372</v>
      </c>
      <c r="K103" s="185"/>
      <c r="L103" s="185">
        <v>3</v>
      </c>
      <c r="M103" s="185">
        <v>16</v>
      </c>
      <c r="N103" s="185">
        <v>13</v>
      </c>
      <c r="O103" s="185"/>
      <c r="P103" s="185">
        <v>16</v>
      </c>
      <c r="Q103" s="185"/>
      <c r="R103" s="185"/>
      <c r="S103" s="179" t="s">
        <v>770</v>
      </c>
    </row>
    <row r="104" spans="1:19" ht="33.75" customHeight="1" x14ac:dyDescent="0.3">
      <c r="A104" s="177">
        <v>37</v>
      </c>
      <c r="B104" s="180">
        <v>447</v>
      </c>
      <c r="C104" s="178" t="s">
        <v>342</v>
      </c>
      <c r="D104" s="178">
        <v>2004</v>
      </c>
      <c r="E104" s="178">
        <v>1</v>
      </c>
      <c r="F104" s="178"/>
      <c r="G104" s="178">
        <v>3</v>
      </c>
      <c r="H104" s="178">
        <v>3</v>
      </c>
      <c r="I104" s="179" t="s">
        <v>343</v>
      </c>
      <c r="J104" s="179"/>
      <c r="K104" s="180"/>
      <c r="L104" s="180">
        <v>1</v>
      </c>
      <c r="M104" s="180">
        <v>16</v>
      </c>
      <c r="N104" s="180"/>
      <c r="O104" s="180">
        <v>0</v>
      </c>
      <c r="P104" s="180">
        <v>16</v>
      </c>
      <c r="Q104" s="180"/>
      <c r="R104" s="180"/>
      <c r="S104" s="179" t="s">
        <v>344</v>
      </c>
    </row>
    <row r="105" spans="1:19" ht="33.75" customHeight="1" x14ac:dyDescent="0.3">
      <c r="A105" s="177">
        <v>37</v>
      </c>
      <c r="B105" s="180">
        <v>447</v>
      </c>
      <c r="C105" s="178" t="s">
        <v>342</v>
      </c>
      <c r="D105" s="178">
        <v>2004</v>
      </c>
      <c r="E105" s="178">
        <v>1</v>
      </c>
      <c r="F105" s="178"/>
      <c r="G105" s="178">
        <v>3</v>
      </c>
      <c r="H105" s="178">
        <v>3</v>
      </c>
      <c r="I105" s="179" t="s">
        <v>41</v>
      </c>
      <c r="J105" s="179"/>
      <c r="K105" s="180"/>
      <c r="L105" s="180">
        <v>2</v>
      </c>
      <c r="M105" s="180">
        <v>16</v>
      </c>
      <c r="N105" s="180"/>
      <c r="O105" s="180">
        <v>0</v>
      </c>
      <c r="P105" s="180">
        <v>16</v>
      </c>
      <c r="Q105" s="180"/>
      <c r="R105" s="180"/>
      <c r="S105" s="179" t="s">
        <v>344</v>
      </c>
    </row>
    <row r="106" spans="1:19" ht="33.75" customHeight="1" x14ac:dyDescent="0.3">
      <c r="A106" s="177">
        <v>38</v>
      </c>
      <c r="B106" s="223">
        <v>1444</v>
      </c>
      <c r="C106" s="178" t="s">
        <v>345</v>
      </c>
      <c r="D106" s="180">
        <v>2003</v>
      </c>
      <c r="E106" s="178">
        <v>1</v>
      </c>
      <c r="F106" s="180">
        <v>1</v>
      </c>
      <c r="G106" s="180">
        <v>1</v>
      </c>
      <c r="H106" s="180">
        <v>1</v>
      </c>
      <c r="I106" s="183" t="s">
        <v>372</v>
      </c>
      <c r="J106" s="183" t="s">
        <v>372</v>
      </c>
      <c r="K106" s="185"/>
      <c r="L106" s="185">
        <v>0</v>
      </c>
      <c r="M106" s="185">
        <v>15</v>
      </c>
      <c r="N106" s="185"/>
      <c r="O106" s="185"/>
      <c r="P106" s="185">
        <v>15</v>
      </c>
      <c r="Q106" s="180"/>
      <c r="R106" s="180"/>
      <c r="S106" s="161"/>
    </row>
    <row r="107" spans="1:19" ht="33.75" customHeight="1" x14ac:dyDescent="0.3">
      <c r="A107" s="177">
        <v>38</v>
      </c>
      <c r="B107" s="180">
        <v>1444</v>
      </c>
      <c r="C107" s="178" t="s">
        <v>345</v>
      </c>
      <c r="D107" s="180">
        <v>2003</v>
      </c>
      <c r="E107" s="178">
        <v>1</v>
      </c>
      <c r="F107" s="180"/>
      <c r="G107" s="180">
        <v>1</v>
      </c>
      <c r="H107" s="180">
        <v>1</v>
      </c>
      <c r="I107" s="161"/>
      <c r="J107" s="161"/>
      <c r="K107" s="180"/>
      <c r="L107" s="180"/>
      <c r="M107" s="180"/>
      <c r="N107" s="180"/>
      <c r="O107" s="180"/>
      <c r="P107" s="180"/>
      <c r="Q107" s="180"/>
      <c r="R107" s="180"/>
      <c r="S107" s="161"/>
    </row>
    <row r="108" spans="1:19" s="215" customFormat="1" ht="33.75" customHeight="1" x14ac:dyDescent="0.3">
      <c r="A108" s="177">
        <v>21</v>
      </c>
      <c r="B108" s="222" t="s">
        <v>841</v>
      </c>
      <c r="C108" s="178" t="s">
        <v>152</v>
      </c>
      <c r="D108" s="178">
        <v>2010</v>
      </c>
      <c r="E108" s="178">
        <v>1</v>
      </c>
      <c r="F108" s="178">
        <v>1</v>
      </c>
      <c r="G108" s="178">
        <v>3</v>
      </c>
      <c r="H108" s="178">
        <v>3</v>
      </c>
      <c r="I108" s="206" t="s">
        <v>346</v>
      </c>
      <c r="J108" s="179"/>
      <c r="K108" s="181" t="s">
        <v>235</v>
      </c>
      <c r="L108" s="180">
        <v>12</v>
      </c>
      <c r="M108" s="180">
        <v>30</v>
      </c>
      <c r="N108" s="180"/>
      <c r="O108" s="180">
        <v>17</v>
      </c>
      <c r="P108" s="180">
        <v>28</v>
      </c>
      <c r="Q108" s="180"/>
      <c r="R108" s="180"/>
      <c r="S108" s="179" t="s">
        <v>771</v>
      </c>
    </row>
    <row r="109" spans="1:19" s="215" customFormat="1" ht="33.75" customHeight="1" x14ac:dyDescent="0.3">
      <c r="A109" s="177">
        <v>21</v>
      </c>
      <c r="B109" s="178" t="s">
        <v>841</v>
      </c>
      <c r="C109" s="178" t="s">
        <v>152</v>
      </c>
      <c r="D109" s="178">
        <v>2010</v>
      </c>
      <c r="E109" s="178">
        <v>1</v>
      </c>
      <c r="F109" s="178"/>
      <c r="G109" s="178">
        <v>3</v>
      </c>
      <c r="H109" s="178">
        <v>3</v>
      </c>
      <c r="I109" s="179" t="s">
        <v>347</v>
      </c>
      <c r="J109" s="179"/>
      <c r="K109" s="181" t="s">
        <v>235</v>
      </c>
      <c r="L109" s="180">
        <v>0</v>
      </c>
      <c r="M109" s="180">
        <v>30</v>
      </c>
      <c r="N109" s="180"/>
      <c r="O109" s="180">
        <v>0</v>
      </c>
      <c r="P109" s="180">
        <v>28</v>
      </c>
      <c r="Q109" s="180"/>
      <c r="R109" s="180"/>
      <c r="S109" s="161"/>
    </row>
    <row r="110" spans="1:19" s="215" customFormat="1" ht="33.75" customHeight="1" x14ac:dyDescent="0.3">
      <c r="A110" s="177">
        <v>21</v>
      </c>
      <c r="B110" s="178" t="s">
        <v>840</v>
      </c>
      <c r="C110" s="178" t="s">
        <v>152</v>
      </c>
      <c r="D110" s="178">
        <v>2010</v>
      </c>
      <c r="E110" s="178">
        <v>1</v>
      </c>
      <c r="F110" s="178"/>
      <c r="G110" s="178">
        <v>3</v>
      </c>
      <c r="H110" s="178">
        <v>3</v>
      </c>
      <c r="I110" s="183" t="s">
        <v>744</v>
      </c>
      <c r="J110" s="183" t="s">
        <v>744</v>
      </c>
      <c r="K110" s="185" t="s">
        <v>235</v>
      </c>
      <c r="L110" s="185" t="s">
        <v>1</v>
      </c>
      <c r="M110" s="185">
        <v>31</v>
      </c>
      <c r="N110" s="185"/>
      <c r="O110" s="185" t="s">
        <v>348</v>
      </c>
      <c r="P110" s="185">
        <v>30</v>
      </c>
      <c r="Q110" s="180"/>
      <c r="R110" s="180"/>
      <c r="S110" s="179" t="s">
        <v>349</v>
      </c>
    </row>
    <row r="111" spans="1:19" s="215" customFormat="1" ht="33.75" customHeight="1" x14ac:dyDescent="0.3">
      <c r="A111" s="177">
        <v>21</v>
      </c>
      <c r="B111" s="178" t="s">
        <v>840</v>
      </c>
      <c r="C111" s="178" t="s">
        <v>152</v>
      </c>
      <c r="D111" s="178">
        <v>2010</v>
      </c>
      <c r="E111" s="178">
        <v>1</v>
      </c>
      <c r="F111" s="178"/>
      <c r="G111" s="178">
        <v>3</v>
      </c>
      <c r="H111" s="178">
        <v>3</v>
      </c>
      <c r="I111" s="179" t="s">
        <v>772</v>
      </c>
      <c r="J111" s="179"/>
      <c r="K111" s="180" t="s">
        <v>235</v>
      </c>
      <c r="L111" s="180" t="s">
        <v>350</v>
      </c>
      <c r="M111" s="180">
        <v>31</v>
      </c>
      <c r="N111" s="180"/>
      <c r="O111" s="180" t="s">
        <v>348</v>
      </c>
      <c r="P111" s="180">
        <v>30</v>
      </c>
      <c r="Q111" s="180"/>
      <c r="R111" s="180"/>
      <c r="S111" s="180"/>
    </row>
    <row r="112" spans="1:19" s="215" customFormat="1" ht="33.75" customHeight="1" x14ac:dyDescent="0.3">
      <c r="A112" s="177">
        <v>21</v>
      </c>
      <c r="B112" s="178" t="s">
        <v>840</v>
      </c>
      <c r="C112" s="178" t="s">
        <v>152</v>
      </c>
      <c r="D112" s="178">
        <v>2010</v>
      </c>
      <c r="E112" s="178">
        <v>1</v>
      </c>
      <c r="F112" s="178"/>
      <c r="G112" s="178">
        <v>3</v>
      </c>
      <c r="H112" s="178">
        <v>3</v>
      </c>
      <c r="I112" s="179" t="s">
        <v>773</v>
      </c>
      <c r="J112" s="179"/>
      <c r="K112" s="180" t="s">
        <v>235</v>
      </c>
      <c r="L112" s="180" t="s">
        <v>351</v>
      </c>
      <c r="M112" s="180">
        <v>31</v>
      </c>
      <c r="N112" s="180"/>
      <c r="O112" s="180" t="s">
        <v>0</v>
      </c>
      <c r="P112" s="180">
        <v>30</v>
      </c>
      <c r="Q112" s="180"/>
      <c r="R112" s="180"/>
      <c r="S112" s="180"/>
    </row>
    <row r="113" spans="1:19" s="215" customFormat="1" ht="33.75" customHeight="1" x14ac:dyDescent="0.3">
      <c r="A113" s="177">
        <v>21</v>
      </c>
      <c r="B113" s="178" t="s">
        <v>840</v>
      </c>
      <c r="C113" s="178" t="s">
        <v>152</v>
      </c>
      <c r="D113" s="178">
        <v>2010</v>
      </c>
      <c r="E113" s="178">
        <v>1</v>
      </c>
      <c r="F113" s="178"/>
      <c r="G113" s="178">
        <v>3</v>
      </c>
      <c r="H113" s="178">
        <v>3</v>
      </c>
      <c r="I113" s="179" t="s">
        <v>774</v>
      </c>
      <c r="J113" s="179"/>
      <c r="K113" s="180" t="s">
        <v>235</v>
      </c>
      <c r="L113" s="180" t="s">
        <v>351</v>
      </c>
      <c r="M113" s="180">
        <v>31</v>
      </c>
      <c r="N113" s="180"/>
      <c r="O113" s="180" t="s">
        <v>351</v>
      </c>
      <c r="P113" s="180">
        <v>30</v>
      </c>
      <c r="Q113" s="180"/>
      <c r="R113" s="180"/>
      <c r="S113" s="180"/>
    </row>
    <row r="114" spans="1:19" s="215" customFormat="1" ht="33.75" customHeight="1" x14ac:dyDescent="0.3">
      <c r="A114" s="177">
        <v>21</v>
      </c>
      <c r="B114" s="178" t="s">
        <v>840</v>
      </c>
      <c r="C114" s="178" t="s">
        <v>152</v>
      </c>
      <c r="D114" s="178">
        <v>2010</v>
      </c>
      <c r="E114" s="178">
        <v>1</v>
      </c>
      <c r="F114" s="178"/>
      <c r="G114" s="178">
        <v>3</v>
      </c>
      <c r="H114" s="178">
        <v>3</v>
      </c>
      <c r="I114" s="179" t="s">
        <v>775</v>
      </c>
      <c r="J114" s="179"/>
      <c r="K114" s="180" t="s">
        <v>235</v>
      </c>
      <c r="L114" s="180" t="s">
        <v>1</v>
      </c>
      <c r="M114" s="180">
        <v>31</v>
      </c>
      <c r="N114" s="180"/>
      <c r="O114" s="180" t="s">
        <v>352</v>
      </c>
      <c r="P114" s="180">
        <v>30</v>
      </c>
      <c r="Q114" s="180"/>
      <c r="R114" s="180"/>
      <c r="S114" s="180"/>
    </row>
    <row r="115" spans="1:19" s="215" customFormat="1" ht="33.75" customHeight="1" x14ac:dyDescent="0.3">
      <c r="A115" s="177">
        <v>21</v>
      </c>
      <c r="B115" s="178" t="s">
        <v>840</v>
      </c>
      <c r="C115" s="178" t="s">
        <v>152</v>
      </c>
      <c r="D115" s="178">
        <v>2010</v>
      </c>
      <c r="E115" s="178">
        <v>1</v>
      </c>
      <c r="F115" s="178"/>
      <c r="G115" s="178">
        <v>3</v>
      </c>
      <c r="H115" s="178">
        <v>3</v>
      </c>
      <c r="I115" s="179" t="s">
        <v>776</v>
      </c>
      <c r="J115" s="179"/>
      <c r="K115" s="180" t="s">
        <v>235</v>
      </c>
      <c r="L115" s="180" t="s">
        <v>353</v>
      </c>
      <c r="M115" s="180">
        <v>31</v>
      </c>
      <c r="N115" s="180"/>
      <c r="O115" s="180" t="s">
        <v>354</v>
      </c>
      <c r="P115" s="180">
        <v>30</v>
      </c>
      <c r="Q115" s="180"/>
      <c r="R115" s="180"/>
      <c r="S115" s="180"/>
    </row>
    <row r="116" spans="1:19" s="215" customFormat="1" ht="33.75" customHeight="1" x14ac:dyDescent="0.3">
      <c r="A116" s="177">
        <v>21</v>
      </c>
      <c r="B116" s="178" t="s">
        <v>840</v>
      </c>
      <c r="C116" s="178" t="s">
        <v>152</v>
      </c>
      <c r="D116" s="178">
        <v>2010</v>
      </c>
      <c r="E116" s="178">
        <v>1</v>
      </c>
      <c r="F116" s="178"/>
      <c r="G116" s="178">
        <v>3</v>
      </c>
      <c r="H116" s="178">
        <v>3</v>
      </c>
      <c r="I116" s="179" t="s">
        <v>777</v>
      </c>
      <c r="J116" s="179"/>
      <c r="K116" s="180" t="s">
        <v>235</v>
      </c>
      <c r="L116" s="180" t="s">
        <v>10</v>
      </c>
      <c r="M116" s="180">
        <v>31</v>
      </c>
      <c r="N116" s="180"/>
      <c r="O116" s="180" t="s">
        <v>13</v>
      </c>
      <c r="P116" s="180">
        <v>30</v>
      </c>
      <c r="Q116" s="180"/>
      <c r="R116" s="180"/>
      <c r="S116" s="180"/>
    </row>
    <row r="117" spans="1:19" s="215" customFormat="1" ht="33.75" customHeight="1" x14ac:dyDescent="0.3">
      <c r="A117" s="177">
        <v>21</v>
      </c>
      <c r="B117" s="178" t="s">
        <v>840</v>
      </c>
      <c r="C117" s="178" t="s">
        <v>152</v>
      </c>
      <c r="D117" s="178">
        <v>2010</v>
      </c>
      <c r="E117" s="178">
        <v>1</v>
      </c>
      <c r="F117" s="178"/>
      <c r="G117" s="178">
        <v>3</v>
      </c>
      <c r="H117" s="178">
        <v>3</v>
      </c>
      <c r="I117" s="179" t="s">
        <v>778</v>
      </c>
      <c r="J117" s="179"/>
      <c r="K117" s="180" t="s">
        <v>235</v>
      </c>
      <c r="L117" s="180" t="s">
        <v>0</v>
      </c>
      <c r="M117" s="180">
        <v>31</v>
      </c>
      <c r="N117" s="180"/>
      <c r="O117" s="180" t="s">
        <v>18</v>
      </c>
      <c r="P117" s="180">
        <v>30</v>
      </c>
      <c r="Q117" s="180"/>
      <c r="R117" s="180"/>
      <c r="S117" s="180"/>
    </row>
    <row r="118" spans="1:19" s="215" customFormat="1" ht="33.75" customHeight="1" x14ac:dyDescent="0.3">
      <c r="A118" s="177">
        <v>21</v>
      </c>
      <c r="B118" s="178" t="s">
        <v>840</v>
      </c>
      <c r="C118" s="178" t="s">
        <v>152</v>
      </c>
      <c r="D118" s="178">
        <v>2010</v>
      </c>
      <c r="E118" s="178">
        <v>1</v>
      </c>
      <c r="F118" s="178"/>
      <c r="G118" s="178">
        <v>3</v>
      </c>
      <c r="H118" s="178">
        <v>3</v>
      </c>
      <c r="I118" s="179" t="s">
        <v>779</v>
      </c>
      <c r="J118" s="179"/>
      <c r="K118" s="180" t="s">
        <v>235</v>
      </c>
      <c r="L118" s="180" t="s">
        <v>0</v>
      </c>
      <c r="M118" s="180">
        <v>31</v>
      </c>
      <c r="N118" s="180"/>
      <c r="O118" s="180" t="s">
        <v>351</v>
      </c>
      <c r="P118" s="180">
        <v>30</v>
      </c>
      <c r="Q118" s="180"/>
      <c r="R118" s="180"/>
      <c r="S118" s="180"/>
    </row>
    <row r="119" spans="1:19" s="215" customFormat="1" ht="33.75" customHeight="1" x14ac:dyDescent="0.3">
      <c r="A119" s="177">
        <v>21</v>
      </c>
      <c r="B119" s="178" t="s">
        <v>840</v>
      </c>
      <c r="C119" s="178" t="s">
        <v>152</v>
      </c>
      <c r="D119" s="178">
        <v>2010</v>
      </c>
      <c r="E119" s="178">
        <v>1</v>
      </c>
      <c r="F119" s="178"/>
      <c r="G119" s="178">
        <v>3</v>
      </c>
      <c r="H119" s="178">
        <v>3</v>
      </c>
      <c r="I119" s="179" t="s">
        <v>780</v>
      </c>
      <c r="J119" s="179"/>
      <c r="K119" s="180" t="s">
        <v>235</v>
      </c>
      <c r="L119" s="180" t="s">
        <v>351</v>
      </c>
      <c r="M119" s="180">
        <v>31</v>
      </c>
      <c r="N119" s="180"/>
      <c r="O119" s="180" t="s">
        <v>0</v>
      </c>
      <c r="P119" s="180">
        <v>30</v>
      </c>
      <c r="Q119" s="180"/>
      <c r="R119" s="180"/>
      <c r="S119" s="180"/>
    </row>
    <row r="120" spans="1:19" s="215" customFormat="1" ht="33.75" customHeight="1" x14ac:dyDescent="0.3">
      <c r="A120" s="177">
        <v>21</v>
      </c>
      <c r="B120" s="178" t="s">
        <v>840</v>
      </c>
      <c r="C120" s="178" t="s">
        <v>152</v>
      </c>
      <c r="D120" s="178">
        <v>2010</v>
      </c>
      <c r="E120" s="178">
        <v>1</v>
      </c>
      <c r="F120" s="178"/>
      <c r="G120" s="178">
        <v>3</v>
      </c>
      <c r="H120" s="178">
        <v>3</v>
      </c>
      <c r="I120" s="190" t="s">
        <v>788</v>
      </c>
      <c r="J120" s="216" t="s">
        <v>372</v>
      </c>
      <c r="K120" s="186" t="s">
        <v>235</v>
      </c>
      <c r="L120" s="201">
        <v>30</v>
      </c>
      <c r="M120" s="186">
        <v>31</v>
      </c>
      <c r="N120" s="186"/>
      <c r="O120" s="201">
        <v>28</v>
      </c>
      <c r="P120" s="186">
        <v>30</v>
      </c>
      <c r="Q120" s="180"/>
      <c r="R120" s="180"/>
      <c r="S120" s="217" t="s">
        <v>789</v>
      </c>
    </row>
    <row r="121" spans="1:19" ht="33.75" customHeight="1" x14ac:dyDescent="0.3">
      <c r="A121" s="177">
        <v>20</v>
      </c>
      <c r="B121" s="222" t="s">
        <v>842</v>
      </c>
      <c r="C121" s="178" t="s">
        <v>355</v>
      </c>
      <c r="D121" s="178">
        <v>2011</v>
      </c>
      <c r="E121" s="178">
        <v>1</v>
      </c>
      <c r="F121" s="178">
        <v>1</v>
      </c>
      <c r="G121" s="178">
        <v>3</v>
      </c>
      <c r="H121" s="178">
        <v>3</v>
      </c>
      <c r="I121" s="179" t="s">
        <v>781</v>
      </c>
      <c r="J121" s="189"/>
      <c r="K121" s="180" t="s">
        <v>255</v>
      </c>
      <c r="L121" s="180"/>
      <c r="M121" s="178">
        <v>30</v>
      </c>
      <c r="N121" s="180"/>
      <c r="O121" s="180"/>
      <c r="P121" s="178">
        <v>20</v>
      </c>
      <c r="Q121" s="180"/>
      <c r="R121" s="180"/>
      <c r="S121" s="161" t="s">
        <v>1205</v>
      </c>
    </row>
    <row r="122" spans="1:19" ht="33.75" customHeight="1" x14ac:dyDescent="0.3">
      <c r="A122" s="177">
        <v>20</v>
      </c>
      <c r="B122" s="178" t="s">
        <v>842</v>
      </c>
      <c r="C122" s="178" t="s">
        <v>355</v>
      </c>
      <c r="D122" s="178">
        <v>2011</v>
      </c>
      <c r="E122" s="178">
        <v>1</v>
      </c>
      <c r="F122" s="178"/>
      <c r="G122" s="178">
        <v>3</v>
      </c>
      <c r="H122" s="178">
        <v>3</v>
      </c>
      <c r="I122" s="206" t="s">
        <v>356</v>
      </c>
      <c r="J122" s="208"/>
      <c r="K122" s="180" t="s">
        <v>255</v>
      </c>
      <c r="L122" s="180"/>
      <c r="M122" s="180" t="s">
        <v>783</v>
      </c>
      <c r="N122" s="180"/>
      <c r="O122" s="180"/>
      <c r="P122" s="180" t="s">
        <v>784</v>
      </c>
      <c r="Q122" s="180"/>
      <c r="R122" s="180"/>
      <c r="S122" s="161" t="s">
        <v>782</v>
      </c>
    </row>
    <row r="123" spans="1:19" ht="33.75" customHeight="1" x14ac:dyDescent="0.3">
      <c r="A123" s="177">
        <v>20</v>
      </c>
      <c r="B123" s="178" t="s">
        <v>842</v>
      </c>
      <c r="C123" s="178" t="s">
        <v>355</v>
      </c>
      <c r="D123" s="178">
        <v>2011</v>
      </c>
      <c r="E123" s="178">
        <v>1</v>
      </c>
      <c r="F123" s="178"/>
      <c r="G123" s="178">
        <v>3</v>
      </c>
      <c r="H123" s="178">
        <v>3</v>
      </c>
      <c r="I123" s="179" t="s">
        <v>357</v>
      </c>
      <c r="J123" s="179"/>
      <c r="K123" s="180" t="s">
        <v>255</v>
      </c>
      <c r="L123" s="180">
        <v>2</v>
      </c>
      <c r="M123" s="178">
        <v>30</v>
      </c>
      <c r="N123" s="180"/>
      <c r="O123" s="180"/>
      <c r="P123" s="178">
        <v>20</v>
      </c>
      <c r="Q123" s="180"/>
      <c r="R123" s="180"/>
      <c r="S123" s="180"/>
    </row>
    <row r="124" spans="1:19" ht="33.75" customHeight="1" x14ac:dyDescent="0.3">
      <c r="A124" s="177">
        <v>20</v>
      </c>
      <c r="B124" s="178" t="s">
        <v>842</v>
      </c>
      <c r="C124" s="178" t="s">
        <v>355</v>
      </c>
      <c r="D124" s="178">
        <v>2011</v>
      </c>
      <c r="E124" s="178">
        <v>1</v>
      </c>
      <c r="F124" s="178"/>
      <c r="G124" s="178">
        <v>3</v>
      </c>
      <c r="H124" s="178">
        <v>3</v>
      </c>
      <c r="I124" s="179" t="s">
        <v>358</v>
      </c>
      <c r="J124" s="179"/>
      <c r="K124" s="180" t="s">
        <v>255</v>
      </c>
      <c r="L124" s="180">
        <v>1</v>
      </c>
      <c r="M124" s="180">
        <v>30</v>
      </c>
      <c r="N124" s="180"/>
      <c r="O124" s="180"/>
      <c r="P124" s="180"/>
      <c r="Q124" s="180"/>
      <c r="R124" s="180"/>
      <c r="S124" s="180"/>
    </row>
    <row r="125" spans="1:19" ht="33.75" customHeight="1" x14ac:dyDescent="0.3">
      <c r="A125" s="177">
        <v>20</v>
      </c>
      <c r="B125" s="178" t="s">
        <v>843</v>
      </c>
      <c r="C125" s="178" t="s">
        <v>355</v>
      </c>
      <c r="D125" s="178">
        <v>2011</v>
      </c>
      <c r="E125" s="178">
        <v>1</v>
      </c>
      <c r="F125" s="178"/>
      <c r="G125" s="178">
        <v>3</v>
      </c>
      <c r="H125" s="178">
        <v>3</v>
      </c>
      <c r="I125" s="206" t="s">
        <v>359</v>
      </c>
      <c r="J125" s="178"/>
      <c r="K125" s="180" t="s">
        <v>255</v>
      </c>
      <c r="L125" s="180">
        <v>0</v>
      </c>
      <c r="M125" s="180">
        <v>30</v>
      </c>
      <c r="N125" s="180"/>
      <c r="O125" s="180">
        <v>2</v>
      </c>
      <c r="P125" s="178">
        <v>20</v>
      </c>
      <c r="Q125" s="180"/>
      <c r="R125" s="180"/>
      <c r="S125" s="161" t="s">
        <v>785</v>
      </c>
    </row>
  </sheetData>
  <sheetProtection algorithmName="SHA-512" hashValue="owZBDk8l3QSxynIzcvd8VaNyYOb9e/gJj3pI3R/m4jHMalOuhEzF/6AAmUz1X9B+/XXeGr7V7MqyxBrPQZRvmA==" saltValue="iygPsezH4XVHhXxUyD2ghQ==" spinCount="100000" sheet="1" objects="1" scenarios="1" selectLockedCells="1" selectUnlockedCells="1"/>
  <mergeCells count="3">
    <mergeCell ref="R55:R56"/>
    <mergeCell ref="S55:S56"/>
    <mergeCell ref="R81:R82"/>
  </mergeCells>
  <phoneticPr fontId="1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43"/>
  <sheetViews>
    <sheetView zoomScale="85" zoomScaleNormal="85" workbookViewId="0">
      <selection sqref="A1:S43"/>
    </sheetView>
  </sheetViews>
  <sheetFormatPr defaultColWidth="16.625" defaultRowHeight="16.5" x14ac:dyDescent="0.3"/>
  <cols>
    <col min="1" max="1" width="7.125" style="137" customWidth="1"/>
    <col min="2" max="4" width="15.375" style="137" customWidth="1"/>
    <col min="5" max="5" width="12.75" style="137" customWidth="1"/>
    <col min="6" max="6" width="10.375" style="137" customWidth="1"/>
    <col min="7" max="7" width="11.25" style="137" customWidth="1"/>
    <col min="8" max="8" width="12.5" style="137" customWidth="1"/>
    <col min="9" max="10" width="16.625" style="123"/>
    <col min="11" max="11" width="16.625" style="137"/>
    <col min="12" max="18" width="16.625" style="123"/>
    <col min="19" max="19" width="29.25" style="138" customWidth="1"/>
    <col min="20" max="16384" width="16.625" style="123"/>
  </cols>
  <sheetData>
    <row r="1" spans="1:19" s="117" customFormat="1" ht="21.75" customHeight="1" x14ac:dyDescent="0.3">
      <c r="A1" s="112" t="s">
        <v>884</v>
      </c>
      <c r="B1" s="113" t="s">
        <v>360</v>
      </c>
      <c r="C1" s="114" t="s">
        <v>1011</v>
      </c>
      <c r="D1" s="114" t="s">
        <v>361</v>
      </c>
      <c r="E1" s="114" t="s">
        <v>979</v>
      </c>
      <c r="F1" s="114" t="s">
        <v>978</v>
      </c>
      <c r="G1" s="114" t="s">
        <v>976</v>
      </c>
      <c r="H1" s="115" t="s">
        <v>977</v>
      </c>
      <c r="I1" s="116" t="s">
        <v>205</v>
      </c>
      <c r="J1" s="116" t="s">
        <v>741</v>
      </c>
      <c r="K1" s="116" t="s">
        <v>1012</v>
      </c>
      <c r="L1" s="113" t="s">
        <v>1013</v>
      </c>
      <c r="M1" s="113" t="s">
        <v>362</v>
      </c>
      <c r="N1" s="113" t="s">
        <v>363</v>
      </c>
      <c r="O1" s="113" t="s">
        <v>1014</v>
      </c>
      <c r="P1" s="113" t="s">
        <v>364</v>
      </c>
      <c r="Q1" s="113" t="s">
        <v>365</v>
      </c>
      <c r="R1" s="114" t="s">
        <v>206</v>
      </c>
      <c r="S1" s="116" t="s">
        <v>207</v>
      </c>
    </row>
    <row r="2" spans="1:19" ht="21.75" customHeight="1" x14ac:dyDescent="0.3">
      <c r="A2" s="118">
        <v>1</v>
      </c>
      <c r="B2" s="119">
        <v>256</v>
      </c>
      <c r="C2" s="120" t="s">
        <v>218</v>
      </c>
      <c r="D2" s="119">
        <v>2021</v>
      </c>
      <c r="E2" s="119">
        <v>2</v>
      </c>
      <c r="F2" s="119">
        <v>1</v>
      </c>
      <c r="G2" s="119">
        <v>2</v>
      </c>
      <c r="H2" s="119">
        <v>2</v>
      </c>
      <c r="I2" s="121" t="s">
        <v>219</v>
      </c>
      <c r="J2" s="121"/>
      <c r="K2" s="120">
        <v>36</v>
      </c>
      <c r="L2" s="119">
        <v>14</v>
      </c>
      <c r="M2" s="119">
        <v>27</v>
      </c>
      <c r="N2" s="119"/>
      <c r="O2" s="119">
        <v>6</v>
      </c>
      <c r="P2" s="119">
        <v>23</v>
      </c>
      <c r="Q2" s="119"/>
      <c r="R2" s="122"/>
      <c r="S2" s="122"/>
    </row>
    <row r="3" spans="1:19" ht="21.75" customHeight="1" x14ac:dyDescent="0.3">
      <c r="A3" s="118">
        <v>1</v>
      </c>
      <c r="B3" s="119">
        <v>256</v>
      </c>
      <c r="C3" s="120" t="s">
        <v>218</v>
      </c>
      <c r="D3" s="119">
        <v>2021</v>
      </c>
      <c r="E3" s="119">
        <v>2</v>
      </c>
      <c r="F3" s="119"/>
      <c r="G3" s="119">
        <v>2</v>
      </c>
      <c r="H3" s="119">
        <v>2</v>
      </c>
      <c r="I3" s="121" t="s">
        <v>220</v>
      </c>
      <c r="J3" s="121"/>
      <c r="K3" s="120">
        <v>36</v>
      </c>
      <c r="L3" s="119">
        <v>128</v>
      </c>
      <c r="M3" s="119">
        <v>1668</v>
      </c>
      <c r="N3" s="119">
        <v>7.7</v>
      </c>
      <c r="O3" s="119" t="s">
        <v>0</v>
      </c>
      <c r="P3" s="119" t="s">
        <v>0</v>
      </c>
      <c r="Q3" s="119" t="s">
        <v>0</v>
      </c>
      <c r="R3" s="122"/>
      <c r="S3" s="121" t="s">
        <v>221</v>
      </c>
    </row>
    <row r="4" spans="1:19" ht="21.75" customHeight="1" x14ac:dyDescent="0.3">
      <c r="A4" s="118">
        <v>1</v>
      </c>
      <c r="B4" s="119">
        <v>256</v>
      </c>
      <c r="C4" s="120" t="s">
        <v>218</v>
      </c>
      <c r="D4" s="119">
        <v>2021</v>
      </c>
      <c r="E4" s="119">
        <v>2</v>
      </c>
      <c r="F4" s="119"/>
      <c r="G4" s="119">
        <v>2</v>
      </c>
      <c r="H4" s="119">
        <v>2</v>
      </c>
      <c r="I4" s="124" t="s">
        <v>889</v>
      </c>
      <c r="J4" s="125"/>
      <c r="K4" s="120">
        <v>36</v>
      </c>
      <c r="L4" s="119">
        <v>22</v>
      </c>
      <c r="M4" s="119">
        <v>27</v>
      </c>
      <c r="N4" s="119">
        <v>81</v>
      </c>
      <c r="O4" s="119" t="s">
        <v>0</v>
      </c>
      <c r="P4" s="119" t="s">
        <v>0</v>
      </c>
      <c r="Q4" s="119" t="s">
        <v>0</v>
      </c>
      <c r="R4" s="122"/>
      <c r="S4" s="121" t="s">
        <v>221</v>
      </c>
    </row>
    <row r="5" spans="1:19" ht="21.75" customHeight="1" x14ac:dyDescent="0.3">
      <c r="A5" s="118">
        <v>1</v>
      </c>
      <c r="B5" s="119">
        <v>256</v>
      </c>
      <c r="C5" s="120" t="s">
        <v>218</v>
      </c>
      <c r="D5" s="119">
        <v>2021</v>
      </c>
      <c r="E5" s="119">
        <v>2</v>
      </c>
      <c r="F5" s="119"/>
      <c r="G5" s="119">
        <v>2</v>
      </c>
      <c r="H5" s="119">
        <v>2</v>
      </c>
      <c r="I5" s="121" t="s">
        <v>222</v>
      </c>
      <c r="J5" s="126"/>
      <c r="K5" s="120">
        <v>36</v>
      </c>
      <c r="L5" s="119">
        <v>63</v>
      </c>
      <c r="M5" s="119">
        <v>1668</v>
      </c>
      <c r="N5" s="119">
        <v>3.8</v>
      </c>
      <c r="O5" s="119" t="s">
        <v>0</v>
      </c>
      <c r="P5" s="119" t="s">
        <v>0</v>
      </c>
      <c r="Q5" s="119" t="s">
        <v>0</v>
      </c>
      <c r="R5" s="122"/>
      <c r="S5" s="121" t="s">
        <v>221</v>
      </c>
    </row>
    <row r="6" spans="1:19" ht="21.75" customHeight="1" x14ac:dyDescent="0.3">
      <c r="A6" s="118">
        <v>1</v>
      </c>
      <c r="B6" s="119">
        <v>256</v>
      </c>
      <c r="C6" s="120" t="s">
        <v>218</v>
      </c>
      <c r="D6" s="119">
        <v>2021</v>
      </c>
      <c r="E6" s="119">
        <v>2</v>
      </c>
      <c r="F6" s="119"/>
      <c r="G6" s="119">
        <v>2</v>
      </c>
      <c r="H6" s="119">
        <v>2</v>
      </c>
      <c r="I6" s="124" t="s">
        <v>222</v>
      </c>
      <c r="J6" s="125"/>
      <c r="K6" s="120">
        <v>36</v>
      </c>
      <c r="L6" s="119">
        <v>12</v>
      </c>
      <c r="M6" s="119">
        <v>27</v>
      </c>
      <c r="N6" s="119">
        <v>44</v>
      </c>
      <c r="O6" s="119" t="s">
        <v>0</v>
      </c>
      <c r="P6" s="119" t="s">
        <v>0</v>
      </c>
      <c r="Q6" s="119" t="s">
        <v>0</v>
      </c>
      <c r="R6" s="122"/>
      <c r="S6" s="121" t="s">
        <v>221</v>
      </c>
    </row>
    <row r="7" spans="1:19" ht="21.75" customHeight="1" x14ac:dyDescent="0.3">
      <c r="A7" s="118">
        <v>3</v>
      </c>
      <c r="B7" s="119">
        <v>1169</v>
      </c>
      <c r="C7" s="120" t="s">
        <v>866</v>
      </c>
      <c r="D7" s="120">
        <v>2010</v>
      </c>
      <c r="E7" s="120">
        <v>2</v>
      </c>
      <c r="F7" s="120">
        <v>1</v>
      </c>
      <c r="G7" s="120">
        <v>3</v>
      </c>
      <c r="H7" s="120">
        <v>4</v>
      </c>
      <c r="I7" s="124" t="s">
        <v>209</v>
      </c>
      <c r="J7" s="127" t="s">
        <v>372</v>
      </c>
      <c r="K7" s="128" t="s">
        <v>266</v>
      </c>
      <c r="L7" s="128">
        <v>2</v>
      </c>
      <c r="M7" s="128">
        <v>14</v>
      </c>
      <c r="N7" s="128"/>
      <c r="O7" s="128">
        <v>0</v>
      </c>
      <c r="P7" s="128">
        <v>14</v>
      </c>
      <c r="Q7" s="128">
        <v>0</v>
      </c>
      <c r="R7" s="119" t="s">
        <v>0</v>
      </c>
      <c r="S7" s="121" t="s">
        <v>269</v>
      </c>
    </row>
    <row r="8" spans="1:19" ht="21.75" customHeight="1" x14ac:dyDescent="0.3">
      <c r="A8" s="118">
        <v>3</v>
      </c>
      <c r="B8" s="119">
        <v>1169</v>
      </c>
      <c r="C8" s="120" t="s">
        <v>866</v>
      </c>
      <c r="D8" s="120">
        <v>2010</v>
      </c>
      <c r="E8" s="120">
        <v>2</v>
      </c>
      <c r="F8" s="120"/>
      <c r="G8" s="120">
        <v>3</v>
      </c>
      <c r="H8" s="120">
        <v>4</v>
      </c>
      <c r="I8" s="124" t="s">
        <v>212</v>
      </c>
      <c r="J8" s="127" t="s">
        <v>212</v>
      </c>
      <c r="K8" s="128" t="s">
        <v>266</v>
      </c>
      <c r="L8" s="128">
        <v>1</v>
      </c>
      <c r="M8" s="128">
        <v>14</v>
      </c>
      <c r="N8" s="128"/>
      <c r="O8" s="128">
        <v>0</v>
      </c>
      <c r="P8" s="128">
        <v>14</v>
      </c>
      <c r="Q8" s="128">
        <v>0</v>
      </c>
      <c r="R8" s="119" t="s">
        <v>0</v>
      </c>
      <c r="S8" s="120" t="s">
        <v>1015</v>
      </c>
    </row>
    <row r="9" spans="1:19" ht="21.75" customHeight="1" x14ac:dyDescent="0.3">
      <c r="A9" s="118">
        <v>4</v>
      </c>
      <c r="B9" s="119">
        <v>858</v>
      </c>
      <c r="C9" s="119" t="s">
        <v>270</v>
      </c>
      <c r="D9" s="119">
        <v>2014</v>
      </c>
      <c r="E9" s="119">
        <v>2</v>
      </c>
      <c r="F9" s="119">
        <v>1</v>
      </c>
      <c r="G9" s="119">
        <v>3</v>
      </c>
      <c r="H9" s="119">
        <v>4</v>
      </c>
      <c r="I9" s="124" t="s">
        <v>209</v>
      </c>
      <c r="J9" s="127" t="s">
        <v>209</v>
      </c>
      <c r="K9" s="128" t="s">
        <v>266</v>
      </c>
      <c r="L9" s="128">
        <v>1</v>
      </c>
      <c r="M9" s="128">
        <v>15</v>
      </c>
      <c r="N9" s="128"/>
      <c r="O9" s="128">
        <v>0</v>
      </c>
      <c r="P9" s="128">
        <v>18</v>
      </c>
      <c r="Q9" s="128">
        <v>0</v>
      </c>
      <c r="R9" s="119" t="s">
        <v>0</v>
      </c>
      <c r="S9" s="122"/>
    </row>
    <row r="10" spans="1:19" ht="21.75" customHeight="1" x14ac:dyDescent="0.3">
      <c r="A10" s="118">
        <v>4</v>
      </c>
      <c r="B10" s="119">
        <v>858</v>
      </c>
      <c r="C10" s="119" t="s">
        <v>891</v>
      </c>
      <c r="D10" s="119">
        <v>2014</v>
      </c>
      <c r="E10" s="119">
        <v>2</v>
      </c>
      <c r="F10" s="119"/>
      <c r="G10" s="119">
        <v>3</v>
      </c>
      <c r="H10" s="119">
        <v>4</v>
      </c>
      <c r="I10" s="124" t="s">
        <v>212</v>
      </c>
      <c r="J10" s="127" t="s">
        <v>212</v>
      </c>
      <c r="K10" s="128" t="s">
        <v>266</v>
      </c>
      <c r="L10" s="128">
        <v>7</v>
      </c>
      <c r="M10" s="128">
        <v>15</v>
      </c>
      <c r="N10" s="128"/>
      <c r="O10" s="128">
        <v>0</v>
      </c>
      <c r="P10" s="128">
        <v>18</v>
      </c>
      <c r="Q10" s="128">
        <v>0</v>
      </c>
      <c r="R10" s="119" t="s">
        <v>0</v>
      </c>
      <c r="S10" s="121" t="s">
        <v>271</v>
      </c>
    </row>
    <row r="11" spans="1:19" ht="21.75" customHeight="1" x14ac:dyDescent="0.3">
      <c r="A11" s="118">
        <v>4</v>
      </c>
      <c r="B11" s="119">
        <v>858</v>
      </c>
      <c r="C11" s="119" t="s">
        <v>270</v>
      </c>
      <c r="D11" s="119">
        <v>2014</v>
      </c>
      <c r="E11" s="119">
        <v>2</v>
      </c>
      <c r="F11" s="119"/>
      <c r="G11" s="119">
        <v>3</v>
      </c>
      <c r="H11" s="119">
        <v>4</v>
      </c>
      <c r="I11" s="124" t="s">
        <v>872</v>
      </c>
      <c r="J11" s="127" t="s">
        <v>872</v>
      </c>
      <c r="K11" s="128" t="s">
        <v>266</v>
      </c>
      <c r="L11" s="128">
        <v>1</v>
      </c>
      <c r="M11" s="128">
        <v>15</v>
      </c>
      <c r="N11" s="128"/>
      <c r="O11" s="128">
        <v>0</v>
      </c>
      <c r="P11" s="128">
        <v>18</v>
      </c>
      <c r="Q11" s="128"/>
      <c r="R11" s="119"/>
      <c r="S11" s="121" t="s">
        <v>873</v>
      </c>
    </row>
    <row r="12" spans="1:19" ht="21.75" customHeight="1" x14ac:dyDescent="0.3">
      <c r="A12" s="118">
        <v>5</v>
      </c>
      <c r="B12" s="119">
        <v>327</v>
      </c>
      <c r="C12" s="129" t="s">
        <v>276</v>
      </c>
      <c r="D12" s="129">
        <v>2014</v>
      </c>
      <c r="E12" s="129">
        <v>2</v>
      </c>
      <c r="F12" s="129">
        <v>1</v>
      </c>
      <c r="G12" s="129">
        <v>3</v>
      </c>
      <c r="H12" s="129">
        <v>4</v>
      </c>
      <c r="I12" s="124" t="s">
        <v>209</v>
      </c>
      <c r="J12" s="127" t="s">
        <v>209</v>
      </c>
      <c r="K12" s="128" t="s">
        <v>277</v>
      </c>
      <c r="L12" s="128">
        <v>0</v>
      </c>
      <c r="M12" s="128">
        <v>21</v>
      </c>
      <c r="N12" s="128"/>
      <c r="O12" s="128">
        <v>0</v>
      </c>
      <c r="P12" s="128">
        <v>20</v>
      </c>
      <c r="Q12" s="128"/>
      <c r="R12" s="119"/>
      <c r="S12" s="122"/>
    </row>
    <row r="13" spans="1:19" ht="21.75" customHeight="1" x14ac:dyDescent="0.3">
      <c r="A13" s="118">
        <v>5</v>
      </c>
      <c r="B13" s="119">
        <v>327</v>
      </c>
      <c r="C13" s="129" t="s">
        <v>892</v>
      </c>
      <c r="D13" s="129">
        <v>2014</v>
      </c>
      <c r="E13" s="129">
        <v>2</v>
      </c>
      <c r="F13" s="129"/>
      <c r="G13" s="129">
        <v>3</v>
      </c>
      <c r="H13" s="129">
        <v>4</v>
      </c>
      <c r="I13" s="124" t="s">
        <v>212</v>
      </c>
      <c r="J13" s="127" t="s">
        <v>212</v>
      </c>
      <c r="K13" s="128" t="s">
        <v>277</v>
      </c>
      <c r="L13" s="128">
        <v>0</v>
      </c>
      <c r="M13" s="128">
        <v>21</v>
      </c>
      <c r="N13" s="128"/>
      <c r="O13" s="128">
        <v>0</v>
      </c>
      <c r="P13" s="128">
        <v>20</v>
      </c>
      <c r="Q13" s="128"/>
      <c r="R13" s="119"/>
      <c r="S13" s="119"/>
    </row>
    <row r="14" spans="1:19" ht="21.75" customHeight="1" x14ac:dyDescent="0.3">
      <c r="A14" s="118">
        <v>19</v>
      </c>
      <c r="B14" s="119">
        <v>372</v>
      </c>
      <c r="C14" s="120" t="s">
        <v>280</v>
      </c>
      <c r="D14" s="120">
        <v>2012</v>
      </c>
      <c r="E14" s="120">
        <v>1</v>
      </c>
      <c r="F14" s="120">
        <v>1</v>
      </c>
      <c r="G14" s="120">
        <v>2</v>
      </c>
      <c r="H14" s="120">
        <v>2</v>
      </c>
      <c r="I14" s="124" t="s">
        <v>209</v>
      </c>
      <c r="J14" s="127" t="s">
        <v>209</v>
      </c>
      <c r="K14" s="128" t="s">
        <v>266</v>
      </c>
      <c r="L14" s="128">
        <v>0</v>
      </c>
      <c r="M14" s="128">
        <v>10</v>
      </c>
      <c r="N14" s="128"/>
      <c r="O14" s="128">
        <v>0</v>
      </c>
      <c r="P14" s="128">
        <v>10</v>
      </c>
      <c r="Q14" s="128"/>
      <c r="R14" s="119"/>
      <c r="S14" s="122"/>
    </row>
    <row r="15" spans="1:19" ht="21.75" customHeight="1" x14ac:dyDescent="0.3">
      <c r="A15" s="118">
        <v>19</v>
      </c>
      <c r="B15" s="119">
        <v>372</v>
      </c>
      <c r="C15" s="120" t="s">
        <v>280</v>
      </c>
      <c r="D15" s="120">
        <v>2012</v>
      </c>
      <c r="E15" s="120">
        <v>1</v>
      </c>
      <c r="F15" s="120"/>
      <c r="G15" s="120">
        <v>2</v>
      </c>
      <c r="H15" s="120">
        <v>2</v>
      </c>
      <c r="I15" s="124" t="s">
        <v>212</v>
      </c>
      <c r="J15" s="127" t="s">
        <v>212</v>
      </c>
      <c r="K15" s="128" t="s">
        <v>266</v>
      </c>
      <c r="L15" s="128">
        <v>2</v>
      </c>
      <c r="M15" s="128">
        <v>10</v>
      </c>
      <c r="N15" s="128"/>
      <c r="O15" s="128">
        <v>2</v>
      </c>
      <c r="P15" s="128">
        <v>10</v>
      </c>
      <c r="Q15" s="128"/>
      <c r="R15" s="119"/>
      <c r="S15" s="119"/>
    </row>
    <row r="16" spans="1:19" ht="21.75" customHeight="1" x14ac:dyDescent="0.3">
      <c r="A16" s="118">
        <v>6</v>
      </c>
      <c r="B16" s="119">
        <v>1215</v>
      </c>
      <c r="C16" s="120" t="s">
        <v>281</v>
      </c>
      <c r="D16" s="120">
        <v>2010</v>
      </c>
      <c r="E16" s="120">
        <v>2</v>
      </c>
      <c r="F16" s="120">
        <v>1</v>
      </c>
      <c r="G16" s="120">
        <v>3</v>
      </c>
      <c r="H16" s="120">
        <v>4</v>
      </c>
      <c r="I16" s="121" t="s">
        <v>209</v>
      </c>
      <c r="J16" s="121" t="s">
        <v>209</v>
      </c>
      <c r="K16" s="119" t="s">
        <v>266</v>
      </c>
      <c r="L16" s="130">
        <v>9</v>
      </c>
      <c r="M16" s="130">
        <v>105</v>
      </c>
      <c r="N16" s="130">
        <v>11</v>
      </c>
      <c r="O16" s="119" t="s">
        <v>282</v>
      </c>
      <c r="P16" s="119">
        <v>137</v>
      </c>
      <c r="Q16" s="119" t="s">
        <v>282</v>
      </c>
      <c r="R16" s="119"/>
      <c r="S16" s="131" t="s">
        <v>378</v>
      </c>
    </row>
    <row r="17" spans="1:19" ht="21.75" customHeight="1" x14ac:dyDescent="0.3">
      <c r="A17" s="118">
        <v>6</v>
      </c>
      <c r="B17" s="119">
        <v>1215</v>
      </c>
      <c r="C17" s="120" t="s">
        <v>281</v>
      </c>
      <c r="D17" s="120">
        <v>2010</v>
      </c>
      <c r="E17" s="120">
        <v>2</v>
      </c>
      <c r="F17" s="120"/>
      <c r="G17" s="120">
        <v>3</v>
      </c>
      <c r="H17" s="120">
        <v>4</v>
      </c>
      <c r="I17" s="121" t="s">
        <v>212</v>
      </c>
      <c r="J17" s="121" t="s">
        <v>212</v>
      </c>
      <c r="K17" s="119" t="s">
        <v>266</v>
      </c>
      <c r="L17" s="119" t="s">
        <v>250</v>
      </c>
      <c r="M17" s="119">
        <v>105</v>
      </c>
      <c r="N17" s="119"/>
      <c r="O17" s="119" t="s">
        <v>250</v>
      </c>
      <c r="P17" s="119">
        <v>137</v>
      </c>
      <c r="Q17" s="119"/>
      <c r="R17" s="119"/>
      <c r="S17" s="119"/>
    </row>
    <row r="18" spans="1:19" ht="21.75" customHeight="1" x14ac:dyDescent="0.3">
      <c r="A18" s="118">
        <v>25</v>
      </c>
      <c r="B18" s="119">
        <v>1216</v>
      </c>
      <c r="C18" s="120" t="s">
        <v>299</v>
      </c>
      <c r="D18" s="120">
        <v>2010</v>
      </c>
      <c r="E18" s="120">
        <v>2</v>
      </c>
      <c r="F18" s="120">
        <v>1</v>
      </c>
      <c r="G18" s="120">
        <v>2</v>
      </c>
      <c r="H18" s="120">
        <v>2</v>
      </c>
      <c r="I18" s="124" t="s">
        <v>212</v>
      </c>
      <c r="J18" s="127" t="s">
        <v>212</v>
      </c>
      <c r="K18" s="128" t="s">
        <v>245</v>
      </c>
      <c r="L18" s="128">
        <v>8</v>
      </c>
      <c r="M18" s="128">
        <v>20</v>
      </c>
      <c r="N18" s="128"/>
      <c r="O18" s="128">
        <v>0</v>
      </c>
      <c r="P18" s="128">
        <v>20</v>
      </c>
      <c r="Q18" s="128"/>
      <c r="R18" s="119"/>
      <c r="S18" s="121" t="s">
        <v>754</v>
      </c>
    </row>
    <row r="19" spans="1:19" ht="21.75" customHeight="1" x14ac:dyDescent="0.3">
      <c r="A19" s="118">
        <v>25</v>
      </c>
      <c r="B19" s="119">
        <v>1216</v>
      </c>
      <c r="C19" s="120" t="s">
        <v>299</v>
      </c>
      <c r="D19" s="120">
        <v>2010</v>
      </c>
      <c r="E19" s="120">
        <v>2</v>
      </c>
      <c r="F19" s="120"/>
      <c r="G19" s="120">
        <v>2</v>
      </c>
      <c r="H19" s="120">
        <v>2</v>
      </c>
      <c r="I19" s="124" t="s">
        <v>209</v>
      </c>
      <c r="J19" s="127" t="s">
        <v>209</v>
      </c>
      <c r="K19" s="128" t="s">
        <v>245</v>
      </c>
      <c r="L19" s="128">
        <v>0</v>
      </c>
      <c r="M19" s="128">
        <v>20</v>
      </c>
      <c r="N19" s="128"/>
      <c r="O19" s="128">
        <v>0</v>
      </c>
      <c r="P19" s="128">
        <v>20</v>
      </c>
      <c r="Q19" s="128"/>
      <c r="R19" s="119"/>
      <c r="S19" s="122"/>
    </row>
    <row r="20" spans="1:19" ht="21.75" customHeight="1" x14ac:dyDescent="0.3">
      <c r="A20" s="118">
        <v>27</v>
      </c>
      <c r="B20" s="119">
        <v>436</v>
      </c>
      <c r="C20" s="120" t="s">
        <v>305</v>
      </c>
      <c r="D20" s="120">
        <v>2006</v>
      </c>
      <c r="E20" s="120">
        <v>1</v>
      </c>
      <c r="F20" s="120">
        <v>1</v>
      </c>
      <c r="G20" s="120">
        <v>2</v>
      </c>
      <c r="H20" s="120">
        <v>2</v>
      </c>
      <c r="I20" s="132" t="s">
        <v>887</v>
      </c>
      <c r="J20" s="121"/>
      <c r="K20" s="133" t="s">
        <v>255</v>
      </c>
      <c r="L20" s="119" t="s">
        <v>886</v>
      </c>
      <c r="M20" s="119">
        <v>26</v>
      </c>
      <c r="N20" s="133"/>
      <c r="O20" s="119">
        <v>5</v>
      </c>
      <c r="P20" s="133">
        <v>28</v>
      </c>
      <c r="Q20" s="133"/>
      <c r="R20" s="133"/>
      <c r="S20" s="341" t="s">
        <v>847</v>
      </c>
    </row>
    <row r="21" spans="1:19" ht="21.75" customHeight="1" x14ac:dyDescent="0.3">
      <c r="A21" s="118">
        <v>27</v>
      </c>
      <c r="B21" s="119">
        <v>436</v>
      </c>
      <c r="C21" s="120" t="s">
        <v>305</v>
      </c>
      <c r="D21" s="120">
        <v>2006</v>
      </c>
      <c r="E21" s="120">
        <v>1</v>
      </c>
      <c r="F21" s="120"/>
      <c r="G21" s="120">
        <v>2</v>
      </c>
      <c r="H21" s="120">
        <v>2</v>
      </c>
      <c r="I21" s="132" t="s">
        <v>887</v>
      </c>
      <c r="J21" s="121"/>
      <c r="K21" s="133" t="s">
        <v>255</v>
      </c>
      <c r="L21" s="119" t="s">
        <v>1016</v>
      </c>
      <c r="M21" s="119">
        <v>26</v>
      </c>
      <c r="N21" s="133"/>
      <c r="O21" s="119" t="s">
        <v>1017</v>
      </c>
      <c r="P21" s="133">
        <v>28</v>
      </c>
      <c r="Q21" s="133"/>
      <c r="R21" s="133"/>
      <c r="S21" s="341"/>
    </row>
    <row r="22" spans="1:19" ht="21.75" customHeight="1" x14ac:dyDescent="0.3">
      <c r="A22" s="118">
        <v>27</v>
      </c>
      <c r="B22" s="119">
        <v>436</v>
      </c>
      <c r="C22" s="120" t="s">
        <v>305</v>
      </c>
      <c r="D22" s="120">
        <v>2006</v>
      </c>
      <c r="E22" s="120">
        <v>1</v>
      </c>
      <c r="F22" s="120"/>
      <c r="G22" s="120">
        <v>2</v>
      </c>
      <c r="H22" s="120">
        <v>2</v>
      </c>
      <c r="I22" s="132" t="s">
        <v>306</v>
      </c>
      <c r="J22" s="121"/>
      <c r="K22" s="133" t="s">
        <v>255</v>
      </c>
      <c r="L22" s="119">
        <v>10</v>
      </c>
      <c r="M22" s="119">
        <v>26</v>
      </c>
      <c r="N22" s="133"/>
      <c r="O22" s="119">
        <v>6</v>
      </c>
      <c r="P22" s="133">
        <v>28</v>
      </c>
      <c r="Q22" s="133"/>
      <c r="R22" s="133"/>
      <c r="S22" s="341" t="s">
        <v>846</v>
      </c>
    </row>
    <row r="23" spans="1:19" ht="21.75" customHeight="1" x14ac:dyDescent="0.3">
      <c r="A23" s="118">
        <v>27</v>
      </c>
      <c r="B23" s="119">
        <v>436</v>
      </c>
      <c r="C23" s="120" t="s">
        <v>305</v>
      </c>
      <c r="D23" s="120">
        <v>2006</v>
      </c>
      <c r="E23" s="120">
        <v>1</v>
      </c>
      <c r="F23" s="120"/>
      <c r="G23" s="120">
        <v>2</v>
      </c>
      <c r="H23" s="120">
        <v>2</v>
      </c>
      <c r="I23" s="132" t="s">
        <v>306</v>
      </c>
      <c r="J23" s="121"/>
      <c r="K23" s="133" t="s">
        <v>255</v>
      </c>
      <c r="L23" s="119" t="s">
        <v>1018</v>
      </c>
      <c r="M23" s="119">
        <v>26</v>
      </c>
      <c r="N23" s="133"/>
      <c r="O23" s="119" t="s">
        <v>1019</v>
      </c>
      <c r="P23" s="133">
        <v>28</v>
      </c>
      <c r="Q23" s="133"/>
      <c r="R23" s="133"/>
      <c r="S23" s="341"/>
    </row>
    <row r="24" spans="1:19" ht="21.75" customHeight="1" x14ac:dyDescent="0.3">
      <c r="A24" s="118">
        <v>27</v>
      </c>
      <c r="B24" s="119">
        <v>436</v>
      </c>
      <c r="C24" s="120" t="s">
        <v>305</v>
      </c>
      <c r="D24" s="120">
        <v>2006</v>
      </c>
      <c r="E24" s="120">
        <v>1</v>
      </c>
      <c r="F24" s="120"/>
      <c r="G24" s="120">
        <v>2</v>
      </c>
      <c r="H24" s="120">
        <v>2</v>
      </c>
      <c r="I24" s="132" t="s">
        <v>307</v>
      </c>
      <c r="J24" s="121"/>
      <c r="K24" s="133" t="s">
        <v>255</v>
      </c>
      <c r="L24" s="119">
        <v>1</v>
      </c>
      <c r="M24" s="119">
        <v>26</v>
      </c>
      <c r="N24" s="133"/>
      <c r="O24" s="119">
        <v>0</v>
      </c>
      <c r="P24" s="133">
        <v>28</v>
      </c>
      <c r="Q24" s="133"/>
      <c r="R24" s="133"/>
      <c r="S24" s="133"/>
    </row>
    <row r="25" spans="1:19" ht="21.75" customHeight="1" x14ac:dyDescent="0.3">
      <c r="A25" s="118">
        <v>27</v>
      </c>
      <c r="B25" s="119">
        <v>436</v>
      </c>
      <c r="C25" s="120" t="s">
        <v>305</v>
      </c>
      <c r="D25" s="120">
        <v>2006</v>
      </c>
      <c r="E25" s="120">
        <v>1</v>
      </c>
      <c r="F25" s="120"/>
      <c r="G25" s="120">
        <v>2</v>
      </c>
      <c r="H25" s="120">
        <v>2</v>
      </c>
      <c r="I25" s="132" t="s">
        <v>307</v>
      </c>
      <c r="J25" s="121"/>
      <c r="K25" s="133" t="s">
        <v>255</v>
      </c>
      <c r="L25" s="119" t="s">
        <v>1020</v>
      </c>
      <c r="M25" s="119">
        <v>26</v>
      </c>
      <c r="N25" s="133"/>
      <c r="O25" s="119" t="s">
        <v>1021</v>
      </c>
      <c r="P25" s="133">
        <v>28</v>
      </c>
      <c r="Q25" s="133"/>
      <c r="R25" s="133"/>
      <c r="S25" s="133"/>
    </row>
    <row r="26" spans="1:19" ht="21.75" customHeight="1" x14ac:dyDescent="0.3">
      <c r="A26" s="118">
        <v>27</v>
      </c>
      <c r="B26" s="119">
        <v>436</v>
      </c>
      <c r="C26" s="120" t="s">
        <v>305</v>
      </c>
      <c r="D26" s="120">
        <v>2006</v>
      </c>
      <c r="E26" s="120">
        <v>1</v>
      </c>
      <c r="F26" s="120"/>
      <c r="G26" s="120">
        <v>2</v>
      </c>
      <c r="H26" s="120">
        <v>2</v>
      </c>
      <c r="I26" s="132" t="s">
        <v>308</v>
      </c>
      <c r="J26" s="121"/>
      <c r="K26" s="133" t="s">
        <v>255</v>
      </c>
      <c r="L26" s="119">
        <v>0</v>
      </c>
      <c r="M26" s="119">
        <v>26</v>
      </c>
      <c r="N26" s="133"/>
      <c r="O26" s="119">
        <v>0</v>
      </c>
      <c r="P26" s="133">
        <v>28</v>
      </c>
      <c r="Q26" s="133"/>
      <c r="R26" s="133"/>
      <c r="S26" s="133"/>
    </row>
    <row r="27" spans="1:19" ht="21.75" customHeight="1" x14ac:dyDescent="0.3">
      <c r="A27" s="118">
        <v>27</v>
      </c>
      <c r="B27" s="119">
        <v>436</v>
      </c>
      <c r="C27" s="120" t="s">
        <v>305</v>
      </c>
      <c r="D27" s="120">
        <v>2006</v>
      </c>
      <c r="E27" s="120">
        <v>1</v>
      </c>
      <c r="F27" s="120"/>
      <c r="G27" s="120">
        <v>2</v>
      </c>
      <c r="H27" s="120">
        <v>2</v>
      </c>
      <c r="I27" s="132" t="s">
        <v>308</v>
      </c>
      <c r="J27" s="121"/>
      <c r="K27" s="133" t="s">
        <v>255</v>
      </c>
      <c r="L27" s="119" t="s">
        <v>1021</v>
      </c>
      <c r="M27" s="119">
        <v>26</v>
      </c>
      <c r="N27" s="133"/>
      <c r="O27" s="119" t="s">
        <v>1021</v>
      </c>
      <c r="P27" s="133">
        <v>28</v>
      </c>
      <c r="Q27" s="133"/>
      <c r="R27" s="133"/>
      <c r="S27" s="133"/>
    </row>
    <row r="28" spans="1:19" ht="21.75" customHeight="1" x14ac:dyDescent="0.3">
      <c r="A28" s="118">
        <v>27</v>
      </c>
      <c r="B28" s="119">
        <v>436</v>
      </c>
      <c r="C28" s="120" t="s">
        <v>305</v>
      </c>
      <c r="D28" s="120">
        <v>2006</v>
      </c>
      <c r="E28" s="120">
        <v>1</v>
      </c>
      <c r="F28" s="120"/>
      <c r="G28" s="120">
        <v>2</v>
      </c>
      <c r="H28" s="120">
        <v>2</v>
      </c>
      <c r="I28" s="132" t="s">
        <v>309</v>
      </c>
      <c r="J28" s="121"/>
      <c r="K28" s="133" t="s">
        <v>255</v>
      </c>
      <c r="L28" s="119">
        <v>10</v>
      </c>
      <c r="M28" s="119">
        <v>26</v>
      </c>
      <c r="N28" s="133"/>
      <c r="O28" s="119">
        <v>8</v>
      </c>
      <c r="P28" s="133">
        <v>28</v>
      </c>
      <c r="Q28" s="133"/>
      <c r="R28" s="133"/>
      <c r="S28" s="133"/>
    </row>
    <row r="29" spans="1:19" ht="21.75" customHeight="1" x14ac:dyDescent="0.3">
      <c r="A29" s="118">
        <v>27</v>
      </c>
      <c r="B29" s="119">
        <v>436</v>
      </c>
      <c r="C29" s="120" t="s">
        <v>305</v>
      </c>
      <c r="D29" s="120">
        <v>2006</v>
      </c>
      <c r="E29" s="120">
        <v>1</v>
      </c>
      <c r="F29" s="120"/>
      <c r="G29" s="120">
        <v>2</v>
      </c>
      <c r="H29" s="120">
        <v>2</v>
      </c>
      <c r="I29" s="132" t="s">
        <v>309</v>
      </c>
      <c r="J29" s="121"/>
      <c r="K29" s="133" t="s">
        <v>255</v>
      </c>
      <c r="L29" s="119" t="s">
        <v>1022</v>
      </c>
      <c r="M29" s="119">
        <v>26</v>
      </c>
      <c r="N29" s="133"/>
      <c r="O29" s="119" t="s">
        <v>1023</v>
      </c>
      <c r="P29" s="133">
        <v>28</v>
      </c>
      <c r="Q29" s="133"/>
      <c r="R29" s="133"/>
      <c r="S29" s="133"/>
    </row>
    <row r="30" spans="1:19" ht="21.75" customHeight="1" x14ac:dyDescent="0.3">
      <c r="A30" s="118">
        <v>27</v>
      </c>
      <c r="B30" s="119">
        <v>436</v>
      </c>
      <c r="C30" s="120" t="s">
        <v>305</v>
      </c>
      <c r="D30" s="120">
        <v>2006</v>
      </c>
      <c r="E30" s="120">
        <v>1</v>
      </c>
      <c r="F30" s="120"/>
      <c r="G30" s="120">
        <v>2</v>
      </c>
      <c r="H30" s="120">
        <v>2</v>
      </c>
      <c r="I30" s="132" t="s">
        <v>372</v>
      </c>
      <c r="J30" s="134" t="s">
        <v>372</v>
      </c>
      <c r="K30" s="135" t="s">
        <v>255</v>
      </c>
      <c r="L30" s="135">
        <v>10</v>
      </c>
      <c r="M30" s="135">
        <v>26</v>
      </c>
      <c r="N30" s="135">
        <v>38</v>
      </c>
      <c r="O30" s="135">
        <v>8</v>
      </c>
      <c r="P30" s="135">
        <v>28</v>
      </c>
      <c r="Q30" s="135">
        <v>29</v>
      </c>
      <c r="R30" s="119"/>
      <c r="S30" s="121" t="s">
        <v>380</v>
      </c>
    </row>
    <row r="31" spans="1:19" ht="21.75" customHeight="1" x14ac:dyDescent="0.3">
      <c r="A31" s="118">
        <v>27</v>
      </c>
      <c r="B31" s="119">
        <v>436</v>
      </c>
      <c r="C31" s="120" t="s">
        <v>305</v>
      </c>
      <c r="D31" s="120">
        <v>2006</v>
      </c>
      <c r="E31" s="120">
        <v>1</v>
      </c>
      <c r="F31" s="120"/>
      <c r="G31" s="120">
        <v>2</v>
      </c>
      <c r="H31" s="120">
        <v>2</v>
      </c>
      <c r="I31" s="121" t="s">
        <v>209</v>
      </c>
      <c r="J31" s="136"/>
      <c r="K31" s="119" t="s">
        <v>255</v>
      </c>
      <c r="L31" s="119"/>
      <c r="M31" s="119">
        <v>26</v>
      </c>
      <c r="N31" s="119">
        <v>4.7</v>
      </c>
      <c r="O31" s="119"/>
      <c r="P31" s="119">
        <v>28</v>
      </c>
      <c r="Q31" s="119">
        <v>2.1</v>
      </c>
      <c r="R31" s="119"/>
      <c r="S31" s="121" t="s">
        <v>310</v>
      </c>
    </row>
    <row r="32" spans="1:19" ht="21.75" customHeight="1" x14ac:dyDescent="0.3">
      <c r="A32" s="118">
        <v>27</v>
      </c>
      <c r="B32" s="119">
        <v>436</v>
      </c>
      <c r="C32" s="120" t="s">
        <v>305</v>
      </c>
      <c r="D32" s="120">
        <v>2006</v>
      </c>
      <c r="E32" s="120">
        <v>1</v>
      </c>
      <c r="F32" s="120"/>
      <c r="G32" s="120">
        <v>2</v>
      </c>
      <c r="H32" s="120">
        <v>2</v>
      </c>
      <c r="I32" s="121" t="s">
        <v>311</v>
      </c>
      <c r="J32" s="121"/>
      <c r="K32" s="119">
        <v>36</v>
      </c>
      <c r="L32" s="119"/>
      <c r="M32" s="119"/>
      <c r="N32" s="119">
        <v>26</v>
      </c>
      <c r="O32" s="119"/>
      <c r="P32" s="119"/>
      <c r="Q32" s="119"/>
      <c r="R32" s="119"/>
      <c r="S32" s="119"/>
    </row>
    <row r="33" spans="1:19" ht="21.75" customHeight="1" x14ac:dyDescent="0.3">
      <c r="A33" s="118">
        <v>30</v>
      </c>
      <c r="B33" s="119">
        <v>1385</v>
      </c>
      <c r="C33" s="120" t="s">
        <v>316</v>
      </c>
      <c r="D33" s="120">
        <v>2006</v>
      </c>
      <c r="E33" s="120">
        <v>1</v>
      </c>
      <c r="F33" s="120">
        <v>1</v>
      </c>
      <c r="G33" s="120">
        <v>2</v>
      </c>
      <c r="H33" s="120">
        <v>2</v>
      </c>
      <c r="I33" s="134" t="s">
        <v>744</v>
      </c>
      <c r="J33" s="127" t="s">
        <v>744</v>
      </c>
      <c r="K33" s="135" t="s">
        <v>317</v>
      </c>
      <c r="L33" s="135">
        <v>2</v>
      </c>
      <c r="M33" s="135">
        <v>32</v>
      </c>
      <c r="N33" s="135"/>
      <c r="O33" s="135">
        <v>2</v>
      </c>
      <c r="P33" s="135">
        <v>32</v>
      </c>
      <c r="Q33" s="119"/>
      <c r="R33" s="119"/>
      <c r="S33" s="121" t="s">
        <v>758</v>
      </c>
    </row>
    <row r="34" spans="1:19" ht="21.75" customHeight="1" x14ac:dyDescent="0.3">
      <c r="A34" s="118">
        <v>30</v>
      </c>
      <c r="B34" s="119">
        <v>1385</v>
      </c>
      <c r="C34" s="120" t="s">
        <v>316</v>
      </c>
      <c r="D34" s="120">
        <v>2006</v>
      </c>
      <c r="E34" s="120">
        <v>1</v>
      </c>
      <c r="F34" s="120"/>
      <c r="G34" s="120">
        <v>2</v>
      </c>
      <c r="H34" s="120">
        <v>2</v>
      </c>
      <c r="I34" s="124" t="s">
        <v>372</v>
      </c>
      <c r="J34" s="127" t="s">
        <v>372</v>
      </c>
      <c r="K34" s="128" t="s">
        <v>317</v>
      </c>
      <c r="L34" s="128">
        <v>0</v>
      </c>
      <c r="M34" s="128">
        <v>32</v>
      </c>
      <c r="N34" s="128"/>
      <c r="O34" s="128">
        <v>0</v>
      </c>
      <c r="P34" s="128">
        <v>32</v>
      </c>
      <c r="Q34" s="133"/>
      <c r="R34" s="133"/>
      <c r="S34" s="121" t="s">
        <v>1024</v>
      </c>
    </row>
    <row r="35" spans="1:19" ht="21.75" customHeight="1" x14ac:dyDescent="0.3">
      <c r="A35" s="118">
        <v>31</v>
      </c>
      <c r="B35" s="119">
        <v>1354</v>
      </c>
      <c r="C35" s="119" t="s">
        <v>318</v>
      </c>
      <c r="D35" s="119">
        <v>2006</v>
      </c>
      <c r="E35" s="120">
        <v>1</v>
      </c>
      <c r="F35" s="119">
        <v>1</v>
      </c>
      <c r="G35" s="119">
        <v>3</v>
      </c>
      <c r="H35" s="119">
        <v>4</v>
      </c>
      <c r="I35" s="121" t="s">
        <v>319</v>
      </c>
      <c r="J35" s="127" t="s">
        <v>744</v>
      </c>
      <c r="K35" s="119" t="s">
        <v>320</v>
      </c>
      <c r="L35" s="119" t="s">
        <v>1025</v>
      </c>
      <c r="M35" s="119">
        <v>64</v>
      </c>
      <c r="N35" s="119">
        <v>0.4</v>
      </c>
      <c r="O35" s="119">
        <v>2</v>
      </c>
      <c r="P35" s="119">
        <v>65</v>
      </c>
      <c r="Q35" s="119">
        <v>0.1</v>
      </c>
      <c r="R35" s="119"/>
      <c r="S35" s="119"/>
    </row>
    <row r="36" spans="1:19" ht="21.75" customHeight="1" x14ac:dyDescent="0.3">
      <c r="A36" s="118">
        <v>31</v>
      </c>
      <c r="B36" s="119">
        <v>1354</v>
      </c>
      <c r="C36" s="119" t="s">
        <v>318</v>
      </c>
      <c r="D36" s="119">
        <v>2006</v>
      </c>
      <c r="E36" s="120">
        <v>1</v>
      </c>
      <c r="F36" s="119"/>
      <c r="G36" s="119">
        <v>3</v>
      </c>
      <c r="H36" s="119">
        <v>4</v>
      </c>
      <c r="I36" s="121" t="s">
        <v>321</v>
      </c>
      <c r="J36" s="121"/>
      <c r="K36" s="119" t="s">
        <v>320</v>
      </c>
      <c r="L36" s="119" t="s">
        <v>1026</v>
      </c>
      <c r="M36" s="119">
        <v>64</v>
      </c>
      <c r="N36" s="119">
        <v>4.8</v>
      </c>
      <c r="O36" s="119">
        <v>25</v>
      </c>
      <c r="P36" s="119">
        <v>65</v>
      </c>
      <c r="Q36" s="119">
        <v>1.7</v>
      </c>
      <c r="R36" s="119"/>
      <c r="S36" s="119"/>
    </row>
    <row r="37" spans="1:19" ht="21.75" customHeight="1" x14ac:dyDescent="0.3">
      <c r="A37" s="118">
        <v>31</v>
      </c>
      <c r="B37" s="119">
        <v>1354</v>
      </c>
      <c r="C37" s="119" t="s">
        <v>318</v>
      </c>
      <c r="D37" s="119">
        <v>2006</v>
      </c>
      <c r="E37" s="120">
        <v>1</v>
      </c>
      <c r="F37" s="119"/>
      <c r="G37" s="119">
        <v>3</v>
      </c>
      <c r="H37" s="119">
        <v>4</v>
      </c>
      <c r="I37" s="121" t="s">
        <v>322</v>
      </c>
      <c r="J37" s="127" t="s">
        <v>372</v>
      </c>
      <c r="K37" s="119" t="s">
        <v>320</v>
      </c>
      <c r="L37" s="119" t="s">
        <v>1025</v>
      </c>
      <c r="M37" s="119">
        <v>64</v>
      </c>
      <c r="N37" s="119">
        <v>0.5</v>
      </c>
      <c r="O37" s="119">
        <v>0</v>
      </c>
      <c r="P37" s="119">
        <v>65</v>
      </c>
      <c r="Q37" s="119">
        <v>0</v>
      </c>
      <c r="R37" s="119"/>
      <c r="S37" s="122"/>
    </row>
    <row r="38" spans="1:19" ht="21.75" customHeight="1" x14ac:dyDescent="0.3">
      <c r="A38" s="118">
        <v>31</v>
      </c>
      <c r="B38" s="119">
        <v>1354</v>
      </c>
      <c r="C38" s="119" t="s">
        <v>318</v>
      </c>
      <c r="D38" s="119">
        <v>2006</v>
      </c>
      <c r="E38" s="120">
        <v>1</v>
      </c>
      <c r="F38" s="119"/>
      <c r="G38" s="119">
        <v>3</v>
      </c>
      <c r="H38" s="119">
        <v>4</v>
      </c>
      <c r="I38" s="121" t="s">
        <v>323</v>
      </c>
      <c r="J38" s="121"/>
      <c r="K38" s="119" t="s">
        <v>320</v>
      </c>
      <c r="L38" s="119">
        <v>0</v>
      </c>
      <c r="M38" s="119">
        <v>64</v>
      </c>
      <c r="N38" s="119">
        <v>0</v>
      </c>
      <c r="O38" s="119">
        <v>0</v>
      </c>
      <c r="P38" s="119">
        <v>65</v>
      </c>
      <c r="Q38" s="119">
        <v>0</v>
      </c>
      <c r="R38" s="119"/>
      <c r="S38" s="119"/>
    </row>
    <row r="39" spans="1:19" ht="21.75" customHeight="1" x14ac:dyDescent="0.3">
      <c r="A39" s="118">
        <v>31</v>
      </c>
      <c r="B39" s="119">
        <v>1354</v>
      </c>
      <c r="C39" s="119" t="s">
        <v>318</v>
      </c>
      <c r="D39" s="119">
        <v>2006</v>
      </c>
      <c r="E39" s="120">
        <v>1</v>
      </c>
      <c r="F39" s="119"/>
      <c r="G39" s="119">
        <v>3</v>
      </c>
      <c r="H39" s="119">
        <v>4</v>
      </c>
      <c r="I39" s="121" t="s">
        <v>324</v>
      </c>
      <c r="J39" s="121"/>
      <c r="K39" s="119" t="s">
        <v>320</v>
      </c>
      <c r="L39" s="119">
        <v>5</v>
      </c>
      <c r="M39" s="119">
        <v>64</v>
      </c>
      <c r="N39" s="119">
        <v>0</v>
      </c>
      <c r="O39" s="119">
        <v>0</v>
      </c>
      <c r="P39" s="119">
        <v>65</v>
      </c>
      <c r="Q39" s="119">
        <v>0</v>
      </c>
      <c r="R39" s="119"/>
      <c r="S39" s="121" t="s">
        <v>325</v>
      </c>
    </row>
    <row r="40" spans="1:19" ht="21.75" customHeight="1" x14ac:dyDescent="0.3">
      <c r="A40" s="118">
        <v>32</v>
      </c>
      <c r="B40" s="119">
        <v>1397</v>
      </c>
      <c r="C40" s="120" t="s">
        <v>326</v>
      </c>
      <c r="D40" s="120">
        <v>2005</v>
      </c>
      <c r="E40" s="120">
        <v>1</v>
      </c>
      <c r="F40" s="120">
        <v>1</v>
      </c>
      <c r="G40" s="120">
        <v>3</v>
      </c>
      <c r="H40" s="120">
        <v>4</v>
      </c>
      <c r="I40" s="134" t="s">
        <v>212</v>
      </c>
      <c r="J40" s="134" t="s">
        <v>212</v>
      </c>
      <c r="K40" s="119" t="s">
        <v>266</v>
      </c>
      <c r="L40" s="119">
        <v>2</v>
      </c>
      <c r="M40" s="119">
        <v>29</v>
      </c>
      <c r="N40" s="119"/>
      <c r="O40" s="119">
        <v>3</v>
      </c>
      <c r="P40" s="119">
        <v>26</v>
      </c>
      <c r="Q40" s="133"/>
      <c r="R40" s="119"/>
      <c r="S40" s="121" t="s">
        <v>759</v>
      </c>
    </row>
    <row r="41" spans="1:19" ht="21.75" customHeight="1" x14ac:dyDescent="0.3">
      <c r="A41" s="118">
        <v>32</v>
      </c>
      <c r="B41" s="119">
        <v>1397</v>
      </c>
      <c r="C41" s="120" t="s">
        <v>326</v>
      </c>
      <c r="D41" s="120">
        <v>2005</v>
      </c>
      <c r="E41" s="120">
        <v>1</v>
      </c>
      <c r="F41" s="120"/>
      <c r="G41" s="120">
        <v>3</v>
      </c>
      <c r="H41" s="120">
        <v>4</v>
      </c>
      <c r="I41" s="127" t="s">
        <v>209</v>
      </c>
      <c r="J41" s="127" t="s">
        <v>209</v>
      </c>
      <c r="K41" s="119" t="s">
        <v>266</v>
      </c>
      <c r="L41" s="119">
        <v>5</v>
      </c>
      <c r="M41" s="119">
        <v>29</v>
      </c>
      <c r="N41" s="119"/>
      <c r="O41" s="119">
        <v>3</v>
      </c>
      <c r="P41" s="119">
        <v>26</v>
      </c>
      <c r="Q41" s="119"/>
      <c r="R41" s="119"/>
      <c r="S41" s="121" t="s">
        <v>760</v>
      </c>
    </row>
    <row r="42" spans="1:19" ht="21.75" customHeight="1" x14ac:dyDescent="0.3">
      <c r="A42" s="118">
        <v>36</v>
      </c>
      <c r="B42" s="119">
        <v>450</v>
      </c>
      <c r="C42" s="120" t="s">
        <v>339</v>
      </c>
      <c r="D42" s="120">
        <v>2004</v>
      </c>
      <c r="E42" s="120">
        <v>1</v>
      </c>
      <c r="F42" s="120">
        <v>1</v>
      </c>
      <c r="G42" s="120">
        <v>2</v>
      </c>
      <c r="H42" s="120">
        <v>2</v>
      </c>
      <c r="I42" s="121" t="s">
        <v>769</v>
      </c>
      <c r="J42" s="127" t="s">
        <v>744</v>
      </c>
      <c r="K42" s="119" t="s">
        <v>340</v>
      </c>
      <c r="L42" s="119">
        <v>0</v>
      </c>
      <c r="M42" s="119">
        <v>41</v>
      </c>
      <c r="N42" s="119"/>
      <c r="O42" s="119">
        <v>0</v>
      </c>
      <c r="P42" s="119">
        <v>31</v>
      </c>
      <c r="Q42" s="133"/>
      <c r="R42" s="133"/>
      <c r="S42" s="133"/>
    </row>
    <row r="43" spans="1:19" ht="21.75" customHeight="1" x14ac:dyDescent="0.3">
      <c r="A43" s="118">
        <v>36</v>
      </c>
      <c r="B43" s="119">
        <v>450</v>
      </c>
      <c r="C43" s="120" t="s">
        <v>339</v>
      </c>
      <c r="D43" s="120">
        <v>2004</v>
      </c>
      <c r="E43" s="120">
        <v>1</v>
      </c>
      <c r="F43" s="120"/>
      <c r="G43" s="120">
        <v>2</v>
      </c>
      <c r="H43" s="120">
        <v>2</v>
      </c>
      <c r="I43" s="121" t="s">
        <v>994</v>
      </c>
      <c r="J43" s="127" t="s">
        <v>372</v>
      </c>
      <c r="K43" s="119" t="s">
        <v>340</v>
      </c>
      <c r="L43" s="119">
        <v>2</v>
      </c>
      <c r="M43" s="119">
        <v>41</v>
      </c>
      <c r="N43" s="119"/>
      <c r="O43" s="119">
        <v>0</v>
      </c>
      <c r="P43" s="119">
        <v>31</v>
      </c>
      <c r="Q43" s="119"/>
      <c r="R43" s="119"/>
      <c r="S43" s="122"/>
    </row>
  </sheetData>
  <sheetProtection algorithmName="SHA-512" hashValue="lMj7K2GfNVhQGL4OZeYYk8TRTXjq/WxQWqpk+8in7d779aMeAtJUAocqxm16EpIgR45NojnMIp4t+D08f+jb9w==" saltValue="nGRy70e4qGWJrrvyt1MROA==" spinCount="100000" sheet="1" objects="1" scenarios="1" selectLockedCells="1" selectUnlockedCells="1"/>
  <mergeCells count="2">
    <mergeCell ref="S20:S21"/>
    <mergeCell ref="S22:S23"/>
  </mergeCells>
  <phoneticPr fontId="1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342"/>
  <sheetViews>
    <sheetView zoomScale="70" zoomScaleNormal="70" workbookViewId="0">
      <selection sqref="A1:AG343"/>
    </sheetView>
  </sheetViews>
  <sheetFormatPr defaultRowHeight="30" customHeight="1" x14ac:dyDescent="0.3"/>
  <cols>
    <col min="1" max="1" width="7.75" style="277" customWidth="1"/>
    <col min="2" max="2" width="8.125" style="277" customWidth="1"/>
    <col min="3" max="3" width="14.5" style="278" customWidth="1"/>
    <col min="4" max="4" width="11.375" style="277" customWidth="1"/>
    <col min="5" max="5" width="11.875" style="277" customWidth="1"/>
    <col min="6" max="6" width="6.25" style="277" customWidth="1"/>
    <col min="7" max="7" width="10.75" style="277" customWidth="1"/>
    <col min="8" max="10" width="14.25" style="277" customWidth="1"/>
    <col min="11" max="11" width="11.875" style="277" customWidth="1"/>
    <col min="12" max="15" width="10.125" style="277" customWidth="1"/>
    <col min="16" max="16" width="16.625" style="277" customWidth="1"/>
    <col min="17" max="30" width="15.25" style="277" customWidth="1"/>
    <col min="31" max="31" width="13" style="277" customWidth="1"/>
    <col min="32" max="32" width="44.125" style="276" customWidth="1"/>
    <col min="33" max="33" width="39.625" style="234" customWidth="1"/>
    <col min="34" max="16384" width="9" style="234"/>
  </cols>
  <sheetData>
    <row r="1" spans="1:33" s="229" customFormat="1" ht="30" customHeight="1" x14ac:dyDescent="0.3">
      <c r="A1" s="224" t="s">
        <v>884</v>
      </c>
      <c r="B1" s="260" t="s">
        <v>608</v>
      </c>
      <c r="C1" s="281" t="s">
        <v>609</v>
      </c>
      <c r="D1" s="260" t="s">
        <v>612</v>
      </c>
      <c r="E1" s="260" t="s">
        <v>815</v>
      </c>
      <c r="F1" s="260" t="s">
        <v>965</v>
      </c>
      <c r="G1" s="225" t="s">
        <v>969</v>
      </c>
      <c r="H1" s="225" t="s">
        <v>730</v>
      </c>
      <c r="I1" s="225" t="s">
        <v>731</v>
      </c>
      <c r="J1" s="225" t="s">
        <v>947</v>
      </c>
      <c r="K1" s="253" t="s">
        <v>948</v>
      </c>
      <c r="L1" s="225" t="s">
        <v>949</v>
      </c>
      <c r="M1" s="225" t="s">
        <v>950</v>
      </c>
      <c r="N1" s="279" t="s">
        <v>966</v>
      </c>
      <c r="O1" s="279" t="s">
        <v>968</v>
      </c>
      <c r="P1" s="225" t="s">
        <v>610</v>
      </c>
      <c r="Q1" s="226" t="s">
        <v>722</v>
      </c>
      <c r="R1" s="260" t="s">
        <v>607</v>
      </c>
      <c r="S1" s="280" t="s">
        <v>600</v>
      </c>
      <c r="T1" s="280" t="s">
        <v>601</v>
      </c>
      <c r="U1" s="280" t="s">
        <v>602</v>
      </c>
      <c r="V1" s="280" t="s">
        <v>644</v>
      </c>
      <c r="W1" s="280" t="s">
        <v>666</v>
      </c>
      <c r="X1" s="280" t="s">
        <v>667</v>
      </c>
      <c r="Y1" s="282" t="s">
        <v>603</v>
      </c>
      <c r="Z1" s="282" t="s">
        <v>604</v>
      </c>
      <c r="AA1" s="282" t="s">
        <v>605</v>
      </c>
      <c r="AB1" s="282" t="s">
        <v>645</v>
      </c>
      <c r="AC1" s="282" t="s">
        <v>668</v>
      </c>
      <c r="AD1" s="282" t="s">
        <v>669</v>
      </c>
      <c r="AE1" s="225" t="s">
        <v>606</v>
      </c>
      <c r="AF1" s="227" t="s">
        <v>32</v>
      </c>
      <c r="AG1" s="228" t="s">
        <v>971</v>
      </c>
    </row>
    <row r="2" spans="1:33" ht="30" customHeight="1" x14ac:dyDescent="0.3">
      <c r="A2" s="230">
        <v>8</v>
      </c>
      <c r="B2" s="231">
        <v>516</v>
      </c>
      <c r="C2" s="232" t="s">
        <v>208</v>
      </c>
      <c r="D2" s="231">
        <v>2022</v>
      </c>
      <c r="E2" s="231" t="s">
        <v>817</v>
      </c>
      <c r="F2" s="231">
        <v>1</v>
      </c>
      <c r="G2" s="231">
        <v>3</v>
      </c>
      <c r="H2" s="231">
        <v>1</v>
      </c>
      <c r="I2" s="231">
        <v>1</v>
      </c>
      <c r="J2" s="231">
        <v>1</v>
      </c>
      <c r="K2" s="231" t="s">
        <v>951</v>
      </c>
      <c r="L2" s="239">
        <v>3</v>
      </c>
      <c r="M2" s="239">
        <v>3</v>
      </c>
      <c r="N2" s="239">
        <v>79.7</v>
      </c>
      <c r="O2" s="239">
        <v>1</v>
      </c>
      <c r="P2" s="239" t="s">
        <v>970</v>
      </c>
      <c r="Q2" s="239" t="s">
        <v>809</v>
      </c>
      <c r="R2" s="239" t="s">
        <v>266</v>
      </c>
      <c r="S2" s="239">
        <v>7.8</v>
      </c>
      <c r="T2" s="239">
        <v>4.6689999999999996</v>
      </c>
      <c r="U2" s="239">
        <v>148</v>
      </c>
      <c r="V2" s="239"/>
      <c r="W2" s="239"/>
      <c r="X2" s="239"/>
      <c r="Y2" s="239">
        <v>9.01</v>
      </c>
      <c r="Z2" s="239">
        <v>5.2220000000000004</v>
      </c>
      <c r="AA2" s="239">
        <v>77</v>
      </c>
      <c r="AB2" s="239"/>
      <c r="AC2" s="239"/>
      <c r="AD2" s="239"/>
      <c r="AE2" s="239">
        <v>0.105</v>
      </c>
      <c r="AF2" s="244" t="s">
        <v>611</v>
      </c>
      <c r="AG2" s="233" t="s">
        <v>972</v>
      </c>
    </row>
    <row r="3" spans="1:33" ht="30" customHeight="1" x14ac:dyDescent="0.3">
      <c r="A3" s="230">
        <v>8</v>
      </c>
      <c r="B3" s="231">
        <v>516</v>
      </c>
      <c r="C3" s="232" t="s">
        <v>208</v>
      </c>
      <c r="D3" s="231">
        <v>2022</v>
      </c>
      <c r="E3" s="231" t="s">
        <v>817</v>
      </c>
      <c r="F3" s="231"/>
      <c r="G3" s="231">
        <v>3</v>
      </c>
      <c r="H3" s="231">
        <v>1</v>
      </c>
      <c r="I3" s="231">
        <v>1</v>
      </c>
      <c r="J3" s="231">
        <v>1</v>
      </c>
      <c r="K3" s="231" t="s">
        <v>951</v>
      </c>
      <c r="L3" s="239">
        <v>3</v>
      </c>
      <c r="M3" s="239">
        <v>3</v>
      </c>
      <c r="N3" s="239"/>
      <c r="O3" s="239">
        <v>1</v>
      </c>
      <c r="P3" s="239" t="s">
        <v>381</v>
      </c>
      <c r="Q3" s="239"/>
      <c r="R3" s="239" t="s">
        <v>235</v>
      </c>
      <c r="S3" s="239">
        <v>7.37</v>
      </c>
      <c r="T3" s="239">
        <v>4.1310000000000002</v>
      </c>
      <c r="U3" s="239">
        <v>148</v>
      </c>
      <c r="V3" s="239"/>
      <c r="W3" s="239"/>
      <c r="X3" s="239"/>
      <c r="Y3" s="239">
        <v>8.93</v>
      </c>
      <c r="Z3" s="239">
        <v>5.3170000000000002</v>
      </c>
      <c r="AA3" s="239">
        <v>71</v>
      </c>
      <c r="AB3" s="239"/>
      <c r="AC3" s="239"/>
      <c r="AD3" s="239"/>
      <c r="AE3" s="239">
        <v>3.8899999999999997E-2</v>
      </c>
      <c r="AF3" s="244" t="s">
        <v>382</v>
      </c>
      <c r="AG3" s="233" t="s">
        <v>972</v>
      </c>
    </row>
    <row r="4" spans="1:33" ht="30" customHeight="1" x14ac:dyDescent="0.3">
      <c r="A4" s="230">
        <v>8</v>
      </c>
      <c r="B4" s="231">
        <v>516</v>
      </c>
      <c r="C4" s="232" t="s">
        <v>208</v>
      </c>
      <c r="D4" s="231">
        <v>2022</v>
      </c>
      <c r="E4" s="231" t="s">
        <v>817</v>
      </c>
      <c r="F4" s="231"/>
      <c r="G4" s="231">
        <v>3</v>
      </c>
      <c r="H4" s="231">
        <v>1</v>
      </c>
      <c r="I4" s="231">
        <v>1</v>
      </c>
      <c r="J4" s="231">
        <v>1</v>
      </c>
      <c r="K4" s="231" t="s">
        <v>951</v>
      </c>
      <c r="L4" s="239">
        <v>3</v>
      </c>
      <c r="M4" s="239">
        <v>3</v>
      </c>
      <c r="N4" s="239"/>
      <c r="O4" s="239">
        <v>1</v>
      </c>
      <c r="P4" s="239" t="s">
        <v>381</v>
      </c>
      <c r="Q4" s="239"/>
      <c r="R4" s="239" t="s">
        <v>255</v>
      </c>
      <c r="S4" s="239">
        <v>6.49</v>
      </c>
      <c r="T4" s="239">
        <v>4.1660000000000004</v>
      </c>
      <c r="U4" s="239">
        <v>137</v>
      </c>
      <c r="V4" s="239"/>
      <c r="W4" s="239"/>
      <c r="X4" s="239"/>
      <c r="Y4" s="239">
        <v>8.2100000000000009</v>
      </c>
      <c r="Z4" s="239">
        <v>4.5380000000000003</v>
      </c>
      <c r="AA4" s="239">
        <v>66</v>
      </c>
      <c r="AB4" s="239"/>
      <c r="AC4" s="239"/>
      <c r="AD4" s="239"/>
      <c r="AE4" s="239">
        <v>4.0000000000000001E-3</v>
      </c>
      <c r="AF4" s="244" t="s">
        <v>383</v>
      </c>
      <c r="AG4" s="233" t="s">
        <v>972</v>
      </c>
    </row>
    <row r="5" spans="1:33" ht="30" customHeight="1" x14ac:dyDescent="0.3">
      <c r="A5" s="230">
        <v>8</v>
      </c>
      <c r="B5" s="231">
        <v>516</v>
      </c>
      <c r="C5" s="232" t="s">
        <v>208</v>
      </c>
      <c r="D5" s="231">
        <v>2022</v>
      </c>
      <c r="E5" s="231" t="s">
        <v>817</v>
      </c>
      <c r="F5" s="231"/>
      <c r="G5" s="231">
        <v>3</v>
      </c>
      <c r="H5" s="231">
        <v>1</v>
      </c>
      <c r="I5" s="231">
        <v>1</v>
      </c>
      <c r="J5" s="231">
        <v>1</v>
      </c>
      <c r="K5" s="231" t="s">
        <v>951</v>
      </c>
      <c r="L5" s="239">
        <v>3</v>
      </c>
      <c r="M5" s="239">
        <v>3</v>
      </c>
      <c r="N5" s="239"/>
      <c r="O5" s="239">
        <v>1</v>
      </c>
      <c r="P5" s="239" t="s">
        <v>381</v>
      </c>
      <c r="Q5" s="239" t="s">
        <v>809</v>
      </c>
      <c r="R5" s="239" t="s">
        <v>384</v>
      </c>
      <c r="S5" s="239">
        <v>6.27</v>
      </c>
      <c r="T5" s="239">
        <v>4.2240000000000002</v>
      </c>
      <c r="U5" s="239">
        <v>124</v>
      </c>
      <c r="V5" s="239"/>
      <c r="W5" s="239"/>
      <c r="X5" s="239"/>
      <c r="Y5" s="239">
        <v>7.88</v>
      </c>
      <c r="Z5" s="239">
        <v>5.2220000000000004</v>
      </c>
      <c r="AA5" s="239">
        <v>63</v>
      </c>
      <c r="AB5" s="239"/>
      <c r="AC5" s="239"/>
      <c r="AD5" s="239"/>
      <c r="AE5" s="239">
        <v>5.5599999999999997E-2</v>
      </c>
      <c r="AF5" s="244" t="s">
        <v>385</v>
      </c>
      <c r="AG5" s="233" t="s">
        <v>972</v>
      </c>
    </row>
    <row r="6" spans="1:33" ht="30" customHeight="1" x14ac:dyDescent="0.3">
      <c r="A6" s="230">
        <v>8</v>
      </c>
      <c r="B6" s="231">
        <v>516</v>
      </c>
      <c r="C6" s="232" t="s">
        <v>208</v>
      </c>
      <c r="D6" s="231">
        <v>2022</v>
      </c>
      <c r="E6" s="231" t="s">
        <v>817</v>
      </c>
      <c r="F6" s="231"/>
      <c r="G6" s="231">
        <v>3</v>
      </c>
      <c r="H6" s="231">
        <v>1</v>
      </c>
      <c r="I6" s="231">
        <v>1</v>
      </c>
      <c r="J6" s="231">
        <v>1</v>
      </c>
      <c r="K6" s="231" t="s">
        <v>951</v>
      </c>
      <c r="L6" s="239">
        <v>3</v>
      </c>
      <c r="M6" s="239">
        <v>3</v>
      </c>
      <c r="N6" s="239"/>
      <c r="O6" s="239">
        <v>1</v>
      </c>
      <c r="P6" s="239" t="s">
        <v>386</v>
      </c>
      <c r="Q6" s="239"/>
      <c r="R6" s="239" t="s">
        <v>255</v>
      </c>
      <c r="S6" s="239">
        <v>0.87</v>
      </c>
      <c r="T6" s="239">
        <v>0.496</v>
      </c>
      <c r="U6" s="239">
        <v>134</v>
      </c>
      <c r="V6" s="239"/>
      <c r="W6" s="239"/>
      <c r="X6" s="239"/>
      <c r="Y6" s="239">
        <v>1.01</v>
      </c>
      <c r="Z6" s="239">
        <v>0.51300000000000001</v>
      </c>
      <c r="AA6" s="239">
        <v>66</v>
      </c>
      <c r="AB6" s="239"/>
      <c r="AC6" s="239"/>
      <c r="AD6" s="239"/>
      <c r="AE6" s="239">
        <v>3.4200000000000001E-2</v>
      </c>
      <c r="AF6" s="244" t="s">
        <v>387</v>
      </c>
      <c r="AG6" s="233" t="s">
        <v>972</v>
      </c>
    </row>
    <row r="7" spans="1:33" ht="30" customHeight="1" x14ac:dyDescent="0.3">
      <c r="A7" s="230">
        <v>8</v>
      </c>
      <c r="B7" s="231">
        <v>516</v>
      </c>
      <c r="C7" s="232" t="s">
        <v>208</v>
      </c>
      <c r="D7" s="231">
        <v>2022</v>
      </c>
      <c r="E7" s="231" t="s">
        <v>817</v>
      </c>
      <c r="F7" s="231"/>
      <c r="G7" s="231">
        <v>3</v>
      </c>
      <c r="H7" s="231">
        <v>1</v>
      </c>
      <c r="I7" s="231">
        <v>1</v>
      </c>
      <c r="J7" s="231">
        <v>1</v>
      </c>
      <c r="K7" s="231" t="s">
        <v>951</v>
      </c>
      <c r="L7" s="239">
        <v>3</v>
      </c>
      <c r="M7" s="239">
        <v>3</v>
      </c>
      <c r="N7" s="239"/>
      <c r="O7" s="239">
        <v>1</v>
      </c>
      <c r="P7" s="239" t="s">
        <v>386</v>
      </c>
      <c r="Q7" s="239" t="s">
        <v>729</v>
      </c>
      <c r="R7" s="239" t="s">
        <v>384</v>
      </c>
      <c r="S7" s="239">
        <v>0.84</v>
      </c>
      <c r="T7" s="239">
        <v>0.499</v>
      </c>
      <c r="U7" s="239">
        <v>124</v>
      </c>
      <c r="V7" s="239"/>
      <c r="W7" s="239"/>
      <c r="X7" s="239"/>
      <c r="Y7" s="239">
        <v>0.98</v>
      </c>
      <c r="Z7" s="239">
        <v>1.6220000000000001</v>
      </c>
      <c r="AA7" s="239">
        <v>63</v>
      </c>
      <c r="AB7" s="239"/>
      <c r="AC7" s="239"/>
      <c r="AD7" s="239"/>
      <c r="AE7" s="239">
        <v>0.15479999999999999</v>
      </c>
      <c r="AF7" s="244" t="s">
        <v>387</v>
      </c>
      <c r="AG7" s="233" t="s">
        <v>972</v>
      </c>
    </row>
    <row r="8" spans="1:33" ht="30" customHeight="1" x14ac:dyDescent="0.3">
      <c r="A8" s="230">
        <v>8</v>
      </c>
      <c r="B8" s="231">
        <v>516</v>
      </c>
      <c r="C8" s="232" t="s">
        <v>208</v>
      </c>
      <c r="D8" s="231">
        <v>2022</v>
      </c>
      <c r="E8" s="231" t="s">
        <v>817</v>
      </c>
      <c r="F8" s="231"/>
      <c r="G8" s="231">
        <v>3</v>
      </c>
      <c r="H8" s="231">
        <v>1</v>
      </c>
      <c r="I8" s="231">
        <v>1</v>
      </c>
      <c r="J8" s="231">
        <v>1</v>
      </c>
      <c r="K8" s="231" t="s">
        <v>951</v>
      </c>
      <c r="L8" s="239">
        <v>3</v>
      </c>
      <c r="M8" s="239">
        <v>3</v>
      </c>
      <c r="N8" s="239"/>
      <c r="O8" s="239">
        <v>1</v>
      </c>
      <c r="P8" s="239" t="s">
        <v>388</v>
      </c>
      <c r="Q8" s="239"/>
      <c r="R8" s="239" t="s">
        <v>255</v>
      </c>
      <c r="S8" s="239">
        <v>0.49</v>
      </c>
      <c r="T8" s="239">
        <v>0.56299999999999994</v>
      </c>
      <c r="U8" s="239">
        <v>137</v>
      </c>
      <c r="V8" s="239"/>
      <c r="W8" s="239"/>
      <c r="X8" s="239"/>
      <c r="Y8" s="239">
        <v>0.72</v>
      </c>
      <c r="Z8" s="239">
        <v>0.55600000000000005</v>
      </c>
      <c r="AA8" s="239">
        <v>66</v>
      </c>
      <c r="AB8" s="239"/>
      <c r="AC8" s="239"/>
      <c r="AD8" s="239"/>
      <c r="AE8" s="239">
        <v>1E-4</v>
      </c>
      <c r="AF8" s="244" t="s">
        <v>389</v>
      </c>
      <c r="AG8" s="233" t="s">
        <v>972</v>
      </c>
    </row>
    <row r="9" spans="1:33" ht="30" customHeight="1" x14ac:dyDescent="0.3">
      <c r="A9" s="230">
        <v>8</v>
      </c>
      <c r="B9" s="231">
        <v>516</v>
      </c>
      <c r="C9" s="232" t="s">
        <v>208</v>
      </c>
      <c r="D9" s="231">
        <v>2022</v>
      </c>
      <c r="E9" s="231" t="s">
        <v>817</v>
      </c>
      <c r="F9" s="231"/>
      <c r="G9" s="231">
        <v>3</v>
      </c>
      <c r="H9" s="231">
        <v>1</v>
      </c>
      <c r="I9" s="231">
        <v>1</v>
      </c>
      <c r="J9" s="231">
        <v>1</v>
      </c>
      <c r="K9" s="231" t="s">
        <v>951</v>
      </c>
      <c r="L9" s="239">
        <v>3</v>
      </c>
      <c r="M9" s="239">
        <v>3</v>
      </c>
      <c r="N9" s="239"/>
      <c r="O9" s="239">
        <v>1</v>
      </c>
      <c r="P9" s="239" t="s">
        <v>388</v>
      </c>
      <c r="Q9" s="239" t="s">
        <v>810</v>
      </c>
      <c r="R9" s="239" t="s">
        <v>384</v>
      </c>
      <c r="S9" s="239">
        <v>0.47</v>
      </c>
      <c r="T9" s="239">
        <v>0.57399999999999995</v>
      </c>
      <c r="U9" s="239">
        <v>124</v>
      </c>
      <c r="V9" s="239"/>
      <c r="W9" s="239"/>
      <c r="X9" s="239"/>
      <c r="Y9" s="239">
        <v>0.7</v>
      </c>
      <c r="Z9" s="239">
        <v>0.56599999999999995</v>
      </c>
      <c r="AA9" s="239">
        <v>63</v>
      </c>
      <c r="AB9" s="239"/>
      <c r="AC9" s="239"/>
      <c r="AD9" s="239"/>
      <c r="AE9" s="239">
        <v>3.2000000000000002E-3</v>
      </c>
      <c r="AF9" s="283"/>
      <c r="AG9" s="233" t="s">
        <v>972</v>
      </c>
    </row>
    <row r="10" spans="1:33" ht="30" customHeight="1" x14ac:dyDescent="0.3">
      <c r="A10" s="230">
        <v>8</v>
      </c>
      <c r="B10" s="231">
        <v>516</v>
      </c>
      <c r="C10" s="232" t="s">
        <v>208</v>
      </c>
      <c r="D10" s="231">
        <v>2022</v>
      </c>
      <c r="E10" s="231" t="s">
        <v>817</v>
      </c>
      <c r="F10" s="231"/>
      <c r="G10" s="231">
        <v>3</v>
      </c>
      <c r="H10" s="231">
        <v>1</v>
      </c>
      <c r="I10" s="231">
        <v>1</v>
      </c>
      <c r="J10" s="231">
        <v>1</v>
      </c>
      <c r="K10" s="231" t="s">
        <v>951</v>
      </c>
      <c r="L10" s="239">
        <v>3</v>
      </c>
      <c r="M10" s="239">
        <v>3</v>
      </c>
      <c r="N10" s="239"/>
      <c r="O10" s="239">
        <v>1</v>
      </c>
      <c r="P10" s="239" t="s">
        <v>973</v>
      </c>
      <c r="Q10" s="239" t="s">
        <v>973</v>
      </c>
      <c r="R10" s="239" t="s">
        <v>974</v>
      </c>
      <c r="S10" s="239" t="s">
        <v>974</v>
      </c>
      <c r="T10" s="239"/>
      <c r="U10" s="239"/>
      <c r="V10" s="239"/>
      <c r="W10" s="239"/>
      <c r="X10" s="239"/>
      <c r="Y10" s="239"/>
      <c r="Z10" s="239"/>
      <c r="AA10" s="239"/>
      <c r="AB10" s="239"/>
      <c r="AC10" s="239"/>
      <c r="AD10" s="239"/>
      <c r="AE10" s="239"/>
      <c r="AF10" s="283"/>
      <c r="AG10" s="233" t="s">
        <v>972</v>
      </c>
    </row>
    <row r="11" spans="1:33" s="235" customFormat="1" ht="30" customHeight="1" x14ac:dyDescent="0.3">
      <c r="A11" s="230">
        <v>1</v>
      </c>
      <c r="B11" s="231">
        <v>256</v>
      </c>
      <c r="C11" s="232" t="s">
        <v>218</v>
      </c>
      <c r="D11" s="231">
        <v>2021</v>
      </c>
      <c r="E11" s="231" t="s">
        <v>819</v>
      </c>
      <c r="F11" s="231">
        <v>1</v>
      </c>
      <c r="G11" s="231">
        <v>2</v>
      </c>
      <c r="H11" s="231">
        <v>0</v>
      </c>
      <c r="I11" s="231">
        <v>1</v>
      </c>
      <c r="J11" s="231">
        <v>2</v>
      </c>
      <c r="K11" s="231" t="s">
        <v>952</v>
      </c>
      <c r="L11" s="239">
        <v>3</v>
      </c>
      <c r="M11" s="239">
        <v>1</v>
      </c>
      <c r="N11" s="239">
        <v>41.9</v>
      </c>
      <c r="O11" s="239">
        <v>1</v>
      </c>
      <c r="P11" s="239" t="s">
        <v>381</v>
      </c>
      <c r="Q11" s="239"/>
      <c r="R11" s="239" t="s">
        <v>390</v>
      </c>
      <c r="S11" s="239" t="s">
        <v>0</v>
      </c>
      <c r="T11" s="239" t="s">
        <v>0</v>
      </c>
      <c r="U11" s="239">
        <v>27</v>
      </c>
      <c r="V11" s="239"/>
      <c r="W11" s="239"/>
      <c r="X11" s="239"/>
      <c r="Y11" s="239" t="s">
        <v>0</v>
      </c>
      <c r="Z11" s="239" t="s">
        <v>0</v>
      </c>
      <c r="AA11" s="239">
        <v>23</v>
      </c>
      <c r="AB11" s="239"/>
      <c r="AC11" s="239"/>
      <c r="AD11" s="239"/>
      <c r="AE11" s="239">
        <v>0.52</v>
      </c>
      <c r="AF11" s="244" t="s">
        <v>568</v>
      </c>
      <c r="AG11" s="233"/>
    </row>
    <row r="12" spans="1:33" s="151" customFormat="1" ht="30" customHeight="1" x14ac:dyDescent="0.3">
      <c r="A12" s="230">
        <v>1</v>
      </c>
      <c r="B12" s="231">
        <v>256</v>
      </c>
      <c r="C12" s="232" t="s">
        <v>218</v>
      </c>
      <c r="D12" s="231">
        <v>2021</v>
      </c>
      <c r="E12" s="231" t="s">
        <v>819</v>
      </c>
      <c r="F12" s="231"/>
      <c r="G12" s="231">
        <v>2</v>
      </c>
      <c r="H12" s="231">
        <v>0</v>
      </c>
      <c r="I12" s="231">
        <v>1</v>
      </c>
      <c r="J12" s="231">
        <v>2</v>
      </c>
      <c r="K12" s="231" t="s">
        <v>952</v>
      </c>
      <c r="L12" s="239">
        <v>3</v>
      </c>
      <c r="M12" s="239">
        <v>1</v>
      </c>
      <c r="N12" s="239"/>
      <c r="O12" s="239">
        <v>1</v>
      </c>
      <c r="P12" s="239" t="s">
        <v>381</v>
      </c>
      <c r="Q12" s="239"/>
      <c r="R12" s="239" t="s">
        <v>390</v>
      </c>
      <c r="S12" s="239" t="s">
        <v>0</v>
      </c>
      <c r="T12" s="239" t="s">
        <v>0</v>
      </c>
      <c r="U12" s="239">
        <v>13</v>
      </c>
      <c r="V12" s="239"/>
      <c r="W12" s="239"/>
      <c r="X12" s="239"/>
      <c r="Y12" s="239" t="s">
        <v>0</v>
      </c>
      <c r="Z12" s="239" t="s">
        <v>0</v>
      </c>
      <c r="AA12" s="239">
        <v>17</v>
      </c>
      <c r="AB12" s="239"/>
      <c r="AC12" s="239"/>
      <c r="AD12" s="239"/>
      <c r="AE12" s="239">
        <v>0.36</v>
      </c>
      <c r="AF12" s="244" t="s">
        <v>391</v>
      </c>
      <c r="AG12" s="233"/>
    </row>
    <row r="13" spans="1:33" s="151" customFormat="1" ht="30" customHeight="1" x14ac:dyDescent="0.3">
      <c r="A13" s="230">
        <v>1</v>
      </c>
      <c r="B13" s="231">
        <v>256</v>
      </c>
      <c r="C13" s="232" t="s">
        <v>218</v>
      </c>
      <c r="D13" s="231">
        <v>2021</v>
      </c>
      <c r="E13" s="231" t="s">
        <v>819</v>
      </c>
      <c r="F13" s="231"/>
      <c r="G13" s="231">
        <v>2</v>
      </c>
      <c r="H13" s="231">
        <v>0</v>
      </c>
      <c r="I13" s="231">
        <v>1</v>
      </c>
      <c r="J13" s="231">
        <v>2</v>
      </c>
      <c r="K13" s="231" t="s">
        <v>952</v>
      </c>
      <c r="L13" s="239">
        <v>3</v>
      </c>
      <c r="M13" s="239">
        <v>1</v>
      </c>
      <c r="N13" s="239"/>
      <c r="O13" s="239">
        <v>1</v>
      </c>
      <c r="P13" s="239" t="s">
        <v>386</v>
      </c>
      <c r="Q13" s="239"/>
      <c r="R13" s="239" t="s">
        <v>390</v>
      </c>
      <c r="S13" s="239" t="s">
        <v>0</v>
      </c>
      <c r="T13" s="239" t="s">
        <v>0</v>
      </c>
      <c r="U13" s="239" t="s">
        <v>0</v>
      </c>
      <c r="V13" s="239"/>
      <c r="W13" s="239"/>
      <c r="X13" s="239"/>
      <c r="Y13" s="239" t="s">
        <v>0</v>
      </c>
      <c r="Z13" s="239" t="s">
        <v>0</v>
      </c>
      <c r="AA13" s="239" t="s">
        <v>0</v>
      </c>
      <c r="AB13" s="239"/>
      <c r="AC13" s="239"/>
      <c r="AD13" s="239"/>
      <c r="AE13" s="239">
        <v>0.22</v>
      </c>
      <c r="AF13" s="244" t="s">
        <v>392</v>
      </c>
      <c r="AG13" s="233"/>
    </row>
    <row r="14" spans="1:33" s="151" customFormat="1" ht="30" customHeight="1" x14ac:dyDescent="0.3">
      <c r="A14" s="230">
        <v>1</v>
      </c>
      <c r="B14" s="231">
        <v>256</v>
      </c>
      <c r="C14" s="232" t="s">
        <v>218</v>
      </c>
      <c r="D14" s="231">
        <v>2021</v>
      </c>
      <c r="E14" s="231" t="s">
        <v>819</v>
      </c>
      <c r="F14" s="231"/>
      <c r="G14" s="231">
        <v>2</v>
      </c>
      <c r="H14" s="231">
        <v>0</v>
      </c>
      <c r="I14" s="231">
        <v>1</v>
      </c>
      <c r="J14" s="231">
        <v>2</v>
      </c>
      <c r="K14" s="231" t="s">
        <v>952</v>
      </c>
      <c r="L14" s="239">
        <v>3</v>
      </c>
      <c r="M14" s="239">
        <v>1</v>
      </c>
      <c r="N14" s="239"/>
      <c r="O14" s="239">
        <v>1</v>
      </c>
      <c r="P14" s="239" t="s">
        <v>393</v>
      </c>
      <c r="Q14" s="239"/>
      <c r="R14" s="239" t="s">
        <v>390</v>
      </c>
      <c r="S14" s="239" t="s">
        <v>0</v>
      </c>
      <c r="T14" s="239" t="s">
        <v>0</v>
      </c>
      <c r="U14" s="239" t="s">
        <v>0</v>
      </c>
      <c r="V14" s="239"/>
      <c r="W14" s="239"/>
      <c r="X14" s="239"/>
      <c r="Y14" s="239" t="s">
        <v>0</v>
      </c>
      <c r="Z14" s="239" t="s">
        <v>0</v>
      </c>
      <c r="AA14" s="239" t="s">
        <v>0</v>
      </c>
      <c r="AB14" s="239"/>
      <c r="AC14" s="239"/>
      <c r="AD14" s="239"/>
      <c r="AE14" s="239">
        <v>0.91</v>
      </c>
      <c r="AF14" s="244" t="s">
        <v>394</v>
      </c>
      <c r="AG14" s="233"/>
    </row>
    <row r="15" spans="1:33" s="151" customFormat="1" ht="30" customHeight="1" x14ac:dyDescent="0.3">
      <c r="A15" s="230">
        <v>1</v>
      </c>
      <c r="B15" s="231">
        <v>256</v>
      </c>
      <c r="C15" s="232" t="s">
        <v>218</v>
      </c>
      <c r="D15" s="231">
        <v>2021</v>
      </c>
      <c r="E15" s="231" t="s">
        <v>819</v>
      </c>
      <c r="F15" s="231"/>
      <c r="G15" s="231">
        <v>2</v>
      </c>
      <c r="H15" s="231">
        <v>0</v>
      </c>
      <c r="I15" s="231">
        <v>1</v>
      </c>
      <c r="J15" s="231">
        <v>2</v>
      </c>
      <c r="K15" s="231" t="s">
        <v>952</v>
      </c>
      <c r="L15" s="239">
        <v>3</v>
      </c>
      <c r="M15" s="239">
        <v>1</v>
      </c>
      <c r="N15" s="239"/>
      <c r="O15" s="239">
        <v>1</v>
      </c>
      <c r="P15" s="239" t="s">
        <v>395</v>
      </c>
      <c r="Q15" s="239"/>
      <c r="R15" s="239" t="s">
        <v>390</v>
      </c>
      <c r="S15" s="239" t="s">
        <v>0</v>
      </c>
      <c r="T15" s="239" t="s">
        <v>0</v>
      </c>
      <c r="U15" s="239" t="s">
        <v>0</v>
      </c>
      <c r="V15" s="239"/>
      <c r="W15" s="239"/>
      <c r="X15" s="239"/>
      <c r="Y15" s="239" t="s">
        <v>0</v>
      </c>
      <c r="Z15" s="239" t="s">
        <v>0</v>
      </c>
      <c r="AA15" s="239" t="s">
        <v>0</v>
      </c>
      <c r="AB15" s="239"/>
      <c r="AC15" s="239"/>
      <c r="AD15" s="239"/>
      <c r="AE15" s="239">
        <v>0.6</v>
      </c>
      <c r="AF15" s="244" t="s">
        <v>618</v>
      </c>
      <c r="AG15" s="233"/>
    </row>
    <row r="16" spans="1:33" s="236" customFormat="1" ht="30" customHeight="1" x14ac:dyDescent="0.3">
      <c r="A16" s="230">
        <v>1</v>
      </c>
      <c r="B16" s="231">
        <v>256</v>
      </c>
      <c r="C16" s="232" t="s">
        <v>218</v>
      </c>
      <c r="D16" s="231">
        <v>2021</v>
      </c>
      <c r="E16" s="231" t="s">
        <v>819</v>
      </c>
      <c r="F16" s="231"/>
      <c r="G16" s="231">
        <v>2</v>
      </c>
      <c r="H16" s="231">
        <v>0</v>
      </c>
      <c r="I16" s="231">
        <v>1</v>
      </c>
      <c r="J16" s="231">
        <v>2</v>
      </c>
      <c r="K16" s="231" t="s">
        <v>952</v>
      </c>
      <c r="L16" s="239">
        <v>3</v>
      </c>
      <c r="M16" s="239">
        <v>1</v>
      </c>
      <c r="N16" s="239"/>
      <c r="O16" s="239">
        <v>1</v>
      </c>
      <c r="P16" s="239" t="s">
        <v>396</v>
      </c>
      <c r="Q16" s="239"/>
      <c r="R16" s="239" t="s">
        <v>390</v>
      </c>
      <c r="S16" s="239" t="s">
        <v>0</v>
      </c>
      <c r="T16" s="239" t="s">
        <v>0</v>
      </c>
      <c r="U16" s="239">
        <v>27</v>
      </c>
      <c r="V16" s="239"/>
      <c r="W16" s="239"/>
      <c r="X16" s="239"/>
      <c r="Y16" s="239" t="s">
        <v>0</v>
      </c>
      <c r="Z16" s="239" t="s">
        <v>0</v>
      </c>
      <c r="AA16" s="239">
        <v>23</v>
      </c>
      <c r="AB16" s="239"/>
      <c r="AC16" s="239"/>
      <c r="AD16" s="239"/>
      <c r="AE16" s="239">
        <v>0.04</v>
      </c>
      <c r="AF16" s="244" t="s">
        <v>619</v>
      </c>
      <c r="AG16" s="233"/>
    </row>
    <row r="17" spans="1:33" s="151" customFormat="1" ht="30" customHeight="1" x14ac:dyDescent="0.3">
      <c r="A17" s="230">
        <v>9</v>
      </c>
      <c r="B17" s="231">
        <v>599</v>
      </c>
      <c r="C17" s="232" t="s">
        <v>962</v>
      </c>
      <c r="D17" s="231">
        <v>2019</v>
      </c>
      <c r="E17" s="231" t="s">
        <v>963</v>
      </c>
      <c r="F17" s="231">
        <v>1</v>
      </c>
      <c r="G17" s="231">
        <v>1</v>
      </c>
      <c r="H17" s="231">
        <v>1</v>
      </c>
      <c r="I17" s="231">
        <v>0</v>
      </c>
      <c r="J17" s="231">
        <v>1</v>
      </c>
      <c r="K17" s="231" t="s">
        <v>951</v>
      </c>
      <c r="L17" s="239">
        <v>1</v>
      </c>
      <c r="M17" s="239">
        <v>1</v>
      </c>
      <c r="N17" s="239">
        <v>71.400000000000006</v>
      </c>
      <c r="O17" s="239">
        <v>1</v>
      </c>
      <c r="P17" s="239" t="s">
        <v>964</v>
      </c>
      <c r="Q17" s="239"/>
      <c r="R17" s="239"/>
      <c r="S17" s="239"/>
      <c r="T17" s="239"/>
      <c r="U17" s="239"/>
      <c r="V17" s="239"/>
      <c r="W17" s="239"/>
      <c r="X17" s="239"/>
      <c r="Y17" s="239"/>
      <c r="Z17" s="239"/>
      <c r="AA17" s="239"/>
      <c r="AB17" s="239"/>
      <c r="AC17" s="239"/>
      <c r="AD17" s="239"/>
      <c r="AE17" s="239"/>
      <c r="AF17" s="244"/>
      <c r="AG17" s="233"/>
    </row>
    <row r="18" spans="1:33" s="151" customFormat="1" ht="30" customHeight="1" x14ac:dyDescent="0.3">
      <c r="A18" s="230">
        <v>10</v>
      </c>
      <c r="B18" s="231">
        <v>277</v>
      </c>
      <c r="C18" s="232" t="s">
        <v>233</v>
      </c>
      <c r="D18" s="231">
        <v>2019</v>
      </c>
      <c r="E18" s="231" t="s">
        <v>817</v>
      </c>
      <c r="F18" s="231">
        <v>1</v>
      </c>
      <c r="G18" s="231">
        <v>3</v>
      </c>
      <c r="H18" s="231">
        <v>1</v>
      </c>
      <c r="I18" s="231">
        <v>1</v>
      </c>
      <c r="J18" s="231">
        <v>1</v>
      </c>
      <c r="K18" s="231" t="s">
        <v>951</v>
      </c>
      <c r="L18" s="239">
        <v>2</v>
      </c>
      <c r="M18" s="239">
        <v>3</v>
      </c>
      <c r="N18" s="239">
        <v>98.3</v>
      </c>
      <c r="O18" s="239">
        <v>3</v>
      </c>
      <c r="P18" s="239" t="s">
        <v>397</v>
      </c>
      <c r="Q18" s="239" t="s">
        <v>652</v>
      </c>
      <c r="R18" s="239" t="s">
        <v>266</v>
      </c>
      <c r="S18" s="239">
        <v>293.5</v>
      </c>
      <c r="T18" s="239">
        <v>168.1</v>
      </c>
      <c r="U18" s="239">
        <v>108</v>
      </c>
      <c r="V18" s="239"/>
      <c r="W18" s="239"/>
      <c r="X18" s="239"/>
      <c r="Y18" s="239">
        <v>298.3</v>
      </c>
      <c r="Z18" s="239">
        <v>174.2</v>
      </c>
      <c r="AA18" s="239">
        <v>113</v>
      </c>
      <c r="AB18" s="239"/>
      <c r="AC18" s="239"/>
      <c r="AD18" s="239"/>
      <c r="AE18" s="239">
        <v>0.57550000000000001</v>
      </c>
      <c r="AF18" s="244" t="s">
        <v>613</v>
      </c>
      <c r="AG18" s="233"/>
    </row>
    <row r="19" spans="1:33" s="151" customFormat="1" ht="30" customHeight="1" x14ac:dyDescent="0.3">
      <c r="A19" s="230">
        <v>10</v>
      </c>
      <c r="B19" s="231">
        <v>277</v>
      </c>
      <c r="C19" s="232" t="s">
        <v>233</v>
      </c>
      <c r="D19" s="231">
        <v>2019</v>
      </c>
      <c r="E19" s="231" t="s">
        <v>817</v>
      </c>
      <c r="F19" s="231"/>
      <c r="G19" s="231">
        <v>3</v>
      </c>
      <c r="H19" s="231">
        <v>1</v>
      </c>
      <c r="I19" s="231">
        <v>1</v>
      </c>
      <c r="J19" s="231">
        <v>1</v>
      </c>
      <c r="K19" s="231" t="s">
        <v>951</v>
      </c>
      <c r="L19" s="239">
        <v>2</v>
      </c>
      <c r="M19" s="239">
        <v>3</v>
      </c>
      <c r="N19" s="239"/>
      <c r="O19" s="239">
        <v>3</v>
      </c>
      <c r="P19" s="239" t="s">
        <v>397</v>
      </c>
      <c r="Q19" s="239" t="s">
        <v>809</v>
      </c>
      <c r="R19" s="239" t="s">
        <v>266</v>
      </c>
      <c r="S19" s="239">
        <v>292.8</v>
      </c>
      <c r="T19" s="239">
        <v>166</v>
      </c>
      <c r="U19" s="239">
        <v>103</v>
      </c>
      <c r="V19" s="239"/>
      <c r="W19" s="239"/>
      <c r="X19" s="239"/>
      <c r="Y19" s="239">
        <v>301.3</v>
      </c>
      <c r="Z19" s="239">
        <v>173</v>
      </c>
      <c r="AA19" s="239">
        <v>108</v>
      </c>
      <c r="AB19" s="239"/>
      <c r="AC19" s="239"/>
      <c r="AD19" s="239"/>
      <c r="AE19" s="239">
        <v>0.47799999999999998</v>
      </c>
      <c r="AF19" s="244" t="s">
        <v>398</v>
      </c>
      <c r="AG19" s="233"/>
    </row>
    <row r="20" spans="1:33" s="151" customFormat="1" ht="30" customHeight="1" x14ac:dyDescent="0.3">
      <c r="A20" s="230">
        <v>10</v>
      </c>
      <c r="B20" s="231">
        <v>277</v>
      </c>
      <c r="C20" s="232" t="s">
        <v>233</v>
      </c>
      <c r="D20" s="231">
        <v>2019</v>
      </c>
      <c r="E20" s="231" t="s">
        <v>817</v>
      </c>
      <c r="F20" s="231"/>
      <c r="G20" s="231">
        <v>3</v>
      </c>
      <c r="H20" s="231">
        <v>1</v>
      </c>
      <c r="I20" s="231">
        <v>1</v>
      </c>
      <c r="J20" s="231">
        <v>1</v>
      </c>
      <c r="K20" s="231" t="s">
        <v>951</v>
      </c>
      <c r="L20" s="239">
        <v>2</v>
      </c>
      <c r="M20" s="239">
        <v>3</v>
      </c>
      <c r="N20" s="239"/>
      <c r="O20" s="239">
        <v>3</v>
      </c>
      <c r="P20" s="239" t="s">
        <v>397</v>
      </c>
      <c r="Q20" s="239" t="s">
        <v>652</v>
      </c>
      <c r="R20" s="239" t="s">
        <v>235</v>
      </c>
      <c r="S20" s="239">
        <v>207.6</v>
      </c>
      <c r="T20" s="239">
        <v>173.8</v>
      </c>
      <c r="U20" s="239">
        <v>113</v>
      </c>
      <c r="V20" s="239"/>
      <c r="W20" s="239"/>
      <c r="X20" s="239"/>
      <c r="Y20" s="239">
        <v>238.9</v>
      </c>
      <c r="Z20" s="239">
        <v>182.4</v>
      </c>
      <c r="AA20" s="239">
        <v>114</v>
      </c>
      <c r="AB20" s="239"/>
      <c r="AC20" s="239"/>
      <c r="AD20" s="239"/>
      <c r="AE20" s="239">
        <v>7.0999999999999994E-2</v>
      </c>
      <c r="AF20" s="244" t="s">
        <v>399</v>
      </c>
      <c r="AG20" s="233"/>
    </row>
    <row r="21" spans="1:33" s="236" customFormat="1" ht="30" customHeight="1" x14ac:dyDescent="0.3">
      <c r="A21" s="230">
        <v>10</v>
      </c>
      <c r="B21" s="231">
        <v>277</v>
      </c>
      <c r="C21" s="232" t="s">
        <v>233</v>
      </c>
      <c r="D21" s="231">
        <v>2019</v>
      </c>
      <c r="E21" s="231" t="s">
        <v>817</v>
      </c>
      <c r="F21" s="231"/>
      <c r="G21" s="231">
        <v>3</v>
      </c>
      <c r="H21" s="231">
        <v>1</v>
      </c>
      <c r="I21" s="231">
        <v>1</v>
      </c>
      <c r="J21" s="231">
        <v>1</v>
      </c>
      <c r="K21" s="231" t="s">
        <v>951</v>
      </c>
      <c r="L21" s="239">
        <v>2</v>
      </c>
      <c r="M21" s="239">
        <v>3</v>
      </c>
      <c r="N21" s="239"/>
      <c r="O21" s="239">
        <v>3</v>
      </c>
      <c r="P21" s="239" t="s">
        <v>397</v>
      </c>
      <c r="Q21" s="239" t="s">
        <v>809</v>
      </c>
      <c r="R21" s="245" t="s">
        <v>235</v>
      </c>
      <c r="S21" s="239">
        <v>206.5</v>
      </c>
      <c r="T21" s="239">
        <v>172.9</v>
      </c>
      <c r="U21" s="239">
        <v>107</v>
      </c>
      <c r="V21" s="239"/>
      <c r="W21" s="239"/>
      <c r="X21" s="239"/>
      <c r="Y21" s="239">
        <v>239.3</v>
      </c>
      <c r="Z21" s="239">
        <v>183.7</v>
      </c>
      <c r="AA21" s="239">
        <v>109</v>
      </c>
      <c r="AB21" s="239"/>
      <c r="AC21" s="239"/>
      <c r="AD21" s="239"/>
      <c r="AE21" s="239">
        <v>5.2299999999999999E-2</v>
      </c>
      <c r="AF21" s="244" t="s">
        <v>400</v>
      </c>
      <c r="AG21" s="233"/>
    </row>
    <row r="22" spans="1:33" ht="30" customHeight="1" x14ac:dyDescent="0.3">
      <c r="A22" s="230">
        <v>11</v>
      </c>
      <c r="B22" s="231">
        <v>286</v>
      </c>
      <c r="C22" s="232" t="s">
        <v>239</v>
      </c>
      <c r="D22" s="231">
        <v>2018</v>
      </c>
      <c r="E22" s="231" t="s">
        <v>817</v>
      </c>
      <c r="F22" s="231">
        <v>1</v>
      </c>
      <c r="G22" s="231">
        <v>3</v>
      </c>
      <c r="H22" s="231">
        <v>1</v>
      </c>
      <c r="I22" s="231">
        <v>1</v>
      </c>
      <c r="J22" s="231">
        <v>2</v>
      </c>
      <c r="K22" s="231" t="s">
        <v>952</v>
      </c>
      <c r="L22" s="239">
        <v>1</v>
      </c>
      <c r="M22" s="239">
        <v>3</v>
      </c>
      <c r="N22" s="239">
        <v>92.4</v>
      </c>
      <c r="O22" s="239">
        <v>3</v>
      </c>
      <c r="P22" s="239" t="s">
        <v>381</v>
      </c>
      <c r="Q22" s="239"/>
      <c r="R22" s="239" t="s">
        <v>401</v>
      </c>
      <c r="S22" s="239">
        <v>1.2470000000000001</v>
      </c>
      <c r="T22" s="239">
        <v>0.97199999999999998</v>
      </c>
      <c r="U22" s="239">
        <v>264</v>
      </c>
      <c r="V22" s="239"/>
      <c r="W22" s="239"/>
      <c r="X22" s="239"/>
      <c r="Y22" s="239">
        <v>1.4750000000000001</v>
      </c>
      <c r="Z22" s="239">
        <v>1.0489999999999999</v>
      </c>
      <c r="AA22" s="239">
        <v>136</v>
      </c>
      <c r="AB22" s="239"/>
      <c r="AC22" s="239"/>
      <c r="AD22" s="239"/>
      <c r="AE22" s="239">
        <v>4.1000000000000002E-2</v>
      </c>
      <c r="AF22" s="244" t="s">
        <v>723</v>
      </c>
      <c r="AG22" s="233"/>
    </row>
    <row r="23" spans="1:33" ht="30" customHeight="1" x14ac:dyDescent="0.3">
      <c r="A23" s="230">
        <v>11</v>
      </c>
      <c r="B23" s="231">
        <v>286</v>
      </c>
      <c r="C23" s="232" t="s">
        <v>239</v>
      </c>
      <c r="D23" s="231">
        <v>2018</v>
      </c>
      <c r="E23" s="231" t="s">
        <v>816</v>
      </c>
      <c r="F23" s="231"/>
      <c r="G23" s="231">
        <v>3</v>
      </c>
      <c r="H23" s="231">
        <v>1</v>
      </c>
      <c r="I23" s="231">
        <v>1</v>
      </c>
      <c r="J23" s="231">
        <v>2</v>
      </c>
      <c r="K23" s="231" t="s">
        <v>952</v>
      </c>
      <c r="L23" s="239">
        <v>1</v>
      </c>
      <c r="M23" s="239">
        <v>3</v>
      </c>
      <c r="N23" s="239"/>
      <c r="O23" s="239">
        <v>3</v>
      </c>
      <c r="P23" s="239" t="s">
        <v>402</v>
      </c>
      <c r="Q23" s="239"/>
      <c r="R23" s="239" t="s">
        <v>401</v>
      </c>
      <c r="S23" s="239">
        <v>3.665</v>
      </c>
      <c r="T23" s="239">
        <v>3.169</v>
      </c>
      <c r="U23" s="239">
        <v>284</v>
      </c>
      <c r="V23" s="239"/>
      <c r="W23" s="239"/>
      <c r="X23" s="239"/>
      <c r="Y23" s="239">
        <v>4.4980000000000002</v>
      </c>
      <c r="Z23" s="239">
        <v>3.5129999999999999</v>
      </c>
      <c r="AA23" s="239">
        <v>150</v>
      </c>
      <c r="AB23" s="239"/>
      <c r="AC23" s="239"/>
      <c r="AD23" s="239"/>
      <c r="AE23" s="239">
        <v>1.2999999999999999E-2</v>
      </c>
      <c r="AF23" s="244" t="s">
        <v>724</v>
      </c>
      <c r="AG23" s="233"/>
    </row>
    <row r="24" spans="1:33" ht="30" customHeight="1" x14ac:dyDescent="0.3">
      <c r="A24" s="230">
        <v>11</v>
      </c>
      <c r="B24" s="231">
        <v>286</v>
      </c>
      <c r="C24" s="232" t="s">
        <v>239</v>
      </c>
      <c r="D24" s="231">
        <v>2018</v>
      </c>
      <c r="E24" s="231" t="s">
        <v>816</v>
      </c>
      <c r="F24" s="231"/>
      <c r="G24" s="231">
        <v>3</v>
      </c>
      <c r="H24" s="231">
        <v>1</v>
      </c>
      <c r="I24" s="231">
        <v>1</v>
      </c>
      <c r="J24" s="231">
        <v>2</v>
      </c>
      <c r="K24" s="231" t="s">
        <v>952</v>
      </c>
      <c r="L24" s="239">
        <v>1</v>
      </c>
      <c r="M24" s="239">
        <v>3</v>
      </c>
      <c r="N24" s="239"/>
      <c r="O24" s="239">
        <v>3</v>
      </c>
      <c r="P24" s="239" t="s">
        <v>393</v>
      </c>
      <c r="Q24" s="239"/>
      <c r="R24" s="239" t="s">
        <v>401</v>
      </c>
      <c r="S24" s="239">
        <v>0.59399999999999997</v>
      </c>
      <c r="T24" s="239">
        <v>0.59499999999999997</v>
      </c>
      <c r="U24" s="239"/>
      <c r="V24" s="239"/>
      <c r="W24" s="239"/>
      <c r="X24" s="239"/>
      <c r="Y24" s="239">
        <v>0.69799999999999995</v>
      </c>
      <c r="Z24" s="239">
        <v>0.62</v>
      </c>
      <c r="AA24" s="239">
        <v>108</v>
      </c>
      <c r="AB24" s="239"/>
      <c r="AC24" s="239"/>
      <c r="AD24" s="239"/>
      <c r="AE24" s="239">
        <v>0.152</v>
      </c>
      <c r="AF24" s="244" t="s">
        <v>614</v>
      </c>
      <c r="AG24" s="233"/>
    </row>
    <row r="25" spans="1:33" ht="30" customHeight="1" x14ac:dyDescent="0.3">
      <c r="A25" s="230">
        <v>11</v>
      </c>
      <c r="B25" s="231">
        <v>286</v>
      </c>
      <c r="C25" s="232" t="s">
        <v>239</v>
      </c>
      <c r="D25" s="231">
        <v>2018</v>
      </c>
      <c r="E25" s="231" t="s">
        <v>816</v>
      </c>
      <c r="F25" s="231"/>
      <c r="G25" s="231">
        <v>3</v>
      </c>
      <c r="H25" s="231">
        <v>1</v>
      </c>
      <c r="I25" s="231">
        <v>1</v>
      </c>
      <c r="J25" s="231">
        <v>2</v>
      </c>
      <c r="K25" s="231" t="s">
        <v>952</v>
      </c>
      <c r="L25" s="239">
        <v>1</v>
      </c>
      <c r="M25" s="239">
        <v>3</v>
      </c>
      <c r="N25" s="239"/>
      <c r="O25" s="239">
        <v>3</v>
      </c>
      <c r="P25" s="239" t="s">
        <v>381</v>
      </c>
      <c r="Q25" s="239" t="s">
        <v>809</v>
      </c>
      <c r="R25" s="245" t="s">
        <v>401</v>
      </c>
      <c r="S25" s="239">
        <v>0.97599999999999998</v>
      </c>
      <c r="T25" s="239">
        <v>0.81</v>
      </c>
      <c r="U25" s="239">
        <v>201</v>
      </c>
      <c r="V25" s="239"/>
      <c r="W25" s="239"/>
      <c r="X25" s="239"/>
      <c r="Y25" s="239">
        <v>1.1890000000000001</v>
      </c>
      <c r="Z25" s="239">
        <v>0.85599999999999998</v>
      </c>
      <c r="AA25" s="239">
        <v>95</v>
      </c>
      <c r="AB25" s="239"/>
      <c r="AC25" s="239"/>
      <c r="AD25" s="239"/>
      <c r="AE25" s="239">
        <v>2.9000000000000001E-2</v>
      </c>
      <c r="AF25" s="244" t="s">
        <v>615</v>
      </c>
      <c r="AG25" s="233"/>
    </row>
    <row r="26" spans="1:33" ht="30" customHeight="1" x14ac:dyDescent="0.3">
      <c r="A26" s="230">
        <v>11</v>
      </c>
      <c r="B26" s="231">
        <v>286</v>
      </c>
      <c r="C26" s="232" t="s">
        <v>239</v>
      </c>
      <c r="D26" s="231">
        <v>2018</v>
      </c>
      <c r="E26" s="231" t="s">
        <v>816</v>
      </c>
      <c r="F26" s="231"/>
      <c r="G26" s="231">
        <v>3</v>
      </c>
      <c r="H26" s="231">
        <v>1</v>
      </c>
      <c r="I26" s="231">
        <v>1</v>
      </c>
      <c r="J26" s="231">
        <v>2</v>
      </c>
      <c r="K26" s="231" t="s">
        <v>952</v>
      </c>
      <c r="L26" s="239">
        <v>1</v>
      </c>
      <c r="M26" s="239">
        <v>3</v>
      </c>
      <c r="N26" s="239"/>
      <c r="O26" s="239">
        <v>3</v>
      </c>
      <c r="P26" s="239" t="s">
        <v>402</v>
      </c>
      <c r="Q26" s="239"/>
      <c r="R26" s="239" t="s">
        <v>401</v>
      </c>
      <c r="S26" s="239" t="s">
        <v>403</v>
      </c>
      <c r="T26" s="239">
        <v>2.1709999999999998</v>
      </c>
      <c r="U26" s="239">
        <v>186</v>
      </c>
      <c r="V26" s="239"/>
      <c r="W26" s="239"/>
      <c r="X26" s="239"/>
      <c r="Y26" s="239">
        <v>3.1680000000000001</v>
      </c>
      <c r="Z26" s="239">
        <v>2.423</v>
      </c>
      <c r="AA26" s="239">
        <v>86</v>
      </c>
      <c r="AB26" s="239"/>
      <c r="AC26" s="239"/>
      <c r="AD26" s="239"/>
      <c r="AE26" s="239">
        <v>7.2999999999999995E-2</v>
      </c>
      <c r="AF26" s="244" t="s">
        <v>725</v>
      </c>
      <c r="AG26" s="233"/>
    </row>
    <row r="27" spans="1:33" ht="30" customHeight="1" x14ac:dyDescent="0.3">
      <c r="A27" s="230">
        <v>11</v>
      </c>
      <c r="B27" s="231">
        <v>286</v>
      </c>
      <c r="C27" s="232" t="s">
        <v>239</v>
      </c>
      <c r="D27" s="231">
        <v>2018</v>
      </c>
      <c r="E27" s="231" t="s">
        <v>816</v>
      </c>
      <c r="F27" s="231"/>
      <c r="G27" s="231">
        <v>3</v>
      </c>
      <c r="H27" s="231">
        <v>1</v>
      </c>
      <c r="I27" s="231">
        <v>1</v>
      </c>
      <c r="J27" s="231">
        <v>2</v>
      </c>
      <c r="K27" s="231" t="s">
        <v>952</v>
      </c>
      <c r="L27" s="239">
        <v>1</v>
      </c>
      <c r="M27" s="239">
        <v>3</v>
      </c>
      <c r="N27" s="239"/>
      <c r="O27" s="239">
        <v>3</v>
      </c>
      <c r="P27" s="239" t="s">
        <v>393</v>
      </c>
      <c r="Q27" s="239" t="s">
        <v>810</v>
      </c>
      <c r="R27" s="239" t="s">
        <v>401</v>
      </c>
      <c r="S27" s="239" t="s">
        <v>404</v>
      </c>
      <c r="T27" s="239">
        <v>0.48599999999999999</v>
      </c>
      <c r="U27" s="239">
        <v>144</v>
      </c>
      <c r="V27" s="239"/>
      <c r="W27" s="239"/>
      <c r="X27" s="239"/>
      <c r="Y27" s="239">
        <v>0.57699999999999996</v>
      </c>
      <c r="Z27" s="239">
        <v>0.57699999999999996</v>
      </c>
      <c r="AA27" s="239">
        <v>64</v>
      </c>
      <c r="AB27" s="239"/>
      <c r="AC27" s="239"/>
      <c r="AD27" s="239"/>
      <c r="AE27" s="239">
        <v>0.127</v>
      </c>
      <c r="AF27" s="283" t="s">
        <v>726</v>
      </c>
      <c r="AG27" s="233"/>
    </row>
    <row r="28" spans="1:33" ht="30" customHeight="1" x14ac:dyDescent="0.3">
      <c r="A28" s="230">
        <v>11</v>
      </c>
      <c r="B28" s="231">
        <v>286</v>
      </c>
      <c r="C28" s="232" t="s">
        <v>239</v>
      </c>
      <c r="D28" s="231">
        <v>2018</v>
      </c>
      <c r="E28" s="231" t="s">
        <v>816</v>
      </c>
      <c r="F28" s="231"/>
      <c r="G28" s="231">
        <v>3</v>
      </c>
      <c r="H28" s="231">
        <v>1</v>
      </c>
      <c r="I28" s="231">
        <v>1</v>
      </c>
      <c r="J28" s="231">
        <v>2</v>
      </c>
      <c r="K28" s="231" t="s">
        <v>952</v>
      </c>
      <c r="L28" s="239">
        <v>1</v>
      </c>
      <c r="M28" s="239">
        <v>3</v>
      </c>
      <c r="N28" s="239"/>
      <c r="O28" s="239">
        <v>3</v>
      </c>
      <c r="P28" s="239" t="s">
        <v>405</v>
      </c>
      <c r="Q28" s="239" t="s">
        <v>811</v>
      </c>
      <c r="R28" s="239" t="s">
        <v>401</v>
      </c>
      <c r="S28" s="239">
        <v>1.167</v>
      </c>
      <c r="T28" s="239">
        <v>1.0629999999999999</v>
      </c>
      <c r="U28" s="239">
        <v>332</v>
      </c>
      <c r="V28" s="239"/>
      <c r="W28" s="239"/>
      <c r="X28" s="239"/>
      <c r="Y28" s="239">
        <v>1.407</v>
      </c>
      <c r="Z28" s="239">
        <v>1.1040000000000001</v>
      </c>
      <c r="AA28" s="239">
        <v>170</v>
      </c>
      <c r="AB28" s="239"/>
      <c r="AC28" s="239"/>
      <c r="AD28" s="239"/>
      <c r="AE28" s="239">
        <v>5.0000000000000001E-3</v>
      </c>
      <c r="AF28" s="244" t="s">
        <v>617</v>
      </c>
      <c r="AG28" s="233"/>
    </row>
    <row r="29" spans="1:33" ht="30" customHeight="1" x14ac:dyDescent="0.3">
      <c r="A29" s="230">
        <v>11</v>
      </c>
      <c r="B29" s="231">
        <v>286</v>
      </c>
      <c r="C29" s="232" t="s">
        <v>239</v>
      </c>
      <c r="D29" s="231">
        <v>2018</v>
      </c>
      <c r="E29" s="231" t="s">
        <v>816</v>
      </c>
      <c r="F29" s="231"/>
      <c r="G29" s="231">
        <v>3</v>
      </c>
      <c r="H29" s="231">
        <v>1</v>
      </c>
      <c r="I29" s="231">
        <v>1</v>
      </c>
      <c r="J29" s="231">
        <v>2</v>
      </c>
      <c r="K29" s="231" t="s">
        <v>952</v>
      </c>
      <c r="L29" s="239">
        <v>1</v>
      </c>
      <c r="M29" s="239">
        <v>3</v>
      </c>
      <c r="N29" s="239"/>
      <c r="O29" s="239">
        <v>3</v>
      </c>
      <c r="P29" s="239" t="s">
        <v>406</v>
      </c>
      <c r="Q29" s="239"/>
      <c r="R29" s="239" t="s">
        <v>401</v>
      </c>
      <c r="S29" s="239">
        <v>0.78900000000000003</v>
      </c>
      <c r="T29" s="239">
        <v>0.91</v>
      </c>
      <c r="U29" s="239">
        <v>338</v>
      </c>
      <c r="V29" s="239"/>
      <c r="W29" s="239"/>
      <c r="X29" s="239"/>
      <c r="Y29" s="239">
        <v>0.94399999999999995</v>
      </c>
      <c r="Z29" s="239">
        <v>0.90700000000000003</v>
      </c>
      <c r="AA29" s="239">
        <v>170</v>
      </c>
      <c r="AB29" s="239"/>
      <c r="AC29" s="239"/>
      <c r="AD29" s="239"/>
      <c r="AE29" s="239">
        <v>6.0000000000000001E-3</v>
      </c>
      <c r="AF29" s="244" t="s">
        <v>616</v>
      </c>
      <c r="AG29" s="233"/>
    </row>
    <row r="30" spans="1:33" s="151" customFormat="1" ht="30" customHeight="1" x14ac:dyDescent="0.3">
      <c r="A30" s="230">
        <v>12</v>
      </c>
      <c r="B30" s="231">
        <v>287</v>
      </c>
      <c r="C30" s="232" t="s">
        <v>621</v>
      </c>
      <c r="D30" s="231">
        <v>2018</v>
      </c>
      <c r="E30" s="231" t="s">
        <v>816</v>
      </c>
      <c r="F30" s="231">
        <v>1</v>
      </c>
      <c r="G30" s="231">
        <v>1</v>
      </c>
      <c r="H30" s="231">
        <v>1</v>
      </c>
      <c r="I30" s="238">
        <v>0</v>
      </c>
      <c r="J30" s="238">
        <v>1</v>
      </c>
      <c r="K30" s="231" t="s">
        <v>951</v>
      </c>
      <c r="L30" s="239">
        <v>2</v>
      </c>
      <c r="M30" s="239">
        <v>1</v>
      </c>
      <c r="N30" s="239">
        <v>69.2</v>
      </c>
      <c r="O30" s="239">
        <v>1</v>
      </c>
      <c r="P30" s="239" t="s">
        <v>822</v>
      </c>
      <c r="Q30" s="239" t="s">
        <v>808</v>
      </c>
      <c r="R30" s="239" t="s">
        <v>806</v>
      </c>
      <c r="S30" s="239">
        <v>1.2</v>
      </c>
      <c r="T30" s="239">
        <v>0.8</v>
      </c>
      <c r="U30" s="239">
        <v>18</v>
      </c>
      <c r="V30" s="239"/>
      <c r="W30" s="239"/>
      <c r="X30" s="239"/>
      <c r="Y30" s="239">
        <v>2.6</v>
      </c>
      <c r="Z30" s="239">
        <v>1.2</v>
      </c>
      <c r="AA30" s="239">
        <v>26</v>
      </c>
      <c r="AB30" s="239"/>
      <c r="AC30" s="239"/>
      <c r="AD30" s="239"/>
      <c r="AE30" s="239">
        <v>1E-3</v>
      </c>
      <c r="AF30" s="244"/>
      <c r="AG30" s="233"/>
    </row>
    <row r="31" spans="1:33" s="151" customFormat="1" ht="30" customHeight="1" x14ac:dyDescent="0.3">
      <c r="A31" s="230">
        <v>12</v>
      </c>
      <c r="B31" s="231">
        <v>287</v>
      </c>
      <c r="C31" s="232" t="s">
        <v>621</v>
      </c>
      <c r="D31" s="231">
        <v>2018</v>
      </c>
      <c r="E31" s="231" t="s">
        <v>816</v>
      </c>
      <c r="F31" s="231"/>
      <c r="G31" s="231">
        <v>1</v>
      </c>
      <c r="H31" s="231">
        <v>1</v>
      </c>
      <c r="I31" s="238">
        <v>0</v>
      </c>
      <c r="J31" s="238">
        <v>1</v>
      </c>
      <c r="K31" s="231" t="s">
        <v>951</v>
      </c>
      <c r="L31" s="239">
        <v>2</v>
      </c>
      <c r="M31" s="239">
        <v>1</v>
      </c>
      <c r="N31" s="239"/>
      <c r="O31" s="239">
        <v>1</v>
      </c>
      <c r="P31" s="239" t="s">
        <v>823</v>
      </c>
      <c r="Q31" s="284" t="s">
        <v>797</v>
      </c>
      <c r="R31" s="239" t="s">
        <v>806</v>
      </c>
      <c r="S31" s="239">
        <v>0.5</v>
      </c>
      <c r="T31" s="239">
        <v>0.3</v>
      </c>
      <c r="U31" s="239">
        <v>18</v>
      </c>
      <c r="V31" s="239"/>
      <c r="W31" s="239"/>
      <c r="X31" s="239"/>
      <c r="Y31" s="239">
        <v>1.1000000000000001</v>
      </c>
      <c r="Z31" s="239">
        <v>0.3</v>
      </c>
      <c r="AA31" s="239">
        <v>26</v>
      </c>
      <c r="AB31" s="239"/>
      <c r="AC31" s="239"/>
      <c r="AD31" s="239"/>
      <c r="AE31" s="239" t="s">
        <v>258</v>
      </c>
      <c r="AF31" s="244"/>
      <c r="AG31" s="233"/>
    </row>
    <row r="32" spans="1:33" s="151" customFormat="1" ht="30" customHeight="1" x14ac:dyDescent="0.3">
      <c r="A32" s="230">
        <v>12</v>
      </c>
      <c r="B32" s="231">
        <v>287</v>
      </c>
      <c r="C32" s="232" t="s">
        <v>621</v>
      </c>
      <c r="D32" s="231">
        <v>2018</v>
      </c>
      <c r="E32" s="231" t="s">
        <v>816</v>
      </c>
      <c r="F32" s="231"/>
      <c r="G32" s="231">
        <v>1</v>
      </c>
      <c r="H32" s="231">
        <v>1</v>
      </c>
      <c r="I32" s="238">
        <v>0</v>
      </c>
      <c r="J32" s="238">
        <v>1</v>
      </c>
      <c r="K32" s="231" t="s">
        <v>951</v>
      </c>
      <c r="L32" s="239">
        <v>2</v>
      </c>
      <c r="M32" s="239">
        <v>1</v>
      </c>
      <c r="N32" s="239"/>
      <c r="O32" s="239">
        <v>1</v>
      </c>
      <c r="P32" s="239" t="s">
        <v>824</v>
      </c>
      <c r="Q32" s="285" t="s">
        <v>796</v>
      </c>
      <c r="R32" s="239" t="s">
        <v>806</v>
      </c>
      <c r="S32" s="239">
        <v>0.7</v>
      </c>
      <c r="T32" s="239">
        <v>0.6</v>
      </c>
      <c r="U32" s="239">
        <v>18</v>
      </c>
      <c r="V32" s="239"/>
      <c r="W32" s="239"/>
      <c r="X32" s="239"/>
      <c r="Y32" s="239">
        <v>1.5</v>
      </c>
      <c r="Z32" s="239">
        <v>1.5</v>
      </c>
      <c r="AA32" s="239">
        <v>26</v>
      </c>
      <c r="AB32" s="239"/>
      <c r="AC32" s="239"/>
      <c r="AD32" s="239"/>
      <c r="AE32" s="239">
        <v>1.7000000000000001E-2</v>
      </c>
      <c r="AF32" s="244"/>
      <c r="AG32" s="233"/>
    </row>
    <row r="33" spans="1:33" s="151" customFormat="1" ht="30" customHeight="1" x14ac:dyDescent="0.3">
      <c r="A33" s="230">
        <v>12</v>
      </c>
      <c r="B33" s="231">
        <v>287</v>
      </c>
      <c r="C33" s="232" t="s">
        <v>621</v>
      </c>
      <c r="D33" s="231">
        <v>2018</v>
      </c>
      <c r="E33" s="231" t="s">
        <v>816</v>
      </c>
      <c r="F33" s="231"/>
      <c r="G33" s="231">
        <v>1</v>
      </c>
      <c r="H33" s="231">
        <v>1</v>
      </c>
      <c r="I33" s="238">
        <v>0</v>
      </c>
      <c r="J33" s="238">
        <v>1</v>
      </c>
      <c r="K33" s="231" t="s">
        <v>951</v>
      </c>
      <c r="L33" s="239">
        <v>2</v>
      </c>
      <c r="M33" s="239">
        <v>1</v>
      </c>
      <c r="N33" s="239"/>
      <c r="O33" s="239">
        <v>1</v>
      </c>
      <c r="P33" s="239" t="s">
        <v>407</v>
      </c>
      <c r="Q33" s="239"/>
      <c r="R33" s="239" t="s">
        <v>806</v>
      </c>
      <c r="S33" s="239">
        <v>18.100000000000001</v>
      </c>
      <c r="T33" s="239">
        <v>9.8000000000000007</v>
      </c>
      <c r="U33" s="239">
        <v>18</v>
      </c>
      <c r="V33" s="239"/>
      <c r="W33" s="239"/>
      <c r="X33" s="239"/>
      <c r="Y33" s="239">
        <v>4.0999999999999996</v>
      </c>
      <c r="Z33" s="239">
        <v>3.3</v>
      </c>
      <c r="AA33" s="239">
        <v>26</v>
      </c>
      <c r="AB33" s="239"/>
      <c r="AC33" s="239"/>
      <c r="AD33" s="239"/>
      <c r="AE33" s="239" t="s">
        <v>258</v>
      </c>
      <c r="AF33" s="244"/>
      <c r="AG33" s="233"/>
    </row>
    <row r="34" spans="1:33" s="151" customFormat="1" ht="30" customHeight="1" x14ac:dyDescent="0.3">
      <c r="A34" s="230">
        <v>12</v>
      </c>
      <c r="B34" s="231">
        <v>287</v>
      </c>
      <c r="C34" s="232" t="s">
        <v>621</v>
      </c>
      <c r="D34" s="231">
        <v>2018</v>
      </c>
      <c r="E34" s="231" t="s">
        <v>816</v>
      </c>
      <c r="F34" s="231"/>
      <c r="G34" s="231">
        <v>1</v>
      </c>
      <c r="H34" s="231">
        <v>1</v>
      </c>
      <c r="I34" s="238">
        <v>0</v>
      </c>
      <c r="J34" s="238">
        <v>1</v>
      </c>
      <c r="K34" s="231" t="s">
        <v>951</v>
      </c>
      <c r="L34" s="239">
        <v>2</v>
      </c>
      <c r="M34" s="239">
        <v>1</v>
      </c>
      <c r="N34" s="239"/>
      <c r="O34" s="239">
        <v>1</v>
      </c>
      <c r="P34" s="239" t="s">
        <v>408</v>
      </c>
      <c r="Q34" s="239"/>
      <c r="R34" s="239" t="s">
        <v>806</v>
      </c>
      <c r="S34" s="239">
        <v>0</v>
      </c>
      <c r="T34" s="286">
        <v>0</v>
      </c>
      <c r="U34" s="239">
        <v>8</v>
      </c>
      <c r="V34" s="239"/>
      <c r="W34" s="239"/>
      <c r="X34" s="239"/>
      <c r="Y34" s="239">
        <v>4</v>
      </c>
      <c r="Z34" s="286">
        <v>0.4</v>
      </c>
      <c r="AA34" s="239">
        <v>10</v>
      </c>
      <c r="AB34" s="239"/>
      <c r="AC34" s="239"/>
      <c r="AD34" s="239"/>
      <c r="AE34" s="239">
        <v>1.7999999999999999E-2</v>
      </c>
      <c r="AF34" s="244" t="s">
        <v>620</v>
      </c>
      <c r="AG34" s="233"/>
    </row>
    <row r="35" spans="1:33" s="151" customFormat="1" ht="30" customHeight="1" x14ac:dyDescent="0.3">
      <c r="A35" s="230">
        <v>12</v>
      </c>
      <c r="B35" s="231">
        <v>287</v>
      </c>
      <c r="C35" s="232" t="s">
        <v>621</v>
      </c>
      <c r="D35" s="231">
        <v>2018</v>
      </c>
      <c r="E35" s="231" t="s">
        <v>816</v>
      </c>
      <c r="F35" s="231"/>
      <c r="G35" s="231">
        <v>1</v>
      </c>
      <c r="H35" s="231">
        <v>1</v>
      </c>
      <c r="I35" s="238">
        <v>0</v>
      </c>
      <c r="J35" s="238">
        <v>1</v>
      </c>
      <c r="K35" s="231" t="s">
        <v>951</v>
      </c>
      <c r="L35" s="239">
        <v>2</v>
      </c>
      <c r="M35" s="239">
        <v>1</v>
      </c>
      <c r="N35" s="239"/>
      <c r="O35" s="239">
        <v>1</v>
      </c>
      <c r="P35" s="239" t="s">
        <v>409</v>
      </c>
      <c r="Q35" s="239"/>
      <c r="R35" s="239" t="s">
        <v>806</v>
      </c>
      <c r="S35" s="239">
        <v>5</v>
      </c>
      <c r="T35" s="287">
        <v>0.625</v>
      </c>
      <c r="U35" s="239">
        <v>8</v>
      </c>
      <c r="V35" s="239"/>
      <c r="W35" s="239"/>
      <c r="X35" s="239"/>
      <c r="Y35" s="239">
        <v>6</v>
      </c>
      <c r="Z35" s="286">
        <v>0.6</v>
      </c>
      <c r="AA35" s="239">
        <v>10</v>
      </c>
      <c r="AB35" s="239"/>
      <c r="AC35" s="239"/>
      <c r="AD35" s="239"/>
      <c r="AE35" s="239"/>
      <c r="AF35" s="244"/>
      <c r="AG35" s="233"/>
    </row>
    <row r="36" spans="1:33" s="151" customFormat="1" ht="30" customHeight="1" x14ac:dyDescent="0.3">
      <c r="A36" s="230">
        <v>12</v>
      </c>
      <c r="B36" s="231">
        <v>287</v>
      </c>
      <c r="C36" s="232" t="s">
        <v>621</v>
      </c>
      <c r="D36" s="231">
        <v>2018</v>
      </c>
      <c r="E36" s="231" t="s">
        <v>816</v>
      </c>
      <c r="F36" s="231"/>
      <c r="G36" s="231">
        <v>1</v>
      </c>
      <c r="H36" s="231">
        <v>1</v>
      </c>
      <c r="I36" s="238">
        <v>0</v>
      </c>
      <c r="J36" s="238">
        <v>1</v>
      </c>
      <c r="K36" s="231" t="s">
        <v>951</v>
      </c>
      <c r="L36" s="239">
        <v>2</v>
      </c>
      <c r="M36" s="239">
        <v>1</v>
      </c>
      <c r="N36" s="239"/>
      <c r="O36" s="239">
        <v>1</v>
      </c>
      <c r="P36" s="239" t="s">
        <v>410</v>
      </c>
      <c r="Q36" s="239"/>
      <c r="R36" s="239" t="s">
        <v>806</v>
      </c>
      <c r="S36" s="239">
        <v>3</v>
      </c>
      <c r="T36" s="287">
        <v>0.375</v>
      </c>
      <c r="U36" s="239">
        <v>8</v>
      </c>
      <c r="V36" s="239"/>
      <c r="W36" s="239"/>
      <c r="X36" s="239"/>
      <c r="Y36" s="239">
        <v>0</v>
      </c>
      <c r="Z36" s="286">
        <v>0</v>
      </c>
      <c r="AA36" s="239">
        <v>10</v>
      </c>
      <c r="AB36" s="239"/>
      <c r="AC36" s="239"/>
      <c r="AD36" s="239"/>
      <c r="AE36" s="239"/>
      <c r="AF36" s="244"/>
      <c r="AG36" s="233"/>
    </row>
    <row r="37" spans="1:33" s="151" customFormat="1" ht="30" customHeight="1" x14ac:dyDescent="0.3">
      <c r="A37" s="230">
        <v>12</v>
      </c>
      <c r="B37" s="231">
        <v>287</v>
      </c>
      <c r="C37" s="232" t="s">
        <v>621</v>
      </c>
      <c r="D37" s="231">
        <v>2018</v>
      </c>
      <c r="E37" s="231" t="s">
        <v>816</v>
      </c>
      <c r="F37" s="231"/>
      <c r="G37" s="231">
        <v>1</v>
      </c>
      <c r="H37" s="231">
        <v>1</v>
      </c>
      <c r="I37" s="238">
        <v>0</v>
      </c>
      <c r="J37" s="238">
        <v>1</v>
      </c>
      <c r="K37" s="231" t="s">
        <v>951</v>
      </c>
      <c r="L37" s="239">
        <v>2</v>
      </c>
      <c r="M37" s="239">
        <v>1</v>
      </c>
      <c r="N37" s="239"/>
      <c r="O37" s="239">
        <v>1</v>
      </c>
      <c r="P37" s="239" t="s">
        <v>812</v>
      </c>
      <c r="Q37" s="239"/>
      <c r="R37" s="239" t="s">
        <v>795</v>
      </c>
      <c r="S37" s="239">
        <v>2.5</v>
      </c>
      <c r="T37" s="239">
        <v>1.1499999999999999</v>
      </c>
      <c r="U37" s="239">
        <v>18</v>
      </c>
      <c r="V37" s="239"/>
      <c r="W37" s="239"/>
      <c r="X37" s="239"/>
      <c r="Y37" s="239">
        <v>2.5099999999999998</v>
      </c>
      <c r="Z37" s="239">
        <v>1.19</v>
      </c>
      <c r="AA37" s="239">
        <v>26</v>
      </c>
      <c r="AB37" s="239"/>
      <c r="AC37" s="239"/>
      <c r="AD37" s="239"/>
      <c r="AE37" s="239">
        <v>0.998</v>
      </c>
      <c r="AF37" s="244" t="s">
        <v>574</v>
      </c>
      <c r="AG37" s="233"/>
    </row>
    <row r="38" spans="1:33" s="151" customFormat="1" ht="30" customHeight="1" x14ac:dyDescent="0.3">
      <c r="A38" s="230">
        <v>12</v>
      </c>
      <c r="B38" s="231">
        <v>287</v>
      </c>
      <c r="C38" s="232" t="s">
        <v>621</v>
      </c>
      <c r="D38" s="231">
        <v>2018</v>
      </c>
      <c r="E38" s="231" t="s">
        <v>816</v>
      </c>
      <c r="F38" s="231"/>
      <c r="G38" s="231">
        <v>1</v>
      </c>
      <c r="H38" s="231">
        <v>1</v>
      </c>
      <c r="I38" s="238">
        <v>0</v>
      </c>
      <c r="J38" s="238">
        <v>1</v>
      </c>
      <c r="K38" s="231" t="s">
        <v>951</v>
      </c>
      <c r="L38" s="239">
        <v>2</v>
      </c>
      <c r="M38" s="239">
        <v>1</v>
      </c>
      <c r="N38" s="239"/>
      <c r="O38" s="239">
        <v>1</v>
      </c>
      <c r="P38" s="239" t="s">
        <v>825</v>
      </c>
      <c r="Q38" s="239" t="s">
        <v>800</v>
      </c>
      <c r="R38" s="239" t="s">
        <v>806</v>
      </c>
      <c r="S38" s="239">
        <v>2</v>
      </c>
      <c r="T38" s="239">
        <v>0.9</v>
      </c>
      <c r="U38" s="239">
        <v>18</v>
      </c>
      <c r="V38" s="239"/>
      <c r="W38" s="239"/>
      <c r="X38" s="239"/>
      <c r="Y38" s="239">
        <v>3.7</v>
      </c>
      <c r="Z38" s="239">
        <v>1.3</v>
      </c>
      <c r="AA38" s="239">
        <v>26</v>
      </c>
      <c r="AB38" s="239"/>
      <c r="AC38" s="239"/>
      <c r="AD38" s="239"/>
      <c r="AE38" s="239">
        <v>1E-3</v>
      </c>
      <c r="AF38" s="244"/>
      <c r="AG38" s="233"/>
    </row>
    <row r="39" spans="1:33" s="235" customFormat="1" ht="30" customHeight="1" x14ac:dyDescent="0.3">
      <c r="A39" s="230">
        <v>13</v>
      </c>
      <c r="B39" s="231">
        <v>300</v>
      </c>
      <c r="C39" s="232" t="s">
        <v>249</v>
      </c>
      <c r="D39" s="231">
        <v>2017</v>
      </c>
      <c r="E39" s="239" t="s">
        <v>816</v>
      </c>
      <c r="F39" s="239">
        <v>1</v>
      </c>
      <c r="G39" s="231">
        <v>1</v>
      </c>
      <c r="H39" s="231">
        <v>1</v>
      </c>
      <c r="I39" s="238">
        <v>0</v>
      </c>
      <c r="J39" s="238">
        <v>1</v>
      </c>
      <c r="K39" s="238" t="s">
        <v>953</v>
      </c>
      <c r="L39" s="239">
        <v>3</v>
      </c>
      <c r="M39" s="239">
        <v>2</v>
      </c>
      <c r="N39" s="239" t="s">
        <v>967</v>
      </c>
      <c r="O39" s="239">
        <v>4</v>
      </c>
      <c r="P39" s="239" t="s">
        <v>412</v>
      </c>
      <c r="Q39" s="239"/>
      <c r="R39" s="239" t="s">
        <v>411</v>
      </c>
      <c r="S39" s="239">
        <v>4.34</v>
      </c>
      <c r="T39" s="239">
        <v>1.71</v>
      </c>
      <c r="U39" s="239">
        <v>29</v>
      </c>
      <c r="V39" s="239"/>
      <c r="W39" s="239"/>
      <c r="X39" s="239"/>
      <c r="Y39" s="239">
        <v>4.46</v>
      </c>
      <c r="Z39" s="239">
        <v>1.69</v>
      </c>
      <c r="AA39" s="239">
        <v>26</v>
      </c>
      <c r="AB39" s="239"/>
      <c r="AC39" s="239"/>
      <c r="AD39" s="239"/>
      <c r="AE39" s="239"/>
      <c r="AF39" s="244" t="s">
        <v>623</v>
      </c>
      <c r="AG39" s="233"/>
    </row>
    <row r="40" spans="1:33" s="151" customFormat="1" ht="30" customHeight="1" x14ac:dyDescent="0.3">
      <c r="A40" s="230">
        <v>13</v>
      </c>
      <c r="B40" s="231">
        <v>300</v>
      </c>
      <c r="C40" s="232" t="s">
        <v>249</v>
      </c>
      <c r="D40" s="231">
        <v>2017</v>
      </c>
      <c r="E40" s="239" t="s">
        <v>816</v>
      </c>
      <c r="F40" s="239"/>
      <c r="G40" s="231">
        <v>1</v>
      </c>
      <c r="H40" s="231">
        <v>1</v>
      </c>
      <c r="I40" s="238">
        <v>0</v>
      </c>
      <c r="J40" s="238">
        <v>1</v>
      </c>
      <c r="K40" s="238" t="s">
        <v>953</v>
      </c>
      <c r="L40" s="239">
        <v>3</v>
      </c>
      <c r="M40" s="239">
        <v>2</v>
      </c>
      <c r="N40" s="239"/>
      <c r="O40" s="239">
        <v>4</v>
      </c>
      <c r="P40" s="239" t="s">
        <v>728</v>
      </c>
      <c r="Q40" s="239" t="s">
        <v>809</v>
      </c>
      <c r="R40" s="239" t="s">
        <v>235</v>
      </c>
      <c r="S40" s="239">
        <v>1.93</v>
      </c>
      <c r="T40" s="239">
        <v>0.64</v>
      </c>
      <c r="U40" s="239">
        <v>29</v>
      </c>
      <c r="V40" s="239"/>
      <c r="W40" s="239"/>
      <c r="X40" s="239"/>
      <c r="Y40" s="239">
        <v>3.92</v>
      </c>
      <c r="Z40" s="239">
        <v>1.1100000000000001</v>
      </c>
      <c r="AA40" s="239">
        <v>26</v>
      </c>
      <c r="AB40" s="239"/>
      <c r="AC40" s="239"/>
      <c r="AD40" s="239"/>
      <c r="AE40" s="239"/>
      <c r="AF40" s="244"/>
      <c r="AG40" s="233"/>
    </row>
    <row r="41" spans="1:33" s="151" customFormat="1" ht="30" customHeight="1" x14ac:dyDescent="0.3">
      <c r="A41" s="230">
        <v>13</v>
      </c>
      <c r="B41" s="231">
        <v>300</v>
      </c>
      <c r="C41" s="232" t="s">
        <v>249</v>
      </c>
      <c r="D41" s="231">
        <v>2017</v>
      </c>
      <c r="E41" s="239" t="s">
        <v>816</v>
      </c>
      <c r="F41" s="239"/>
      <c r="G41" s="231">
        <v>1</v>
      </c>
      <c r="H41" s="231">
        <v>1</v>
      </c>
      <c r="I41" s="238">
        <v>0</v>
      </c>
      <c r="J41" s="238">
        <v>1</v>
      </c>
      <c r="K41" s="238" t="s">
        <v>953</v>
      </c>
      <c r="L41" s="239">
        <v>3</v>
      </c>
      <c r="M41" s="239">
        <v>2</v>
      </c>
      <c r="N41" s="239"/>
      <c r="O41" s="239">
        <v>4</v>
      </c>
      <c r="P41" s="239" t="s">
        <v>728</v>
      </c>
      <c r="Q41" s="239" t="s">
        <v>808</v>
      </c>
      <c r="R41" s="239" t="s">
        <v>235</v>
      </c>
      <c r="S41" s="239">
        <v>-3.51</v>
      </c>
      <c r="T41" s="288">
        <f>ABS(T40-T39)</f>
        <v>1.0699999999999998</v>
      </c>
      <c r="U41" s="239">
        <v>29</v>
      </c>
      <c r="V41" s="239"/>
      <c r="W41" s="239"/>
      <c r="X41" s="239"/>
      <c r="Y41" s="239">
        <v>-0.87</v>
      </c>
      <c r="Z41" s="288">
        <f>ABS(Z40-Z39)</f>
        <v>0.57999999999999985</v>
      </c>
      <c r="AA41" s="239">
        <v>26</v>
      </c>
      <c r="AB41" s="239"/>
      <c r="AC41" s="239"/>
      <c r="AD41" s="239"/>
      <c r="AE41" s="239"/>
      <c r="AF41" s="244"/>
      <c r="AG41" s="233"/>
    </row>
    <row r="42" spans="1:33" s="151" customFormat="1" ht="30" customHeight="1" x14ac:dyDescent="0.3">
      <c r="A42" s="230">
        <v>13</v>
      </c>
      <c r="B42" s="231">
        <v>300</v>
      </c>
      <c r="C42" s="232" t="s">
        <v>249</v>
      </c>
      <c r="D42" s="231">
        <v>2017</v>
      </c>
      <c r="E42" s="239" t="s">
        <v>816</v>
      </c>
      <c r="F42" s="239"/>
      <c r="G42" s="231">
        <v>1</v>
      </c>
      <c r="H42" s="231">
        <v>1</v>
      </c>
      <c r="I42" s="238">
        <v>0</v>
      </c>
      <c r="J42" s="238">
        <v>1</v>
      </c>
      <c r="K42" s="238" t="s">
        <v>953</v>
      </c>
      <c r="L42" s="239">
        <v>3</v>
      </c>
      <c r="M42" s="239">
        <v>2</v>
      </c>
      <c r="N42" s="239"/>
      <c r="O42" s="239">
        <v>4</v>
      </c>
      <c r="P42" s="239" t="s">
        <v>414</v>
      </c>
      <c r="Q42" s="239"/>
      <c r="R42" s="239" t="s">
        <v>235</v>
      </c>
      <c r="S42" s="289"/>
      <c r="T42" s="289"/>
      <c r="U42" s="289">
        <v>29</v>
      </c>
      <c r="V42" s="289"/>
      <c r="W42" s="289"/>
      <c r="X42" s="289"/>
      <c r="Y42" s="239"/>
      <c r="Z42" s="239"/>
      <c r="AA42" s="239">
        <v>26</v>
      </c>
      <c r="AB42" s="239"/>
      <c r="AC42" s="239"/>
      <c r="AD42" s="239"/>
      <c r="AE42" s="239"/>
      <c r="AF42" s="244" t="s">
        <v>624</v>
      </c>
      <c r="AG42" s="233"/>
    </row>
    <row r="43" spans="1:33" s="151" customFormat="1" ht="30" customHeight="1" x14ac:dyDescent="0.3">
      <c r="A43" s="230">
        <v>13</v>
      </c>
      <c r="B43" s="231">
        <v>300</v>
      </c>
      <c r="C43" s="232" t="s">
        <v>249</v>
      </c>
      <c r="D43" s="231">
        <v>2017</v>
      </c>
      <c r="E43" s="239" t="s">
        <v>816</v>
      </c>
      <c r="F43" s="239"/>
      <c r="G43" s="231">
        <v>1</v>
      </c>
      <c r="H43" s="231">
        <v>1</v>
      </c>
      <c r="I43" s="238">
        <v>0</v>
      </c>
      <c r="J43" s="238">
        <v>1</v>
      </c>
      <c r="K43" s="238" t="s">
        <v>953</v>
      </c>
      <c r="L43" s="239">
        <v>3</v>
      </c>
      <c r="M43" s="239">
        <v>2</v>
      </c>
      <c r="N43" s="239"/>
      <c r="O43" s="239">
        <v>4</v>
      </c>
      <c r="P43" s="239" t="s">
        <v>405</v>
      </c>
      <c r="Q43" s="239"/>
      <c r="R43" s="239" t="s">
        <v>411</v>
      </c>
      <c r="S43" s="239">
        <v>1.26</v>
      </c>
      <c r="T43" s="239"/>
      <c r="U43" s="239">
        <v>29</v>
      </c>
      <c r="V43" s="239"/>
      <c r="W43" s="239"/>
      <c r="X43" s="239"/>
      <c r="Y43" s="239"/>
      <c r="Z43" s="239"/>
      <c r="AA43" s="239">
        <v>26</v>
      </c>
      <c r="AB43" s="239"/>
      <c r="AC43" s="239"/>
      <c r="AD43" s="239"/>
      <c r="AE43" s="239"/>
      <c r="AF43" s="244" t="s">
        <v>625</v>
      </c>
      <c r="AG43" s="233"/>
    </row>
    <row r="44" spans="1:33" s="151" customFormat="1" ht="30" customHeight="1" x14ac:dyDescent="0.3">
      <c r="A44" s="230">
        <v>13</v>
      </c>
      <c r="B44" s="231">
        <v>300</v>
      </c>
      <c r="C44" s="232" t="s">
        <v>249</v>
      </c>
      <c r="D44" s="231">
        <v>2017</v>
      </c>
      <c r="E44" s="239" t="s">
        <v>816</v>
      </c>
      <c r="F44" s="239"/>
      <c r="G44" s="231">
        <v>1</v>
      </c>
      <c r="H44" s="231">
        <v>1</v>
      </c>
      <c r="I44" s="238">
        <v>0</v>
      </c>
      <c r="J44" s="238">
        <v>1</v>
      </c>
      <c r="K44" s="238" t="s">
        <v>953</v>
      </c>
      <c r="L44" s="239">
        <v>3</v>
      </c>
      <c r="M44" s="239">
        <v>2</v>
      </c>
      <c r="N44" s="239"/>
      <c r="O44" s="239">
        <v>4</v>
      </c>
      <c r="P44" s="239" t="s">
        <v>812</v>
      </c>
      <c r="Q44" s="239"/>
      <c r="R44" s="239" t="s">
        <v>235</v>
      </c>
      <c r="S44" s="239">
        <v>1.82</v>
      </c>
      <c r="T44" s="290">
        <f>ABS((X44-W44)/V44)*SQRT(U44)</f>
        <v>0.86400857751453963</v>
      </c>
      <c r="U44" s="239">
        <v>29</v>
      </c>
      <c r="V44" s="250">
        <f>TINV(0.025,U44-1)</f>
        <v>2.3684517491687451</v>
      </c>
      <c r="W44" s="239">
        <v>1.54</v>
      </c>
      <c r="X44" s="239">
        <v>1.92</v>
      </c>
      <c r="Y44" s="239">
        <v>1.74</v>
      </c>
      <c r="Z44" s="290">
        <f>ABS((AD44-AC44)/AB44)*SQRT(AA44)</f>
        <v>1.2615988608974953</v>
      </c>
      <c r="AA44" s="239">
        <v>26</v>
      </c>
      <c r="AB44" s="250">
        <f>TINV(0.025,AA44-1)</f>
        <v>2.3846102008046892</v>
      </c>
      <c r="AC44" s="239">
        <v>1.27</v>
      </c>
      <c r="AD44" s="239">
        <v>1.86</v>
      </c>
      <c r="AE44" s="239"/>
      <c r="AF44" s="244" t="s">
        <v>626</v>
      </c>
      <c r="AG44" s="233"/>
    </row>
    <row r="45" spans="1:33" s="151" customFormat="1" ht="30" customHeight="1" x14ac:dyDescent="0.3">
      <c r="A45" s="230">
        <v>13</v>
      </c>
      <c r="B45" s="231">
        <v>300</v>
      </c>
      <c r="C45" s="232" t="s">
        <v>249</v>
      </c>
      <c r="D45" s="231">
        <v>2017</v>
      </c>
      <c r="E45" s="239" t="s">
        <v>816</v>
      </c>
      <c r="F45" s="239"/>
      <c r="G45" s="231">
        <v>1</v>
      </c>
      <c r="H45" s="231">
        <v>1</v>
      </c>
      <c r="I45" s="238">
        <v>0</v>
      </c>
      <c r="J45" s="238">
        <v>1</v>
      </c>
      <c r="K45" s="238" t="s">
        <v>953</v>
      </c>
      <c r="L45" s="239">
        <v>3</v>
      </c>
      <c r="M45" s="239">
        <v>2</v>
      </c>
      <c r="N45" s="239"/>
      <c r="O45" s="239">
        <v>4</v>
      </c>
      <c r="P45" s="239"/>
      <c r="Q45" s="239" t="s">
        <v>903</v>
      </c>
      <c r="R45" s="239" t="s">
        <v>807</v>
      </c>
      <c r="S45" s="239">
        <f>S43-S44</f>
        <v>-0.56000000000000005</v>
      </c>
      <c r="T45" s="290"/>
      <c r="U45" s="239">
        <v>29</v>
      </c>
      <c r="V45" s="250"/>
      <c r="W45" s="239"/>
      <c r="X45" s="239"/>
      <c r="Y45" s="239"/>
      <c r="Z45" s="290"/>
      <c r="AA45" s="239"/>
      <c r="AB45" s="250"/>
      <c r="AC45" s="239"/>
      <c r="AD45" s="239"/>
      <c r="AE45" s="239"/>
      <c r="AF45" s="244"/>
      <c r="AG45" s="233"/>
    </row>
    <row r="46" spans="1:33" s="235" customFormat="1" ht="30" customHeight="1" x14ac:dyDescent="0.3">
      <c r="A46" s="230">
        <v>14</v>
      </c>
      <c r="B46" s="231">
        <v>297</v>
      </c>
      <c r="C46" s="232" t="s">
        <v>253</v>
      </c>
      <c r="D46" s="231">
        <v>2017</v>
      </c>
      <c r="E46" s="239" t="s">
        <v>816</v>
      </c>
      <c r="F46" s="239">
        <v>1</v>
      </c>
      <c r="G46" s="231">
        <v>1</v>
      </c>
      <c r="H46" s="231">
        <v>1</v>
      </c>
      <c r="I46" s="238">
        <v>0</v>
      </c>
      <c r="J46" s="238">
        <v>1</v>
      </c>
      <c r="K46" s="231" t="s">
        <v>951</v>
      </c>
      <c r="L46" s="239">
        <v>3</v>
      </c>
      <c r="M46" s="239">
        <v>2</v>
      </c>
      <c r="N46" s="239">
        <v>86.1</v>
      </c>
      <c r="O46" s="239">
        <v>2</v>
      </c>
      <c r="P46" s="239" t="s">
        <v>975</v>
      </c>
      <c r="Q46" s="239" t="s">
        <v>154</v>
      </c>
      <c r="R46" s="239" t="s">
        <v>795</v>
      </c>
      <c r="S46" s="239">
        <v>6.1</v>
      </c>
      <c r="T46" s="273">
        <f t="shared" ref="T46:T60" si="0">ABS((X46-W46)/1.35)</f>
        <v>1.1629629629629625</v>
      </c>
      <c r="U46" s="239">
        <v>36</v>
      </c>
      <c r="V46" s="239">
        <v>6.1</v>
      </c>
      <c r="W46" s="239">
        <v>5.32</v>
      </c>
      <c r="X46" s="239">
        <v>6.89</v>
      </c>
      <c r="Y46" s="239">
        <v>6.06</v>
      </c>
      <c r="Z46" s="273">
        <f t="shared" ref="Z46:Z60" si="1">ABS((AD46-AC46)/1.35)</f>
        <v>1.2222222222222217</v>
      </c>
      <c r="AA46" s="239">
        <v>34</v>
      </c>
      <c r="AB46" s="239">
        <v>6.06</v>
      </c>
      <c r="AC46" s="239">
        <v>5.23</v>
      </c>
      <c r="AD46" s="239">
        <v>6.88</v>
      </c>
      <c r="AE46" s="239"/>
      <c r="AF46" s="244" t="s">
        <v>627</v>
      </c>
      <c r="AG46" s="233"/>
    </row>
    <row r="47" spans="1:33" s="151" customFormat="1" ht="30" customHeight="1" x14ac:dyDescent="0.3">
      <c r="A47" s="230">
        <v>14</v>
      </c>
      <c r="B47" s="231">
        <v>297</v>
      </c>
      <c r="C47" s="232" t="s">
        <v>253</v>
      </c>
      <c r="D47" s="231">
        <v>2017</v>
      </c>
      <c r="E47" s="239" t="s">
        <v>816</v>
      </c>
      <c r="F47" s="239"/>
      <c r="G47" s="231">
        <v>1</v>
      </c>
      <c r="H47" s="231">
        <v>1</v>
      </c>
      <c r="I47" s="238">
        <v>0</v>
      </c>
      <c r="J47" s="238">
        <v>1</v>
      </c>
      <c r="K47" s="231" t="s">
        <v>951</v>
      </c>
      <c r="L47" s="239">
        <v>3</v>
      </c>
      <c r="M47" s="239">
        <v>2</v>
      </c>
      <c r="N47" s="239"/>
      <c r="O47" s="239">
        <v>2</v>
      </c>
      <c r="P47" s="239" t="s">
        <v>415</v>
      </c>
      <c r="Q47" s="239" t="s">
        <v>154</v>
      </c>
      <c r="R47" s="239" t="s">
        <v>266</v>
      </c>
      <c r="S47" s="239">
        <v>3.05</v>
      </c>
      <c r="T47" s="273">
        <f t="shared" si="0"/>
        <v>0.81481481481481488</v>
      </c>
      <c r="U47" s="239">
        <v>34</v>
      </c>
      <c r="V47" s="239">
        <v>3.05</v>
      </c>
      <c r="W47" s="239">
        <v>2.5</v>
      </c>
      <c r="X47" s="239">
        <v>3.6</v>
      </c>
      <c r="Y47" s="239">
        <v>4.63</v>
      </c>
      <c r="Z47" s="273">
        <f t="shared" si="1"/>
        <v>1.1703703703703703</v>
      </c>
      <c r="AA47" s="239">
        <v>33</v>
      </c>
      <c r="AB47" s="239">
        <v>4.63</v>
      </c>
      <c r="AC47" s="239">
        <v>3.84</v>
      </c>
      <c r="AD47" s="239">
        <v>5.42</v>
      </c>
      <c r="AE47" s="239" t="s">
        <v>258</v>
      </c>
      <c r="AF47" s="244" t="s">
        <v>628</v>
      </c>
      <c r="AG47" s="233"/>
    </row>
    <row r="48" spans="1:33" s="151" customFormat="1" ht="30" customHeight="1" x14ac:dyDescent="0.3">
      <c r="A48" s="230">
        <v>14</v>
      </c>
      <c r="B48" s="231">
        <v>297</v>
      </c>
      <c r="C48" s="232" t="s">
        <v>253</v>
      </c>
      <c r="D48" s="231">
        <v>2017</v>
      </c>
      <c r="E48" s="239" t="s">
        <v>816</v>
      </c>
      <c r="F48" s="239"/>
      <c r="G48" s="231">
        <v>1</v>
      </c>
      <c r="H48" s="231">
        <v>1</v>
      </c>
      <c r="I48" s="238">
        <v>0</v>
      </c>
      <c r="J48" s="238">
        <v>1</v>
      </c>
      <c r="K48" s="231" t="s">
        <v>951</v>
      </c>
      <c r="L48" s="239">
        <v>3</v>
      </c>
      <c r="M48" s="239">
        <v>2</v>
      </c>
      <c r="N48" s="239"/>
      <c r="O48" s="239">
        <v>2</v>
      </c>
      <c r="P48" s="239" t="s">
        <v>415</v>
      </c>
      <c r="Q48" s="239" t="s">
        <v>154</v>
      </c>
      <c r="R48" s="239" t="s">
        <v>235</v>
      </c>
      <c r="S48" s="239">
        <v>2.96</v>
      </c>
      <c r="T48" s="273">
        <f t="shared" si="0"/>
        <v>1.1111111111111109</v>
      </c>
      <c r="U48" s="239">
        <v>32</v>
      </c>
      <c r="V48" s="239">
        <v>2.96</v>
      </c>
      <c r="W48" s="239">
        <v>2.21</v>
      </c>
      <c r="X48" s="239">
        <v>3.71</v>
      </c>
      <c r="Y48" s="239">
        <v>5.07</v>
      </c>
      <c r="Z48" s="273">
        <f t="shared" si="1"/>
        <v>1.3407407407407403</v>
      </c>
      <c r="AA48" s="239">
        <v>32</v>
      </c>
      <c r="AB48" s="239">
        <v>5.07</v>
      </c>
      <c r="AC48" s="239">
        <v>4.16</v>
      </c>
      <c r="AD48" s="239">
        <v>5.97</v>
      </c>
      <c r="AE48" s="239" t="s">
        <v>258</v>
      </c>
      <c r="AF48" s="244" t="s">
        <v>629</v>
      </c>
      <c r="AG48" s="233"/>
    </row>
    <row r="49" spans="1:33" s="151" customFormat="1" ht="30" customHeight="1" x14ac:dyDescent="0.3">
      <c r="A49" s="230">
        <v>14</v>
      </c>
      <c r="B49" s="231">
        <v>297</v>
      </c>
      <c r="C49" s="232" t="s">
        <v>253</v>
      </c>
      <c r="D49" s="231">
        <v>2017</v>
      </c>
      <c r="E49" s="239" t="s">
        <v>816</v>
      </c>
      <c r="F49" s="239"/>
      <c r="G49" s="231">
        <v>1</v>
      </c>
      <c r="H49" s="231">
        <v>1</v>
      </c>
      <c r="I49" s="238">
        <v>0</v>
      </c>
      <c r="J49" s="238">
        <v>1</v>
      </c>
      <c r="K49" s="231" t="s">
        <v>951</v>
      </c>
      <c r="L49" s="239">
        <v>3</v>
      </c>
      <c r="M49" s="239">
        <v>2</v>
      </c>
      <c r="N49" s="239"/>
      <c r="O49" s="239">
        <v>2</v>
      </c>
      <c r="P49" s="239" t="s">
        <v>415</v>
      </c>
      <c r="Q49" s="239" t="s">
        <v>729</v>
      </c>
      <c r="R49" s="239" t="s">
        <v>255</v>
      </c>
      <c r="S49" s="239">
        <v>3.96</v>
      </c>
      <c r="T49" s="273">
        <f t="shared" si="0"/>
        <v>1.1111111111111109</v>
      </c>
      <c r="U49" s="239">
        <v>31</v>
      </c>
      <c r="V49" s="239">
        <v>3.96</v>
      </c>
      <c r="W49" s="239">
        <v>3.21</v>
      </c>
      <c r="X49" s="239">
        <v>4.71</v>
      </c>
      <c r="Y49" s="239">
        <v>4.82</v>
      </c>
      <c r="Z49" s="273">
        <f t="shared" si="1"/>
        <v>1.3629629629629632</v>
      </c>
      <c r="AA49" s="239">
        <v>31</v>
      </c>
      <c r="AB49" s="239">
        <v>4.82</v>
      </c>
      <c r="AC49" s="239">
        <v>3.9</v>
      </c>
      <c r="AD49" s="239">
        <v>5.74</v>
      </c>
      <c r="AE49" s="239">
        <v>0.1</v>
      </c>
      <c r="AF49" s="244" t="s">
        <v>630</v>
      </c>
      <c r="AG49" s="233"/>
    </row>
    <row r="50" spans="1:33" s="151" customFormat="1" ht="30" customHeight="1" x14ac:dyDescent="0.3">
      <c r="A50" s="230">
        <v>14</v>
      </c>
      <c r="B50" s="231">
        <v>297</v>
      </c>
      <c r="C50" s="232" t="s">
        <v>253</v>
      </c>
      <c r="D50" s="231">
        <v>2017</v>
      </c>
      <c r="E50" s="239" t="s">
        <v>816</v>
      </c>
      <c r="F50" s="239"/>
      <c r="G50" s="231">
        <v>1</v>
      </c>
      <c r="H50" s="231">
        <v>1</v>
      </c>
      <c r="I50" s="238">
        <v>0</v>
      </c>
      <c r="J50" s="238">
        <v>1</v>
      </c>
      <c r="K50" s="231" t="s">
        <v>951</v>
      </c>
      <c r="L50" s="239">
        <v>3</v>
      </c>
      <c r="M50" s="239">
        <v>2</v>
      </c>
      <c r="N50" s="239"/>
      <c r="O50" s="239">
        <v>2</v>
      </c>
      <c r="P50" s="239" t="s">
        <v>415</v>
      </c>
      <c r="Q50" s="284" t="s">
        <v>797</v>
      </c>
      <c r="R50" s="274" t="s">
        <v>904</v>
      </c>
      <c r="S50" s="290">
        <f>S49-S46</f>
        <v>-2.1399999999999997</v>
      </c>
      <c r="T50" s="273">
        <f>ABS((X50-W50)/1.35)</f>
        <v>1.1629629629629625</v>
      </c>
      <c r="U50" s="239">
        <v>34</v>
      </c>
      <c r="V50" s="239">
        <f>V45-V46</f>
        <v>-6.1</v>
      </c>
      <c r="W50" s="239">
        <f>W45-W46</f>
        <v>-5.32</v>
      </c>
      <c r="X50" s="239">
        <f>X45-X46</f>
        <v>-6.89</v>
      </c>
      <c r="Y50" s="290">
        <f>Y49-Y46</f>
        <v>-1.2399999999999993</v>
      </c>
      <c r="Z50" s="273">
        <f>ABS((AD50-AC50)/1.35)</f>
        <v>1.2222222222222217</v>
      </c>
      <c r="AA50" s="239">
        <v>33</v>
      </c>
      <c r="AB50" s="246">
        <f>AB45-AB46</f>
        <v>-6.06</v>
      </c>
      <c r="AC50" s="246">
        <f>AC45-AC46</f>
        <v>-5.23</v>
      </c>
      <c r="AD50" s="246">
        <f>AD45-AD46</f>
        <v>-6.88</v>
      </c>
      <c r="AE50" s="239"/>
      <c r="AF50" s="244"/>
      <c r="AG50" s="233"/>
    </row>
    <row r="51" spans="1:33" s="236" customFormat="1" ht="30" customHeight="1" x14ac:dyDescent="0.3">
      <c r="A51" s="230">
        <v>14</v>
      </c>
      <c r="B51" s="231">
        <v>297</v>
      </c>
      <c r="C51" s="232" t="s">
        <v>253</v>
      </c>
      <c r="D51" s="231">
        <v>2017</v>
      </c>
      <c r="E51" s="239" t="s">
        <v>816</v>
      </c>
      <c r="F51" s="239"/>
      <c r="G51" s="231">
        <v>1</v>
      </c>
      <c r="H51" s="231">
        <v>1</v>
      </c>
      <c r="I51" s="238">
        <v>0</v>
      </c>
      <c r="J51" s="238">
        <v>1</v>
      </c>
      <c r="K51" s="231" t="s">
        <v>951</v>
      </c>
      <c r="L51" s="239">
        <v>3</v>
      </c>
      <c r="M51" s="239">
        <v>2</v>
      </c>
      <c r="N51" s="239"/>
      <c r="O51" s="239">
        <v>2</v>
      </c>
      <c r="P51" s="239" t="s">
        <v>415</v>
      </c>
      <c r="Q51" s="239" t="s">
        <v>797</v>
      </c>
      <c r="R51" s="274" t="s">
        <v>806</v>
      </c>
      <c r="S51" s="249">
        <f>S46-S49</f>
        <v>2.1399999999999997</v>
      </c>
      <c r="T51" s="273">
        <f>ABS((X51-W51)/1.35)</f>
        <v>1.1629629629629625</v>
      </c>
      <c r="U51" s="239">
        <v>34</v>
      </c>
      <c r="V51" s="239">
        <f>V45-V46</f>
        <v>-6.1</v>
      </c>
      <c r="W51" s="239">
        <f>W45-W46</f>
        <v>-5.32</v>
      </c>
      <c r="X51" s="239">
        <f>X45-X46</f>
        <v>-6.89</v>
      </c>
      <c r="Y51" s="246">
        <f>Y45-Y46</f>
        <v>-6.06</v>
      </c>
      <c r="Z51" s="273">
        <f>ABS((AD51-AC51)/1.35)</f>
        <v>1.2222222222222217</v>
      </c>
      <c r="AA51" s="239">
        <v>33</v>
      </c>
      <c r="AB51" s="246">
        <f t="shared" ref="AB51:AD52" si="2">AB45-AB46</f>
        <v>-6.06</v>
      </c>
      <c r="AC51" s="246">
        <f t="shared" si="2"/>
        <v>-5.23</v>
      </c>
      <c r="AD51" s="246">
        <f t="shared" si="2"/>
        <v>-6.88</v>
      </c>
      <c r="AE51" s="239"/>
      <c r="AF51" s="244"/>
      <c r="AG51" s="233"/>
    </row>
    <row r="52" spans="1:33" s="236" customFormat="1" ht="30" customHeight="1" x14ac:dyDescent="0.3">
      <c r="A52" s="230">
        <v>14</v>
      </c>
      <c r="B52" s="231">
        <v>297</v>
      </c>
      <c r="C52" s="232" t="s">
        <v>253</v>
      </c>
      <c r="D52" s="231">
        <v>2017</v>
      </c>
      <c r="E52" s="239" t="s">
        <v>816</v>
      </c>
      <c r="F52" s="239"/>
      <c r="G52" s="231">
        <v>1</v>
      </c>
      <c r="H52" s="231">
        <v>1</v>
      </c>
      <c r="I52" s="238">
        <v>0</v>
      </c>
      <c r="J52" s="238">
        <v>1</v>
      </c>
      <c r="K52" s="231" t="s">
        <v>951</v>
      </c>
      <c r="L52" s="239">
        <v>3</v>
      </c>
      <c r="M52" s="239">
        <v>2</v>
      </c>
      <c r="N52" s="239"/>
      <c r="O52" s="239">
        <v>2</v>
      </c>
      <c r="P52" s="239" t="s">
        <v>415</v>
      </c>
      <c r="Q52" s="239" t="s">
        <v>798</v>
      </c>
      <c r="R52" s="274" t="s">
        <v>806</v>
      </c>
      <c r="S52" s="249">
        <f>S47-S46</f>
        <v>-3.05</v>
      </c>
      <c r="T52" s="273">
        <f t="shared" si="0"/>
        <v>0.3481481481481476</v>
      </c>
      <c r="U52" s="239">
        <v>34</v>
      </c>
      <c r="V52" s="239">
        <f>V46-V47</f>
        <v>3.05</v>
      </c>
      <c r="W52" s="239">
        <f>W46-W47</f>
        <v>2.8200000000000003</v>
      </c>
      <c r="X52" s="239">
        <f>X46-X47</f>
        <v>3.2899999999999996</v>
      </c>
      <c r="Y52" s="246">
        <f>Y47-Y46</f>
        <v>-1.4299999999999997</v>
      </c>
      <c r="Z52" s="273">
        <f t="shared" si="1"/>
        <v>5.1851851851851399E-2</v>
      </c>
      <c r="AA52" s="239">
        <v>33</v>
      </c>
      <c r="AB52" s="246">
        <f t="shared" si="2"/>
        <v>1.4299999999999997</v>
      </c>
      <c r="AC52" s="246">
        <f t="shared" si="2"/>
        <v>1.3900000000000006</v>
      </c>
      <c r="AD52" s="246">
        <f t="shared" si="2"/>
        <v>1.46</v>
      </c>
      <c r="AE52" s="239"/>
      <c r="AF52" s="244"/>
      <c r="AG52" s="233"/>
    </row>
    <row r="53" spans="1:33" s="243" customFormat="1" ht="30" customHeight="1" x14ac:dyDescent="0.3">
      <c r="A53" s="230">
        <v>15</v>
      </c>
      <c r="B53" s="239">
        <v>311</v>
      </c>
      <c r="C53" s="242" t="s">
        <v>249</v>
      </c>
      <c r="D53" s="239">
        <v>2016</v>
      </c>
      <c r="E53" s="239" t="s">
        <v>816</v>
      </c>
      <c r="F53" s="239">
        <v>1</v>
      </c>
      <c r="G53" s="231">
        <v>1</v>
      </c>
      <c r="H53" s="231">
        <v>1</v>
      </c>
      <c r="I53" s="238">
        <v>0</v>
      </c>
      <c r="J53" s="238">
        <v>1</v>
      </c>
      <c r="K53" s="231" t="s">
        <v>951</v>
      </c>
      <c r="L53" s="239">
        <v>3</v>
      </c>
      <c r="M53" s="239">
        <v>2</v>
      </c>
      <c r="N53" s="239">
        <v>93.9</v>
      </c>
      <c r="O53" s="239">
        <v>3</v>
      </c>
      <c r="P53" s="239" t="s">
        <v>397</v>
      </c>
      <c r="Q53" s="239"/>
      <c r="R53" s="239" t="s">
        <v>813</v>
      </c>
      <c r="S53" s="239">
        <v>7.85</v>
      </c>
      <c r="T53" s="273">
        <f t="shared" si="0"/>
        <v>3.9333333333333336</v>
      </c>
      <c r="U53" s="239">
        <v>31</v>
      </c>
      <c r="V53" s="239">
        <v>7.85</v>
      </c>
      <c r="W53" s="239">
        <v>3.67</v>
      </c>
      <c r="X53" s="239">
        <v>8.98</v>
      </c>
      <c r="Y53" s="239">
        <v>7.41</v>
      </c>
      <c r="Z53" s="273">
        <f t="shared" si="1"/>
        <v>3.2888888888888888</v>
      </c>
      <c r="AA53" s="239">
        <v>24</v>
      </c>
      <c r="AB53" s="239">
        <v>7.41</v>
      </c>
      <c r="AC53" s="239">
        <v>4.1100000000000003</v>
      </c>
      <c r="AD53" s="239">
        <v>8.5500000000000007</v>
      </c>
      <c r="AE53" s="239"/>
      <c r="AF53" s="239"/>
      <c r="AG53" s="230"/>
    </row>
    <row r="54" spans="1:33" s="243" customFormat="1" ht="30" customHeight="1" x14ac:dyDescent="0.3">
      <c r="A54" s="230">
        <v>15</v>
      </c>
      <c r="B54" s="239">
        <v>311</v>
      </c>
      <c r="C54" s="244" t="s">
        <v>249</v>
      </c>
      <c r="D54" s="239">
        <v>2016</v>
      </c>
      <c r="E54" s="239" t="s">
        <v>816</v>
      </c>
      <c r="F54" s="239"/>
      <c r="G54" s="231">
        <v>1</v>
      </c>
      <c r="H54" s="231">
        <v>1</v>
      </c>
      <c r="I54" s="238">
        <v>0</v>
      </c>
      <c r="J54" s="238">
        <v>1</v>
      </c>
      <c r="K54" s="231" t="s">
        <v>951</v>
      </c>
      <c r="L54" s="239">
        <v>3</v>
      </c>
      <c r="M54" s="239">
        <v>2</v>
      </c>
      <c r="N54" s="239"/>
      <c r="O54" s="239">
        <v>3</v>
      </c>
      <c r="P54" s="239" t="s">
        <v>397</v>
      </c>
      <c r="Q54" s="239" t="s">
        <v>809</v>
      </c>
      <c r="R54" s="245" t="s">
        <v>807</v>
      </c>
      <c r="S54" s="239">
        <v>4.63</v>
      </c>
      <c r="T54" s="246">
        <f t="shared" si="0"/>
        <v>3.9333333333333336</v>
      </c>
      <c r="U54" s="239">
        <v>31</v>
      </c>
      <c r="V54" s="239">
        <v>4.63</v>
      </c>
      <c r="W54" s="239">
        <v>3.67</v>
      </c>
      <c r="X54" s="239">
        <v>8.98</v>
      </c>
      <c r="Y54" s="239">
        <v>7.32</v>
      </c>
      <c r="Z54" s="246">
        <f t="shared" si="1"/>
        <v>0.82962962962962961</v>
      </c>
      <c r="AA54" s="239">
        <v>24</v>
      </c>
      <c r="AB54" s="239">
        <v>7.32</v>
      </c>
      <c r="AC54" s="239">
        <v>4.0999999999999996</v>
      </c>
      <c r="AD54" s="239">
        <v>5.22</v>
      </c>
      <c r="AE54" s="239" t="s">
        <v>631</v>
      </c>
      <c r="AF54" s="239" t="s">
        <v>575</v>
      </c>
      <c r="AG54" s="230"/>
    </row>
    <row r="55" spans="1:33" s="243" customFormat="1" ht="30" customHeight="1" x14ac:dyDescent="0.3">
      <c r="A55" s="230">
        <v>15</v>
      </c>
      <c r="B55" s="239">
        <v>311</v>
      </c>
      <c r="C55" s="244" t="s">
        <v>249</v>
      </c>
      <c r="D55" s="239">
        <v>2016</v>
      </c>
      <c r="E55" s="239" t="s">
        <v>816</v>
      </c>
      <c r="F55" s="239"/>
      <c r="G55" s="231">
        <v>1</v>
      </c>
      <c r="H55" s="231">
        <v>1</v>
      </c>
      <c r="I55" s="238">
        <v>0</v>
      </c>
      <c r="J55" s="238">
        <v>1</v>
      </c>
      <c r="K55" s="231" t="s">
        <v>951</v>
      </c>
      <c r="L55" s="239">
        <v>3</v>
      </c>
      <c r="M55" s="239">
        <v>2</v>
      </c>
      <c r="N55" s="239"/>
      <c r="O55" s="239">
        <v>3</v>
      </c>
      <c r="P55" s="239" t="s">
        <v>397</v>
      </c>
      <c r="Q55" s="239" t="s">
        <v>808</v>
      </c>
      <c r="R55" s="239" t="s">
        <v>807</v>
      </c>
      <c r="S55" s="239">
        <f>S54-S53</f>
        <v>-3.2199999999999998</v>
      </c>
      <c r="T55" s="246">
        <f t="shared" si="0"/>
        <v>0</v>
      </c>
      <c r="U55" s="239">
        <v>31</v>
      </c>
      <c r="V55" s="239">
        <f>V54-V53</f>
        <v>-3.2199999999999998</v>
      </c>
      <c r="W55" s="239">
        <f t="shared" ref="W55:X55" si="3">W54-W53</f>
        <v>0</v>
      </c>
      <c r="X55" s="239">
        <f t="shared" si="3"/>
        <v>0</v>
      </c>
      <c r="Y55" s="239">
        <f>Y54-Y53</f>
        <v>-8.9999999999999858E-2</v>
      </c>
      <c r="Z55" s="246">
        <f t="shared" si="1"/>
        <v>2.4592592592592593</v>
      </c>
      <c r="AA55" s="239">
        <v>24</v>
      </c>
      <c r="AB55" s="239">
        <f>AB54-AB53</f>
        <v>-8.9999999999999858E-2</v>
      </c>
      <c r="AC55" s="239">
        <f t="shared" ref="AC55:AD55" si="4">AC54-AC53</f>
        <v>-1.0000000000000675E-2</v>
      </c>
      <c r="AD55" s="239">
        <f t="shared" si="4"/>
        <v>-3.330000000000001</v>
      </c>
      <c r="AE55" s="239"/>
      <c r="AF55" s="239"/>
      <c r="AG55" s="230"/>
    </row>
    <row r="56" spans="1:33" s="243" customFormat="1" ht="30" customHeight="1" x14ac:dyDescent="0.3">
      <c r="A56" s="230">
        <v>15</v>
      </c>
      <c r="B56" s="239">
        <v>311</v>
      </c>
      <c r="C56" s="244" t="s">
        <v>249</v>
      </c>
      <c r="D56" s="239">
        <v>2016</v>
      </c>
      <c r="E56" s="239" t="s">
        <v>816</v>
      </c>
      <c r="F56" s="239"/>
      <c r="G56" s="231">
        <v>1</v>
      </c>
      <c r="H56" s="231">
        <v>1</v>
      </c>
      <c r="I56" s="238">
        <v>0</v>
      </c>
      <c r="J56" s="238">
        <v>1</v>
      </c>
      <c r="K56" s="231" t="s">
        <v>951</v>
      </c>
      <c r="L56" s="239">
        <v>3</v>
      </c>
      <c r="M56" s="239">
        <v>2</v>
      </c>
      <c r="N56" s="239"/>
      <c r="O56" s="239">
        <v>3</v>
      </c>
      <c r="P56" s="239" t="s">
        <v>386</v>
      </c>
      <c r="Q56" s="239"/>
      <c r="R56" s="239" t="s">
        <v>813</v>
      </c>
      <c r="S56" s="239">
        <v>4.95</v>
      </c>
      <c r="T56" s="273">
        <f t="shared" si="0"/>
        <v>3.6518518518518515</v>
      </c>
      <c r="U56" s="239">
        <v>31</v>
      </c>
      <c r="V56" s="239">
        <v>4.95</v>
      </c>
      <c r="W56" s="239">
        <v>2.15</v>
      </c>
      <c r="X56" s="239">
        <v>7.08</v>
      </c>
      <c r="Y56" s="239">
        <v>4.99</v>
      </c>
      <c r="Z56" s="273">
        <f t="shared" si="1"/>
        <v>2.244444444444444</v>
      </c>
      <c r="AA56" s="239">
        <v>24</v>
      </c>
      <c r="AB56" s="239">
        <v>4.99</v>
      </c>
      <c r="AC56" s="239">
        <v>3.22</v>
      </c>
      <c r="AD56" s="239">
        <v>6.25</v>
      </c>
      <c r="AE56" s="239">
        <v>0.39500000000000002</v>
      </c>
      <c r="AF56" s="239"/>
      <c r="AG56" s="230"/>
    </row>
    <row r="57" spans="1:33" s="243" customFormat="1" ht="30" customHeight="1" x14ac:dyDescent="0.3">
      <c r="A57" s="230">
        <v>15</v>
      </c>
      <c r="B57" s="239">
        <v>311</v>
      </c>
      <c r="C57" s="244" t="s">
        <v>249</v>
      </c>
      <c r="D57" s="239">
        <v>2016</v>
      </c>
      <c r="E57" s="239" t="s">
        <v>816</v>
      </c>
      <c r="F57" s="239"/>
      <c r="G57" s="231">
        <v>1</v>
      </c>
      <c r="H57" s="231">
        <v>1</v>
      </c>
      <c r="I57" s="238">
        <v>0</v>
      </c>
      <c r="J57" s="238">
        <v>1</v>
      </c>
      <c r="K57" s="231" t="s">
        <v>951</v>
      </c>
      <c r="L57" s="239">
        <v>3</v>
      </c>
      <c r="M57" s="239">
        <v>2</v>
      </c>
      <c r="N57" s="239"/>
      <c r="O57" s="239">
        <v>3</v>
      </c>
      <c r="P57" s="239" t="s">
        <v>386</v>
      </c>
      <c r="Q57" s="239" t="s">
        <v>729</v>
      </c>
      <c r="R57" s="239" t="s">
        <v>807</v>
      </c>
      <c r="S57" s="247">
        <v>2.25</v>
      </c>
      <c r="T57" s="248">
        <f t="shared" si="0"/>
        <v>3.2666666666666666</v>
      </c>
      <c r="U57" s="239">
        <v>31</v>
      </c>
      <c r="V57" s="247">
        <v>2.25</v>
      </c>
      <c r="W57" s="247">
        <v>0.81</v>
      </c>
      <c r="X57" s="247">
        <v>5.22</v>
      </c>
      <c r="Y57" s="247">
        <v>5.12</v>
      </c>
      <c r="Z57" s="248">
        <f t="shared" si="1"/>
        <v>3.0222222222222221</v>
      </c>
      <c r="AA57" s="239">
        <v>24</v>
      </c>
      <c r="AB57" s="247">
        <v>5.12</v>
      </c>
      <c r="AC57" s="247">
        <v>3.08</v>
      </c>
      <c r="AD57" s="247">
        <v>7.16</v>
      </c>
      <c r="AE57" s="247"/>
      <c r="AF57" s="247"/>
      <c r="AG57" s="230"/>
    </row>
    <row r="58" spans="1:33" s="243" customFormat="1" ht="30" customHeight="1" x14ac:dyDescent="0.3">
      <c r="A58" s="230">
        <v>15</v>
      </c>
      <c r="B58" s="239">
        <v>311</v>
      </c>
      <c r="C58" s="244" t="s">
        <v>249</v>
      </c>
      <c r="D58" s="239">
        <v>2016</v>
      </c>
      <c r="E58" s="239" t="s">
        <v>816</v>
      </c>
      <c r="F58" s="239"/>
      <c r="G58" s="231">
        <v>1</v>
      </c>
      <c r="H58" s="231">
        <v>1</v>
      </c>
      <c r="I58" s="238">
        <v>0</v>
      </c>
      <c r="J58" s="238">
        <v>1</v>
      </c>
      <c r="K58" s="231" t="s">
        <v>951</v>
      </c>
      <c r="L58" s="239">
        <v>3</v>
      </c>
      <c r="M58" s="239">
        <v>2</v>
      </c>
      <c r="N58" s="239"/>
      <c r="O58" s="239">
        <v>3</v>
      </c>
      <c r="P58" s="239" t="s">
        <v>386</v>
      </c>
      <c r="Q58" s="284" t="s">
        <v>797</v>
      </c>
      <c r="R58" s="239" t="s">
        <v>807</v>
      </c>
      <c r="S58" s="249">
        <f>S57-S56</f>
        <v>-2.7</v>
      </c>
      <c r="T58" s="248">
        <f t="shared" si="0"/>
        <v>0.38518518518518552</v>
      </c>
      <c r="U58" s="247">
        <v>31</v>
      </c>
      <c r="V58" s="249">
        <f>V57-V56</f>
        <v>-2.7</v>
      </c>
      <c r="W58" s="249">
        <f>W57-W56</f>
        <v>-1.3399999999999999</v>
      </c>
      <c r="X58" s="249">
        <f>X57-X56</f>
        <v>-1.8600000000000003</v>
      </c>
      <c r="Y58" s="250">
        <f>Y57-Y56</f>
        <v>0.12999999999999989</v>
      </c>
      <c r="Z58" s="248">
        <f t="shared" si="1"/>
        <v>0.7777777777777779</v>
      </c>
      <c r="AA58" s="247">
        <v>24</v>
      </c>
      <c r="AB58" s="250">
        <f>AB57-AB56</f>
        <v>0.12999999999999989</v>
      </c>
      <c r="AC58" s="250">
        <f>AC57-AC56</f>
        <v>-0.14000000000000012</v>
      </c>
      <c r="AD58" s="250">
        <f>AD57-AD56</f>
        <v>0.91000000000000014</v>
      </c>
      <c r="AE58" s="247"/>
      <c r="AF58" s="247"/>
      <c r="AG58" s="230"/>
    </row>
    <row r="59" spans="1:33" s="243" customFormat="1" ht="30" customHeight="1" x14ac:dyDescent="0.3">
      <c r="A59" s="230">
        <v>15</v>
      </c>
      <c r="B59" s="239">
        <v>311</v>
      </c>
      <c r="C59" s="244" t="s">
        <v>249</v>
      </c>
      <c r="D59" s="239">
        <v>2016</v>
      </c>
      <c r="E59" s="239" t="s">
        <v>816</v>
      </c>
      <c r="F59" s="239"/>
      <c r="G59" s="231">
        <v>1</v>
      </c>
      <c r="H59" s="231">
        <v>1</v>
      </c>
      <c r="I59" s="238">
        <v>0</v>
      </c>
      <c r="J59" s="238">
        <v>1</v>
      </c>
      <c r="K59" s="231" t="s">
        <v>951</v>
      </c>
      <c r="L59" s="239">
        <v>3</v>
      </c>
      <c r="M59" s="239">
        <v>2</v>
      </c>
      <c r="N59" s="239"/>
      <c r="O59" s="239">
        <v>3</v>
      </c>
      <c r="P59" s="239" t="s">
        <v>395</v>
      </c>
      <c r="Q59" s="239"/>
      <c r="R59" s="239" t="s">
        <v>813</v>
      </c>
      <c r="S59" s="247">
        <v>2.15</v>
      </c>
      <c r="T59" s="248">
        <f t="shared" si="0"/>
        <v>2.3037037037037038</v>
      </c>
      <c r="U59" s="247">
        <v>31</v>
      </c>
      <c r="V59" s="247">
        <v>2.15</v>
      </c>
      <c r="W59" s="247">
        <v>1.0900000000000001</v>
      </c>
      <c r="X59" s="247">
        <v>4.2</v>
      </c>
      <c r="Y59" s="247">
        <v>0.82</v>
      </c>
      <c r="Z59" s="248">
        <f t="shared" si="1"/>
        <v>2.081481481481481</v>
      </c>
      <c r="AA59" s="247">
        <v>24</v>
      </c>
      <c r="AB59" s="247">
        <v>0.82</v>
      </c>
      <c r="AC59" s="247">
        <v>0.24</v>
      </c>
      <c r="AD59" s="247">
        <v>3.05</v>
      </c>
      <c r="AE59" s="247"/>
      <c r="AF59" s="247"/>
      <c r="AG59" s="230"/>
    </row>
    <row r="60" spans="1:33" s="243" customFormat="1" ht="30" customHeight="1" x14ac:dyDescent="0.3">
      <c r="A60" s="230">
        <v>15</v>
      </c>
      <c r="B60" s="239">
        <v>311</v>
      </c>
      <c r="C60" s="244" t="s">
        <v>249</v>
      </c>
      <c r="D60" s="239">
        <v>2016</v>
      </c>
      <c r="E60" s="239" t="s">
        <v>816</v>
      </c>
      <c r="F60" s="239"/>
      <c r="G60" s="231">
        <v>1</v>
      </c>
      <c r="H60" s="231">
        <v>1</v>
      </c>
      <c r="I60" s="238">
        <v>0</v>
      </c>
      <c r="J60" s="238">
        <v>1</v>
      </c>
      <c r="K60" s="231" t="s">
        <v>951</v>
      </c>
      <c r="L60" s="239">
        <v>3</v>
      </c>
      <c r="M60" s="239">
        <v>2</v>
      </c>
      <c r="N60" s="239"/>
      <c r="O60" s="239">
        <v>3</v>
      </c>
      <c r="P60" s="239" t="s">
        <v>395</v>
      </c>
      <c r="Q60" s="239" t="s">
        <v>810</v>
      </c>
      <c r="R60" s="239" t="s">
        <v>807</v>
      </c>
      <c r="S60" s="247">
        <v>0.82</v>
      </c>
      <c r="T60" s="248">
        <f t="shared" si="0"/>
        <v>2.081481481481481</v>
      </c>
      <c r="U60" s="247">
        <v>31</v>
      </c>
      <c r="V60" s="247">
        <v>0.82</v>
      </c>
      <c r="W60" s="247">
        <v>0.24</v>
      </c>
      <c r="X60" s="247">
        <v>3.05</v>
      </c>
      <c r="Y60" s="247">
        <v>2.25</v>
      </c>
      <c r="Z60" s="248">
        <f t="shared" si="1"/>
        <v>1.8074074074074074</v>
      </c>
      <c r="AA60" s="247">
        <v>24</v>
      </c>
      <c r="AB60" s="251">
        <v>2.25</v>
      </c>
      <c r="AC60" s="247">
        <v>0.69</v>
      </c>
      <c r="AD60" s="247">
        <v>3.13</v>
      </c>
      <c r="AE60" s="247"/>
      <c r="AF60" s="252"/>
      <c r="AG60" s="230"/>
    </row>
    <row r="61" spans="1:33" s="243" customFormat="1" ht="30" customHeight="1" x14ac:dyDescent="0.3">
      <c r="A61" s="230">
        <v>15</v>
      </c>
      <c r="B61" s="239">
        <v>311</v>
      </c>
      <c r="C61" s="244" t="s">
        <v>249</v>
      </c>
      <c r="D61" s="239">
        <v>2016</v>
      </c>
      <c r="E61" s="239" t="s">
        <v>816</v>
      </c>
      <c r="F61" s="239"/>
      <c r="G61" s="231">
        <v>1</v>
      </c>
      <c r="H61" s="231">
        <v>1</v>
      </c>
      <c r="I61" s="238">
        <v>0</v>
      </c>
      <c r="J61" s="238">
        <v>1</v>
      </c>
      <c r="K61" s="231" t="s">
        <v>951</v>
      </c>
      <c r="L61" s="239">
        <v>3</v>
      </c>
      <c r="M61" s="239">
        <v>2</v>
      </c>
      <c r="N61" s="239"/>
      <c r="O61" s="239">
        <v>3</v>
      </c>
      <c r="P61" s="239" t="s">
        <v>395</v>
      </c>
      <c r="Q61" s="285" t="s">
        <v>796</v>
      </c>
      <c r="R61" s="239" t="s">
        <v>807</v>
      </c>
      <c r="S61" s="247">
        <f>S60-S59</f>
        <v>-1.33</v>
      </c>
      <c r="T61" s="248">
        <v>3.1</v>
      </c>
      <c r="U61" s="247">
        <v>31</v>
      </c>
      <c r="V61" s="247">
        <f>V60-V59</f>
        <v>-1.33</v>
      </c>
      <c r="W61" s="247">
        <f>W60-W59</f>
        <v>-0.85000000000000009</v>
      </c>
      <c r="X61" s="247">
        <f>X60-X59</f>
        <v>-1.1500000000000004</v>
      </c>
      <c r="Y61" s="247">
        <f>Y60-Y59</f>
        <v>1.4300000000000002</v>
      </c>
      <c r="Z61" s="248">
        <v>2.76</v>
      </c>
      <c r="AA61" s="247">
        <v>24</v>
      </c>
      <c r="AB61" s="247">
        <f>AB60-AB59</f>
        <v>1.4300000000000002</v>
      </c>
      <c r="AC61" s="247">
        <f>AC60-AC59</f>
        <v>0.44999999999999996</v>
      </c>
      <c r="AD61" s="247">
        <f>AD60-AD59</f>
        <v>8.0000000000000071E-2</v>
      </c>
      <c r="AE61" s="247"/>
      <c r="AF61" s="247"/>
      <c r="AG61" s="230"/>
    </row>
    <row r="62" spans="1:33" s="235" customFormat="1" ht="30" customHeight="1" x14ac:dyDescent="0.3">
      <c r="A62" s="230">
        <v>16</v>
      </c>
      <c r="B62" s="231">
        <v>308</v>
      </c>
      <c r="C62" s="232" t="s">
        <v>244</v>
      </c>
      <c r="D62" s="231">
        <v>2016</v>
      </c>
      <c r="E62" s="231" t="s">
        <v>817</v>
      </c>
      <c r="F62" s="231">
        <v>1</v>
      </c>
      <c r="G62" s="231">
        <v>3</v>
      </c>
      <c r="H62" s="231">
        <v>1</v>
      </c>
      <c r="I62" s="231">
        <v>1</v>
      </c>
      <c r="J62" s="238">
        <v>1</v>
      </c>
      <c r="K62" s="231" t="s">
        <v>951</v>
      </c>
      <c r="L62" s="239">
        <v>3</v>
      </c>
      <c r="M62" s="239">
        <v>1</v>
      </c>
      <c r="N62" s="239">
        <v>72.2</v>
      </c>
      <c r="O62" s="239">
        <v>1</v>
      </c>
      <c r="P62" s="239" t="s">
        <v>417</v>
      </c>
      <c r="Q62" s="239" t="s">
        <v>154</v>
      </c>
      <c r="R62" s="239" t="s">
        <v>411</v>
      </c>
      <c r="S62" s="239">
        <v>5.8</v>
      </c>
      <c r="T62" s="239">
        <v>1.2</v>
      </c>
      <c r="U62" s="239">
        <v>18</v>
      </c>
      <c r="V62" s="239"/>
      <c r="W62" s="239"/>
      <c r="X62" s="239"/>
      <c r="Y62" s="239">
        <v>5.2</v>
      </c>
      <c r="Z62" s="239">
        <v>1.5</v>
      </c>
      <c r="AA62" s="239">
        <v>18</v>
      </c>
      <c r="AB62" s="239"/>
      <c r="AC62" s="239"/>
      <c r="AD62" s="239"/>
      <c r="AE62" s="239">
        <v>0.13300000000000001</v>
      </c>
      <c r="AF62" s="244"/>
      <c r="AG62" s="233"/>
    </row>
    <row r="63" spans="1:33" s="151" customFormat="1" ht="30" customHeight="1" x14ac:dyDescent="0.3">
      <c r="A63" s="230">
        <v>16</v>
      </c>
      <c r="B63" s="231">
        <v>308</v>
      </c>
      <c r="C63" s="232" t="s">
        <v>244</v>
      </c>
      <c r="D63" s="231">
        <v>2016</v>
      </c>
      <c r="E63" s="231" t="s">
        <v>816</v>
      </c>
      <c r="F63" s="231"/>
      <c r="G63" s="231">
        <v>3</v>
      </c>
      <c r="H63" s="231">
        <v>1</v>
      </c>
      <c r="I63" s="231">
        <v>1</v>
      </c>
      <c r="J63" s="238">
        <v>1</v>
      </c>
      <c r="K63" s="231" t="s">
        <v>951</v>
      </c>
      <c r="L63" s="239">
        <v>3</v>
      </c>
      <c r="M63" s="239">
        <v>1</v>
      </c>
      <c r="N63" s="239"/>
      <c r="O63" s="239">
        <v>1</v>
      </c>
      <c r="P63" s="239" t="s">
        <v>417</v>
      </c>
      <c r="Q63" s="239" t="s">
        <v>729</v>
      </c>
      <c r="R63" s="239" t="s">
        <v>235</v>
      </c>
      <c r="S63" s="239">
        <v>2.4359999999999999</v>
      </c>
      <c r="T63" s="239" t="s">
        <v>0</v>
      </c>
      <c r="U63" s="239">
        <v>18</v>
      </c>
      <c r="V63" s="239"/>
      <c r="W63" s="239"/>
      <c r="X63" s="239"/>
      <c r="Y63" s="239" t="s">
        <v>0</v>
      </c>
      <c r="Z63" s="239" t="s">
        <v>0</v>
      </c>
      <c r="AA63" s="239">
        <v>18</v>
      </c>
      <c r="AB63" s="239"/>
      <c r="AC63" s="239"/>
      <c r="AD63" s="239"/>
      <c r="AE63" s="239">
        <v>2E-3</v>
      </c>
      <c r="AF63" s="244" t="s">
        <v>576</v>
      </c>
      <c r="AG63" s="233"/>
    </row>
    <row r="64" spans="1:33" s="151" customFormat="1" ht="30" customHeight="1" x14ac:dyDescent="0.3">
      <c r="A64" s="230">
        <v>16</v>
      </c>
      <c r="B64" s="231">
        <v>308</v>
      </c>
      <c r="C64" s="232" t="s">
        <v>244</v>
      </c>
      <c r="D64" s="231">
        <v>2016</v>
      </c>
      <c r="E64" s="231" t="s">
        <v>816</v>
      </c>
      <c r="F64" s="231"/>
      <c r="G64" s="231">
        <v>3</v>
      </c>
      <c r="H64" s="231">
        <v>1</v>
      </c>
      <c r="I64" s="231">
        <v>1</v>
      </c>
      <c r="J64" s="238">
        <v>1</v>
      </c>
      <c r="K64" s="231" t="s">
        <v>951</v>
      </c>
      <c r="L64" s="239">
        <v>3</v>
      </c>
      <c r="M64" s="239">
        <v>1</v>
      </c>
      <c r="N64" s="239"/>
      <c r="O64" s="239">
        <v>1</v>
      </c>
      <c r="P64" s="239" t="s">
        <v>418</v>
      </c>
      <c r="Q64" s="239" t="s">
        <v>155</v>
      </c>
      <c r="R64" s="239" t="s">
        <v>411</v>
      </c>
      <c r="S64" s="239">
        <v>0.9</v>
      </c>
      <c r="T64" s="239">
        <v>0.3</v>
      </c>
      <c r="U64" s="239">
        <v>18</v>
      </c>
      <c r="V64" s="239"/>
      <c r="W64" s="239"/>
      <c r="X64" s="239"/>
      <c r="Y64" s="239">
        <v>0.8</v>
      </c>
      <c r="Z64" s="239">
        <v>0.4</v>
      </c>
      <c r="AA64" s="239">
        <v>18</v>
      </c>
      <c r="AB64" s="239"/>
      <c r="AC64" s="239"/>
      <c r="AD64" s="239"/>
      <c r="AE64" s="239">
        <v>0.20399999999999999</v>
      </c>
      <c r="AF64" s="244"/>
      <c r="AG64" s="233"/>
    </row>
    <row r="65" spans="1:33" s="151" customFormat="1" ht="30" customHeight="1" x14ac:dyDescent="0.3">
      <c r="A65" s="230">
        <v>16</v>
      </c>
      <c r="B65" s="231">
        <v>308</v>
      </c>
      <c r="C65" s="232" t="s">
        <v>244</v>
      </c>
      <c r="D65" s="231">
        <v>2016</v>
      </c>
      <c r="E65" s="231" t="s">
        <v>816</v>
      </c>
      <c r="F65" s="231"/>
      <c r="G65" s="231">
        <v>3</v>
      </c>
      <c r="H65" s="231">
        <v>1</v>
      </c>
      <c r="I65" s="231">
        <v>1</v>
      </c>
      <c r="J65" s="238">
        <v>1</v>
      </c>
      <c r="K65" s="231" t="s">
        <v>951</v>
      </c>
      <c r="L65" s="239">
        <v>3</v>
      </c>
      <c r="M65" s="239">
        <v>1</v>
      </c>
      <c r="N65" s="239"/>
      <c r="O65" s="239">
        <v>1</v>
      </c>
      <c r="P65" s="239"/>
      <c r="Q65" s="239" t="s">
        <v>810</v>
      </c>
      <c r="R65" s="239" t="s">
        <v>235</v>
      </c>
      <c r="S65" s="239" t="s">
        <v>0</v>
      </c>
      <c r="T65" s="239" t="s">
        <v>0</v>
      </c>
      <c r="U65" s="239">
        <v>18</v>
      </c>
      <c r="V65" s="239"/>
      <c r="W65" s="239"/>
      <c r="X65" s="239"/>
      <c r="Y65" s="239" t="s">
        <v>0</v>
      </c>
      <c r="Z65" s="239" t="s">
        <v>0</v>
      </c>
      <c r="AA65" s="239">
        <v>18</v>
      </c>
      <c r="AB65" s="239"/>
      <c r="AC65" s="239"/>
      <c r="AD65" s="239"/>
      <c r="AE65" s="239">
        <v>1.2999999999999999E-2</v>
      </c>
      <c r="AF65" s="244" t="s">
        <v>577</v>
      </c>
      <c r="AG65" s="233"/>
    </row>
    <row r="66" spans="1:33" s="151" customFormat="1" ht="30" customHeight="1" x14ac:dyDescent="0.3">
      <c r="A66" s="230">
        <v>16</v>
      </c>
      <c r="B66" s="231">
        <v>308</v>
      </c>
      <c r="C66" s="232" t="s">
        <v>244</v>
      </c>
      <c r="D66" s="231">
        <v>2016</v>
      </c>
      <c r="E66" s="231" t="s">
        <v>816</v>
      </c>
      <c r="F66" s="231"/>
      <c r="G66" s="231">
        <v>3</v>
      </c>
      <c r="H66" s="231">
        <v>1</v>
      </c>
      <c r="I66" s="231">
        <v>1</v>
      </c>
      <c r="J66" s="238">
        <v>1</v>
      </c>
      <c r="K66" s="231" t="s">
        <v>951</v>
      </c>
      <c r="L66" s="239">
        <v>3</v>
      </c>
      <c r="M66" s="239">
        <v>1</v>
      </c>
      <c r="N66" s="239"/>
      <c r="O66" s="239">
        <v>1</v>
      </c>
      <c r="P66" s="239" t="s">
        <v>419</v>
      </c>
      <c r="Q66" s="239" t="s">
        <v>155</v>
      </c>
      <c r="R66" s="239" t="s">
        <v>411</v>
      </c>
      <c r="S66" s="239">
        <v>2.1</v>
      </c>
      <c r="T66" s="239">
        <v>0.5</v>
      </c>
      <c r="U66" s="239">
        <v>18</v>
      </c>
      <c r="V66" s="239"/>
      <c r="W66" s="239"/>
      <c r="X66" s="239"/>
      <c r="Y66" s="239">
        <v>1.8</v>
      </c>
      <c r="Z66" s="239">
        <v>0.6</v>
      </c>
      <c r="AA66" s="239">
        <v>18</v>
      </c>
      <c r="AB66" s="239"/>
      <c r="AC66" s="239"/>
      <c r="AD66" s="239"/>
      <c r="AE66" s="239">
        <v>0.11700000000000001</v>
      </c>
      <c r="AF66" s="244"/>
      <c r="AG66" s="233"/>
    </row>
    <row r="67" spans="1:33" s="151" customFormat="1" ht="30" customHeight="1" x14ac:dyDescent="0.3">
      <c r="A67" s="230">
        <v>16</v>
      </c>
      <c r="B67" s="231">
        <v>308</v>
      </c>
      <c r="C67" s="232" t="s">
        <v>244</v>
      </c>
      <c r="D67" s="231">
        <v>2016</v>
      </c>
      <c r="E67" s="231" t="s">
        <v>817</v>
      </c>
      <c r="F67" s="231"/>
      <c r="G67" s="231">
        <v>3</v>
      </c>
      <c r="H67" s="231">
        <v>1</v>
      </c>
      <c r="I67" s="231">
        <v>1</v>
      </c>
      <c r="J67" s="238">
        <v>1</v>
      </c>
      <c r="K67" s="231" t="s">
        <v>951</v>
      </c>
      <c r="L67" s="239">
        <v>3</v>
      </c>
      <c r="M67" s="239">
        <v>1</v>
      </c>
      <c r="N67" s="239"/>
      <c r="O67" s="239">
        <v>1</v>
      </c>
      <c r="P67" s="239"/>
      <c r="Q67" s="239" t="s">
        <v>809</v>
      </c>
      <c r="R67" s="239" t="s">
        <v>235</v>
      </c>
      <c r="S67" s="239" t="s">
        <v>0</v>
      </c>
      <c r="T67" s="239" t="s">
        <v>0</v>
      </c>
      <c r="U67" s="239">
        <v>18</v>
      </c>
      <c r="V67" s="239"/>
      <c r="W67" s="239"/>
      <c r="X67" s="239"/>
      <c r="Y67" s="239" t="s">
        <v>0</v>
      </c>
      <c r="Z67" s="239" t="s">
        <v>0</v>
      </c>
      <c r="AA67" s="239">
        <v>18</v>
      </c>
      <c r="AB67" s="239"/>
      <c r="AC67" s="239"/>
      <c r="AD67" s="239"/>
      <c r="AE67" s="239">
        <v>1E-3</v>
      </c>
      <c r="AF67" s="244" t="s">
        <v>576</v>
      </c>
      <c r="AG67" s="233"/>
    </row>
    <row r="68" spans="1:33" s="151" customFormat="1" ht="30" customHeight="1" x14ac:dyDescent="0.3">
      <c r="A68" s="230">
        <v>16</v>
      </c>
      <c r="B68" s="231">
        <v>308</v>
      </c>
      <c r="C68" s="232" t="s">
        <v>244</v>
      </c>
      <c r="D68" s="231">
        <v>2016</v>
      </c>
      <c r="E68" s="231" t="s">
        <v>816</v>
      </c>
      <c r="F68" s="231"/>
      <c r="G68" s="231">
        <v>3</v>
      </c>
      <c r="H68" s="231">
        <v>1</v>
      </c>
      <c r="I68" s="231">
        <v>1</v>
      </c>
      <c r="J68" s="238">
        <v>1</v>
      </c>
      <c r="K68" s="231" t="s">
        <v>951</v>
      </c>
      <c r="L68" s="239">
        <v>3</v>
      </c>
      <c r="M68" s="239">
        <v>1</v>
      </c>
      <c r="N68" s="239"/>
      <c r="O68" s="239">
        <v>1</v>
      </c>
      <c r="P68" s="239" t="s">
        <v>826</v>
      </c>
      <c r="Q68" s="239"/>
      <c r="R68" s="239" t="s">
        <v>411</v>
      </c>
      <c r="S68" s="239">
        <v>10.4</v>
      </c>
      <c r="T68" s="239">
        <v>8</v>
      </c>
      <c r="U68" s="239">
        <v>18</v>
      </c>
      <c r="V68" s="239"/>
      <c r="W68" s="239"/>
      <c r="X68" s="239"/>
      <c r="Y68" s="239">
        <v>7.5</v>
      </c>
      <c r="Z68" s="239">
        <v>6.4</v>
      </c>
      <c r="AA68" s="239">
        <v>18</v>
      </c>
      <c r="AB68" s="239"/>
      <c r="AC68" s="239"/>
      <c r="AD68" s="239"/>
      <c r="AE68" s="239">
        <v>0.23200000000000001</v>
      </c>
      <c r="AF68" s="244" t="s">
        <v>827</v>
      </c>
      <c r="AG68" s="233"/>
    </row>
    <row r="69" spans="1:33" s="236" customFormat="1" ht="30" customHeight="1" x14ac:dyDescent="0.3">
      <c r="A69" s="230">
        <v>16</v>
      </c>
      <c r="B69" s="231">
        <v>308</v>
      </c>
      <c r="C69" s="232" t="s">
        <v>244</v>
      </c>
      <c r="D69" s="231">
        <v>2016</v>
      </c>
      <c r="E69" s="231" t="s">
        <v>816</v>
      </c>
      <c r="F69" s="231"/>
      <c r="G69" s="231">
        <v>3</v>
      </c>
      <c r="H69" s="231">
        <v>1</v>
      </c>
      <c r="I69" s="231">
        <v>1</v>
      </c>
      <c r="J69" s="238">
        <v>1</v>
      </c>
      <c r="K69" s="231" t="s">
        <v>951</v>
      </c>
      <c r="L69" s="239">
        <v>3</v>
      </c>
      <c r="M69" s="239">
        <v>1</v>
      </c>
      <c r="N69" s="239"/>
      <c r="O69" s="239">
        <v>1</v>
      </c>
      <c r="P69" s="239"/>
      <c r="Q69" s="239" t="s">
        <v>907</v>
      </c>
      <c r="R69" s="239" t="s">
        <v>235</v>
      </c>
      <c r="S69" s="239" t="s">
        <v>0</v>
      </c>
      <c r="T69" s="239" t="s">
        <v>0</v>
      </c>
      <c r="U69" s="239">
        <v>18</v>
      </c>
      <c r="V69" s="239"/>
      <c r="W69" s="239"/>
      <c r="X69" s="239"/>
      <c r="Y69" s="239" t="s">
        <v>0</v>
      </c>
      <c r="Z69" s="239" t="s">
        <v>0</v>
      </c>
      <c r="AA69" s="239">
        <v>18</v>
      </c>
      <c r="AB69" s="239"/>
      <c r="AC69" s="239"/>
      <c r="AD69" s="239"/>
      <c r="AE69" s="239">
        <v>3.1E-2</v>
      </c>
      <c r="AF69" s="244" t="s">
        <v>578</v>
      </c>
      <c r="AG69" s="233"/>
    </row>
    <row r="70" spans="1:33" ht="30" customHeight="1" x14ac:dyDescent="0.3">
      <c r="A70" s="230">
        <v>3</v>
      </c>
      <c r="B70" s="231">
        <v>1169</v>
      </c>
      <c r="C70" s="232" t="s">
        <v>268</v>
      </c>
      <c r="D70" s="231">
        <v>2010</v>
      </c>
      <c r="E70" s="231" t="s">
        <v>819</v>
      </c>
      <c r="F70" s="231">
        <v>1</v>
      </c>
      <c r="G70" s="231">
        <v>4</v>
      </c>
      <c r="H70" s="231">
        <v>1</v>
      </c>
      <c r="I70" s="231">
        <v>1</v>
      </c>
      <c r="J70" s="231">
        <v>1</v>
      </c>
      <c r="K70" s="231" t="s">
        <v>953</v>
      </c>
      <c r="L70" s="239">
        <v>2</v>
      </c>
      <c r="M70" s="239">
        <v>1</v>
      </c>
      <c r="N70" s="239">
        <v>87.5</v>
      </c>
      <c r="O70" s="239">
        <v>2</v>
      </c>
      <c r="P70" s="239" t="s">
        <v>828</v>
      </c>
      <c r="Q70" s="239"/>
      <c r="R70" s="239" t="s">
        <v>411</v>
      </c>
      <c r="S70" s="239">
        <v>1.8</v>
      </c>
      <c r="T70" s="239">
        <v>0.9</v>
      </c>
      <c r="U70" s="239">
        <v>16</v>
      </c>
      <c r="V70" s="239"/>
      <c r="W70" s="239"/>
      <c r="X70" s="239"/>
      <c r="Y70" s="239">
        <v>1.56</v>
      </c>
      <c r="Z70" s="239">
        <v>1.05</v>
      </c>
      <c r="AA70" s="239">
        <v>16</v>
      </c>
      <c r="AB70" s="239"/>
      <c r="AC70" s="239"/>
      <c r="AD70" s="239"/>
      <c r="AE70" s="239"/>
      <c r="AF70" s="244" t="s">
        <v>834</v>
      </c>
      <c r="AG70" s="233"/>
    </row>
    <row r="71" spans="1:33" ht="30" customHeight="1" x14ac:dyDescent="0.3">
      <c r="A71" s="230">
        <v>3</v>
      </c>
      <c r="B71" s="231">
        <v>1169</v>
      </c>
      <c r="C71" s="232" t="s">
        <v>268</v>
      </c>
      <c r="D71" s="231">
        <v>2010</v>
      </c>
      <c r="E71" s="231" t="s">
        <v>819</v>
      </c>
      <c r="F71" s="231"/>
      <c r="G71" s="231">
        <v>4</v>
      </c>
      <c r="H71" s="231">
        <v>1</v>
      </c>
      <c r="I71" s="231">
        <v>1</v>
      </c>
      <c r="J71" s="231">
        <v>1</v>
      </c>
      <c r="K71" s="231" t="s">
        <v>953</v>
      </c>
      <c r="L71" s="239">
        <v>2</v>
      </c>
      <c r="M71" s="239">
        <v>1</v>
      </c>
      <c r="N71" s="239"/>
      <c r="O71" s="239">
        <v>2</v>
      </c>
      <c r="P71" s="239" t="s">
        <v>420</v>
      </c>
      <c r="Q71" s="239"/>
      <c r="R71" s="239" t="s">
        <v>266</v>
      </c>
      <c r="S71" s="239">
        <v>1.2</v>
      </c>
      <c r="T71" s="239">
        <v>0.9</v>
      </c>
      <c r="U71" s="239">
        <v>14</v>
      </c>
      <c r="V71" s="239"/>
      <c r="W71" s="239"/>
      <c r="X71" s="239"/>
      <c r="Y71" s="239">
        <v>2.9</v>
      </c>
      <c r="Z71" s="239">
        <v>0.7</v>
      </c>
      <c r="AA71" s="239">
        <v>14</v>
      </c>
      <c r="AB71" s="239"/>
      <c r="AC71" s="239"/>
      <c r="AD71" s="239"/>
      <c r="AE71" s="239">
        <v>0.01</v>
      </c>
      <c r="AF71" s="244" t="s">
        <v>833</v>
      </c>
      <c r="AG71" s="233"/>
    </row>
    <row r="72" spans="1:33" ht="30" customHeight="1" x14ac:dyDescent="0.3">
      <c r="A72" s="230">
        <v>3</v>
      </c>
      <c r="B72" s="231">
        <v>1169</v>
      </c>
      <c r="C72" s="232" t="s">
        <v>268</v>
      </c>
      <c r="D72" s="231">
        <v>2010</v>
      </c>
      <c r="E72" s="231" t="s">
        <v>819</v>
      </c>
      <c r="F72" s="231"/>
      <c r="G72" s="231">
        <v>4</v>
      </c>
      <c r="H72" s="231">
        <v>1</v>
      </c>
      <c r="I72" s="231">
        <v>1</v>
      </c>
      <c r="J72" s="231">
        <v>1</v>
      </c>
      <c r="K72" s="231" t="s">
        <v>953</v>
      </c>
      <c r="L72" s="239">
        <v>2</v>
      </c>
      <c r="M72" s="239">
        <v>1</v>
      </c>
      <c r="N72" s="239"/>
      <c r="O72" s="239">
        <v>2</v>
      </c>
      <c r="P72" s="239" t="s">
        <v>421</v>
      </c>
      <c r="Q72" s="239"/>
      <c r="R72" s="239" t="s">
        <v>411</v>
      </c>
      <c r="S72" s="239">
        <v>0.9</v>
      </c>
      <c r="T72" s="239">
        <v>0.7</v>
      </c>
      <c r="U72" s="239">
        <v>16</v>
      </c>
      <c r="V72" s="239"/>
      <c r="W72" s="239"/>
      <c r="X72" s="239"/>
      <c r="Y72" s="239">
        <v>0.95</v>
      </c>
      <c r="Z72" s="239">
        <v>0.62</v>
      </c>
      <c r="AA72" s="239">
        <v>16</v>
      </c>
      <c r="AB72" s="239"/>
      <c r="AC72" s="239"/>
      <c r="AD72" s="239"/>
      <c r="AE72" s="239"/>
      <c r="AF72" s="244"/>
      <c r="AG72" s="233"/>
    </row>
    <row r="73" spans="1:33" ht="30" customHeight="1" x14ac:dyDescent="0.3">
      <c r="A73" s="230">
        <v>3</v>
      </c>
      <c r="B73" s="231">
        <v>1169</v>
      </c>
      <c r="C73" s="232" t="s">
        <v>268</v>
      </c>
      <c r="D73" s="231">
        <v>2010</v>
      </c>
      <c r="E73" s="231" t="s">
        <v>819</v>
      </c>
      <c r="F73" s="231"/>
      <c r="G73" s="231">
        <v>4</v>
      </c>
      <c r="H73" s="231">
        <v>1</v>
      </c>
      <c r="I73" s="231">
        <v>1</v>
      </c>
      <c r="J73" s="231">
        <v>1</v>
      </c>
      <c r="K73" s="231" t="s">
        <v>953</v>
      </c>
      <c r="L73" s="239">
        <v>2</v>
      </c>
      <c r="M73" s="239">
        <v>1</v>
      </c>
      <c r="N73" s="239"/>
      <c r="O73" s="239">
        <v>2</v>
      </c>
      <c r="P73" s="239" t="s">
        <v>421</v>
      </c>
      <c r="Q73" s="239"/>
      <c r="R73" s="239" t="s">
        <v>266</v>
      </c>
      <c r="S73" s="239">
        <v>0.4</v>
      </c>
      <c r="T73" s="239">
        <v>0.6</v>
      </c>
      <c r="U73" s="239">
        <v>14</v>
      </c>
      <c r="V73" s="239"/>
      <c r="W73" s="239"/>
      <c r="X73" s="239"/>
      <c r="Y73" s="239">
        <v>2.5</v>
      </c>
      <c r="Z73" s="239">
        <v>1.6</v>
      </c>
      <c r="AA73" s="239">
        <v>14</v>
      </c>
      <c r="AB73" s="239"/>
      <c r="AC73" s="239"/>
      <c r="AD73" s="239"/>
      <c r="AE73" s="239">
        <v>0.04</v>
      </c>
      <c r="AF73" s="244"/>
      <c r="AG73" s="233"/>
    </row>
    <row r="74" spans="1:33" ht="30" customHeight="1" x14ac:dyDescent="0.3">
      <c r="A74" s="230">
        <v>3</v>
      </c>
      <c r="B74" s="231">
        <v>1169</v>
      </c>
      <c r="C74" s="232" t="s">
        <v>268</v>
      </c>
      <c r="D74" s="231">
        <v>2010</v>
      </c>
      <c r="E74" s="231" t="s">
        <v>818</v>
      </c>
      <c r="F74" s="231"/>
      <c r="G74" s="231">
        <v>4</v>
      </c>
      <c r="H74" s="231">
        <v>1</v>
      </c>
      <c r="I74" s="231">
        <v>1</v>
      </c>
      <c r="J74" s="231">
        <v>1</v>
      </c>
      <c r="K74" s="231" t="s">
        <v>953</v>
      </c>
      <c r="L74" s="239">
        <v>2</v>
      </c>
      <c r="M74" s="239">
        <v>1</v>
      </c>
      <c r="N74" s="239"/>
      <c r="O74" s="239">
        <v>2</v>
      </c>
      <c r="P74" s="239" t="s">
        <v>422</v>
      </c>
      <c r="Q74" s="239"/>
      <c r="R74" s="239" t="s">
        <v>411</v>
      </c>
      <c r="S74" s="239">
        <v>2.8</v>
      </c>
      <c r="T74" s="239">
        <v>1.3</v>
      </c>
      <c r="U74" s="239">
        <v>16</v>
      </c>
      <c r="V74" s="239"/>
      <c r="W74" s="239"/>
      <c r="X74" s="239"/>
      <c r="Y74" s="239">
        <v>2.5</v>
      </c>
      <c r="Z74" s="239">
        <v>1.3</v>
      </c>
      <c r="AA74" s="239">
        <v>16</v>
      </c>
      <c r="AB74" s="239"/>
      <c r="AC74" s="239"/>
      <c r="AD74" s="239"/>
      <c r="AE74" s="239"/>
      <c r="AF74" s="244"/>
      <c r="AG74" s="233"/>
    </row>
    <row r="75" spans="1:33" ht="30" customHeight="1" x14ac:dyDescent="0.3">
      <c r="A75" s="230">
        <v>3</v>
      </c>
      <c r="B75" s="231">
        <v>1169</v>
      </c>
      <c r="C75" s="232" t="s">
        <v>268</v>
      </c>
      <c r="D75" s="231">
        <v>2010</v>
      </c>
      <c r="E75" s="231" t="s">
        <v>818</v>
      </c>
      <c r="F75" s="231"/>
      <c r="G75" s="231">
        <v>4</v>
      </c>
      <c r="H75" s="231">
        <v>1</v>
      </c>
      <c r="I75" s="231">
        <v>1</v>
      </c>
      <c r="J75" s="231">
        <v>1</v>
      </c>
      <c r="K75" s="231" t="s">
        <v>953</v>
      </c>
      <c r="L75" s="239">
        <v>2</v>
      </c>
      <c r="M75" s="239">
        <v>1</v>
      </c>
      <c r="N75" s="239"/>
      <c r="O75" s="239">
        <v>2</v>
      </c>
      <c r="P75" s="239" t="s">
        <v>422</v>
      </c>
      <c r="Q75" s="239" t="s">
        <v>729</v>
      </c>
      <c r="R75" s="239" t="s">
        <v>266</v>
      </c>
      <c r="S75" s="239">
        <v>1.6</v>
      </c>
      <c r="T75" s="239">
        <v>1.5</v>
      </c>
      <c r="U75" s="239">
        <v>14</v>
      </c>
      <c r="V75" s="239"/>
      <c r="W75" s="239"/>
      <c r="X75" s="239"/>
      <c r="Y75" s="239">
        <v>5.4</v>
      </c>
      <c r="Z75" s="239">
        <v>1.7</v>
      </c>
      <c r="AA75" s="239">
        <v>14</v>
      </c>
      <c r="AB75" s="239"/>
      <c r="AC75" s="239"/>
      <c r="AD75" s="239"/>
      <c r="AE75" s="239">
        <v>0.01</v>
      </c>
      <c r="AF75" s="244"/>
      <c r="AG75" s="233"/>
    </row>
    <row r="76" spans="1:33" ht="30" customHeight="1" x14ac:dyDescent="0.3">
      <c r="A76" s="230">
        <v>3</v>
      </c>
      <c r="B76" s="231">
        <v>1169</v>
      </c>
      <c r="C76" s="232" t="s">
        <v>268</v>
      </c>
      <c r="D76" s="231">
        <v>2010</v>
      </c>
      <c r="E76" s="231" t="s">
        <v>818</v>
      </c>
      <c r="F76" s="231"/>
      <c r="G76" s="231">
        <v>4</v>
      </c>
      <c r="H76" s="231">
        <v>1</v>
      </c>
      <c r="I76" s="231">
        <v>1</v>
      </c>
      <c r="J76" s="231">
        <v>1</v>
      </c>
      <c r="K76" s="231" t="s">
        <v>953</v>
      </c>
      <c r="L76" s="239">
        <v>2</v>
      </c>
      <c r="M76" s="239">
        <v>1</v>
      </c>
      <c r="N76" s="239"/>
      <c r="O76" s="239">
        <v>2</v>
      </c>
      <c r="P76" s="239"/>
      <c r="Q76" s="291" t="s">
        <v>798</v>
      </c>
      <c r="R76" s="239" t="s">
        <v>806</v>
      </c>
      <c r="S76" s="239">
        <f>S75-S74</f>
        <v>-1.1999999999999997</v>
      </c>
      <c r="T76" s="239">
        <f>T74-T75</f>
        <v>-0.19999999999999996</v>
      </c>
      <c r="U76" s="239">
        <v>14</v>
      </c>
      <c r="V76" s="239"/>
      <c r="W76" s="239"/>
      <c r="X76" s="239"/>
      <c r="Y76" s="292">
        <f>Y75-Y74</f>
        <v>2.9000000000000004</v>
      </c>
      <c r="Z76" s="292">
        <f>Z75-Z74</f>
        <v>0.39999999999999991</v>
      </c>
      <c r="AA76" s="239">
        <v>14</v>
      </c>
      <c r="AB76" s="239"/>
      <c r="AC76" s="239"/>
      <c r="AD76" s="239"/>
      <c r="AE76" s="239"/>
      <c r="AF76" s="244" t="s">
        <v>832</v>
      </c>
      <c r="AG76" s="233"/>
    </row>
    <row r="77" spans="1:33" ht="30" customHeight="1" x14ac:dyDescent="0.3">
      <c r="A77" s="230">
        <v>3</v>
      </c>
      <c r="B77" s="231">
        <v>1169</v>
      </c>
      <c r="C77" s="232" t="s">
        <v>268</v>
      </c>
      <c r="D77" s="231">
        <v>2010</v>
      </c>
      <c r="E77" s="231" t="s">
        <v>818</v>
      </c>
      <c r="F77" s="231"/>
      <c r="G77" s="231">
        <v>4</v>
      </c>
      <c r="H77" s="231">
        <v>1</v>
      </c>
      <c r="I77" s="231">
        <v>1</v>
      </c>
      <c r="J77" s="231">
        <v>1</v>
      </c>
      <c r="K77" s="231" t="s">
        <v>953</v>
      </c>
      <c r="L77" s="239">
        <v>2</v>
      </c>
      <c r="M77" s="239">
        <v>1</v>
      </c>
      <c r="N77" s="239"/>
      <c r="O77" s="239">
        <v>2</v>
      </c>
      <c r="P77" s="239" t="s">
        <v>423</v>
      </c>
      <c r="Q77" s="239" t="s">
        <v>155</v>
      </c>
      <c r="R77" s="239" t="s">
        <v>411</v>
      </c>
      <c r="S77" s="239">
        <v>2.4</v>
      </c>
      <c r="T77" s="239">
        <v>1.4</v>
      </c>
      <c r="U77" s="239">
        <v>16</v>
      </c>
      <c r="V77" s="239"/>
      <c r="W77" s="239"/>
      <c r="X77" s="239"/>
      <c r="Y77" s="239">
        <v>2.5</v>
      </c>
      <c r="Z77" s="239">
        <v>1.5</v>
      </c>
      <c r="AA77" s="239">
        <v>16</v>
      </c>
      <c r="AB77" s="239"/>
      <c r="AC77" s="239"/>
      <c r="AD77" s="239"/>
      <c r="AE77" s="239"/>
      <c r="AF77" s="244"/>
      <c r="AG77" s="233"/>
    </row>
    <row r="78" spans="1:33" ht="30" customHeight="1" x14ac:dyDescent="0.3">
      <c r="A78" s="230">
        <v>3</v>
      </c>
      <c r="B78" s="231">
        <v>1169</v>
      </c>
      <c r="C78" s="232" t="s">
        <v>268</v>
      </c>
      <c r="D78" s="231">
        <v>2010</v>
      </c>
      <c r="E78" s="231" t="s">
        <v>818</v>
      </c>
      <c r="F78" s="231"/>
      <c r="G78" s="231">
        <v>4</v>
      </c>
      <c r="H78" s="231">
        <v>1</v>
      </c>
      <c r="I78" s="231">
        <v>1</v>
      </c>
      <c r="J78" s="231">
        <v>1</v>
      </c>
      <c r="K78" s="231" t="s">
        <v>953</v>
      </c>
      <c r="L78" s="239">
        <v>2</v>
      </c>
      <c r="M78" s="239">
        <v>1</v>
      </c>
      <c r="N78" s="239"/>
      <c r="O78" s="239">
        <v>2</v>
      </c>
      <c r="P78" s="239" t="s">
        <v>423</v>
      </c>
      <c r="Q78" s="239" t="s">
        <v>810</v>
      </c>
      <c r="R78" s="239" t="s">
        <v>266</v>
      </c>
      <c r="S78" s="239">
        <v>1.7</v>
      </c>
      <c r="T78" s="239">
        <v>1.4</v>
      </c>
      <c r="U78" s="239">
        <v>14</v>
      </c>
      <c r="V78" s="239"/>
      <c r="W78" s="239"/>
      <c r="X78" s="239"/>
      <c r="Y78" s="239">
        <v>2.8</v>
      </c>
      <c r="Z78" s="239">
        <v>1.1000000000000001</v>
      </c>
      <c r="AA78" s="239">
        <v>14</v>
      </c>
      <c r="AB78" s="239"/>
      <c r="AC78" s="239"/>
      <c r="AD78" s="239"/>
      <c r="AE78" s="239">
        <v>0.26</v>
      </c>
      <c r="AF78" s="244"/>
      <c r="AG78" s="233"/>
    </row>
    <row r="79" spans="1:33" ht="30" customHeight="1" x14ac:dyDescent="0.3">
      <c r="A79" s="230">
        <v>3</v>
      </c>
      <c r="B79" s="231">
        <v>1169</v>
      </c>
      <c r="C79" s="232" t="s">
        <v>268</v>
      </c>
      <c r="D79" s="231">
        <v>2010</v>
      </c>
      <c r="E79" s="231" t="s">
        <v>818</v>
      </c>
      <c r="F79" s="231"/>
      <c r="G79" s="231">
        <v>4</v>
      </c>
      <c r="H79" s="231">
        <v>1</v>
      </c>
      <c r="I79" s="231">
        <v>1</v>
      </c>
      <c r="J79" s="231">
        <v>1</v>
      </c>
      <c r="K79" s="231" t="s">
        <v>953</v>
      </c>
      <c r="L79" s="239">
        <v>2</v>
      </c>
      <c r="M79" s="239">
        <v>1</v>
      </c>
      <c r="N79" s="239"/>
      <c r="O79" s="239">
        <v>2</v>
      </c>
      <c r="P79" s="239"/>
      <c r="Q79" s="293" t="s">
        <v>803</v>
      </c>
      <c r="R79" s="239" t="s">
        <v>806</v>
      </c>
      <c r="S79" s="239">
        <f>S78-S77</f>
        <v>-0.7</v>
      </c>
      <c r="T79" s="249">
        <v>2.048</v>
      </c>
      <c r="U79" s="239">
        <v>14</v>
      </c>
      <c r="V79" s="239"/>
      <c r="W79" s="239"/>
      <c r="X79" s="239"/>
      <c r="Y79" s="292">
        <f>Y78-Y77</f>
        <v>0.29999999999999982</v>
      </c>
      <c r="Z79" s="239">
        <v>1.82</v>
      </c>
      <c r="AA79" s="239">
        <v>14</v>
      </c>
      <c r="AB79" s="239"/>
      <c r="AC79" s="239"/>
      <c r="AD79" s="239"/>
      <c r="AE79" s="239"/>
      <c r="AF79" s="244" t="s">
        <v>832</v>
      </c>
      <c r="AG79" s="233"/>
    </row>
    <row r="80" spans="1:33" ht="30" customHeight="1" x14ac:dyDescent="0.3">
      <c r="A80" s="230">
        <v>3</v>
      </c>
      <c r="B80" s="231">
        <v>1169</v>
      </c>
      <c r="C80" s="232" t="s">
        <v>268</v>
      </c>
      <c r="D80" s="231">
        <v>2010</v>
      </c>
      <c r="E80" s="231" t="s">
        <v>818</v>
      </c>
      <c r="F80" s="231"/>
      <c r="G80" s="231">
        <v>4</v>
      </c>
      <c r="H80" s="231">
        <v>1</v>
      </c>
      <c r="I80" s="231">
        <v>1</v>
      </c>
      <c r="J80" s="231">
        <v>1</v>
      </c>
      <c r="K80" s="231" t="s">
        <v>953</v>
      </c>
      <c r="L80" s="239">
        <v>2</v>
      </c>
      <c r="M80" s="239">
        <v>1</v>
      </c>
      <c r="N80" s="239"/>
      <c r="O80" s="239">
        <v>2</v>
      </c>
      <c r="P80" s="239" t="s">
        <v>416</v>
      </c>
      <c r="Q80" s="239"/>
      <c r="R80" s="239" t="s">
        <v>411</v>
      </c>
      <c r="S80" s="239">
        <v>5.5</v>
      </c>
      <c r="T80" s="239">
        <v>1.7</v>
      </c>
      <c r="U80" s="239">
        <v>16</v>
      </c>
      <c r="V80" s="239"/>
      <c r="W80" s="239"/>
      <c r="X80" s="239"/>
      <c r="Y80" s="239">
        <v>4.9000000000000004</v>
      </c>
      <c r="Z80" s="239">
        <v>1.9</v>
      </c>
      <c r="AA80" s="239">
        <v>16</v>
      </c>
      <c r="AB80" s="239"/>
      <c r="AC80" s="239"/>
      <c r="AD80" s="239"/>
      <c r="AE80" s="239"/>
      <c r="AF80" s="244"/>
      <c r="AG80" s="233"/>
    </row>
    <row r="81" spans="1:33" ht="30" customHeight="1" x14ac:dyDescent="0.3">
      <c r="A81" s="230">
        <v>3</v>
      </c>
      <c r="B81" s="231">
        <v>1169</v>
      </c>
      <c r="C81" s="232" t="s">
        <v>268</v>
      </c>
      <c r="D81" s="231">
        <v>2010</v>
      </c>
      <c r="E81" s="231" t="s">
        <v>818</v>
      </c>
      <c r="F81" s="231"/>
      <c r="G81" s="231">
        <v>4</v>
      </c>
      <c r="H81" s="231">
        <v>1</v>
      </c>
      <c r="I81" s="231">
        <v>1</v>
      </c>
      <c r="J81" s="231">
        <v>1</v>
      </c>
      <c r="K81" s="231" t="s">
        <v>953</v>
      </c>
      <c r="L81" s="239">
        <v>2</v>
      </c>
      <c r="M81" s="239">
        <v>1</v>
      </c>
      <c r="N81" s="239"/>
      <c r="O81" s="239">
        <v>2</v>
      </c>
      <c r="P81" s="239" t="s">
        <v>416</v>
      </c>
      <c r="Q81" s="294" t="s">
        <v>894</v>
      </c>
      <c r="R81" s="239" t="s">
        <v>900</v>
      </c>
      <c r="S81" s="239">
        <v>1.5</v>
      </c>
      <c r="T81" s="239">
        <v>1.8</v>
      </c>
      <c r="U81" s="239">
        <v>14</v>
      </c>
      <c r="V81" s="239"/>
      <c r="W81" s="239"/>
      <c r="X81" s="239"/>
      <c r="Y81" s="239">
        <v>4.5999999999999996</v>
      </c>
      <c r="Z81" s="239">
        <v>1.5</v>
      </c>
      <c r="AA81" s="239">
        <v>14</v>
      </c>
      <c r="AB81" s="239"/>
      <c r="AC81" s="239"/>
      <c r="AD81" s="239"/>
      <c r="AE81" s="239">
        <v>1E-3</v>
      </c>
      <c r="AF81" s="244"/>
      <c r="AG81" s="233"/>
    </row>
    <row r="82" spans="1:33" ht="30" customHeight="1" x14ac:dyDescent="0.3">
      <c r="A82" s="230">
        <v>3</v>
      </c>
      <c r="B82" s="231">
        <v>1169</v>
      </c>
      <c r="C82" s="232" t="s">
        <v>268</v>
      </c>
      <c r="D82" s="231">
        <v>2010</v>
      </c>
      <c r="E82" s="231" t="s">
        <v>818</v>
      </c>
      <c r="F82" s="231"/>
      <c r="G82" s="231">
        <v>4</v>
      </c>
      <c r="H82" s="231">
        <v>1</v>
      </c>
      <c r="I82" s="231">
        <v>1</v>
      </c>
      <c r="J82" s="231">
        <v>1</v>
      </c>
      <c r="K82" s="231" t="s">
        <v>953</v>
      </c>
      <c r="L82" s="239">
        <v>2</v>
      </c>
      <c r="M82" s="239">
        <v>1</v>
      </c>
      <c r="N82" s="239"/>
      <c r="O82" s="239">
        <v>2</v>
      </c>
      <c r="P82" s="239"/>
      <c r="Q82" s="291" t="s">
        <v>895</v>
      </c>
      <c r="R82" s="239" t="s">
        <v>900</v>
      </c>
      <c r="S82" s="294">
        <f>S80-S81</f>
        <v>4</v>
      </c>
      <c r="T82" s="294">
        <f>T80-T81</f>
        <v>-0.10000000000000009</v>
      </c>
      <c r="U82" s="239">
        <v>14</v>
      </c>
      <c r="V82" s="239"/>
      <c r="W82" s="239"/>
      <c r="X82" s="239"/>
      <c r="Y82" s="294">
        <f>Y80-Y81</f>
        <v>0.30000000000000071</v>
      </c>
      <c r="Z82" s="294">
        <f>Z80-Z81</f>
        <v>0.39999999999999991</v>
      </c>
      <c r="AA82" s="239">
        <v>14</v>
      </c>
      <c r="AB82" s="239"/>
      <c r="AC82" s="239"/>
      <c r="AD82" s="239"/>
      <c r="AE82" s="239"/>
      <c r="AF82" s="244"/>
      <c r="AG82" s="233"/>
    </row>
    <row r="83" spans="1:33" s="259" customFormat="1" ht="30" customHeight="1" x14ac:dyDescent="0.3">
      <c r="A83" s="255">
        <v>2</v>
      </c>
      <c r="B83" s="254">
        <v>804</v>
      </c>
      <c r="C83" s="256" t="s">
        <v>424</v>
      </c>
      <c r="D83" s="254">
        <v>2015</v>
      </c>
      <c r="E83" s="254" t="s">
        <v>819</v>
      </c>
      <c r="F83" s="254">
        <v>1</v>
      </c>
      <c r="G83" s="231">
        <v>4</v>
      </c>
      <c r="H83" s="254">
        <v>1</v>
      </c>
      <c r="I83" s="254">
        <v>1</v>
      </c>
      <c r="J83" s="231">
        <v>1</v>
      </c>
      <c r="K83" s="231" t="s">
        <v>953</v>
      </c>
      <c r="L83" s="294">
        <v>3</v>
      </c>
      <c r="M83" s="294">
        <v>1</v>
      </c>
      <c r="N83" s="295">
        <v>75</v>
      </c>
      <c r="O83" s="296">
        <v>1</v>
      </c>
      <c r="P83" s="294" t="s">
        <v>420</v>
      </c>
      <c r="Q83" s="294"/>
      <c r="R83" s="294" t="s">
        <v>411</v>
      </c>
      <c r="S83" s="294">
        <v>1.86</v>
      </c>
      <c r="T83" s="294">
        <v>1</v>
      </c>
      <c r="U83" s="294">
        <v>12</v>
      </c>
      <c r="V83" s="294"/>
      <c r="W83" s="294"/>
      <c r="X83" s="294"/>
      <c r="Y83" s="294">
        <v>1.26</v>
      </c>
      <c r="Z83" s="294">
        <v>1</v>
      </c>
      <c r="AA83" s="294">
        <v>10</v>
      </c>
      <c r="AB83" s="294"/>
      <c r="AC83" s="294"/>
      <c r="AD83" s="294"/>
      <c r="AE83" s="294" t="s">
        <v>425</v>
      </c>
      <c r="AF83" s="297" t="s">
        <v>835</v>
      </c>
      <c r="AG83" s="258"/>
    </row>
    <row r="84" spans="1:33" s="259" customFormat="1" ht="30" customHeight="1" x14ac:dyDescent="0.3">
      <c r="A84" s="255">
        <v>2</v>
      </c>
      <c r="B84" s="254">
        <v>804</v>
      </c>
      <c r="C84" s="256" t="s">
        <v>424</v>
      </c>
      <c r="D84" s="254">
        <v>2015</v>
      </c>
      <c r="E84" s="254" t="s">
        <v>819</v>
      </c>
      <c r="F84" s="254"/>
      <c r="G84" s="231">
        <v>4</v>
      </c>
      <c r="H84" s="254">
        <v>1</v>
      </c>
      <c r="I84" s="254">
        <v>1</v>
      </c>
      <c r="J84" s="231">
        <v>1</v>
      </c>
      <c r="K84" s="231" t="s">
        <v>953</v>
      </c>
      <c r="L84" s="294">
        <v>3</v>
      </c>
      <c r="M84" s="294">
        <v>1</v>
      </c>
      <c r="N84" s="294"/>
      <c r="O84" s="296">
        <v>1</v>
      </c>
      <c r="P84" s="294" t="s">
        <v>893</v>
      </c>
      <c r="Q84" s="294" t="s">
        <v>729</v>
      </c>
      <c r="R84" s="294" t="s">
        <v>255</v>
      </c>
      <c r="S84" s="294">
        <v>0.48</v>
      </c>
      <c r="T84" s="294">
        <v>0.51</v>
      </c>
      <c r="U84" s="294">
        <v>12</v>
      </c>
      <c r="V84" s="294"/>
      <c r="W84" s="294"/>
      <c r="X84" s="294"/>
      <c r="Y84" s="294">
        <v>4.5</v>
      </c>
      <c r="Z84" s="294">
        <v>2.7</v>
      </c>
      <c r="AA84" s="294">
        <v>10</v>
      </c>
      <c r="AB84" s="294"/>
      <c r="AC84" s="294"/>
      <c r="AD84" s="294"/>
      <c r="AE84" s="294"/>
      <c r="AF84" s="297"/>
      <c r="AG84" s="258"/>
    </row>
    <row r="85" spans="1:33" s="259" customFormat="1" ht="30" customHeight="1" x14ac:dyDescent="0.3">
      <c r="A85" s="255">
        <v>2</v>
      </c>
      <c r="B85" s="254">
        <v>804</v>
      </c>
      <c r="C85" s="256" t="s">
        <v>424</v>
      </c>
      <c r="D85" s="254">
        <v>2015</v>
      </c>
      <c r="E85" s="254" t="s">
        <v>819</v>
      </c>
      <c r="F85" s="254"/>
      <c r="G85" s="231">
        <v>4</v>
      </c>
      <c r="H85" s="254">
        <v>1</v>
      </c>
      <c r="I85" s="254">
        <v>1</v>
      </c>
      <c r="J85" s="231">
        <v>1</v>
      </c>
      <c r="K85" s="231" t="s">
        <v>953</v>
      </c>
      <c r="L85" s="294">
        <v>3</v>
      </c>
      <c r="M85" s="294">
        <v>1</v>
      </c>
      <c r="N85" s="294"/>
      <c r="O85" s="296">
        <v>1</v>
      </c>
      <c r="P85" s="294"/>
      <c r="Q85" s="294"/>
      <c r="R85" s="294"/>
      <c r="S85" s="294"/>
      <c r="T85" s="294"/>
      <c r="U85" s="294"/>
      <c r="V85" s="294"/>
      <c r="W85" s="294"/>
      <c r="X85" s="294"/>
      <c r="Y85" s="294"/>
      <c r="Z85" s="294"/>
      <c r="AA85" s="294"/>
      <c r="AB85" s="294"/>
      <c r="AC85" s="294"/>
      <c r="AD85" s="294"/>
      <c r="AE85" s="294"/>
      <c r="AF85" s="297"/>
      <c r="AG85" s="258"/>
    </row>
    <row r="86" spans="1:33" s="259" customFormat="1" ht="30" customHeight="1" x14ac:dyDescent="0.3">
      <c r="A86" s="255">
        <v>2</v>
      </c>
      <c r="B86" s="254">
        <v>804</v>
      </c>
      <c r="C86" s="256" t="s">
        <v>424</v>
      </c>
      <c r="D86" s="254">
        <v>2015</v>
      </c>
      <c r="E86" s="254" t="s">
        <v>819</v>
      </c>
      <c r="F86" s="254"/>
      <c r="G86" s="231">
        <v>4</v>
      </c>
      <c r="H86" s="254">
        <v>1</v>
      </c>
      <c r="I86" s="254">
        <v>1</v>
      </c>
      <c r="J86" s="231">
        <v>1</v>
      </c>
      <c r="K86" s="231" t="s">
        <v>953</v>
      </c>
      <c r="L86" s="294">
        <v>3</v>
      </c>
      <c r="M86" s="294">
        <v>1</v>
      </c>
      <c r="N86" s="294"/>
      <c r="O86" s="296">
        <v>1</v>
      </c>
      <c r="P86" s="294" t="s">
        <v>421</v>
      </c>
      <c r="Q86" s="294"/>
      <c r="R86" s="294" t="s">
        <v>411</v>
      </c>
      <c r="S86" s="294">
        <v>1.1000000000000001</v>
      </c>
      <c r="T86" s="294">
        <v>0.8</v>
      </c>
      <c r="U86" s="294">
        <v>12</v>
      </c>
      <c r="V86" s="294"/>
      <c r="W86" s="294"/>
      <c r="X86" s="294"/>
      <c r="Y86" s="294">
        <v>1.1000000000000001</v>
      </c>
      <c r="Z86" s="294">
        <v>0.6</v>
      </c>
      <c r="AA86" s="294">
        <v>10</v>
      </c>
      <c r="AB86" s="294"/>
      <c r="AC86" s="294"/>
      <c r="AD86" s="294"/>
      <c r="AE86" s="294" t="s">
        <v>426</v>
      </c>
      <c r="AF86" s="297"/>
      <c r="AG86" s="258"/>
    </row>
    <row r="87" spans="1:33" s="259" customFormat="1" ht="30" customHeight="1" x14ac:dyDescent="0.3">
      <c r="A87" s="255">
        <v>2</v>
      </c>
      <c r="B87" s="254">
        <v>804</v>
      </c>
      <c r="C87" s="256" t="s">
        <v>424</v>
      </c>
      <c r="D87" s="254">
        <v>2015</v>
      </c>
      <c r="E87" s="254" t="s">
        <v>819</v>
      </c>
      <c r="F87" s="254"/>
      <c r="G87" s="231">
        <v>4</v>
      </c>
      <c r="H87" s="254">
        <v>1</v>
      </c>
      <c r="I87" s="254">
        <v>1</v>
      </c>
      <c r="J87" s="231">
        <v>1</v>
      </c>
      <c r="K87" s="231" t="s">
        <v>953</v>
      </c>
      <c r="L87" s="294">
        <v>3</v>
      </c>
      <c r="M87" s="294">
        <v>1</v>
      </c>
      <c r="N87" s="294"/>
      <c r="O87" s="296">
        <v>1</v>
      </c>
      <c r="P87" s="294" t="s">
        <v>421</v>
      </c>
      <c r="Q87" s="294" t="s">
        <v>897</v>
      </c>
      <c r="R87" s="294" t="s">
        <v>255</v>
      </c>
      <c r="S87" s="294">
        <v>0.14000000000000001</v>
      </c>
      <c r="T87" s="294">
        <v>0.26</v>
      </c>
      <c r="U87" s="294">
        <v>12</v>
      </c>
      <c r="V87" s="294"/>
      <c r="W87" s="294"/>
      <c r="X87" s="294"/>
      <c r="Y87" s="294">
        <v>1.9</v>
      </c>
      <c r="Z87" s="294">
        <v>1.4</v>
      </c>
      <c r="AA87" s="294">
        <v>10</v>
      </c>
      <c r="AB87" s="294"/>
      <c r="AC87" s="294"/>
      <c r="AD87" s="294"/>
      <c r="AE87" s="294"/>
      <c r="AF87" s="297"/>
      <c r="AG87" s="258"/>
    </row>
    <row r="88" spans="1:33" s="259" customFormat="1" ht="30" customHeight="1" x14ac:dyDescent="0.3">
      <c r="A88" s="255">
        <v>2</v>
      </c>
      <c r="B88" s="254">
        <v>804</v>
      </c>
      <c r="C88" s="256" t="s">
        <v>424</v>
      </c>
      <c r="D88" s="254">
        <v>2015</v>
      </c>
      <c r="E88" s="254" t="s">
        <v>819</v>
      </c>
      <c r="F88" s="254"/>
      <c r="G88" s="231">
        <v>4</v>
      </c>
      <c r="H88" s="254">
        <v>1</v>
      </c>
      <c r="I88" s="254">
        <v>1</v>
      </c>
      <c r="J88" s="231">
        <v>1</v>
      </c>
      <c r="K88" s="231" t="s">
        <v>953</v>
      </c>
      <c r="L88" s="294">
        <v>3</v>
      </c>
      <c r="M88" s="294">
        <v>1</v>
      </c>
      <c r="N88" s="294"/>
      <c r="O88" s="296">
        <v>1</v>
      </c>
      <c r="P88" s="294"/>
      <c r="Q88" s="294"/>
      <c r="R88" s="294"/>
      <c r="S88" s="294"/>
      <c r="T88" s="294"/>
      <c r="U88" s="294"/>
      <c r="V88" s="294"/>
      <c r="W88" s="294"/>
      <c r="X88" s="294"/>
      <c r="Y88" s="294"/>
      <c r="Z88" s="294"/>
      <c r="AA88" s="294"/>
      <c r="AB88" s="294"/>
      <c r="AC88" s="294"/>
      <c r="AD88" s="294"/>
      <c r="AE88" s="294"/>
      <c r="AF88" s="297"/>
      <c r="AG88" s="258"/>
    </row>
    <row r="89" spans="1:33" s="259" customFormat="1" ht="30" customHeight="1" x14ac:dyDescent="0.3">
      <c r="A89" s="255">
        <v>2</v>
      </c>
      <c r="B89" s="254">
        <v>804</v>
      </c>
      <c r="C89" s="256" t="s">
        <v>424</v>
      </c>
      <c r="D89" s="254">
        <v>2015</v>
      </c>
      <c r="E89" s="254" t="s">
        <v>819</v>
      </c>
      <c r="F89" s="254"/>
      <c r="G89" s="231">
        <v>4</v>
      </c>
      <c r="H89" s="254">
        <v>1</v>
      </c>
      <c r="I89" s="254">
        <v>1</v>
      </c>
      <c r="J89" s="231">
        <v>1</v>
      </c>
      <c r="K89" s="231" t="s">
        <v>953</v>
      </c>
      <c r="L89" s="294">
        <v>3</v>
      </c>
      <c r="M89" s="294">
        <v>1</v>
      </c>
      <c r="N89" s="294"/>
      <c r="O89" s="296">
        <v>1</v>
      </c>
      <c r="P89" s="294" t="s">
        <v>422</v>
      </c>
      <c r="Q89" s="294"/>
      <c r="R89" s="294" t="s">
        <v>411</v>
      </c>
      <c r="S89" s="294">
        <v>2.9</v>
      </c>
      <c r="T89" s="294">
        <v>1.4</v>
      </c>
      <c r="U89" s="294">
        <v>12</v>
      </c>
      <c r="V89" s="294"/>
      <c r="W89" s="294"/>
      <c r="X89" s="294"/>
      <c r="Y89" s="294">
        <v>2.34</v>
      </c>
      <c r="Z89" s="294">
        <v>1.4</v>
      </c>
      <c r="AA89" s="294">
        <v>10</v>
      </c>
      <c r="AB89" s="294"/>
      <c r="AC89" s="294"/>
      <c r="AD89" s="294"/>
      <c r="AE89" s="294" t="s">
        <v>425</v>
      </c>
      <c r="AF89" s="297"/>
      <c r="AG89" s="258"/>
    </row>
    <row r="90" spans="1:33" s="259" customFormat="1" ht="30" customHeight="1" x14ac:dyDescent="0.3">
      <c r="A90" s="255">
        <v>2</v>
      </c>
      <c r="B90" s="254">
        <v>804</v>
      </c>
      <c r="C90" s="256" t="s">
        <v>424</v>
      </c>
      <c r="D90" s="254">
        <v>2015</v>
      </c>
      <c r="E90" s="254" t="s">
        <v>819</v>
      </c>
      <c r="F90" s="254"/>
      <c r="G90" s="231">
        <v>4</v>
      </c>
      <c r="H90" s="254">
        <v>1</v>
      </c>
      <c r="I90" s="254">
        <v>1</v>
      </c>
      <c r="J90" s="231">
        <v>1</v>
      </c>
      <c r="K90" s="231" t="s">
        <v>953</v>
      </c>
      <c r="L90" s="294">
        <v>3</v>
      </c>
      <c r="M90" s="294">
        <v>1</v>
      </c>
      <c r="N90" s="294"/>
      <c r="O90" s="296">
        <v>1</v>
      </c>
      <c r="P90" s="294" t="s">
        <v>422</v>
      </c>
      <c r="Q90" s="298" t="s">
        <v>729</v>
      </c>
      <c r="R90" s="294" t="s">
        <v>255</v>
      </c>
      <c r="S90" s="294">
        <v>0.6</v>
      </c>
      <c r="T90" s="294">
        <v>0.7</v>
      </c>
      <c r="U90" s="294">
        <v>12</v>
      </c>
      <c r="V90" s="294"/>
      <c r="W90" s="294"/>
      <c r="X90" s="294"/>
      <c r="Y90" s="294">
        <v>1</v>
      </c>
      <c r="Z90" s="294">
        <v>1</v>
      </c>
      <c r="AA90" s="294">
        <v>10</v>
      </c>
      <c r="AB90" s="294"/>
      <c r="AC90" s="294"/>
      <c r="AD90" s="294"/>
      <c r="AE90" s="294"/>
      <c r="AF90" s="297"/>
      <c r="AG90" s="258"/>
    </row>
    <row r="91" spans="1:33" s="265" customFormat="1" ht="30" customHeight="1" x14ac:dyDescent="0.3">
      <c r="A91" s="261">
        <v>2</v>
      </c>
      <c r="B91" s="262">
        <v>804</v>
      </c>
      <c r="C91" s="263" t="s">
        <v>936</v>
      </c>
      <c r="D91" s="262">
        <v>2015</v>
      </c>
      <c r="E91" s="262" t="s">
        <v>819</v>
      </c>
      <c r="F91" s="262"/>
      <c r="G91" s="231">
        <v>4</v>
      </c>
      <c r="H91" s="257">
        <v>1</v>
      </c>
      <c r="I91" s="257">
        <v>1</v>
      </c>
      <c r="J91" s="241">
        <v>1</v>
      </c>
      <c r="K91" s="241" t="s">
        <v>953</v>
      </c>
      <c r="L91" s="299">
        <v>3</v>
      </c>
      <c r="M91" s="299">
        <v>1</v>
      </c>
      <c r="N91" s="299"/>
      <c r="O91" s="296">
        <v>1</v>
      </c>
      <c r="P91" s="299" t="s">
        <v>422</v>
      </c>
      <c r="Q91" s="300" t="s">
        <v>898</v>
      </c>
      <c r="R91" s="299" t="s">
        <v>255</v>
      </c>
      <c r="S91" s="299">
        <f>S90-S89</f>
        <v>-2.2999999999999998</v>
      </c>
      <c r="T91" s="299">
        <v>1.57</v>
      </c>
      <c r="U91" s="299">
        <v>12</v>
      </c>
      <c r="V91" s="299"/>
      <c r="W91" s="299"/>
      <c r="X91" s="299"/>
      <c r="Y91" s="299">
        <f>Y90-Y89</f>
        <v>-1.3399999999999999</v>
      </c>
      <c r="Z91" s="299">
        <v>-4.24</v>
      </c>
      <c r="AA91" s="299">
        <v>10</v>
      </c>
      <c r="AB91" s="299"/>
      <c r="AC91" s="299"/>
      <c r="AD91" s="299"/>
      <c r="AE91" s="299"/>
      <c r="AF91" s="301"/>
      <c r="AG91" s="264"/>
    </row>
    <row r="92" spans="1:33" s="259" customFormat="1" ht="30" customHeight="1" x14ac:dyDescent="0.3">
      <c r="A92" s="255">
        <v>2</v>
      </c>
      <c r="B92" s="254">
        <v>804</v>
      </c>
      <c r="C92" s="256" t="s">
        <v>424</v>
      </c>
      <c r="D92" s="254">
        <v>2015</v>
      </c>
      <c r="E92" s="254" t="s">
        <v>819</v>
      </c>
      <c r="F92" s="254"/>
      <c r="G92" s="231">
        <v>4</v>
      </c>
      <c r="H92" s="254">
        <v>1</v>
      </c>
      <c r="I92" s="254">
        <v>1</v>
      </c>
      <c r="J92" s="231">
        <v>1</v>
      </c>
      <c r="K92" s="231" t="s">
        <v>953</v>
      </c>
      <c r="L92" s="294">
        <v>3</v>
      </c>
      <c r="M92" s="294">
        <v>1</v>
      </c>
      <c r="N92" s="294"/>
      <c r="O92" s="296">
        <v>1</v>
      </c>
      <c r="P92" s="294" t="s">
        <v>423</v>
      </c>
      <c r="Q92" s="294"/>
      <c r="R92" s="294" t="s">
        <v>411</v>
      </c>
      <c r="S92" s="294">
        <v>2.5</v>
      </c>
      <c r="T92" s="294">
        <v>1.2</v>
      </c>
      <c r="U92" s="294">
        <v>12</v>
      </c>
      <c r="V92" s="294"/>
      <c r="W92" s="294"/>
      <c r="X92" s="294"/>
      <c r="Y92" s="294">
        <v>2.2999999999999998</v>
      </c>
      <c r="Z92" s="302">
        <v>1.5</v>
      </c>
      <c r="AA92" s="294">
        <v>10</v>
      </c>
      <c r="AB92" s="294"/>
      <c r="AC92" s="294"/>
      <c r="AD92" s="294"/>
      <c r="AE92" s="294" t="s">
        <v>425</v>
      </c>
      <c r="AF92" s="297"/>
      <c r="AG92" s="258"/>
    </row>
    <row r="93" spans="1:33" s="259" customFormat="1" ht="30" customHeight="1" x14ac:dyDescent="0.3">
      <c r="A93" s="255">
        <v>2</v>
      </c>
      <c r="B93" s="254">
        <v>804</v>
      </c>
      <c r="C93" s="256" t="s">
        <v>424</v>
      </c>
      <c r="D93" s="254">
        <v>2015</v>
      </c>
      <c r="E93" s="254" t="s">
        <v>819</v>
      </c>
      <c r="F93" s="254"/>
      <c r="G93" s="231">
        <v>4</v>
      </c>
      <c r="H93" s="254">
        <v>1</v>
      </c>
      <c r="I93" s="254">
        <v>1</v>
      </c>
      <c r="J93" s="231">
        <v>1</v>
      </c>
      <c r="K93" s="231" t="s">
        <v>953</v>
      </c>
      <c r="L93" s="294">
        <v>3</v>
      </c>
      <c r="M93" s="294">
        <v>1</v>
      </c>
      <c r="N93" s="294"/>
      <c r="O93" s="296">
        <v>1</v>
      </c>
      <c r="P93" s="294" t="s">
        <v>423</v>
      </c>
      <c r="Q93" s="298" t="s">
        <v>810</v>
      </c>
      <c r="R93" s="294" t="s">
        <v>255</v>
      </c>
      <c r="S93" s="294">
        <v>0.3</v>
      </c>
      <c r="T93" s="294">
        <v>0.7</v>
      </c>
      <c r="U93" s="294">
        <v>12</v>
      </c>
      <c r="V93" s="294"/>
      <c r="W93" s="294"/>
      <c r="X93" s="294"/>
      <c r="Y93" s="294">
        <v>1.7</v>
      </c>
      <c r="Z93" s="294">
        <v>1</v>
      </c>
      <c r="AA93" s="294">
        <v>10</v>
      </c>
      <c r="AB93" s="294"/>
      <c r="AC93" s="294"/>
      <c r="AD93" s="294"/>
      <c r="AE93" s="294"/>
      <c r="AF93" s="297"/>
      <c r="AG93" s="258"/>
    </row>
    <row r="94" spans="1:33" s="259" customFormat="1" ht="30" customHeight="1" x14ac:dyDescent="0.3">
      <c r="A94" s="255">
        <v>2</v>
      </c>
      <c r="B94" s="254">
        <v>804</v>
      </c>
      <c r="C94" s="256" t="s">
        <v>424</v>
      </c>
      <c r="D94" s="254">
        <v>2015</v>
      </c>
      <c r="E94" s="254" t="s">
        <v>819</v>
      </c>
      <c r="F94" s="254"/>
      <c r="G94" s="231">
        <v>4</v>
      </c>
      <c r="H94" s="254">
        <v>1</v>
      </c>
      <c r="I94" s="254">
        <v>1</v>
      </c>
      <c r="J94" s="231">
        <v>1</v>
      </c>
      <c r="K94" s="231" t="s">
        <v>953</v>
      </c>
      <c r="L94" s="294">
        <v>3</v>
      </c>
      <c r="M94" s="294">
        <v>1</v>
      </c>
      <c r="N94" s="294"/>
      <c r="O94" s="296">
        <v>1</v>
      </c>
      <c r="P94" s="294"/>
      <c r="Q94" s="298" t="s">
        <v>899</v>
      </c>
      <c r="R94" s="294" t="s">
        <v>255</v>
      </c>
      <c r="S94" s="303">
        <f>S93-S92</f>
        <v>-2.2000000000000002</v>
      </c>
      <c r="T94" s="303">
        <v>1.57</v>
      </c>
      <c r="U94" s="303">
        <v>12</v>
      </c>
      <c r="V94" s="294"/>
      <c r="W94" s="294"/>
      <c r="X94" s="294"/>
      <c r="Y94" s="290">
        <f>Y93-Y92</f>
        <v>-0.59999999999999987</v>
      </c>
      <c r="Z94" s="290">
        <v>1.8</v>
      </c>
      <c r="AA94" s="303">
        <v>10</v>
      </c>
      <c r="AB94" s="294"/>
      <c r="AC94" s="294"/>
      <c r="AD94" s="294"/>
      <c r="AE94" s="303" t="s">
        <v>960</v>
      </c>
      <c r="AF94" s="304" t="s">
        <v>961</v>
      </c>
      <c r="AG94" s="258"/>
    </row>
    <row r="95" spans="1:33" s="259" customFormat="1" ht="30" customHeight="1" x14ac:dyDescent="0.3">
      <c r="A95" s="255">
        <v>2</v>
      </c>
      <c r="B95" s="254">
        <v>804</v>
      </c>
      <c r="C95" s="256" t="s">
        <v>424</v>
      </c>
      <c r="D95" s="254">
        <v>2015</v>
      </c>
      <c r="E95" s="254" t="s">
        <v>819</v>
      </c>
      <c r="F95" s="254"/>
      <c r="G95" s="231">
        <v>4</v>
      </c>
      <c r="H95" s="254">
        <v>1</v>
      </c>
      <c r="I95" s="254">
        <v>1</v>
      </c>
      <c r="J95" s="231">
        <v>1</v>
      </c>
      <c r="K95" s="231" t="s">
        <v>953</v>
      </c>
      <c r="L95" s="294">
        <v>3</v>
      </c>
      <c r="M95" s="294">
        <v>1</v>
      </c>
      <c r="N95" s="294"/>
      <c r="O95" s="296">
        <v>1</v>
      </c>
      <c r="P95" s="294" t="s">
        <v>423</v>
      </c>
      <c r="Q95" s="298" t="s">
        <v>796</v>
      </c>
      <c r="R95" s="294" t="s">
        <v>255</v>
      </c>
      <c r="S95" s="302">
        <f>S94-S93</f>
        <v>-2.5</v>
      </c>
      <c r="T95" s="302">
        <f>T94-T93</f>
        <v>0.87000000000000011</v>
      </c>
      <c r="U95" s="294">
        <v>12</v>
      </c>
      <c r="V95" s="294"/>
      <c r="W95" s="294"/>
      <c r="X95" s="294"/>
      <c r="Y95" s="294">
        <f>Y94-Y93</f>
        <v>-2.2999999999999998</v>
      </c>
      <c r="Z95" s="294">
        <f>Z94-Z93</f>
        <v>0.8</v>
      </c>
      <c r="AA95" s="294">
        <v>10</v>
      </c>
      <c r="AB95" s="294"/>
      <c r="AC95" s="294"/>
      <c r="AD95" s="294"/>
      <c r="AE95" s="294"/>
      <c r="AF95" s="297"/>
      <c r="AG95" s="258"/>
    </row>
    <row r="96" spans="1:33" s="259" customFormat="1" ht="30" customHeight="1" x14ac:dyDescent="0.3">
      <c r="A96" s="255">
        <v>2</v>
      </c>
      <c r="B96" s="254">
        <v>804</v>
      </c>
      <c r="C96" s="256" t="s">
        <v>424</v>
      </c>
      <c r="D96" s="254">
        <v>2015</v>
      </c>
      <c r="E96" s="254" t="s">
        <v>819</v>
      </c>
      <c r="F96" s="254"/>
      <c r="G96" s="231">
        <v>4</v>
      </c>
      <c r="H96" s="254">
        <v>1</v>
      </c>
      <c r="I96" s="254">
        <v>1</v>
      </c>
      <c r="J96" s="231">
        <v>1</v>
      </c>
      <c r="K96" s="231" t="s">
        <v>953</v>
      </c>
      <c r="L96" s="294">
        <v>3</v>
      </c>
      <c r="M96" s="294">
        <v>1</v>
      </c>
      <c r="N96" s="294"/>
      <c r="O96" s="296">
        <v>1</v>
      </c>
      <c r="P96" s="298" t="s">
        <v>416</v>
      </c>
      <c r="Q96" s="294"/>
      <c r="R96" s="294" t="s">
        <v>411</v>
      </c>
      <c r="S96" s="294">
        <v>5</v>
      </c>
      <c r="T96" s="294">
        <v>1.5</v>
      </c>
      <c r="U96" s="294">
        <v>12</v>
      </c>
      <c r="V96" s="294"/>
      <c r="W96" s="294"/>
      <c r="X96" s="294"/>
      <c r="Y96" s="302">
        <v>4.3</v>
      </c>
      <c r="Z96" s="294">
        <v>1.8</v>
      </c>
      <c r="AA96" s="294">
        <v>10</v>
      </c>
      <c r="AB96" s="294"/>
      <c r="AC96" s="294"/>
      <c r="AD96" s="294"/>
      <c r="AE96" s="294" t="s">
        <v>425</v>
      </c>
      <c r="AF96" s="297"/>
      <c r="AG96" s="258"/>
    </row>
    <row r="97" spans="1:33" s="259" customFormat="1" ht="30" customHeight="1" x14ac:dyDescent="0.3">
      <c r="A97" s="255">
        <v>2</v>
      </c>
      <c r="B97" s="254">
        <v>804</v>
      </c>
      <c r="C97" s="256" t="s">
        <v>424</v>
      </c>
      <c r="D97" s="254">
        <v>2015</v>
      </c>
      <c r="E97" s="254" t="s">
        <v>819</v>
      </c>
      <c r="F97" s="254"/>
      <c r="G97" s="231">
        <v>4</v>
      </c>
      <c r="H97" s="254">
        <v>1</v>
      </c>
      <c r="I97" s="254">
        <v>1</v>
      </c>
      <c r="J97" s="231">
        <v>1</v>
      </c>
      <c r="K97" s="231" t="s">
        <v>953</v>
      </c>
      <c r="L97" s="294">
        <v>3</v>
      </c>
      <c r="M97" s="294">
        <v>1</v>
      </c>
      <c r="N97" s="294"/>
      <c r="O97" s="296">
        <v>1</v>
      </c>
      <c r="P97" s="298" t="s">
        <v>416</v>
      </c>
      <c r="Q97" s="294" t="s">
        <v>894</v>
      </c>
      <c r="R97" s="294" t="s">
        <v>255</v>
      </c>
      <c r="S97" s="294">
        <v>1.66</v>
      </c>
      <c r="T97" s="294">
        <v>1.87</v>
      </c>
      <c r="U97" s="294">
        <v>12</v>
      </c>
      <c r="V97" s="294"/>
      <c r="W97" s="294"/>
      <c r="X97" s="294"/>
      <c r="Y97" s="294">
        <v>4.5</v>
      </c>
      <c r="Z97" s="294">
        <v>2.7</v>
      </c>
      <c r="AA97" s="294">
        <v>10</v>
      </c>
      <c r="AB97" s="294"/>
      <c r="AC97" s="294"/>
      <c r="AD97" s="294"/>
      <c r="AE97" s="294"/>
      <c r="AF97" s="297"/>
      <c r="AG97" s="258"/>
    </row>
    <row r="98" spans="1:33" s="259" customFormat="1" ht="30" customHeight="1" x14ac:dyDescent="0.3">
      <c r="A98" s="255">
        <v>2</v>
      </c>
      <c r="B98" s="254">
        <v>804</v>
      </c>
      <c r="C98" s="256" t="s">
        <v>424</v>
      </c>
      <c r="D98" s="254">
        <v>2015</v>
      </c>
      <c r="E98" s="254" t="s">
        <v>819</v>
      </c>
      <c r="F98" s="254"/>
      <c r="G98" s="231">
        <v>4</v>
      </c>
      <c r="H98" s="254">
        <v>1</v>
      </c>
      <c r="I98" s="254">
        <v>1</v>
      </c>
      <c r="J98" s="231">
        <v>1</v>
      </c>
      <c r="K98" s="231" t="s">
        <v>953</v>
      </c>
      <c r="L98" s="294">
        <v>3</v>
      </c>
      <c r="M98" s="294">
        <v>1</v>
      </c>
      <c r="N98" s="294"/>
      <c r="O98" s="296">
        <v>1</v>
      </c>
      <c r="P98" s="294"/>
      <c r="Q98" s="298" t="s">
        <v>895</v>
      </c>
      <c r="R98" s="294"/>
      <c r="S98" s="294">
        <f>S96-S97</f>
        <v>3.34</v>
      </c>
      <c r="T98" s="294">
        <f>T96-T97</f>
        <v>-0.37000000000000011</v>
      </c>
      <c r="U98" s="294">
        <v>12</v>
      </c>
      <c r="V98" s="294"/>
      <c r="W98" s="294"/>
      <c r="X98" s="294"/>
      <c r="Y98" s="294">
        <f>Y96-Y97</f>
        <v>-0.20000000000000018</v>
      </c>
      <c r="Z98" s="294">
        <f>Z96-Z97</f>
        <v>-0.90000000000000013</v>
      </c>
      <c r="AA98" s="294">
        <v>10</v>
      </c>
      <c r="AB98" s="294"/>
      <c r="AC98" s="294"/>
      <c r="AD98" s="294"/>
      <c r="AE98" s="294"/>
      <c r="AF98" s="297"/>
      <c r="AG98" s="258"/>
    </row>
    <row r="99" spans="1:33" ht="30" customHeight="1" x14ac:dyDescent="0.3">
      <c r="A99" s="230">
        <v>4</v>
      </c>
      <c r="B99" s="231">
        <v>858</v>
      </c>
      <c r="C99" s="232" t="s">
        <v>270</v>
      </c>
      <c r="D99" s="231">
        <v>2014</v>
      </c>
      <c r="E99" s="231" t="s">
        <v>819</v>
      </c>
      <c r="F99" s="231">
        <v>1</v>
      </c>
      <c r="G99" s="231">
        <v>4</v>
      </c>
      <c r="H99" s="231">
        <v>1</v>
      </c>
      <c r="I99" s="231">
        <v>1</v>
      </c>
      <c r="J99" s="231">
        <v>1</v>
      </c>
      <c r="K99" s="231" t="s">
        <v>953</v>
      </c>
      <c r="L99" s="239">
        <v>2</v>
      </c>
      <c r="M99" s="239">
        <v>1</v>
      </c>
      <c r="N99" s="239">
        <v>88.23</v>
      </c>
      <c r="O99" s="239">
        <v>2</v>
      </c>
      <c r="P99" s="239" t="s">
        <v>421</v>
      </c>
      <c r="Q99" s="239"/>
      <c r="R99" s="239" t="s">
        <v>411</v>
      </c>
      <c r="S99" s="239">
        <v>1.47</v>
      </c>
      <c r="T99" s="239">
        <v>1.3</v>
      </c>
      <c r="U99" s="239">
        <v>15</v>
      </c>
      <c r="V99" s="239"/>
      <c r="W99" s="239"/>
      <c r="X99" s="239"/>
      <c r="Y99" s="239">
        <v>1.47</v>
      </c>
      <c r="Z99" s="239">
        <v>1.3</v>
      </c>
      <c r="AA99" s="239">
        <v>18</v>
      </c>
      <c r="AB99" s="239"/>
      <c r="AC99" s="239"/>
      <c r="AD99" s="239"/>
      <c r="AE99" s="239" t="s">
        <v>569</v>
      </c>
      <c r="AF99" s="244" t="s">
        <v>590</v>
      </c>
      <c r="AG99" s="233"/>
    </row>
    <row r="100" spans="1:33" ht="30" customHeight="1" x14ac:dyDescent="0.3">
      <c r="A100" s="230">
        <v>4</v>
      </c>
      <c r="B100" s="231">
        <v>858</v>
      </c>
      <c r="C100" s="232" t="s">
        <v>270</v>
      </c>
      <c r="D100" s="231">
        <v>2014</v>
      </c>
      <c r="E100" s="231" t="s">
        <v>819</v>
      </c>
      <c r="F100" s="231"/>
      <c r="G100" s="231">
        <v>4</v>
      </c>
      <c r="H100" s="231">
        <v>1</v>
      </c>
      <c r="I100" s="231">
        <v>1</v>
      </c>
      <c r="J100" s="231">
        <v>1</v>
      </c>
      <c r="K100" s="231" t="s">
        <v>953</v>
      </c>
      <c r="L100" s="239">
        <v>2</v>
      </c>
      <c r="M100" s="239">
        <v>1</v>
      </c>
      <c r="N100" s="239"/>
      <c r="O100" s="239">
        <v>2</v>
      </c>
      <c r="P100" s="239" t="s">
        <v>421</v>
      </c>
      <c r="Q100" s="239"/>
      <c r="R100" s="239" t="s">
        <v>245</v>
      </c>
      <c r="S100" s="239"/>
      <c r="T100" s="239"/>
      <c r="U100" s="239"/>
      <c r="V100" s="239"/>
      <c r="W100" s="239"/>
      <c r="X100" s="239"/>
      <c r="Y100" s="239"/>
      <c r="Z100" s="239"/>
      <c r="AA100" s="239"/>
      <c r="AB100" s="239"/>
      <c r="AC100" s="239"/>
      <c r="AD100" s="239"/>
      <c r="AE100" s="239" t="s">
        <v>427</v>
      </c>
      <c r="AF100" s="244" t="s">
        <v>579</v>
      </c>
      <c r="AG100" s="233"/>
    </row>
    <row r="101" spans="1:33" ht="30" customHeight="1" x14ac:dyDescent="0.3">
      <c r="A101" s="230">
        <v>4</v>
      </c>
      <c r="B101" s="231">
        <v>858</v>
      </c>
      <c r="C101" s="232" t="s">
        <v>270</v>
      </c>
      <c r="D101" s="231">
        <v>2014</v>
      </c>
      <c r="E101" s="231" t="s">
        <v>819</v>
      </c>
      <c r="F101" s="231"/>
      <c r="G101" s="231">
        <v>4</v>
      </c>
      <c r="H101" s="231">
        <v>1</v>
      </c>
      <c r="I101" s="231">
        <v>1</v>
      </c>
      <c r="J101" s="231">
        <v>1</v>
      </c>
      <c r="K101" s="231" t="s">
        <v>953</v>
      </c>
      <c r="L101" s="239">
        <v>2</v>
      </c>
      <c r="M101" s="239">
        <v>1</v>
      </c>
      <c r="N101" s="239"/>
      <c r="O101" s="239">
        <v>2</v>
      </c>
      <c r="P101" s="239" t="s">
        <v>421</v>
      </c>
      <c r="Q101" s="239"/>
      <c r="R101" s="239" t="s">
        <v>266</v>
      </c>
      <c r="S101" s="239"/>
      <c r="T101" s="239"/>
      <c r="U101" s="239"/>
      <c r="V101" s="239"/>
      <c r="W101" s="239"/>
      <c r="X101" s="239"/>
      <c r="Y101" s="239"/>
      <c r="Z101" s="239"/>
      <c r="AA101" s="239"/>
      <c r="AB101" s="239"/>
      <c r="AC101" s="239"/>
      <c r="AD101" s="239"/>
      <c r="AE101" s="239" t="s">
        <v>250</v>
      </c>
      <c r="AF101" s="244" t="s">
        <v>579</v>
      </c>
      <c r="AG101" s="233"/>
    </row>
    <row r="102" spans="1:33" ht="30" customHeight="1" x14ac:dyDescent="0.3">
      <c r="A102" s="230">
        <v>4</v>
      </c>
      <c r="B102" s="231">
        <v>858</v>
      </c>
      <c r="C102" s="232" t="s">
        <v>270</v>
      </c>
      <c r="D102" s="231">
        <v>2014</v>
      </c>
      <c r="E102" s="231" t="s">
        <v>819</v>
      </c>
      <c r="F102" s="231"/>
      <c r="G102" s="231">
        <v>4</v>
      </c>
      <c r="H102" s="231">
        <v>1</v>
      </c>
      <c r="I102" s="231">
        <v>1</v>
      </c>
      <c r="J102" s="231">
        <v>1</v>
      </c>
      <c r="K102" s="231" t="s">
        <v>953</v>
      </c>
      <c r="L102" s="239">
        <v>2</v>
      </c>
      <c r="M102" s="239">
        <v>1</v>
      </c>
      <c r="N102" s="239"/>
      <c r="O102" s="239">
        <v>2</v>
      </c>
      <c r="P102" s="239" t="s">
        <v>422</v>
      </c>
      <c r="Q102" s="239"/>
      <c r="R102" s="239" t="s">
        <v>411</v>
      </c>
      <c r="S102" s="239">
        <v>3.2</v>
      </c>
      <c r="T102" s="239">
        <v>1.9</v>
      </c>
      <c r="U102" s="239">
        <v>15</v>
      </c>
      <c r="V102" s="239"/>
      <c r="W102" s="239"/>
      <c r="X102" s="239"/>
      <c r="Y102" s="239">
        <v>3.8</v>
      </c>
      <c r="Z102" s="239">
        <v>2.2999999999999998</v>
      </c>
      <c r="AA102" s="239">
        <v>18</v>
      </c>
      <c r="AB102" s="239"/>
      <c r="AC102" s="239"/>
      <c r="AD102" s="239"/>
      <c r="AE102" s="239" t="s">
        <v>569</v>
      </c>
      <c r="AF102" s="244" t="s">
        <v>590</v>
      </c>
      <c r="AG102" s="233"/>
    </row>
    <row r="103" spans="1:33" ht="30" customHeight="1" x14ac:dyDescent="0.3">
      <c r="A103" s="230">
        <v>4</v>
      </c>
      <c r="B103" s="231">
        <v>858</v>
      </c>
      <c r="C103" s="232" t="s">
        <v>270</v>
      </c>
      <c r="D103" s="231">
        <v>2014</v>
      </c>
      <c r="E103" s="231" t="s">
        <v>819</v>
      </c>
      <c r="F103" s="231"/>
      <c r="G103" s="231">
        <v>4</v>
      </c>
      <c r="H103" s="231">
        <v>1</v>
      </c>
      <c r="I103" s="231">
        <v>1</v>
      </c>
      <c r="J103" s="231">
        <v>1</v>
      </c>
      <c r="K103" s="231" t="s">
        <v>953</v>
      </c>
      <c r="L103" s="239">
        <v>2</v>
      </c>
      <c r="M103" s="239">
        <v>1</v>
      </c>
      <c r="N103" s="239"/>
      <c r="O103" s="239">
        <v>2</v>
      </c>
      <c r="P103" s="239" t="s">
        <v>422</v>
      </c>
      <c r="Q103" s="239"/>
      <c r="R103" s="239" t="s">
        <v>245</v>
      </c>
      <c r="S103" s="239"/>
      <c r="T103" s="239"/>
      <c r="U103" s="239"/>
      <c r="V103" s="239"/>
      <c r="W103" s="239"/>
      <c r="X103" s="239"/>
      <c r="Y103" s="239"/>
      <c r="Z103" s="239"/>
      <c r="AA103" s="239"/>
      <c r="AB103" s="239"/>
      <c r="AC103" s="239"/>
      <c r="AD103" s="239"/>
      <c r="AE103" s="239" t="s">
        <v>250</v>
      </c>
      <c r="AF103" s="244" t="s">
        <v>469</v>
      </c>
      <c r="AG103" s="233"/>
    </row>
    <row r="104" spans="1:33" ht="30" customHeight="1" x14ac:dyDescent="0.3">
      <c r="A104" s="230">
        <v>4</v>
      </c>
      <c r="B104" s="231">
        <v>858</v>
      </c>
      <c r="C104" s="232" t="s">
        <v>270</v>
      </c>
      <c r="D104" s="231">
        <v>2014</v>
      </c>
      <c r="E104" s="231" t="s">
        <v>819</v>
      </c>
      <c r="F104" s="231"/>
      <c r="G104" s="231">
        <v>4</v>
      </c>
      <c r="H104" s="231">
        <v>1</v>
      </c>
      <c r="I104" s="231">
        <v>1</v>
      </c>
      <c r="J104" s="231">
        <v>1</v>
      </c>
      <c r="K104" s="231" t="s">
        <v>953</v>
      </c>
      <c r="L104" s="239">
        <v>2</v>
      </c>
      <c r="M104" s="239">
        <v>1</v>
      </c>
      <c r="N104" s="239"/>
      <c r="O104" s="239">
        <v>2</v>
      </c>
      <c r="P104" s="239" t="s">
        <v>422</v>
      </c>
      <c r="Q104" s="239"/>
      <c r="R104" s="239" t="s">
        <v>266</v>
      </c>
      <c r="S104" s="239"/>
      <c r="T104" s="239"/>
      <c r="U104" s="239"/>
      <c r="V104" s="239"/>
      <c r="W104" s="239"/>
      <c r="X104" s="239"/>
      <c r="Y104" s="239"/>
      <c r="Z104" s="239"/>
      <c r="AA104" s="239"/>
      <c r="AB104" s="239"/>
      <c r="AC104" s="239"/>
      <c r="AD104" s="239"/>
      <c r="AE104" s="239" t="s">
        <v>250</v>
      </c>
      <c r="AF104" s="244" t="s">
        <v>579</v>
      </c>
      <c r="AG104" s="233"/>
    </row>
    <row r="105" spans="1:33" ht="30" customHeight="1" x14ac:dyDescent="0.3">
      <c r="A105" s="230">
        <v>4</v>
      </c>
      <c r="B105" s="231">
        <v>858</v>
      </c>
      <c r="C105" s="232" t="s">
        <v>270</v>
      </c>
      <c r="D105" s="231">
        <v>2014</v>
      </c>
      <c r="E105" s="231" t="s">
        <v>819</v>
      </c>
      <c r="F105" s="231"/>
      <c r="G105" s="231">
        <v>4</v>
      </c>
      <c r="H105" s="231">
        <v>1</v>
      </c>
      <c r="I105" s="231">
        <v>1</v>
      </c>
      <c r="J105" s="231">
        <v>1</v>
      </c>
      <c r="K105" s="231" t="s">
        <v>953</v>
      </c>
      <c r="L105" s="239">
        <v>2</v>
      </c>
      <c r="M105" s="239">
        <v>1</v>
      </c>
      <c r="N105" s="239"/>
      <c r="O105" s="239">
        <v>2</v>
      </c>
      <c r="P105" s="239" t="s">
        <v>423</v>
      </c>
      <c r="Q105" s="239"/>
      <c r="R105" s="239" t="s">
        <v>411</v>
      </c>
      <c r="S105" s="239">
        <v>3.7</v>
      </c>
      <c r="T105" s="239">
        <v>1.9</v>
      </c>
      <c r="U105" s="239">
        <v>15</v>
      </c>
      <c r="V105" s="239"/>
      <c r="W105" s="239"/>
      <c r="X105" s="239"/>
      <c r="Y105" s="239">
        <v>3.7</v>
      </c>
      <c r="Z105" s="239">
        <v>0.7</v>
      </c>
      <c r="AA105" s="239">
        <v>18</v>
      </c>
      <c r="AB105" s="239"/>
      <c r="AC105" s="239"/>
      <c r="AD105" s="239"/>
      <c r="AE105" s="239" t="s">
        <v>569</v>
      </c>
      <c r="AF105" s="244" t="s">
        <v>590</v>
      </c>
      <c r="AG105" s="233"/>
    </row>
    <row r="106" spans="1:33" ht="30" customHeight="1" x14ac:dyDescent="0.3">
      <c r="A106" s="230">
        <v>4</v>
      </c>
      <c r="B106" s="231">
        <v>858</v>
      </c>
      <c r="C106" s="232" t="s">
        <v>270</v>
      </c>
      <c r="D106" s="231">
        <v>2014</v>
      </c>
      <c r="E106" s="231" t="s">
        <v>819</v>
      </c>
      <c r="F106" s="231"/>
      <c r="G106" s="231">
        <v>4</v>
      </c>
      <c r="H106" s="231">
        <v>1</v>
      </c>
      <c r="I106" s="231">
        <v>1</v>
      </c>
      <c r="J106" s="231">
        <v>1</v>
      </c>
      <c r="K106" s="231" t="s">
        <v>953</v>
      </c>
      <c r="L106" s="239">
        <v>2</v>
      </c>
      <c r="M106" s="239">
        <v>1</v>
      </c>
      <c r="N106" s="239"/>
      <c r="O106" s="239">
        <v>2</v>
      </c>
      <c r="P106" s="239" t="s">
        <v>423</v>
      </c>
      <c r="Q106" s="239"/>
      <c r="R106" s="239" t="s">
        <v>245</v>
      </c>
      <c r="S106" s="239"/>
      <c r="T106" s="239"/>
      <c r="U106" s="239"/>
      <c r="V106" s="239"/>
      <c r="W106" s="239"/>
      <c r="X106" s="239"/>
      <c r="Y106" s="239"/>
      <c r="Z106" s="239"/>
      <c r="AA106" s="239"/>
      <c r="AB106" s="239"/>
      <c r="AC106" s="239"/>
      <c r="AD106" s="239"/>
      <c r="AE106" s="239" t="s">
        <v>250</v>
      </c>
      <c r="AF106" s="244" t="s">
        <v>579</v>
      </c>
      <c r="AG106" s="233"/>
    </row>
    <row r="107" spans="1:33" ht="30" customHeight="1" x14ac:dyDescent="0.3">
      <c r="A107" s="230">
        <v>4</v>
      </c>
      <c r="B107" s="231">
        <v>858</v>
      </c>
      <c r="C107" s="232" t="s">
        <v>270</v>
      </c>
      <c r="D107" s="231">
        <v>2014</v>
      </c>
      <c r="E107" s="231" t="s">
        <v>819</v>
      </c>
      <c r="F107" s="231"/>
      <c r="G107" s="231">
        <v>4</v>
      </c>
      <c r="H107" s="231">
        <v>1</v>
      </c>
      <c r="I107" s="231">
        <v>1</v>
      </c>
      <c r="J107" s="231">
        <v>1</v>
      </c>
      <c r="K107" s="231" t="s">
        <v>953</v>
      </c>
      <c r="L107" s="239">
        <v>2</v>
      </c>
      <c r="M107" s="239">
        <v>1</v>
      </c>
      <c r="N107" s="239"/>
      <c r="O107" s="239">
        <v>2</v>
      </c>
      <c r="P107" s="239" t="s">
        <v>423</v>
      </c>
      <c r="Q107" s="239"/>
      <c r="R107" s="239" t="s">
        <v>266</v>
      </c>
      <c r="S107" s="239"/>
      <c r="T107" s="239"/>
      <c r="U107" s="239"/>
      <c r="V107" s="239"/>
      <c r="W107" s="239"/>
      <c r="X107" s="239"/>
      <c r="Y107" s="239"/>
      <c r="Z107" s="239"/>
      <c r="AA107" s="239"/>
      <c r="AB107" s="239"/>
      <c r="AC107" s="239"/>
      <c r="AD107" s="239"/>
      <c r="AE107" s="239" t="s">
        <v>250</v>
      </c>
      <c r="AF107" s="244" t="s">
        <v>579</v>
      </c>
      <c r="AG107" s="233"/>
    </row>
    <row r="108" spans="1:33" ht="30" customHeight="1" x14ac:dyDescent="0.3">
      <c r="A108" s="230">
        <v>17</v>
      </c>
      <c r="B108" s="231">
        <v>332</v>
      </c>
      <c r="C108" s="232" t="s">
        <v>732</v>
      </c>
      <c r="D108" s="231">
        <v>2014</v>
      </c>
      <c r="E108" s="231" t="s">
        <v>816</v>
      </c>
      <c r="F108" s="231">
        <v>1</v>
      </c>
      <c r="G108" s="231">
        <v>3</v>
      </c>
      <c r="H108" s="240">
        <v>1</v>
      </c>
      <c r="I108" s="231">
        <v>1</v>
      </c>
      <c r="J108" s="231">
        <v>1</v>
      </c>
      <c r="K108" s="231" t="s">
        <v>951</v>
      </c>
      <c r="L108" s="239">
        <v>2</v>
      </c>
      <c r="M108" s="239">
        <v>2</v>
      </c>
      <c r="N108" s="239">
        <v>90.16</v>
      </c>
      <c r="O108" s="239">
        <v>3</v>
      </c>
      <c r="P108" s="239" t="s">
        <v>632</v>
      </c>
      <c r="Q108" s="239"/>
      <c r="R108" s="239" t="s">
        <v>266</v>
      </c>
      <c r="S108" s="239">
        <v>-0.44</v>
      </c>
      <c r="T108" s="239">
        <v>1.69</v>
      </c>
      <c r="U108" s="239">
        <v>55</v>
      </c>
      <c r="V108" s="283"/>
      <c r="W108" s="283"/>
      <c r="X108" s="283"/>
      <c r="Y108" s="239">
        <v>0.54</v>
      </c>
      <c r="Z108" s="239">
        <v>1.85</v>
      </c>
      <c r="AA108" s="239">
        <v>47</v>
      </c>
      <c r="AB108" s="283"/>
      <c r="AC108" s="283"/>
      <c r="AD108" s="283"/>
      <c r="AE108" s="239">
        <v>6.0000000000000001E-3</v>
      </c>
      <c r="AF108" s="244" t="s">
        <v>633</v>
      </c>
      <c r="AG108" s="233"/>
    </row>
    <row r="109" spans="1:33" ht="30" customHeight="1" x14ac:dyDescent="0.3">
      <c r="A109" s="230">
        <v>17</v>
      </c>
      <c r="B109" s="231">
        <v>332</v>
      </c>
      <c r="C109" s="232" t="s">
        <v>932</v>
      </c>
      <c r="D109" s="231">
        <v>2014</v>
      </c>
      <c r="E109" s="231" t="s">
        <v>816</v>
      </c>
      <c r="F109" s="231"/>
      <c r="G109" s="231">
        <v>3</v>
      </c>
      <c r="H109" s="240">
        <v>1</v>
      </c>
      <c r="I109" s="231">
        <v>1</v>
      </c>
      <c r="J109" s="231">
        <v>1</v>
      </c>
      <c r="K109" s="231" t="s">
        <v>951</v>
      </c>
      <c r="L109" s="239">
        <v>2</v>
      </c>
      <c r="M109" s="239">
        <v>2</v>
      </c>
      <c r="N109" s="239"/>
      <c r="O109" s="239">
        <v>3</v>
      </c>
      <c r="P109" s="239" t="s">
        <v>634</v>
      </c>
      <c r="Q109" s="239" t="s">
        <v>808</v>
      </c>
      <c r="R109" s="239" t="s">
        <v>266</v>
      </c>
      <c r="S109" s="246">
        <v>-0.94750000000000001</v>
      </c>
      <c r="T109" s="246">
        <v>-0.15429999999999999</v>
      </c>
      <c r="U109" s="239">
        <v>55</v>
      </c>
      <c r="V109" s="283"/>
      <c r="W109" s="283"/>
      <c r="X109" s="283"/>
      <c r="Y109" s="239">
        <v>0.51</v>
      </c>
      <c r="Z109" s="239">
        <v>1.87</v>
      </c>
      <c r="AA109" s="239">
        <v>47</v>
      </c>
      <c r="AB109" s="283"/>
      <c r="AC109" s="283"/>
      <c r="AD109" s="283"/>
      <c r="AE109" s="239">
        <v>4.0000000000000001E-3</v>
      </c>
      <c r="AF109" s="283" t="s">
        <v>428</v>
      </c>
      <c r="AG109" s="233"/>
    </row>
    <row r="110" spans="1:33" ht="30" customHeight="1" x14ac:dyDescent="0.3">
      <c r="A110" s="230">
        <v>17</v>
      </c>
      <c r="B110" s="231">
        <v>332</v>
      </c>
      <c r="C110" s="232" t="s">
        <v>272</v>
      </c>
      <c r="D110" s="231">
        <v>2014</v>
      </c>
      <c r="E110" s="231" t="s">
        <v>816</v>
      </c>
      <c r="F110" s="231"/>
      <c r="G110" s="231">
        <v>3</v>
      </c>
      <c r="H110" s="240">
        <v>1</v>
      </c>
      <c r="I110" s="231">
        <v>1</v>
      </c>
      <c r="J110" s="231">
        <v>1</v>
      </c>
      <c r="K110" s="231" t="s">
        <v>951</v>
      </c>
      <c r="L110" s="239">
        <v>2</v>
      </c>
      <c r="M110" s="239">
        <v>2</v>
      </c>
      <c r="N110" s="239"/>
      <c r="O110" s="239">
        <v>3</v>
      </c>
      <c r="P110" s="239" t="s">
        <v>635</v>
      </c>
      <c r="Q110" s="239"/>
      <c r="R110" s="239" t="s">
        <v>266</v>
      </c>
      <c r="S110" s="239">
        <v>0.55000000000000004</v>
      </c>
      <c r="T110" s="239">
        <v>0.43</v>
      </c>
      <c r="U110" s="239">
        <v>55</v>
      </c>
      <c r="V110" s="283"/>
      <c r="W110" s="283"/>
      <c r="X110" s="283"/>
      <c r="Y110" s="239">
        <v>0.86</v>
      </c>
      <c r="Z110" s="239">
        <v>0.57999999999999996</v>
      </c>
      <c r="AA110" s="239">
        <v>47</v>
      </c>
      <c r="AB110" s="283"/>
      <c r="AC110" s="283"/>
      <c r="AD110" s="283"/>
      <c r="AE110" s="239">
        <v>6.0000000000000001E-3</v>
      </c>
      <c r="AF110" s="283" t="s">
        <v>429</v>
      </c>
      <c r="AG110" s="233"/>
    </row>
    <row r="111" spans="1:33" ht="30" customHeight="1" x14ac:dyDescent="0.3">
      <c r="A111" s="230">
        <v>17</v>
      </c>
      <c r="B111" s="231">
        <v>332</v>
      </c>
      <c r="C111" s="232" t="s">
        <v>272</v>
      </c>
      <c r="D111" s="231">
        <v>2014</v>
      </c>
      <c r="E111" s="231" t="s">
        <v>816</v>
      </c>
      <c r="F111" s="231"/>
      <c r="G111" s="231">
        <v>3</v>
      </c>
      <c r="H111" s="240">
        <v>1</v>
      </c>
      <c r="I111" s="231">
        <v>1</v>
      </c>
      <c r="J111" s="231">
        <v>1</v>
      </c>
      <c r="K111" s="231" t="s">
        <v>951</v>
      </c>
      <c r="L111" s="239">
        <v>2</v>
      </c>
      <c r="M111" s="239">
        <v>2</v>
      </c>
      <c r="N111" s="239"/>
      <c r="O111" s="239">
        <v>3</v>
      </c>
      <c r="P111" s="239" t="s">
        <v>636</v>
      </c>
      <c r="Q111" s="284" t="s">
        <v>797</v>
      </c>
      <c r="R111" s="239" t="s">
        <v>266</v>
      </c>
      <c r="S111" s="239">
        <v>0.56999999999999995</v>
      </c>
      <c r="T111" s="239">
        <v>0.41</v>
      </c>
      <c r="U111" s="239">
        <v>55</v>
      </c>
      <c r="V111" s="283"/>
      <c r="W111" s="283"/>
      <c r="X111" s="283"/>
      <c r="Y111" s="239">
        <v>0.86</v>
      </c>
      <c r="Z111" s="239">
        <v>0.55000000000000004</v>
      </c>
      <c r="AA111" s="239">
        <v>47</v>
      </c>
      <c r="AB111" s="283"/>
      <c r="AC111" s="283"/>
      <c r="AD111" s="283"/>
      <c r="AE111" s="239">
        <v>4.0000000000000001E-3</v>
      </c>
      <c r="AF111" s="283" t="s">
        <v>430</v>
      </c>
      <c r="AG111" s="233"/>
    </row>
    <row r="112" spans="1:33" ht="30" customHeight="1" x14ac:dyDescent="0.3">
      <c r="A112" s="230">
        <v>17</v>
      </c>
      <c r="B112" s="231">
        <v>332</v>
      </c>
      <c r="C112" s="232" t="s">
        <v>272</v>
      </c>
      <c r="D112" s="231">
        <v>2014</v>
      </c>
      <c r="E112" s="231" t="s">
        <v>816</v>
      </c>
      <c r="F112" s="231"/>
      <c r="G112" s="231">
        <v>3</v>
      </c>
      <c r="H112" s="240">
        <v>1</v>
      </c>
      <c r="I112" s="231">
        <v>1</v>
      </c>
      <c r="J112" s="231">
        <v>1</v>
      </c>
      <c r="K112" s="231" t="s">
        <v>951</v>
      </c>
      <c r="L112" s="239">
        <v>2</v>
      </c>
      <c r="M112" s="239">
        <v>2</v>
      </c>
      <c r="N112" s="239"/>
      <c r="O112" s="239">
        <v>3</v>
      </c>
      <c r="P112" s="239" t="s">
        <v>637</v>
      </c>
      <c r="Q112" s="239"/>
      <c r="R112" s="239" t="s">
        <v>266</v>
      </c>
      <c r="S112" s="239">
        <v>0.64</v>
      </c>
      <c r="T112" s="239">
        <v>1.36</v>
      </c>
      <c r="U112" s="239">
        <v>55</v>
      </c>
      <c r="V112" s="283"/>
      <c r="W112" s="283"/>
      <c r="X112" s="283"/>
      <c r="Y112" s="239">
        <v>1.1299999999999999</v>
      </c>
      <c r="Z112" s="239">
        <v>1.1599999999999999</v>
      </c>
      <c r="AA112" s="239">
        <v>47</v>
      </c>
      <c r="AB112" s="283"/>
      <c r="AC112" s="283"/>
      <c r="AD112" s="283"/>
      <c r="AE112" s="239">
        <v>2E-3</v>
      </c>
      <c r="AF112" s="244" t="s">
        <v>638</v>
      </c>
      <c r="AG112" s="233"/>
    </row>
    <row r="113" spans="1:33" ht="30" customHeight="1" x14ac:dyDescent="0.3">
      <c r="A113" s="230">
        <v>17</v>
      </c>
      <c r="B113" s="231">
        <v>332</v>
      </c>
      <c r="C113" s="232" t="s">
        <v>272</v>
      </c>
      <c r="D113" s="231">
        <v>2014</v>
      </c>
      <c r="E113" s="231" t="s">
        <v>816</v>
      </c>
      <c r="F113" s="231"/>
      <c r="G113" s="231">
        <v>3</v>
      </c>
      <c r="H113" s="240">
        <v>1</v>
      </c>
      <c r="I113" s="231">
        <v>1</v>
      </c>
      <c r="J113" s="231">
        <v>1</v>
      </c>
      <c r="K113" s="231" t="s">
        <v>951</v>
      </c>
      <c r="L113" s="239">
        <v>2</v>
      </c>
      <c r="M113" s="239">
        <v>2</v>
      </c>
      <c r="N113" s="239"/>
      <c r="O113" s="239">
        <v>3</v>
      </c>
      <c r="P113" s="239" t="s">
        <v>639</v>
      </c>
      <c r="Q113" s="285" t="s">
        <v>796</v>
      </c>
      <c r="R113" s="239" t="s">
        <v>266</v>
      </c>
      <c r="S113" s="239">
        <v>0.7</v>
      </c>
      <c r="T113" s="239">
        <v>1.28</v>
      </c>
      <c r="U113" s="239">
        <v>55</v>
      </c>
      <c r="V113" s="283"/>
      <c r="W113" s="283"/>
      <c r="X113" s="283"/>
      <c r="Y113" s="239">
        <v>1.17</v>
      </c>
      <c r="Z113" s="239">
        <v>1.1599999999999999</v>
      </c>
      <c r="AA113" s="239">
        <v>47</v>
      </c>
      <c r="AB113" s="283"/>
      <c r="AC113" s="283"/>
      <c r="AD113" s="283"/>
      <c r="AE113" s="239">
        <v>4.0000000000000001E-3</v>
      </c>
      <c r="AF113" s="244" t="s">
        <v>640</v>
      </c>
      <c r="AG113" s="233"/>
    </row>
    <row r="114" spans="1:33" ht="30" customHeight="1" x14ac:dyDescent="0.3">
      <c r="A114" s="230">
        <v>17</v>
      </c>
      <c r="B114" s="231">
        <v>332</v>
      </c>
      <c r="C114" s="232" t="s">
        <v>272</v>
      </c>
      <c r="D114" s="231">
        <v>2014</v>
      </c>
      <c r="E114" s="231" t="s">
        <v>817</v>
      </c>
      <c r="F114" s="231"/>
      <c r="G114" s="231">
        <v>3</v>
      </c>
      <c r="H114" s="240">
        <v>1</v>
      </c>
      <c r="I114" s="231">
        <v>1</v>
      </c>
      <c r="J114" s="231">
        <v>1</v>
      </c>
      <c r="K114" s="231" t="s">
        <v>951</v>
      </c>
      <c r="L114" s="239">
        <v>2</v>
      </c>
      <c r="M114" s="239">
        <v>2</v>
      </c>
      <c r="N114" s="239"/>
      <c r="O114" s="239">
        <v>3</v>
      </c>
      <c r="P114" s="239" t="s">
        <v>641</v>
      </c>
      <c r="Q114" s="239"/>
      <c r="R114" s="239" t="s">
        <v>266</v>
      </c>
      <c r="S114" s="239">
        <v>25.59</v>
      </c>
      <c r="T114" s="287">
        <v>0.29099999999999998</v>
      </c>
      <c r="U114" s="239">
        <v>55</v>
      </c>
      <c r="V114" s="283"/>
      <c r="W114" s="283"/>
      <c r="X114" s="283"/>
      <c r="Y114" s="239">
        <v>18.47</v>
      </c>
      <c r="Z114" s="287">
        <v>0.29420000000000002</v>
      </c>
      <c r="AA114" s="239">
        <v>47</v>
      </c>
      <c r="AB114" s="283"/>
      <c r="AC114" s="283"/>
      <c r="AD114" s="283"/>
      <c r="AE114" s="239">
        <v>3.3000000000000002E-2</v>
      </c>
      <c r="AF114" s="283"/>
      <c r="AG114" s="233"/>
    </row>
    <row r="115" spans="1:33" ht="30" customHeight="1" x14ac:dyDescent="0.3">
      <c r="A115" s="230">
        <v>17</v>
      </c>
      <c r="B115" s="231">
        <v>332</v>
      </c>
      <c r="C115" s="232" t="s">
        <v>272</v>
      </c>
      <c r="D115" s="231">
        <v>2014</v>
      </c>
      <c r="E115" s="231" t="s">
        <v>816</v>
      </c>
      <c r="F115" s="231"/>
      <c r="G115" s="231">
        <v>3</v>
      </c>
      <c r="H115" s="240">
        <v>1</v>
      </c>
      <c r="I115" s="231">
        <v>1</v>
      </c>
      <c r="J115" s="231">
        <v>1</v>
      </c>
      <c r="K115" s="231" t="s">
        <v>951</v>
      </c>
      <c r="L115" s="239">
        <v>2</v>
      </c>
      <c r="M115" s="239">
        <v>2</v>
      </c>
      <c r="N115" s="239"/>
      <c r="O115" s="239">
        <v>3</v>
      </c>
      <c r="P115" s="239" t="s">
        <v>642</v>
      </c>
      <c r="Q115" s="239"/>
      <c r="R115" s="239" t="s">
        <v>266</v>
      </c>
      <c r="S115" s="239">
        <v>24.08</v>
      </c>
      <c r="T115" s="287">
        <v>0.27439999999999998</v>
      </c>
      <c r="U115" s="239">
        <v>55</v>
      </c>
      <c r="V115" s="283"/>
      <c r="W115" s="283"/>
      <c r="X115" s="283"/>
      <c r="Y115" s="239">
        <v>18.329999999999998</v>
      </c>
      <c r="Z115" s="287">
        <v>0.28699999999999998</v>
      </c>
      <c r="AA115" s="239">
        <v>47</v>
      </c>
      <c r="AB115" s="283"/>
      <c r="AC115" s="283"/>
      <c r="AD115" s="283"/>
      <c r="AE115" s="239">
        <v>2.5000000000000001E-2</v>
      </c>
      <c r="AF115" s="283"/>
      <c r="AG115" s="233"/>
    </row>
    <row r="116" spans="1:33" ht="30" customHeight="1" x14ac:dyDescent="0.3">
      <c r="A116" s="230">
        <v>17</v>
      </c>
      <c r="B116" s="231">
        <v>332</v>
      </c>
      <c r="C116" s="232" t="s">
        <v>272</v>
      </c>
      <c r="D116" s="231">
        <v>2014</v>
      </c>
      <c r="E116" s="231" t="s">
        <v>816</v>
      </c>
      <c r="F116" s="231"/>
      <c r="G116" s="231">
        <v>3</v>
      </c>
      <c r="H116" s="240">
        <v>1</v>
      </c>
      <c r="I116" s="231">
        <v>1</v>
      </c>
      <c r="J116" s="231">
        <v>1</v>
      </c>
      <c r="K116" s="231" t="s">
        <v>951</v>
      </c>
      <c r="L116" s="239">
        <v>2</v>
      </c>
      <c r="M116" s="239">
        <v>2</v>
      </c>
      <c r="N116" s="239"/>
      <c r="O116" s="239">
        <v>3</v>
      </c>
      <c r="P116" s="239" t="s">
        <v>431</v>
      </c>
      <c r="Q116" s="239"/>
      <c r="R116" s="239" t="s">
        <v>266</v>
      </c>
      <c r="S116" s="287">
        <v>0.90900000000000003</v>
      </c>
      <c r="T116" s="239"/>
      <c r="U116" s="239">
        <v>55</v>
      </c>
      <c r="V116" s="239"/>
      <c r="W116" s="239"/>
      <c r="X116" s="239"/>
      <c r="Y116" s="287">
        <v>0.59599999999999997</v>
      </c>
      <c r="Z116" s="239"/>
      <c r="AA116" s="239">
        <v>47</v>
      </c>
      <c r="AB116" s="239"/>
      <c r="AC116" s="239"/>
      <c r="AD116" s="239"/>
      <c r="AE116" s="239" t="s">
        <v>258</v>
      </c>
      <c r="AF116" s="244" t="s">
        <v>432</v>
      </c>
      <c r="AG116" s="233"/>
    </row>
    <row r="117" spans="1:33" ht="30" customHeight="1" x14ac:dyDescent="0.3">
      <c r="A117" s="230">
        <v>17</v>
      </c>
      <c r="B117" s="231">
        <v>332</v>
      </c>
      <c r="C117" s="232" t="s">
        <v>272</v>
      </c>
      <c r="D117" s="231">
        <v>2014</v>
      </c>
      <c r="E117" s="231" t="s">
        <v>816</v>
      </c>
      <c r="F117" s="231"/>
      <c r="G117" s="231">
        <v>3</v>
      </c>
      <c r="H117" s="240">
        <v>1</v>
      </c>
      <c r="I117" s="231">
        <v>1</v>
      </c>
      <c r="J117" s="231">
        <v>1</v>
      </c>
      <c r="K117" s="231" t="s">
        <v>951</v>
      </c>
      <c r="L117" s="239">
        <v>2</v>
      </c>
      <c r="M117" s="239">
        <v>2</v>
      </c>
      <c r="N117" s="239"/>
      <c r="O117" s="239">
        <v>3</v>
      </c>
      <c r="P117" s="239" t="s">
        <v>433</v>
      </c>
      <c r="Q117" s="239"/>
      <c r="R117" s="239" t="s">
        <v>411</v>
      </c>
      <c r="S117" s="239">
        <v>1.38</v>
      </c>
      <c r="T117" s="239">
        <v>1.1299999999999999</v>
      </c>
      <c r="U117" s="239">
        <v>55</v>
      </c>
      <c r="V117" s="239"/>
      <c r="W117" s="239"/>
      <c r="X117" s="239"/>
      <c r="Y117" s="239">
        <v>1.36</v>
      </c>
      <c r="Z117" s="239">
        <v>1.1599999999999999</v>
      </c>
      <c r="AA117" s="239">
        <v>47</v>
      </c>
      <c r="AB117" s="239"/>
      <c r="AC117" s="239"/>
      <c r="AD117" s="239"/>
      <c r="AE117" s="239" t="s">
        <v>434</v>
      </c>
      <c r="AF117" s="244" t="s">
        <v>435</v>
      </c>
      <c r="AG117" s="233"/>
    </row>
    <row r="118" spans="1:33" ht="30" customHeight="1" x14ac:dyDescent="0.3">
      <c r="A118" s="230">
        <v>17</v>
      </c>
      <c r="B118" s="231">
        <v>332</v>
      </c>
      <c r="C118" s="232" t="s">
        <v>272</v>
      </c>
      <c r="D118" s="231">
        <v>2014</v>
      </c>
      <c r="E118" s="231" t="s">
        <v>816</v>
      </c>
      <c r="F118" s="231"/>
      <c r="G118" s="231">
        <v>3</v>
      </c>
      <c r="H118" s="240">
        <v>1</v>
      </c>
      <c r="I118" s="231">
        <v>1</v>
      </c>
      <c r="J118" s="231">
        <v>1</v>
      </c>
      <c r="K118" s="231" t="s">
        <v>951</v>
      </c>
      <c r="L118" s="239">
        <v>2</v>
      </c>
      <c r="M118" s="239">
        <v>2</v>
      </c>
      <c r="N118" s="239"/>
      <c r="O118" s="239">
        <v>3</v>
      </c>
      <c r="P118" s="239" t="s">
        <v>433</v>
      </c>
      <c r="Q118" s="239"/>
      <c r="R118" s="239" t="s">
        <v>266</v>
      </c>
      <c r="S118" s="239">
        <v>0.56000000000000005</v>
      </c>
      <c r="T118" s="239">
        <v>1.31</v>
      </c>
      <c r="U118" s="239">
        <v>55</v>
      </c>
      <c r="V118" s="239"/>
      <c r="W118" s="239"/>
      <c r="X118" s="239"/>
      <c r="Y118" s="239">
        <v>0.11</v>
      </c>
      <c r="Z118" s="239">
        <v>1.31</v>
      </c>
      <c r="AA118" s="239">
        <v>47</v>
      </c>
      <c r="AB118" s="239"/>
      <c r="AC118" s="239"/>
      <c r="AD118" s="239"/>
      <c r="AE118" s="239" t="s">
        <v>436</v>
      </c>
      <c r="AF118" s="244" t="s">
        <v>435</v>
      </c>
      <c r="AG118" s="233"/>
    </row>
    <row r="119" spans="1:33" s="269" customFormat="1" ht="30" customHeight="1" x14ac:dyDescent="0.3">
      <c r="A119" s="230">
        <v>5</v>
      </c>
      <c r="B119" s="231">
        <v>327</v>
      </c>
      <c r="C119" s="266" t="s">
        <v>276</v>
      </c>
      <c r="D119" s="267">
        <v>2014</v>
      </c>
      <c r="E119" s="231" t="s">
        <v>819</v>
      </c>
      <c r="F119" s="231">
        <v>1</v>
      </c>
      <c r="G119" s="231">
        <v>4</v>
      </c>
      <c r="H119" s="267">
        <v>1</v>
      </c>
      <c r="I119" s="268">
        <v>1</v>
      </c>
      <c r="J119" s="231">
        <v>1</v>
      </c>
      <c r="K119" s="231" t="s">
        <v>953</v>
      </c>
      <c r="L119" s="274">
        <v>1</v>
      </c>
      <c r="M119" s="274">
        <v>1</v>
      </c>
      <c r="N119" s="274" t="s">
        <v>967</v>
      </c>
      <c r="O119" s="274">
        <v>4</v>
      </c>
      <c r="P119" s="239" t="s">
        <v>643</v>
      </c>
      <c r="Q119" s="239"/>
      <c r="R119" s="239" t="s">
        <v>284</v>
      </c>
      <c r="S119" s="305">
        <v>1</v>
      </c>
      <c r="T119" s="273">
        <f>ABS((X119-W119)/1.35)</f>
        <v>4.4444444444444438</v>
      </c>
      <c r="U119" s="239">
        <v>21</v>
      </c>
      <c r="V119" s="239">
        <v>1</v>
      </c>
      <c r="W119" s="239">
        <v>0</v>
      </c>
      <c r="X119" s="239">
        <v>6</v>
      </c>
      <c r="Y119" s="305">
        <v>1</v>
      </c>
      <c r="Z119" s="273">
        <f>ABS((AD119-AC119)/1.35)</f>
        <v>2.2222222222222219</v>
      </c>
      <c r="AA119" s="239">
        <v>20</v>
      </c>
      <c r="AB119" s="239">
        <v>1</v>
      </c>
      <c r="AC119" s="239">
        <v>0</v>
      </c>
      <c r="AD119" s="239">
        <v>3</v>
      </c>
      <c r="AE119" s="239" t="s">
        <v>250</v>
      </c>
      <c r="AF119" s="239"/>
      <c r="AG119" s="230"/>
    </row>
    <row r="120" spans="1:33" s="151" customFormat="1" ht="30" customHeight="1" x14ac:dyDescent="0.3">
      <c r="A120" s="230">
        <v>5</v>
      </c>
      <c r="B120" s="231">
        <v>327</v>
      </c>
      <c r="C120" s="266" t="s">
        <v>276</v>
      </c>
      <c r="D120" s="267">
        <v>2014</v>
      </c>
      <c r="E120" s="231" t="s">
        <v>819</v>
      </c>
      <c r="F120" s="231"/>
      <c r="G120" s="231">
        <v>4</v>
      </c>
      <c r="H120" s="267">
        <v>1</v>
      </c>
      <c r="I120" s="268">
        <v>1</v>
      </c>
      <c r="J120" s="231">
        <v>1</v>
      </c>
      <c r="K120" s="231" t="s">
        <v>953</v>
      </c>
      <c r="L120" s="274">
        <v>1</v>
      </c>
      <c r="M120" s="274">
        <v>1</v>
      </c>
      <c r="N120" s="274"/>
      <c r="O120" s="274">
        <v>4</v>
      </c>
      <c r="P120" s="239" t="s">
        <v>437</v>
      </c>
      <c r="Q120" s="239"/>
      <c r="R120" s="239" t="s">
        <v>646</v>
      </c>
      <c r="S120" s="239">
        <v>1</v>
      </c>
      <c r="T120" s="273">
        <f>ABS((X120-W120)/1.35)</f>
        <v>2.9629629629629628</v>
      </c>
      <c r="U120" s="239">
        <v>21</v>
      </c>
      <c r="V120" s="239">
        <v>1</v>
      </c>
      <c r="W120" s="239">
        <v>0</v>
      </c>
      <c r="X120" s="239">
        <v>4</v>
      </c>
      <c r="Y120" s="239">
        <v>1.5</v>
      </c>
      <c r="Z120" s="273">
        <f>ABS((AD120-AC120)/1.35)</f>
        <v>2.9629629629629628</v>
      </c>
      <c r="AA120" s="283">
        <v>20</v>
      </c>
      <c r="AB120" s="239">
        <v>1.5</v>
      </c>
      <c r="AC120" s="239">
        <v>0</v>
      </c>
      <c r="AD120" s="239">
        <v>4</v>
      </c>
      <c r="AE120" s="239" t="s">
        <v>250</v>
      </c>
      <c r="AF120" s="283"/>
      <c r="AG120" s="233"/>
    </row>
    <row r="121" spans="1:33" s="151" customFormat="1" ht="30" customHeight="1" x14ac:dyDescent="0.3">
      <c r="A121" s="230">
        <v>5</v>
      </c>
      <c r="B121" s="231">
        <v>327</v>
      </c>
      <c r="C121" s="266" t="s">
        <v>276</v>
      </c>
      <c r="D121" s="267">
        <v>2014</v>
      </c>
      <c r="E121" s="231" t="s">
        <v>819</v>
      </c>
      <c r="F121" s="231"/>
      <c r="G121" s="231">
        <v>4</v>
      </c>
      <c r="H121" s="267">
        <v>1</v>
      </c>
      <c r="I121" s="268">
        <v>1</v>
      </c>
      <c r="J121" s="231">
        <v>1</v>
      </c>
      <c r="K121" s="231" t="s">
        <v>953</v>
      </c>
      <c r="L121" s="274">
        <v>1</v>
      </c>
      <c r="M121" s="274">
        <v>1</v>
      </c>
      <c r="N121" s="274"/>
      <c r="O121" s="274">
        <v>4</v>
      </c>
      <c r="P121" s="239" t="s">
        <v>438</v>
      </c>
      <c r="Q121" s="239"/>
      <c r="R121" s="239" t="s">
        <v>284</v>
      </c>
      <c r="S121" s="239">
        <v>6.5</v>
      </c>
      <c r="T121" s="273">
        <f>ABS((X121-W121)/1.35)</f>
        <v>26.666666666666664</v>
      </c>
      <c r="U121" s="239">
        <v>21</v>
      </c>
      <c r="V121" s="239">
        <v>6.5</v>
      </c>
      <c r="W121" s="239">
        <v>0</v>
      </c>
      <c r="X121" s="239">
        <v>36</v>
      </c>
      <c r="Y121" s="239">
        <v>7</v>
      </c>
      <c r="Z121" s="273">
        <f>ABS((AD121-AC121)/1.35)</f>
        <v>66.666666666666657</v>
      </c>
      <c r="AA121" s="283">
        <v>20</v>
      </c>
      <c r="AB121" s="239">
        <v>7</v>
      </c>
      <c r="AC121" s="239">
        <v>0</v>
      </c>
      <c r="AD121" s="239">
        <v>90</v>
      </c>
      <c r="AE121" s="239" t="s">
        <v>250</v>
      </c>
      <c r="AF121" s="283"/>
      <c r="AG121" s="233"/>
    </row>
    <row r="122" spans="1:33" s="151" customFormat="1" ht="30" customHeight="1" x14ac:dyDescent="0.3">
      <c r="A122" s="230">
        <v>5</v>
      </c>
      <c r="B122" s="231">
        <v>327</v>
      </c>
      <c r="C122" s="266" t="s">
        <v>276</v>
      </c>
      <c r="D122" s="267">
        <v>2014</v>
      </c>
      <c r="E122" s="231" t="s">
        <v>819</v>
      </c>
      <c r="F122" s="231"/>
      <c r="G122" s="231">
        <v>4</v>
      </c>
      <c r="H122" s="267">
        <v>1</v>
      </c>
      <c r="I122" s="268">
        <v>1</v>
      </c>
      <c r="J122" s="231">
        <v>1</v>
      </c>
      <c r="K122" s="231" t="s">
        <v>953</v>
      </c>
      <c r="L122" s="274">
        <v>1</v>
      </c>
      <c r="M122" s="274">
        <v>1</v>
      </c>
      <c r="N122" s="274"/>
      <c r="O122" s="274">
        <v>4</v>
      </c>
      <c r="P122" s="239" t="s">
        <v>437</v>
      </c>
      <c r="Q122" s="239"/>
      <c r="R122" s="239" t="s">
        <v>277</v>
      </c>
      <c r="S122" s="239">
        <v>2</v>
      </c>
      <c r="T122" s="273">
        <f>ABS((X122-W122)/1.35)</f>
        <v>13.333333333333332</v>
      </c>
      <c r="U122" s="239">
        <v>21</v>
      </c>
      <c r="V122" s="239">
        <v>2</v>
      </c>
      <c r="W122" s="239">
        <v>0</v>
      </c>
      <c r="X122" s="239">
        <v>18</v>
      </c>
      <c r="Y122" s="239">
        <v>1</v>
      </c>
      <c r="Z122" s="273">
        <f>ABS((AD122-AC122)/1.35)</f>
        <v>88.888888888888886</v>
      </c>
      <c r="AA122" s="283">
        <v>20</v>
      </c>
      <c r="AB122" s="239">
        <v>1</v>
      </c>
      <c r="AC122" s="239">
        <v>0</v>
      </c>
      <c r="AD122" s="239">
        <v>120</v>
      </c>
      <c r="AE122" s="239" t="s">
        <v>250</v>
      </c>
      <c r="AF122" s="283"/>
      <c r="AG122" s="233"/>
    </row>
    <row r="123" spans="1:33" s="151" customFormat="1" ht="30" customHeight="1" x14ac:dyDescent="0.3">
      <c r="A123" s="230">
        <v>5</v>
      </c>
      <c r="B123" s="231">
        <v>327</v>
      </c>
      <c r="C123" s="266" t="s">
        <v>276</v>
      </c>
      <c r="D123" s="267">
        <v>2014</v>
      </c>
      <c r="E123" s="231" t="s">
        <v>819</v>
      </c>
      <c r="F123" s="231"/>
      <c r="G123" s="231">
        <v>4</v>
      </c>
      <c r="H123" s="267">
        <v>1</v>
      </c>
      <c r="I123" s="268">
        <v>1</v>
      </c>
      <c r="J123" s="231">
        <v>1</v>
      </c>
      <c r="K123" s="231" t="s">
        <v>953</v>
      </c>
      <c r="L123" s="274">
        <v>1</v>
      </c>
      <c r="M123" s="274">
        <v>1</v>
      </c>
      <c r="N123" s="274"/>
      <c r="O123" s="274">
        <v>4</v>
      </c>
      <c r="P123" s="239" t="s">
        <v>439</v>
      </c>
      <c r="Q123" s="239"/>
      <c r="R123" s="239" t="s">
        <v>411</v>
      </c>
      <c r="S123" s="239" t="s">
        <v>440</v>
      </c>
      <c r="T123" s="286">
        <v>0.19</v>
      </c>
      <c r="U123" s="239">
        <v>21</v>
      </c>
      <c r="V123" s="239"/>
      <c r="W123" s="239"/>
      <c r="X123" s="239"/>
      <c r="Y123" s="239" t="s">
        <v>441</v>
      </c>
      <c r="Z123" s="286">
        <v>0.45</v>
      </c>
      <c r="AA123" s="239">
        <v>20</v>
      </c>
      <c r="AB123" s="239"/>
      <c r="AC123" s="239"/>
      <c r="AD123" s="239"/>
      <c r="AE123" s="239">
        <v>4.5999999999999999E-2</v>
      </c>
      <c r="AF123" s="244"/>
      <c r="AG123" s="233"/>
    </row>
    <row r="124" spans="1:33" s="151" customFormat="1" ht="30" customHeight="1" x14ac:dyDescent="0.3">
      <c r="A124" s="230">
        <v>5</v>
      </c>
      <c r="B124" s="231">
        <v>327</v>
      </c>
      <c r="C124" s="266" t="s">
        <v>276</v>
      </c>
      <c r="D124" s="267">
        <v>2014</v>
      </c>
      <c r="E124" s="231" t="s">
        <v>819</v>
      </c>
      <c r="F124" s="231"/>
      <c r="G124" s="231">
        <v>4</v>
      </c>
      <c r="H124" s="267">
        <v>1</v>
      </c>
      <c r="I124" s="268">
        <v>1</v>
      </c>
      <c r="J124" s="231">
        <v>1</v>
      </c>
      <c r="K124" s="231" t="s">
        <v>953</v>
      </c>
      <c r="L124" s="274">
        <v>1</v>
      </c>
      <c r="M124" s="274">
        <v>1</v>
      </c>
      <c r="N124" s="274"/>
      <c r="O124" s="274">
        <v>4</v>
      </c>
      <c r="P124" s="239" t="s">
        <v>439</v>
      </c>
      <c r="Q124" s="239"/>
      <c r="R124" s="239" t="s">
        <v>277</v>
      </c>
      <c r="S124" s="239" t="s">
        <v>442</v>
      </c>
      <c r="T124" s="286">
        <v>0.62</v>
      </c>
      <c r="U124" s="239">
        <v>21</v>
      </c>
      <c r="V124" s="239"/>
      <c r="W124" s="239"/>
      <c r="X124" s="239"/>
      <c r="Y124" s="239" t="s">
        <v>443</v>
      </c>
      <c r="Z124" s="286">
        <v>0.35</v>
      </c>
      <c r="AA124" s="239">
        <v>20</v>
      </c>
      <c r="AB124" s="239"/>
      <c r="AC124" s="239"/>
      <c r="AD124" s="239"/>
      <c r="AE124" s="239">
        <v>0.158</v>
      </c>
      <c r="AF124" s="244"/>
      <c r="AG124" s="233"/>
    </row>
    <row r="125" spans="1:33" s="151" customFormat="1" ht="30" customHeight="1" x14ac:dyDescent="0.3">
      <c r="A125" s="230">
        <v>5</v>
      </c>
      <c r="B125" s="231">
        <v>327</v>
      </c>
      <c r="C125" s="266" t="s">
        <v>276</v>
      </c>
      <c r="D125" s="267">
        <v>2014</v>
      </c>
      <c r="E125" s="231" t="s">
        <v>819</v>
      </c>
      <c r="F125" s="231"/>
      <c r="G125" s="231">
        <v>4</v>
      </c>
      <c r="H125" s="267">
        <v>1</v>
      </c>
      <c r="I125" s="268">
        <v>1</v>
      </c>
      <c r="J125" s="231">
        <v>1</v>
      </c>
      <c r="K125" s="231" t="s">
        <v>953</v>
      </c>
      <c r="L125" s="274">
        <v>1</v>
      </c>
      <c r="M125" s="274">
        <v>1</v>
      </c>
      <c r="N125" s="274"/>
      <c r="O125" s="274">
        <v>4</v>
      </c>
      <c r="P125" s="239" t="s">
        <v>735</v>
      </c>
      <c r="Q125" s="239"/>
      <c r="R125" s="239" t="s">
        <v>411</v>
      </c>
      <c r="S125" s="239" t="s">
        <v>445</v>
      </c>
      <c r="T125" s="239"/>
      <c r="U125" s="239">
        <v>21</v>
      </c>
      <c r="V125" s="239"/>
      <c r="W125" s="239"/>
      <c r="X125" s="239"/>
      <c r="Y125" s="239" t="s">
        <v>445</v>
      </c>
      <c r="Z125" s="239"/>
      <c r="AA125" s="283">
        <v>20</v>
      </c>
      <c r="AB125" s="239"/>
      <c r="AC125" s="239"/>
      <c r="AD125" s="239"/>
      <c r="AE125" s="239" t="s">
        <v>434</v>
      </c>
      <c r="AF125" s="244" t="s">
        <v>647</v>
      </c>
      <c r="AG125" s="233"/>
    </row>
    <row r="126" spans="1:33" s="151" customFormat="1" ht="30" customHeight="1" x14ac:dyDescent="0.3">
      <c r="A126" s="230">
        <v>5</v>
      </c>
      <c r="B126" s="231">
        <v>327</v>
      </c>
      <c r="C126" s="266" t="s">
        <v>276</v>
      </c>
      <c r="D126" s="267">
        <v>2014</v>
      </c>
      <c r="E126" s="231" t="s">
        <v>819</v>
      </c>
      <c r="F126" s="231"/>
      <c r="G126" s="231">
        <v>4</v>
      </c>
      <c r="H126" s="267">
        <v>1</v>
      </c>
      <c r="I126" s="268">
        <v>1</v>
      </c>
      <c r="J126" s="231">
        <v>1</v>
      </c>
      <c r="K126" s="231" t="s">
        <v>953</v>
      </c>
      <c r="L126" s="274">
        <v>1</v>
      </c>
      <c r="M126" s="274">
        <v>1</v>
      </c>
      <c r="N126" s="274"/>
      <c r="O126" s="274">
        <v>4</v>
      </c>
      <c r="P126" s="239" t="s">
        <v>444</v>
      </c>
      <c r="Q126" s="239"/>
      <c r="R126" s="239" t="s">
        <v>284</v>
      </c>
      <c r="S126" s="239" t="s">
        <v>446</v>
      </c>
      <c r="T126" s="239"/>
      <c r="U126" s="239">
        <v>21</v>
      </c>
      <c r="V126" s="239"/>
      <c r="W126" s="239"/>
      <c r="X126" s="239"/>
      <c r="Y126" s="239" t="s">
        <v>901</v>
      </c>
      <c r="Z126" s="239"/>
      <c r="AA126" s="239">
        <v>20</v>
      </c>
      <c r="AB126" s="239"/>
      <c r="AC126" s="239"/>
      <c r="AD126" s="239"/>
      <c r="AE126" s="239" t="s">
        <v>434</v>
      </c>
      <c r="AF126" s="244"/>
      <c r="AG126" s="233"/>
    </row>
    <row r="127" spans="1:33" s="151" customFormat="1" ht="30" customHeight="1" x14ac:dyDescent="0.3">
      <c r="A127" s="230">
        <v>5</v>
      </c>
      <c r="B127" s="231">
        <v>327</v>
      </c>
      <c r="C127" s="266" t="s">
        <v>276</v>
      </c>
      <c r="D127" s="267">
        <v>2014</v>
      </c>
      <c r="E127" s="231" t="s">
        <v>819</v>
      </c>
      <c r="F127" s="231"/>
      <c r="G127" s="231">
        <v>4</v>
      </c>
      <c r="H127" s="267">
        <v>1</v>
      </c>
      <c r="I127" s="268">
        <v>1</v>
      </c>
      <c r="J127" s="231">
        <v>1</v>
      </c>
      <c r="K127" s="231" t="s">
        <v>953</v>
      </c>
      <c r="L127" s="274">
        <v>1</v>
      </c>
      <c r="M127" s="274">
        <v>1</v>
      </c>
      <c r="N127" s="274"/>
      <c r="O127" s="274">
        <v>4</v>
      </c>
      <c r="P127" s="239" t="s">
        <v>444</v>
      </c>
      <c r="Q127" s="239"/>
      <c r="R127" s="239" t="s">
        <v>277</v>
      </c>
      <c r="S127" s="239" t="s">
        <v>446</v>
      </c>
      <c r="T127" s="239"/>
      <c r="U127" s="239">
        <v>21</v>
      </c>
      <c r="V127" s="239"/>
      <c r="W127" s="239"/>
      <c r="X127" s="239"/>
      <c r="Y127" s="239" t="s">
        <v>901</v>
      </c>
      <c r="Z127" s="239"/>
      <c r="AA127" s="239">
        <v>20</v>
      </c>
      <c r="AB127" s="239"/>
      <c r="AC127" s="239"/>
      <c r="AD127" s="239"/>
      <c r="AE127" s="239" t="s">
        <v>434</v>
      </c>
      <c r="AF127" s="244"/>
      <c r="AG127" s="233"/>
    </row>
    <row r="128" spans="1:33" s="151" customFormat="1" ht="30" customHeight="1" x14ac:dyDescent="0.3">
      <c r="A128" s="230">
        <v>5</v>
      </c>
      <c r="B128" s="231">
        <v>327</v>
      </c>
      <c r="C128" s="266" t="s">
        <v>276</v>
      </c>
      <c r="D128" s="267">
        <v>2014</v>
      </c>
      <c r="E128" s="231" t="s">
        <v>819</v>
      </c>
      <c r="F128" s="231"/>
      <c r="G128" s="231">
        <v>4</v>
      </c>
      <c r="H128" s="267">
        <v>1</v>
      </c>
      <c r="I128" s="268">
        <v>1</v>
      </c>
      <c r="J128" s="231">
        <v>1</v>
      </c>
      <c r="K128" s="231" t="s">
        <v>953</v>
      </c>
      <c r="L128" s="274">
        <v>1</v>
      </c>
      <c r="M128" s="274">
        <v>1</v>
      </c>
      <c r="N128" s="274"/>
      <c r="O128" s="274">
        <v>4</v>
      </c>
      <c r="P128" s="239" t="s">
        <v>447</v>
      </c>
      <c r="Q128" s="239" t="s">
        <v>727</v>
      </c>
      <c r="R128" s="239" t="s">
        <v>411</v>
      </c>
      <c r="S128" s="239">
        <v>4.9000000000000004</v>
      </c>
      <c r="T128" s="239"/>
      <c r="U128" s="239">
        <v>21</v>
      </c>
      <c r="V128" s="239"/>
      <c r="W128" s="239"/>
      <c r="X128" s="239"/>
      <c r="Y128" s="239">
        <v>5.14</v>
      </c>
      <c r="Z128" s="239"/>
      <c r="AA128" s="239">
        <v>20</v>
      </c>
      <c r="AB128" s="239"/>
      <c r="AC128" s="239"/>
      <c r="AD128" s="239"/>
      <c r="AE128" s="239" t="s">
        <v>650</v>
      </c>
      <c r="AF128" s="244" t="s">
        <v>448</v>
      </c>
      <c r="AG128" s="233"/>
    </row>
    <row r="129" spans="1:33" s="151" customFormat="1" ht="30" customHeight="1" x14ac:dyDescent="0.3">
      <c r="A129" s="230">
        <v>5</v>
      </c>
      <c r="B129" s="231">
        <v>327</v>
      </c>
      <c r="C129" s="266" t="s">
        <v>942</v>
      </c>
      <c r="D129" s="267">
        <v>2014</v>
      </c>
      <c r="E129" s="231" t="s">
        <v>819</v>
      </c>
      <c r="F129" s="231"/>
      <c r="G129" s="231">
        <v>4</v>
      </c>
      <c r="H129" s="267">
        <v>1</v>
      </c>
      <c r="I129" s="268">
        <v>1</v>
      </c>
      <c r="J129" s="231">
        <v>1</v>
      </c>
      <c r="K129" s="231" t="s">
        <v>953</v>
      </c>
      <c r="L129" s="274">
        <v>1</v>
      </c>
      <c r="M129" s="274">
        <v>1</v>
      </c>
      <c r="N129" s="274"/>
      <c r="O129" s="274">
        <v>4</v>
      </c>
      <c r="P129" s="239" t="s">
        <v>447</v>
      </c>
      <c r="Q129" s="239" t="s">
        <v>396</v>
      </c>
      <c r="R129" s="239" t="s">
        <v>284</v>
      </c>
      <c r="S129" s="239">
        <v>5.8</v>
      </c>
      <c r="T129" s="239"/>
      <c r="U129" s="239">
        <v>21</v>
      </c>
      <c r="V129" s="239"/>
      <c r="W129" s="239"/>
      <c r="X129" s="239"/>
      <c r="Y129" s="239">
        <v>5.46</v>
      </c>
      <c r="Z129" s="239"/>
      <c r="AA129" s="239">
        <v>20</v>
      </c>
      <c r="AB129" s="239"/>
      <c r="AC129" s="239"/>
      <c r="AD129" s="239"/>
      <c r="AE129" s="239" t="s">
        <v>648</v>
      </c>
      <c r="AF129" s="244" t="s">
        <v>649</v>
      </c>
      <c r="AG129" s="233"/>
    </row>
    <row r="130" spans="1:33" s="151" customFormat="1" ht="30" customHeight="1" x14ac:dyDescent="0.3">
      <c r="A130" s="230">
        <v>5</v>
      </c>
      <c r="B130" s="231">
        <v>327</v>
      </c>
      <c r="C130" s="266" t="s">
        <v>276</v>
      </c>
      <c r="D130" s="267">
        <v>2014</v>
      </c>
      <c r="E130" s="231" t="s">
        <v>819</v>
      </c>
      <c r="F130" s="231"/>
      <c r="G130" s="231">
        <v>4</v>
      </c>
      <c r="H130" s="267">
        <v>1</v>
      </c>
      <c r="I130" s="268">
        <v>1</v>
      </c>
      <c r="J130" s="231">
        <v>1</v>
      </c>
      <c r="K130" s="231" t="s">
        <v>953</v>
      </c>
      <c r="L130" s="274">
        <v>1</v>
      </c>
      <c r="M130" s="274">
        <v>1</v>
      </c>
      <c r="N130" s="274"/>
      <c r="O130" s="274">
        <v>4</v>
      </c>
      <c r="P130" s="239" t="s">
        <v>447</v>
      </c>
      <c r="Q130" s="239" t="s">
        <v>811</v>
      </c>
      <c r="R130" s="239" t="s">
        <v>277</v>
      </c>
      <c r="S130" s="239">
        <v>6.4</v>
      </c>
      <c r="T130" s="239"/>
      <c r="U130" s="239">
        <v>21</v>
      </c>
      <c r="V130" s="239"/>
      <c r="W130" s="239"/>
      <c r="X130" s="239"/>
      <c r="Y130" s="239">
        <v>5.42</v>
      </c>
      <c r="Z130" s="239"/>
      <c r="AA130" s="239">
        <v>20</v>
      </c>
      <c r="AB130" s="239"/>
      <c r="AC130" s="239"/>
      <c r="AD130" s="239"/>
      <c r="AE130" s="239">
        <v>1.2E-2</v>
      </c>
      <c r="AF130" s="244" t="s">
        <v>449</v>
      </c>
      <c r="AG130" s="233"/>
    </row>
    <row r="131" spans="1:33" s="236" customFormat="1" ht="30" customHeight="1" x14ac:dyDescent="0.3">
      <c r="A131" s="230">
        <v>5</v>
      </c>
      <c r="B131" s="231">
        <v>327</v>
      </c>
      <c r="C131" s="266" t="s">
        <v>276</v>
      </c>
      <c r="D131" s="267">
        <v>2014</v>
      </c>
      <c r="E131" s="231" t="s">
        <v>819</v>
      </c>
      <c r="F131" s="231"/>
      <c r="G131" s="231">
        <v>4</v>
      </c>
      <c r="H131" s="267">
        <v>1</v>
      </c>
      <c r="I131" s="268">
        <v>1</v>
      </c>
      <c r="J131" s="231">
        <v>1</v>
      </c>
      <c r="K131" s="231" t="s">
        <v>953</v>
      </c>
      <c r="L131" s="274">
        <v>1</v>
      </c>
      <c r="M131" s="274">
        <v>1</v>
      </c>
      <c r="N131" s="274"/>
      <c r="O131" s="274">
        <v>4</v>
      </c>
      <c r="P131" s="239" t="s">
        <v>943</v>
      </c>
      <c r="Q131" s="239" t="s">
        <v>902</v>
      </c>
      <c r="R131" s="239" t="s">
        <v>277</v>
      </c>
      <c r="S131" s="294">
        <f>S130-S128</f>
        <v>1.5</v>
      </c>
      <c r="T131" s="294">
        <f>T129-T130</f>
        <v>0</v>
      </c>
      <c r="U131" s="239">
        <v>21</v>
      </c>
      <c r="V131" s="239"/>
      <c r="W131" s="239"/>
      <c r="X131" s="239"/>
      <c r="Y131" s="294">
        <f>Y128-Y130</f>
        <v>-0.28000000000000025</v>
      </c>
      <c r="Z131" s="294">
        <f>Z129-Z130</f>
        <v>0</v>
      </c>
      <c r="AA131" s="239">
        <v>20</v>
      </c>
      <c r="AB131" s="239"/>
      <c r="AC131" s="239"/>
      <c r="AD131" s="239"/>
      <c r="AE131" s="239">
        <v>1.2E-2</v>
      </c>
      <c r="AF131" s="244" t="s">
        <v>449</v>
      </c>
      <c r="AG131" s="233"/>
    </row>
    <row r="132" spans="1:33" s="235" customFormat="1" ht="30" customHeight="1" x14ac:dyDescent="0.3">
      <c r="A132" s="230">
        <v>18</v>
      </c>
      <c r="B132" s="231">
        <v>345</v>
      </c>
      <c r="C132" s="232" t="s">
        <v>278</v>
      </c>
      <c r="D132" s="231">
        <v>2013</v>
      </c>
      <c r="E132" s="231" t="s">
        <v>816</v>
      </c>
      <c r="F132" s="231">
        <v>1</v>
      </c>
      <c r="G132" s="231">
        <v>3</v>
      </c>
      <c r="H132" s="240">
        <v>1</v>
      </c>
      <c r="I132" s="231">
        <v>1</v>
      </c>
      <c r="J132" s="231">
        <v>2</v>
      </c>
      <c r="K132" s="231" t="s">
        <v>954</v>
      </c>
      <c r="L132" s="239">
        <v>2</v>
      </c>
      <c r="M132" s="239">
        <v>3</v>
      </c>
      <c r="N132" s="239">
        <v>94.08</v>
      </c>
      <c r="O132" s="239">
        <v>3</v>
      </c>
      <c r="P132" s="239" t="s">
        <v>652</v>
      </c>
      <c r="Q132" s="239" t="s">
        <v>808</v>
      </c>
      <c r="R132" s="239" t="s">
        <v>235</v>
      </c>
      <c r="S132" s="239">
        <v>5.7</v>
      </c>
      <c r="T132" s="273">
        <f>ABS((X132-W132)/1.35)</f>
        <v>5.481481481481481</v>
      </c>
      <c r="U132" s="239">
        <v>175</v>
      </c>
      <c r="V132" s="239">
        <v>5.7</v>
      </c>
      <c r="W132" s="239">
        <v>2.62</v>
      </c>
      <c r="X132" s="239">
        <v>10.02</v>
      </c>
      <c r="Y132" s="239">
        <v>7.07</v>
      </c>
      <c r="Z132" s="273">
        <f>ABS((AD132-AC132)/1.35)</f>
        <v>5.3629629629629632</v>
      </c>
      <c r="AA132" s="239">
        <v>94</v>
      </c>
      <c r="AB132" s="239">
        <v>7.07</v>
      </c>
      <c r="AC132" s="239">
        <v>3.47</v>
      </c>
      <c r="AD132" s="239">
        <v>10.71</v>
      </c>
      <c r="AE132" s="239">
        <v>3.85E-2</v>
      </c>
      <c r="AF132" s="244" t="s">
        <v>651</v>
      </c>
      <c r="AG132" s="233"/>
    </row>
    <row r="133" spans="1:33" s="151" customFormat="1" ht="30" customHeight="1" x14ac:dyDescent="0.3">
      <c r="A133" s="230">
        <v>18</v>
      </c>
      <c r="B133" s="231">
        <v>345</v>
      </c>
      <c r="C133" s="232" t="s">
        <v>278</v>
      </c>
      <c r="D133" s="231">
        <v>2013</v>
      </c>
      <c r="E133" s="231" t="s">
        <v>816</v>
      </c>
      <c r="F133" s="231"/>
      <c r="G133" s="231">
        <v>3</v>
      </c>
      <c r="H133" s="240">
        <v>1</v>
      </c>
      <c r="I133" s="231">
        <v>1</v>
      </c>
      <c r="J133" s="231">
        <v>2</v>
      </c>
      <c r="K133" s="231" t="s">
        <v>954</v>
      </c>
      <c r="L133" s="239">
        <v>2</v>
      </c>
      <c r="M133" s="239">
        <v>3</v>
      </c>
      <c r="N133" s="239"/>
      <c r="O133" s="239">
        <v>3</v>
      </c>
      <c r="P133" s="239" t="s">
        <v>652</v>
      </c>
      <c r="Q133" s="239" t="s">
        <v>809</v>
      </c>
      <c r="R133" s="239" t="s">
        <v>266</v>
      </c>
      <c r="S133" s="239">
        <v>5.0599999999999996</v>
      </c>
      <c r="T133" s="273">
        <f t="shared" ref="T133:T138" si="5">ABS((X133-W133)/1.35)</f>
        <v>5.2518518518518524</v>
      </c>
      <c r="U133" s="239">
        <v>175</v>
      </c>
      <c r="V133" s="239">
        <v>5.0599999999999996</v>
      </c>
      <c r="W133" s="239">
        <v>2.88</v>
      </c>
      <c r="X133" s="239">
        <v>9.9700000000000006</v>
      </c>
      <c r="Y133" s="239">
        <v>7.97</v>
      </c>
      <c r="Z133" s="273">
        <f t="shared" ref="Z133:Z138" si="6">ABS((AD133-AC133)/1.35)</f>
        <v>5.8962962962962955</v>
      </c>
      <c r="AA133" s="239">
        <v>94</v>
      </c>
      <c r="AB133" s="239">
        <v>7.97</v>
      </c>
      <c r="AC133" s="239">
        <v>3.71</v>
      </c>
      <c r="AD133" s="239">
        <v>11.67</v>
      </c>
      <c r="AE133" s="239">
        <v>4.0000000000000001E-3</v>
      </c>
      <c r="AF133" s="244" t="s">
        <v>591</v>
      </c>
      <c r="AG133" s="233"/>
    </row>
    <row r="134" spans="1:33" s="151" customFormat="1" ht="30" customHeight="1" x14ac:dyDescent="0.3">
      <c r="A134" s="230">
        <v>18</v>
      </c>
      <c r="B134" s="231">
        <v>345</v>
      </c>
      <c r="C134" s="232" t="s">
        <v>278</v>
      </c>
      <c r="D134" s="231">
        <v>2013</v>
      </c>
      <c r="E134" s="231" t="s">
        <v>816</v>
      </c>
      <c r="F134" s="231"/>
      <c r="G134" s="231">
        <v>3</v>
      </c>
      <c r="H134" s="240">
        <v>1</v>
      </c>
      <c r="I134" s="231">
        <v>1</v>
      </c>
      <c r="J134" s="231">
        <v>2</v>
      </c>
      <c r="K134" s="231" t="s">
        <v>954</v>
      </c>
      <c r="L134" s="239">
        <v>2</v>
      </c>
      <c r="M134" s="239">
        <v>3</v>
      </c>
      <c r="N134" s="239"/>
      <c r="O134" s="239">
        <v>3</v>
      </c>
      <c r="P134" s="239" t="s">
        <v>397</v>
      </c>
      <c r="Q134" s="239" t="s">
        <v>809</v>
      </c>
      <c r="R134" s="245" t="s">
        <v>235</v>
      </c>
      <c r="S134" s="239">
        <v>4.26</v>
      </c>
      <c r="T134" s="273">
        <f t="shared" si="5"/>
        <v>4.6740740740740732</v>
      </c>
      <c r="U134" s="239">
        <v>175</v>
      </c>
      <c r="V134" s="239">
        <v>4.26</v>
      </c>
      <c r="W134" s="239">
        <v>1.89</v>
      </c>
      <c r="X134" s="239">
        <v>8.1999999999999993</v>
      </c>
      <c r="Y134" s="239">
        <v>6.43</v>
      </c>
      <c r="Z134" s="273">
        <f t="shared" si="6"/>
        <v>5.1407407407407408</v>
      </c>
      <c r="AA134" s="239">
        <v>94</v>
      </c>
      <c r="AB134" s="239">
        <v>6.43</v>
      </c>
      <c r="AC134" s="239">
        <v>4.1100000000000003</v>
      </c>
      <c r="AD134" s="239">
        <v>11.05</v>
      </c>
      <c r="AE134" s="239">
        <v>3.0000000000000001E-3</v>
      </c>
      <c r="AF134" s="244" t="s">
        <v>592</v>
      </c>
      <c r="AG134" s="233"/>
    </row>
    <row r="135" spans="1:33" s="151" customFormat="1" ht="30" customHeight="1" x14ac:dyDescent="0.3">
      <c r="A135" s="230">
        <v>18</v>
      </c>
      <c r="B135" s="231">
        <v>345</v>
      </c>
      <c r="C135" s="232" t="s">
        <v>278</v>
      </c>
      <c r="D135" s="231">
        <v>2013</v>
      </c>
      <c r="E135" s="231" t="s">
        <v>817</v>
      </c>
      <c r="F135" s="231"/>
      <c r="G135" s="231">
        <v>3</v>
      </c>
      <c r="H135" s="240">
        <v>1</v>
      </c>
      <c r="I135" s="231">
        <v>1</v>
      </c>
      <c r="J135" s="231">
        <v>2</v>
      </c>
      <c r="K135" s="231" t="s">
        <v>954</v>
      </c>
      <c r="L135" s="239">
        <v>2</v>
      </c>
      <c r="M135" s="239">
        <v>3</v>
      </c>
      <c r="N135" s="239"/>
      <c r="O135" s="239">
        <v>3</v>
      </c>
      <c r="P135" s="239" t="s">
        <v>386</v>
      </c>
      <c r="Q135" s="239" t="s">
        <v>729</v>
      </c>
      <c r="R135" s="239" t="s">
        <v>266</v>
      </c>
      <c r="S135" s="239">
        <v>4.24</v>
      </c>
      <c r="T135" s="273">
        <f t="shared" si="5"/>
        <v>5.1259259259259258</v>
      </c>
      <c r="U135" s="239">
        <v>175</v>
      </c>
      <c r="V135" s="239">
        <v>4.24</v>
      </c>
      <c r="W135" s="239">
        <v>1.91</v>
      </c>
      <c r="X135" s="239">
        <v>8.83</v>
      </c>
      <c r="Y135" s="239">
        <v>6.57</v>
      </c>
      <c r="Z135" s="273">
        <f t="shared" si="6"/>
        <v>4.3111111111111109</v>
      </c>
      <c r="AA135" s="239">
        <v>94</v>
      </c>
      <c r="AB135" s="239">
        <v>6.57</v>
      </c>
      <c r="AC135" s="239">
        <v>3.23</v>
      </c>
      <c r="AD135" s="239">
        <v>9.0500000000000007</v>
      </c>
      <c r="AE135" s="239">
        <v>4.0000000000000001E-3</v>
      </c>
      <c r="AF135" s="244" t="s">
        <v>591</v>
      </c>
      <c r="AG135" s="233"/>
    </row>
    <row r="136" spans="1:33" s="151" customFormat="1" ht="30" customHeight="1" x14ac:dyDescent="0.3">
      <c r="A136" s="230">
        <v>18</v>
      </c>
      <c r="B136" s="231">
        <v>345</v>
      </c>
      <c r="C136" s="232" t="s">
        <v>278</v>
      </c>
      <c r="D136" s="231">
        <v>2013</v>
      </c>
      <c r="E136" s="231" t="s">
        <v>816</v>
      </c>
      <c r="F136" s="231"/>
      <c r="G136" s="231">
        <v>3</v>
      </c>
      <c r="H136" s="240">
        <v>1</v>
      </c>
      <c r="I136" s="231">
        <v>1</v>
      </c>
      <c r="J136" s="231">
        <v>2</v>
      </c>
      <c r="K136" s="231" t="s">
        <v>954</v>
      </c>
      <c r="L136" s="239">
        <v>2</v>
      </c>
      <c r="M136" s="239">
        <v>3</v>
      </c>
      <c r="N136" s="239"/>
      <c r="O136" s="239">
        <v>3</v>
      </c>
      <c r="P136" s="239" t="s">
        <v>386</v>
      </c>
      <c r="Q136" s="239" t="s">
        <v>820</v>
      </c>
      <c r="R136" s="239" t="s">
        <v>235</v>
      </c>
      <c r="S136" s="239">
        <v>2.81</v>
      </c>
      <c r="T136" s="273">
        <f t="shared" si="5"/>
        <v>3.9851851851851849</v>
      </c>
      <c r="U136" s="239">
        <v>175</v>
      </c>
      <c r="V136" s="239">
        <v>2.81</v>
      </c>
      <c r="W136" s="239">
        <v>1.26</v>
      </c>
      <c r="X136" s="239">
        <v>6.64</v>
      </c>
      <c r="Y136" s="239">
        <v>5.17</v>
      </c>
      <c r="Z136" s="273">
        <f t="shared" si="6"/>
        <v>4.992592592592592</v>
      </c>
      <c r="AA136" s="239">
        <v>94</v>
      </c>
      <c r="AB136" s="239">
        <v>5.17</v>
      </c>
      <c r="AC136" s="239">
        <v>2.62</v>
      </c>
      <c r="AD136" s="239">
        <v>9.36</v>
      </c>
      <c r="AE136" s="239">
        <v>7.0000000000000001E-3</v>
      </c>
      <c r="AF136" s="244" t="s">
        <v>592</v>
      </c>
      <c r="AG136" s="233"/>
    </row>
    <row r="137" spans="1:33" s="151" customFormat="1" ht="30" customHeight="1" x14ac:dyDescent="0.3">
      <c r="A137" s="230">
        <v>18</v>
      </c>
      <c r="B137" s="231">
        <v>345</v>
      </c>
      <c r="C137" s="232" t="s">
        <v>278</v>
      </c>
      <c r="D137" s="231">
        <v>2013</v>
      </c>
      <c r="E137" s="231" t="s">
        <v>816</v>
      </c>
      <c r="F137" s="231"/>
      <c r="G137" s="231">
        <v>3</v>
      </c>
      <c r="H137" s="240">
        <v>1</v>
      </c>
      <c r="I137" s="231">
        <v>1</v>
      </c>
      <c r="J137" s="231">
        <v>2</v>
      </c>
      <c r="K137" s="231" t="s">
        <v>954</v>
      </c>
      <c r="L137" s="239">
        <v>2</v>
      </c>
      <c r="M137" s="239">
        <v>3</v>
      </c>
      <c r="N137" s="239"/>
      <c r="O137" s="239">
        <v>3</v>
      </c>
      <c r="P137" s="239" t="s">
        <v>395</v>
      </c>
      <c r="Q137" s="239" t="s">
        <v>810</v>
      </c>
      <c r="R137" s="239" t="s">
        <v>266</v>
      </c>
      <c r="S137" s="239">
        <v>0.77</v>
      </c>
      <c r="T137" s="273">
        <f t="shared" si="5"/>
        <v>1.1481481481481481</v>
      </c>
      <c r="U137" s="239">
        <v>175</v>
      </c>
      <c r="V137" s="239">
        <v>0.77</v>
      </c>
      <c r="W137" s="239">
        <v>0.18</v>
      </c>
      <c r="X137" s="239">
        <v>1.73</v>
      </c>
      <c r="Y137" s="239">
        <v>0.85</v>
      </c>
      <c r="Z137" s="273">
        <f t="shared" si="6"/>
        <v>1.4370370370370369</v>
      </c>
      <c r="AA137" s="239">
        <v>94</v>
      </c>
      <c r="AB137" s="239">
        <v>0.85</v>
      </c>
      <c r="AC137" s="239">
        <v>0.27</v>
      </c>
      <c r="AD137" s="239">
        <v>2.21</v>
      </c>
      <c r="AE137" s="239">
        <v>0.79300000000000004</v>
      </c>
      <c r="AF137" s="283" t="s">
        <v>591</v>
      </c>
      <c r="AG137" s="233"/>
    </row>
    <row r="138" spans="1:33" s="151" customFormat="1" ht="30" customHeight="1" x14ac:dyDescent="0.3">
      <c r="A138" s="230">
        <v>18</v>
      </c>
      <c r="B138" s="231">
        <v>345</v>
      </c>
      <c r="C138" s="232" t="s">
        <v>278</v>
      </c>
      <c r="D138" s="231">
        <v>2013</v>
      </c>
      <c r="E138" s="231" t="s">
        <v>816</v>
      </c>
      <c r="F138" s="231"/>
      <c r="G138" s="231">
        <v>3</v>
      </c>
      <c r="H138" s="240">
        <v>1</v>
      </c>
      <c r="I138" s="231">
        <v>1</v>
      </c>
      <c r="J138" s="231">
        <v>2</v>
      </c>
      <c r="K138" s="231" t="s">
        <v>954</v>
      </c>
      <c r="L138" s="239">
        <v>2</v>
      </c>
      <c r="M138" s="239">
        <v>3</v>
      </c>
      <c r="N138" s="239"/>
      <c r="O138" s="239">
        <v>3</v>
      </c>
      <c r="P138" s="239" t="s">
        <v>395</v>
      </c>
      <c r="Q138" s="239" t="s">
        <v>810</v>
      </c>
      <c r="R138" s="239" t="s">
        <v>235</v>
      </c>
      <c r="S138" s="239">
        <v>0.59</v>
      </c>
      <c r="T138" s="273">
        <f t="shared" si="5"/>
        <v>1.0962962962962961</v>
      </c>
      <c r="U138" s="239">
        <v>175</v>
      </c>
      <c r="V138" s="239">
        <v>0.59</v>
      </c>
      <c r="W138" s="239">
        <v>0.1</v>
      </c>
      <c r="X138" s="239">
        <v>1.58</v>
      </c>
      <c r="Y138" s="239">
        <v>0.83</v>
      </c>
      <c r="Z138" s="273">
        <f t="shared" si="6"/>
        <v>1.4666666666666666</v>
      </c>
      <c r="AA138" s="239">
        <v>94</v>
      </c>
      <c r="AB138" s="239">
        <v>0.83</v>
      </c>
      <c r="AC138" s="239">
        <v>0.25</v>
      </c>
      <c r="AD138" s="239">
        <v>2.23</v>
      </c>
      <c r="AE138" s="239">
        <v>0.30599999999999999</v>
      </c>
      <c r="AF138" s="283" t="s">
        <v>592</v>
      </c>
      <c r="AG138" s="233"/>
    </row>
    <row r="139" spans="1:33" s="151" customFormat="1" ht="30" customHeight="1" x14ac:dyDescent="0.3">
      <c r="A139" s="230">
        <v>18</v>
      </c>
      <c r="B139" s="231">
        <v>345</v>
      </c>
      <c r="C139" s="232" t="s">
        <v>278</v>
      </c>
      <c r="D139" s="231">
        <v>2013</v>
      </c>
      <c r="E139" s="231" t="s">
        <v>816</v>
      </c>
      <c r="F139" s="231"/>
      <c r="G139" s="231">
        <v>3</v>
      </c>
      <c r="H139" s="240">
        <v>1</v>
      </c>
      <c r="I139" s="231">
        <v>1</v>
      </c>
      <c r="J139" s="231">
        <v>2</v>
      </c>
      <c r="K139" s="231" t="s">
        <v>954</v>
      </c>
      <c r="L139" s="239">
        <v>2</v>
      </c>
      <c r="M139" s="239">
        <v>3</v>
      </c>
      <c r="N139" s="239"/>
      <c r="O139" s="239">
        <v>3</v>
      </c>
      <c r="P139" s="239" t="s">
        <v>653</v>
      </c>
      <c r="Q139" s="239" t="s">
        <v>909</v>
      </c>
      <c r="R139" s="239" t="s">
        <v>235</v>
      </c>
      <c r="S139" s="239">
        <v>1.38</v>
      </c>
      <c r="T139" s="249">
        <f>ABS(1.17/V139)</f>
        <v>9.1494012236282067</v>
      </c>
      <c r="U139" s="239">
        <v>175</v>
      </c>
      <c r="V139" s="239">
        <f>SQRT((1/175)+1/94)</f>
        <v>0.12787722074953828</v>
      </c>
      <c r="W139" s="239" t="s">
        <v>48</v>
      </c>
      <c r="X139" s="239">
        <v>1.17</v>
      </c>
      <c r="Y139" s="239">
        <v>1.72</v>
      </c>
      <c r="Z139" s="249">
        <f>ABS(1.12/AB139)</f>
        <v>8.7584011713364056</v>
      </c>
      <c r="AA139" s="239">
        <v>94</v>
      </c>
      <c r="AB139" s="239">
        <f>SQRT((1/175)+1/94)</f>
        <v>0.12787722074953828</v>
      </c>
      <c r="AC139" s="239" t="s">
        <v>48</v>
      </c>
      <c r="AD139" s="239">
        <v>1.1200000000000001</v>
      </c>
      <c r="AE139" s="239">
        <v>2.1999999999999999E-2</v>
      </c>
      <c r="AF139" s="244"/>
      <c r="AG139" s="233"/>
    </row>
    <row r="140" spans="1:33" s="151" customFormat="1" ht="30" customHeight="1" x14ac:dyDescent="0.3">
      <c r="A140" s="230">
        <v>18</v>
      </c>
      <c r="B140" s="231">
        <v>345</v>
      </c>
      <c r="C140" s="232" t="s">
        <v>278</v>
      </c>
      <c r="D140" s="231">
        <v>2013</v>
      </c>
      <c r="E140" s="231" t="s">
        <v>816</v>
      </c>
      <c r="F140" s="231"/>
      <c r="G140" s="231">
        <v>3</v>
      </c>
      <c r="H140" s="240">
        <v>1</v>
      </c>
      <c r="I140" s="231">
        <v>1</v>
      </c>
      <c r="J140" s="231">
        <v>2</v>
      </c>
      <c r="K140" s="231" t="s">
        <v>954</v>
      </c>
      <c r="L140" s="239">
        <v>2</v>
      </c>
      <c r="M140" s="239">
        <v>3</v>
      </c>
      <c r="N140" s="239"/>
      <c r="O140" s="239">
        <v>3</v>
      </c>
      <c r="P140" s="239" t="s">
        <v>654</v>
      </c>
      <c r="Q140" s="239"/>
      <c r="R140" s="239" t="s">
        <v>235</v>
      </c>
      <c r="S140" s="239">
        <v>1.02</v>
      </c>
      <c r="T140" s="239">
        <v>1.43</v>
      </c>
      <c r="U140" s="239">
        <v>175</v>
      </c>
      <c r="V140" s="239"/>
      <c r="W140" s="239"/>
      <c r="X140" s="239"/>
      <c r="Y140" s="239">
        <v>1.37</v>
      </c>
      <c r="Z140" s="239">
        <v>1.43</v>
      </c>
      <c r="AA140" s="239">
        <v>94</v>
      </c>
      <c r="AB140" s="239"/>
      <c r="AC140" s="239"/>
      <c r="AD140" s="239"/>
      <c r="AE140" s="239">
        <v>1.4999999999999999E-2</v>
      </c>
      <c r="AF140" s="283" t="s">
        <v>450</v>
      </c>
      <c r="AG140" s="233"/>
    </row>
    <row r="141" spans="1:33" s="236" customFormat="1" ht="30" customHeight="1" x14ac:dyDescent="0.3">
      <c r="A141" s="230">
        <v>18</v>
      </c>
      <c r="B141" s="231">
        <v>345</v>
      </c>
      <c r="C141" s="232" t="s">
        <v>278</v>
      </c>
      <c r="D141" s="231">
        <v>2013</v>
      </c>
      <c r="E141" s="231" t="s">
        <v>816</v>
      </c>
      <c r="F141" s="231"/>
      <c r="G141" s="231">
        <v>3</v>
      </c>
      <c r="H141" s="240">
        <v>1</v>
      </c>
      <c r="I141" s="231">
        <v>1</v>
      </c>
      <c r="J141" s="231">
        <v>2</v>
      </c>
      <c r="K141" s="231" t="s">
        <v>954</v>
      </c>
      <c r="L141" s="239">
        <v>2</v>
      </c>
      <c r="M141" s="239">
        <v>3</v>
      </c>
      <c r="N141" s="239"/>
      <c r="O141" s="239">
        <v>3</v>
      </c>
      <c r="P141" s="239" t="s">
        <v>655</v>
      </c>
      <c r="Q141" s="239"/>
      <c r="R141" s="239" t="s">
        <v>235</v>
      </c>
      <c r="S141" s="239">
        <v>1.81</v>
      </c>
      <c r="T141" s="239">
        <v>1.43</v>
      </c>
      <c r="U141" s="239">
        <v>175</v>
      </c>
      <c r="V141" s="239"/>
      <c r="W141" s="239"/>
      <c r="X141" s="239"/>
      <c r="Y141" s="239">
        <v>2.21</v>
      </c>
      <c r="Z141" s="239">
        <v>1.36</v>
      </c>
      <c r="AA141" s="239">
        <v>94</v>
      </c>
      <c r="AB141" s="239"/>
      <c r="AC141" s="239"/>
      <c r="AD141" s="239"/>
      <c r="AE141" s="239">
        <v>2.4E-2</v>
      </c>
      <c r="AF141" s="244" t="s">
        <v>450</v>
      </c>
      <c r="AG141" s="233"/>
    </row>
    <row r="142" spans="1:33" s="151" customFormat="1" ht="30" customHeight="1" x14ac:dyDescent="0.3">
      <c r="A142" s="230">
        <v>19</v>
      </c>
      <c r="B142" s="231">
        <v>370</v>
      </c>
      <c r="C142" s="232" t="s">
        <v>278</v>
      </c>
      <c r="D142" s="231">
        <v>2012</v>
      </c>
      <c r="E142" s="231" t="s">
        <v>817</v>
      </c>
      <c r="F142" s="231">
        <v>1</v>
      </c>
      <c r="G142" s="231">
        <v>3</v>
      </c>
      <c r="H142" s="231">
        <v>1</v>
      </c>
      <c r="I142" s="231">
        <v>1</v>
      </c>
      <c r="J142" s="231">
        <v>1</v>
      </c>
      <c r="K142" s="231" t="s">
        <v>951</v>
      </c>
      <c r="L142" s="239">
        <v>2</v>
      </c>
      <c r="M142" s="239">
        <v>2</v>
      </c>
      <c r="N142" s="239">
        <v>76.2</v>
      </c>
      <c r="O142" s="239">
        <v>1</v>
      </c>
      <c r="P142" s="239" t="s">
        <v>397</v>
      </c>
      <c r="Q142" s="239" t="s">
        <v>809</v>
      </c>
      <c r="R142" s="239" t="s">
        <v>266</v>
      </c>
      <c r="S142" s="239">
        <v>5.68</v>
      </c>
      <c r="T142" s="273">
        <f t="shared" ref="T142:T157" si="7">ABS((X142-W142)/1.35)</f>
        <v>2.5777777777777775</v>
      </c>
      <c r="U142" s="239">
        <v>126</v>
      </c>
      <c r="V142" s="239">
        <v>5.68</v>
      </c>
      <c r="W142" s="239">
        <v>3.77</v>
      </c>
      <c r="X142" s="239">
        <v>7.25</v>
      </c>
      <c r="Y142" s="239">
        <v>6.73</v>
      </c>
      <c r="Z142" s="273">
        <f t="shared" ref="Z142:Z157" si="8">ABS((AD142-AC142)/1.35)</f>
        <v>3.9703703703703703</v>
      </c>
      <c r="AA142" s="239">
        <v>53</v>
      </c>
      <c r="AB142" s="239">
        <v>6.73</v>
      </c>
      <c r="AC142" s="239">
        <v>4.7</v>
      </c>
      <c r="AD142" s="239">
        <v>10.06</v>
      </c>
      <c r="AE142" s="239" t="s">
        <v>451</v>
      </c>
      <c r="AF142" s="244"/>
      <c r="AG142" s="233"/>
    </row>
    <row r="143" spans="1:33" s="151" customFormat="1" ht="30" customHeight="1" x14ac:dyDescent="0.3">
      <c r="A143" s="230">
        <v>19</v>
      </c>
      <c r="B143" s="231">
        <v>370</v>
      </c>
      <c r="C143" s="232" t="s">
        <v>278</v>
      </c>
      <c r="D143" s="231">
        <v>2012</v>
      </c>
      <c r="E143" s="231" t="s">
        <v>817</v>
      </c>
      <c r="F143" s="231"/>
      <c r="G143" s="231">
        <v>3</v>
      </c>
      <c r="H143" s="231">
        <v>1</v>
      </c>
      <c r="I143" s="231">
        <v>1</v>
      </c>
      <c r="J143" s="231">
        <v>1</v>
      </c>
      <c r="K143" s="231" t="s">
        <v>951</v>
      </c>
      <c r="L143" s="239">
        <v>2</v>
      </c>
      <c r="M143" s="239">
        <v>2</v>
      </c>
      <c r="N143" s="239"/>
      <c r="O143" s="239">
        <v>1</v>
      </c>
      <c r="P143" s="239" t="s">
        <v>386</v>
      </c>
      <c r="Q143" s="239" t="s">
        <v>820</v>
      </c>
      <c r="R143" s="239" t="s">
        <v>266</v>
      </c>
      <c r="S143" s="239">
        <v>4.6500000000000004</v>
      </c>
      <c r="T143" s="273">
        <f t="shared" si="7"/>
        <v>2.2740740740740741</v>
      </c>
      <c r="U143" s="239">
        <v>126</v>
      </c>
      <c r="V143" s="239">
        <v>4.6500000000000004</v>
      </c>
      <c r="W143" s="239">
        <v>3.01</v>
      </c>
      <c r="X143" s="239">
        <v>6.08</v>
      </c>
      <c r="Y143" s="239">
        <v>5.26</v>
      </c>
      <c r="Z143" s="273">
        <f t="shared" si="8"/>
        <v>2.0962962962962965</v>
      </c>
      <c r="AA143" s="239">
        <v>53</v>
      </c>
      <c r="AB143" s="239">
        <v>5.26</v>
      </c>
      <c r="AC143" s="239">
        <v>3.86</v>
      </c>
      <c r="AD143" s="239">
        <v>6.69</v>
      </c>
      <c r="AE143" s="239">
        <v>0.05</v>
      </c>
      <c r="AF143" s="244"/>
      <c r="AG143" s="233"/>
    </row>
    <row r="144" spans="1:33" s="151" customFormat="1" ht="30" customHeight="1" x14ac:dyDescent="0.3">
      <c r="A144" s="230">
        <v>19</v>
      </c>
      <c r="B144" s="231">
        <v>370</v>
      </c>
      <c r="C144" s="232" t="s">
        <v>278</v>
      </c>
      <c r="D144" s="231">
        <v>2012</v>
      </c>
      <c r="E144" s="231" t="s">
        <v>817</v>
      </c>
      <c r="F144" s="231"/>
      <c r="G144" s="231">
        <v>3</v>
      </c>
      <c r="H144" s="231">
        <v>1</v>
      </c>
      <c r="I144" s="231">
        <v>1</v>
      </c>
      <c r="J144" s="231">
        <v>1</v>
      </c>
      <c r="K144" s="231" t="s">
        <v>951</v>
      </c>
      <c r="L144" s="239">
        <v>2</v>
      </c>
      <c r="M144" s="239">
        <v>2</v>
      </c>
      <c r="N144" s="239"/>
      <c r="O144" s="239">
        <v>1</v>
      </c>
      <c r="P144" s="239" t="s">
        <v>395</v>
      </c>
      <c r="Q144" s="239" t="s">
        <v>821</v>
      </c>
      <c r="R144" s="239" t="s">
        <v>266</v>
      </c>
      <c r="S144" s="239">
        <v>0.83</v>
      </c>
      <c r="T144" s="273">
        <f t="shared" si="7"/>
        <v>1.0148148148148146</v>
      </c>
      <c r="U144" s="239">
        <v>126</v>
      </c>
      <c r="V144" s="239">
        <v>0.83</v>
      </c>
      <c r="W144" s="239">
        <v>0.28000000000000003</v>
      </c>
      <c r="X144" s="239">
        <v>1.65</v>
      </c>
      <c r="Y144" s="239">
        <v>1.4</v>
      </c>
      <c r="Z144" s="273">
        <f t="shared" si="8"/>
        <v>1.4888888888888887</v>
      </c>
      <c r="AA144" s="239">
        <v>53</v>
      </c>
      <c r="AB144" s="239">
        <v>1.4</v>
      </c>
      <c r="AC144" s="239">
        <v>0.51</v>
      </c>
      <c r="AD144" s="239">
        <v>2.52</v>
      </c>
      <c r="AE144" s="239" t="s">
        <v>451</v>
      </c>
      <c r="AF144" s="283"/>
      <c r="AG144" s="233"/>
    </row>
    <row r="145" spans="1:33" s="151" customFormat="1" ht="30" customHeight="1" x14ac:dyDescent="0.3">
      <c r="A145" s="230">
        <v>19</v>
      </c>
      <c r="B145" s="231">
        <v>370</v>
      </c>
      <c r="C145" s="232" t="s">
        <v>278</v>
      </c>
      <c r="D145" s="231">
        <v>2012</v>
      </c>
      <c r="E145" s="231" t="s">
        <v>817</v>
      </c>
      <c r="F145" s="231"/>
      <c r="G145" s="231">
        <v>3</v>
      </c>
      <c r="H145" s="231">
        <v>1</v>
      </c>
      <c r="I145" s="231">
        <v>1</v>
      </c>
      <c r="J145" s="231">
        <v>1</v>
      </c>
      <c r="K145" s="231" t="s">
        <v>951</v>
      </c>
      <c r="L145" s="239">
        <v>2</v>
      </c>
      <c r="M145" s="239">
        <v>2</v>
      </c>
      <c r="N145" s="239"/>
      <c r="O145" s="239">
        <v>1</v>
      </c>
      <c r="P145" s="239" t="s">
        <v>452</v>
      </c>
      <c r="Q145" s="239"/>
      <c r="R145" s="239" t="s">
        <v>266</v>
      </c>
      <c r="S145" s="239">
        <v>0.22</v>
      </c>
      <c r="T145" s="273">
        <f t="shared" si="7"/>
        <v>1.0814814814814815</v>
      </c>
      <c r="U145" s="239">
        <v>126</v>
      </c>
      <c r="V145" s="239">
        <v>0.22</v>
      </c>
      <c r="W145" s="239">
        <v>0</v>
      </c>
      <c r="X145" s="239">
        <v>1.46</v>
      </c>
      <c r="Y145" s="239">
        <v>0.64</v>
      </c>
      <c r="Z145" s="273">
        <f t="shared" si="8"/>
        <v>1.3037037037037036</v>
      </c>
      <c r="AA145" s="239">
        <v>53</v>
      </c>
      <c r="AB145" s="239">
        <v>0.64</v>
      </c>
      <c r="AC145" s="239">
        <v>0</v>
      </c>
      <c r="AD145" s="239">
        <v>1.76</v>
      </c>
      <c r="AE145" s="239">
        <v>7.0000000000000007E-2</v>
      </c>
      <c r="AF145" s="244"/>
      <c r="AG145" s="233"/>
    </row>
    <row r="146" spans="1:33" s="243" customFormat="1" ht="30" customHeight="1" x14ac:dyDescent="0.3">
      <c r="A146" s="230">
        <v>19</v>
      </c>
      <c r="B146" s="231">
        <v>370</v>
      </c>
      <c r="C146" s="232" t="s">
        <v>278</v>
      </c>
      <c r="D146" s="231">
        <v>2012</v>
      </c>
      <c r="E146" s="231" t="s">
        <v>817</v>
      </c>
      <c r="F146" s="231"/>
      <c r="G146" s="231">
        <v>3</v>
      </c>
      <c r="H146" s="231">
        <v>1</v>
      </c>
      <c r="I146" s="231">
        <v>1</v>
      </c>
      <c r="J146" s="231">
        <v>1</v>
      </c>
      <c r="K146" s="231" t="s">
        <v>951</v>
      </c>
      <c r="L146" s="239">
        <v>2</v>
      </c>
      <c r="M146" s="239">
        <v>2</v>
      </c>
      <c r="N146" s="239"/>
      <c r="O146" s="239">
        <v>1</v>
      </c>
      <c r="P146" s="239" t="s">
        <v>656</v>
      </c>
      <c r="Q146" s="239" t="s">
        <v>814</v>
      </c>
      <c r="R146" s="239" t="s">
        <v>266</v>
      </c>
      <c r="S146" s="239">
        <v>1.93</v>
      </c>
      <c r="T146" s="273">
        <f t="shared" si="7"/>
        <v>1.2370370370370369</v>
      </c>
      <c r="U146" s="239">
        <v>126</v>
      </c>
      <c r="V146" s="239">
        <v>1.93</v>
      </c>
      <c r="W146" s="239">
        <v>1.29</v>
      </c>
      <c r="X146" s="239">
        <v>2.96</v>
      </c>
      <c r="Y146" s="239">
        <v>2.46</v>
      </c>
      <c r="Z146" s="273">
        <f t="shared" si="8"/>
        <v>1.2148148148148146</v>
      </c>
      <c r="AA146" s="239">
        <v>53</v>
      </c>
      <c r="AB146" s="239">
        <v>2.46</v>
      </c>
      <c r="AC146" s="239">
        <v>1.68</v>
      </c>
      <c r="AD146" s="239">
        <v>3.32</v>
      </c>
      <c r="AE146" s="239">
        <v>0.03</v>
      </c>
      <c r="AF146" s="239"/>
      <c r="AG146" s="230"/>
    </row>
    <row r="147" spans="1:33" s="243" customFormat="1" ht="30" customHeight="1" x14ac:dyDescent="0.3">
      <c r="A147" s="230">
        <v>19</v>
      </c>
      <c r="B147" s="231">
        <v>370</v>
      </c>
      <c r="C147" s="232" t="s">
        <v>278</v>
      </c>
      <c r="D147" s="231">
        <v>2012</v>
      </c>
      <c r="E147" s="231" t="s">
        <v>817</v>
      </c>
      <c r="F147" s="231"/>
      <c r="G147" s="231">
        <v>3</v>
      </c>
      <c r="H147" s="231">
        <v>1</v>
      </c>
      <c r="I147" s="231">
        <v>1</v>
      </c>
      <c r="J147" s="231">
        <v>1</v>
      </c>
      <c r="K147" s="231" t="s">
        <v>951</v>
      </c>
      <c r="L147" s="239">
        <v>2</v>
      </c>
      <c r="M147" s="239">
        <v>2</v>
      </c>
      <c r="N147" s="239"/>
      <c r="O147" s="239">
        <v>1</v>
      </c>
      <c r="P147" s="239" t="s">
        <v>657</v>
      </c>
      <c r="Q147" s="239"/>
      <c r="R147" s="239" t="s">
        <v>266</v>
      </c>
      <c r="S147" s="239">
        <v>3</v>
      </c>
      <c r="T147" s="273">
        <f t="shared" si="7"/>
        <v>1.4814814814814814</v>
      </c>
      <c r="U147" s="239">
        <v>126</v>
      </c>
      <c r="V147" s="239">
        <v>3</v>
      </c>
      <c r="W147" s="239">
        <v>2</v>
      </c>
      <c r="X147" s="239">
        <v>4</v>
      </c>
      <c r="Y147" s="239">
        <v>3.67</v>
      </c>
      <c r="Z147" s="273">
        <f t="shared" si="8"/>
        <v>0.98518518518518516</v>
      </c>
      <c r="AA147" s="239">
        <v>53</v>
      </c>
      <c r="AB147" s="239">
        <v>3.67</v>
      </c>
      <c r="AC147" s="239">
        <v>3</v>
      </c>
      <c r="AD147" s="239">
        <v>4.33</v>
      </c>
      <c r="AE147" s="239">
        <v>0.02</v>
      </c>
      <c r="AF147" s="239"/>
      <c r="AG147" s="230"/>
    </row>
    <row r="148" spans="1:33" s="243" customFormat="1" ht="30" customHeight="1" x14ac:dyDescent="0.3">
      <c r="A148" s="230">
        <v>19</v>
      </c>
      <c r="B148" s="231">
        <v>370</v>
      </c>
      <c r="C148" s="232" t="s">
        <v>278</v>
      </c>
      <c r="D148" s="231">
        <v>2012</v>
      </c>
      <c r="E148" s="231" t="s">
        <v>817</v>
      </c>
      <c r="F148" s="231"/>
      <c r="G148" s="231">
        <v>3</v>
      </c>
      <c r="H148" s="231">
        <v>1</v>
      </c>
      <c r="I148" s="231">
        <v>1</v>
      </c>
      <c r="J148" s="231">
        <v>1</v>
      </c>
      <c r="K148" s="231" t="s">
        <v>951</v>
      </c>
      <c r="L148" s="239">
        <v>2</v>
      </c>
      <c r="M148" s="239">
        <v>2</v>
      </c>
      <c r="N148" s="239"/>
      <c r="O148" s="239">
        <v>1</v>
      </c>
      <c r="P148" s="239" t="s">
        <v>658</v>
      </c>
      <c r="Q148" s="239"/>
      <c r="R148" s="239" t="s">
        <v>266</v>
      </c>
      <c r="S148" s="239">
        <v>1.64</v>
      </c>
      <c r="T148" s="273">
        <f t="shared" si="7"/>
        <v>1.6370370370370368</v>
      </c>
      <c r="U148" s="239">
        <v>126</v>
      </c>
      <c r="V148" s="239">
        <v>1.64</v>
      </c>
      <c r="W148" s="239">
        <v>0.79</v>
      </c>
      <c r="X148" s="239">
        <v>3</v>
      </c>
      <c r="Y148" s="239">
        <v>2.0699999999999998</v>
      </c>
      <c r="Z148" s="273">
        <f t="shared" si="8"/>
        <v>1.162962962962963</v>
      </c>
      <c r="AA148" s="239">
        <v>53</v>
      </c>
      <c r="AB148" s="239">
        <v>2.0699999999999998</v>
      </c>
      <c r="AC148" s="239">
        <v>1.57</v>
      </c>
      <c r="AD148" s="239">
        <v>3.14</v>
      </c>
      <c r="AE148" s="239">
        <v>0.05</v>
      </c>
      <c r="AF148" s="239"/>
      <c r="AG148" s="230"/>
    </row>
    <row r="149" spans="1:33" s="243" customFormat="1" ht="30" customHeight="1" x14ac:dyDescent="0.3">
      <c r="A149" s="230">
        <v>19</v>
      </c>
      <c r="B149" s="231">
        <v>370</v>
      </c>
      <c r="C149" s="232" t="s">
        <v>278</v>
      </c>
      <c r="D149" s="231">
        <v>2012</v>
      </c>
      <c r="E149" s="231" t="s">
        <v>817</v>
      </c>
      <c r="F149" s="231"/>
      <c r="G149" s="231">
        <v>3</v>
      </c>
      <c r="H149" s="231">
        <v>1</v>
      </c>
      <c r="I149" s="231">
        <v>1</v>
      </c>
      <c r="J149" s="231">
        <v>1</v>
      </c>
      <c r="K149" s="231" t="s">
        <v>951</v>
      </c>
      <c r="L149" s="239">
        <v>2</v>
      </c>
      <c r="M149" s="239">
        <v>2</v>
      </c>
      <c r="N149" s="239"/>
      <c r="O149" s="239">
        <v>1</v>
      </c>
      <c r="P149" s="239" t="s">
        <v>659</v>
      </c>
      <c r="Q149" s="239"/>
      <c r="R149" s="239" t="s">
        <v>266</v>
      </c>
      <c r="S149" s="239">
        <v>1</v>
      </c>
      <c r="T149" s="273">
        <f t="shared" si="7"/>
        <v>1.4814814814814814</v>
      </c>
      <c r="U149" s="239">
        <v>126</v>
      </c>
      <c r="V149" s="239">
        <v>1</v>
      </c>
      <c r="W149" s="239">
        <v>0.25</v>
      </c>
      <c r="X149" s="239">
        <v>2.25</v>
      </c>
      <c r="Y149" s="239">
        <v>1.5</v>
      </c>
      <c r="Z149" s="273">
        <f t="shared" si="8"/>
        <v>2.2222222222222219</v>
      </c>
      <c r="AA149" s="239">
        <v>53</v>
      </c>
      <c r="AB149" s="239">
        <v>1.5</v>
      </c>
      <c r="AC149" s="239">
        <v>0</v>
      </c>
      <c r="AD149" s="239">
        <v>3</v>
      </c>
      <c r="AE149" s="239">
        <v>0.12</v>
      </c>
      <c r="AF149" s="239"/>
      <c r="AG149" s="230"/>
    </row>
    <row r="150" spans="1:33" s="243" customFormat="1" ht="30" customHeight="1" x14ac:dyDescent="0.3">
      <c r="A150" s="230">
        <v>19</v>
      </c>
      <c r="B150" s="231">
        <v>370</v>
      </c>
      <c r="C150" s="232" t="s">
        <v>278</v>
      </c>
      <c r="D150" s="231">
        <v>2012</v>
      </c>
      <c r="E150" s="231" t="s">
        <v>817</v>
      </c>
      <c r="F150" s="231"/>
      <c r="G150" s="231">
        <v>3</v>
      </c>
      <c r="H150" s="231">
        <v>1</v>
      </c>
      <c r="I150" s="231">
        <v>1</v>
      </c>
      <c r="J150" s="231">
        <v>1</v>
      </c>
      <c r="K150" s="231" t="s">
        <v>951</v>
      </c>
      <c r="L150" s="239">
        <v>2</v>
      </c>
      <c r="M150" s="239">
        <v>2</v>
      </c>
      <c r="N150" s="239"/>
      <c r="O150" s="239">
        <v>1</v>
      </c>
      <c r="P150" s="239" t="s">
        <v>397</v>
      </c>
      <c r="Q150" s="239" t="s">
        <v>831</v>
      </c>
      <c r="R150" s="239" t="s">
        <v>235</v>
      </c>
      <c r="S150" s="239">
        <v>3.93</v>
      </c>
      <c r="T150" s="273">
        <f t="shared" si="7"/>
        <v>4.6444444444444439</v>
      </c>
      <c r="U150" s="239">
        <v>126</v>
      </c>
      <c r="V150" s="239">
        <v>3.93</v>
      </c>
      <c r="W150" s="239">
        <v>0</v>
      </c>
      <c r="X150" s="239">
        <v>6.27</v>
      </c>
      <c r="Y150" s="239">
        <v>5.86</v>
      </c>
      <c r="Z150" s="273">
        <f t="shared" si="8"/>
        <v>3.8888888888888888</v>
      </c>
      <c r="AA150" s="239">
        <v>53</v>
      </c>
      <c r="AB150" s="239">
        <v>5.86</v>
      </c>
      <c r="AC150" s="239">
        <v>3.11</v>
      </c>
      <c r="AD150" s="239">
        <v>8.36</v>
      </c>
      <c r="AE150" s="239" t="s">
        <v>451</v>
      </c>
      <c r="AF150" s="239"/>
      <c r="AG150" s="230"/>
    </row>
    <row r="151" spans="1:33" s="243" customFormat="1" ht="30" customHeight="1" x14ac:dyDescent="0.3">
      <c r="A151" s="230">
        <v>19</v>
      </c>
      <c r="B151" s="231">
        <v>370</v>
      </c>
      <c r="C151" s="232" t="s">
        <v>278</v>
      </c>
      <c r="D151" s="231">
        <v>2012</v>
      </c>
      <c r="E151" s="231" t="s">
        <v>817</v>
      </c>
      <c r="F151" s="231"/>
      <c r="G151" s="231">
        <v>3</v>
      </c>
      <c r="H151" s="231">
        <v>1</v>
      </c>
      <c r="I151" s="231">
        <v>1</v>
      </c>
      <c r="J151" s="231">
        <v>1</v>
      </c>
      <c r="K151" s="231" t="s">
        <v>951</v>
      </c>
      <c r="L151" s="239">
        <v>2</v>
      </c>
      <c r="M151" s="239">
        <v>2</v>
      </c>
      <c r="N151" s="239"/>
      <c r="O151" s="239">
        <v>1</v>
      </c>
      <c r="P151" s="239" t="s">
        <v>386</v>
      </c>
      <c r="Q151" s="239" t="s">
        <v>820</v>
      </c>
      <c r="R151" s="239" t="s">
        <v>235</v>
      </c>
      <c r="S151" s="239">
        <v>4.16</v>
      </c>
      <c r="T151" s="273">
        <f t="shared" si="7"/>
        <v>2.5037037037037035</v>
      </c>
      <c r="U151" s="239">
        <v>126</v>
      </c>
      <c r="V151" s="239">
        <v>4.16</v>
      </c>
      <c r="W151" s="239">
        <v>2.2999999999999998</v>
      </c>
      <c r="X151" s="239">
        <v>5.68</v>
      </c>
      <c r="Y151" s="239">
        <v>5.03</v>
      </c>
      <c r="Z151" s="273">
        <f t="shared" si="8"/>
        <v>2.3407407407407406</v>
      </c>
      <c r="AA151" s="239">
        <v>53</v>
      </c>
      <c r="AB151" s="239">
        <v>5.03</v>
      </c>
      <c r="AC151" s="239">
        <v>3.41</v>
      </c>
      <c r="AD151" s="239">
        <v>6.57</v>
      </c>
      <c r="AE151" s="239">
        <v>0.02</v>
      </c>
      <c r="AF151" s="239"/>
      <c r="AG151" s="230"/>
    </row>
    <row r="152" spans="1:33" s="243" customFormat="1" ht="30" customHeight="1" x14ac:dyDescent="0.3">
      <c r="A152" s="230">
        <v>19</v>
      </c>
      <c r="B152" s="231">
        <v>370</v>
      </c>
      <c r="C152" s="232" t="s">
        <v>278</v>
      </c>
      <c r="D152" s="231">
        <v>2012</v>
      </c>
      <c r="E152" s="231" t="s">
        <v>817</v>
      </c>
      <c r="F152" s="231"/>
      <c r="G152" s="231">
        <v>3</v>
      </c>
      <c r="H152" s="231">
        <v>1</v>
      </c>
      <c r="I152" s="231">
        <v>1</v>
      </c>
      <c r="J152" s="231">
        <v>1</v>
      </c>
      <c r="K152" s="231" t="s">
        <v>951</v>
      </c>
      <c r="L152" s="239">
        <v>2</v>
      </c>
      <c r="M152" s="239">
        <v>2</v>
      </c>
      <c r="N152" s="239"/>
      <c r="O152" s="239">
        <v>1</v>
      </c>
      <c r="P152" s="239" t="s">
        <v>395</v>
      </c>
      <c r="Q152" s="239" t="s">
        <v>821</v>
      </c>
      <c r="R152" s="239" t="s">
        <v>235</v>
      </c>
      <c r="S152" s="239">
        <v>0.55000000000000004</v>
      </c>
      <c r="T152" s="273">
        <f t="shared" si="7"/>
        <v>0.8674074074074074</v>
      </c>
      <c r="U152" s="239">
        <v>126</v>
      </c>
      <c r="V152" s="239">
        <v>0.55000000000000004</v>
      </c>
      <c r="W152" s="239">
        <v>8.9999999999999993E-3</v>
      </c>
      <c r="X152" s="239">
        <v>1.18</v>
      </c>
      <c r="Y152" s="239">
        <v>1.19</v>
      </c>
      <c r="Z152" s="273">
        <f t="shared" si="8"/>
        <v>1.622222222222222</v>
      </c>
      <c r="AA152" s="239">
        <v>53</v>
      </c>
      <c r="AB152" s="239">
        <v>1.19</v>
      </c>
      <c r="AC152" s="239">
        <v>0.41</v>
      </c>
      <c r="AD152" s="239">
        <v>2.6</v>
      </c>
      <c r="AE152" s="239" t="s">
        <v>451</v>
      </c>
      <c r="AF152" s="283"/>
      <c r="AG152" s="230"/>
    </row>
    <row r="153" spans="1:33" s="243" customFormat="1" ht="30" customHeight="1" x14ac:dyDescent="0.3">
      <c r="A153" s="230">
        <v>19</v>
      </c>
      <c r="B153" s="231">
        <v>370</v>
      </c>
      <c r="C153" s="232" t="s">
        <v>278</v>
      </c>
      <c r="D153" s="231">
        <v>2012</v>
      </c>
      <c r="E153" s="231" t="s">
        <v>817</v>
      </c>
      <c r="F153" s="231"/>
      <c r="G153" s="231">
        <v>3</v>
      </c>
      <c r="H153" s="231">
        <v>1</v>
      </c>
      <c r="I153" s="231">
        <v>1</v>
      </c>
      <c r="J153" s="231">
        <v>1</v>
      </c>
      <c r="K153" s="231" t="s">
        <v>951</v>
      </c>
      <c r="L153" s="239">
        <v>2</v>
      </c>
      <c r="M153" s="239">
        <v>2</v>
      </c>
      <c r="N153" s="239"/>
      <c r="O153" s="239">
        <v>1</v>
      </c>
      <c r="P153" s="239" t="s">
        <v>452</v>
      </c>
      <c r="Q153" s="239"/>
      <c r="R153" s="239" t="s">
        <v>235</v>
      </c>
      <c r="S153" s="239">
        <v>0.1</v>
      </c>
      <c r="T153" s="273">
        <f t="shared" si="7"/>
        <v>0.70370370370370361</v>
      </c>
      <c r="U153" s="239">
        <v>126</v>
      </c>
      <c r="V153" s="239">
        <v>0.1</v>
      </c>
      <c r="W153" s="239">
        <v>0</v>
      </c>
      <c r="X153" s="239">
        <v>0.95</v>
      </c>
      <c r="Y153" s="239">
        <v>0.83</v>
      </c>
      <c r="Z153" s="273">
        <f t="shared" si="8"/>
        <v>1.6444444444444444</v>
      </c>
      <c r="AA153" s="239">
        <v>53</v>
      </c>
      <c r="AB153" s="239">
        <v>0.83</v>
      </c>
      <c r="AC153" s="239">
        <v>0</v>
      </c>
      <c r="AD153" s="239">
        <v>2.2200000000000002</v>
      </c>
      <c r="AE153" s="239">
        <v>0.03</v>
      </c>
      <c r="AF153" s="239"/>
      <c r="AG153" s="230"/>
    </row>
    <row r="154" spans="1:33" s="243" customFormat="1" ht="30" customHeight="1" x14ac:dyDescent="0.3">
      <c r="A154" s="230">
        <v>19</v>
      </c>
      <c r="B154" s="231">
        <v>370</v>
      </c>
      <c r="C154" s="232" t="s">
        <v>278</v>
      </c>
      <c r="D154" s="231">
        <v>2012</v>
      </c>
      <c r="E154" s="231" t="s">
        <v>817</v>
      </c>
      <c r="F154" s="231"/>
      <c r="G154" s="231">
        <v>3</v>
      </c>
      <c r="H154" s="231">
        <v>1</v>
      </c>
      <c r="I154" s="231">
        <v>1</v>
      </c>
      <c r="J154" s="231">
        <v>1</v>
      </c>
      <c r="K154" s="231" t="s">
        <v>951</v>
      </c>
      <c r="L154" s="239">
        <v>2</v>
      </c>
      <c r="M154" s="239">
        <v>2</v>
      </c>
      <c r="N154" s="239"/>
      <c r="O154" s="239">
        <v>1</v>
      </c>
      <c r="P154" s="239" t="s">
        <v>660</v>
      </c>
      <c r="Q154" s="239" t="s">
        <v>814</v>
      </c>
      <c r="R154" s="239" t="s">
        <v>235</v>
      </c>
      <c r="S154" s="239">
        <v>2.02</v>
      </c>
      <c r="T154" s="273">
        <f t="shared" si="7"/>
        <v>1.1111111111111109</v>
      </c>
      <c r="U154" s="239">
        <v>126</v>
      </c>
      <c r="V154" s="239">
        <v>2.02</v>
      </c>
      <c r="W154" s="239">
        <v>1.32</v>
      </c>
      <c r="X154" s="239">
        <v>2.82</v>
      </c>
      <c r="Y154" s="239">
        <v>2.2999999999999998</v>
      </c>
      <c r="Z154" s="273">
        <f t="shared" si="8"/>
        <v>1.1925925925925926</v>
      </c>
      <c r="AA154" s="239">
        <v>53</v>
      </c>
      <c r="AB154" s="239">
        <v>2.2999999999999998</v>
      </c>
      <c r="AC154" s="239">
        <v>1.55</v>
      </c>
      <c r="AD154" s="239">
        <v>3.16</v>
      </c>
      <c r="AE154" s="239">
        <v>0.14000000000000001</v>
      </c>
      <c r="AF154" s="239"/>
      <c r="AG154" s="230"/>
    </row>
    <row r="155" spans="1:33" s="243" customFormat="1" ht="30" customHeight="1" x14ac:dyDescent="0.3">
      <c r="A155" s="230">
        <v>19</v>
      </c>
      <c r="B155" s="231">
        <v>370</v>
      </c>
      <c r="C155" s="232" t="s">
        <v>278</v>
      </c>
      <c r="D155" s="231">
        <v>2012</v>
      </c>
      <c r="E155" s="231" t="s">
        <v>817</v>
      </c>
      <c r="F155" s="231"/>
      <c r="G155" s="231">
        <v>3</v>
      </c>
      <c r="H155" s="231">
        <v>1</v>
      </c>
      <c r="I155" s="231">
        <v>1</v>
      </c>
      <c r="J155" s="231">
        <v>1</v>
      </c>
      <c r="K155" s="231" t="s">
        <v>951</v>
      </c>
      <c r="L155" s="239">
        <v>2</v>
      </c>
      <c r="M155" s="239">
        <v>2</v>
      </c>
      <c r="N155" s="239"/>
      <c r="O155" s="239">
        <v>1</v>
      </c>
      <c r="P155" s="239" t="s">
        <v>657</v>
      </c>
      <c r="Q155" s="239"/>
      <c r="R155" s="239" t="s">
        <v>235</v>
      </c>
      <c r="S155" s="239">
        <v>3</v>
      </c>
      <c r="T155" s="273">
        <f t="shared" si="7"/>
        <v>1.4814814814814814</v>
      </c>
      <c r="U155" s="239">
        <v>126</v>
      </c>
      <c r="V155" s="239">
        <v>3</v>
      </c>
      <c r="W155" s="239">
        <v>2</v>
      </c>
      <c r="X155" s="239">
        <v>4</v>
      </c>
      <c r="Y155" s="239">
        <v>3.33</v>
      </c>
      <c r="Z155" s="273">
        <f t="shared" si="8"/>
        <v>1.2296296296296296</v>
      </c>
      <c r="AA155" s="239">
        <v>53</v>
      </c>
      <c r="AB155" s="239">
        <v>3.33</v>
      </c>
      <c r="AC155" s="239">
        <v>2.67</v>
      </c>
      <c r="AD155" s="239">
        <v>4.33</v>
      </c>
      <c r="AE155" s="239">
        <v>0.18</v>
      </c>
      <c r="AF155" s="239"/>
      <c r="AG155" s="230"/>
    </row>
    <row r="156" spans="1:33" s="243" customFormat="1" ht="30" customHeight="1" x14ac:dyDescent="0.3">
      <c r="A156" s="230">
        <v>19</v>
      </c>
      <c r="B156" s="231">
        <v>370</v>
      </c>
      <c r="C156" s="232" t="s">
        <v>278</v>
      </c>
      <c r="D156" s="231">
        <v>2012</v>
      </c>
      <c r="E156" s="231" t="s">
        <v>817</v>
      </c>
      <c r="F156" s="231"/>
      <c r="G156" s="231">
        <v>3</v>
      </c>
      <c r="H156" s="231">
        <v>1</v>
      </c>
      <c r="I156" s="231">
        <v>1</v>
      </c>
      <c r="J156" s="231">
        <v>1</v>
      </c>
      <c r="K156" s="231" t="s">
        <v>951</v>
      </c>
      <c r="L156" s="239">
        <v>2</v>
      </c>
      <c r="M156" s="239">
        <v>2</v>
      </c>
      <c r="N156" s="239"/>
      <c r="O156" s="239">
        <v>1</v>
      </c>
      <c r="P156" s="239" t="s">
        <v>658</v>
      </c>
      <c r="Q156" s="239"/>
      <c r="R156" s="239" t="s">
        <v>235</v>
      </c>
      <c r="S156" s="239">
        <v>1.43</v>
      </c>
      <c r="T156" s="273">
        <f t="shared" si="7"/>
        <v>1.3777777777777775</v>
      </c>
      <c r="U156" s="239">
        <v>126</v>
      </c>
      <c r="V156" s="239">
        <v>1.43</v>
      </c>
      <c r="W156" s="239">
        <v>0.71</v>
      </c>
      <c r="X156" s="239">
        <v>2.57</v>
      </c>
      <c r="Y156" s="239">
        <v>2.0699999999999998</v>
      </c>
      <c r="Z156" s="273">
        <f t="shared" si="8"/>
        <v>1.3777777777777778</v>
      </c>
      <c r="AA156" s="239">
        <v>53</v>
      </c>
      <c r="AB156" s="239">
        <v>2.0699999999999998</v>
      </c>
      <c r="AC156" s="239">
        <v>1.1399999999999999</v>
      </c>
      <c r="AD156" s="239">
        <v>3</v>
      </c>
      <c r="AE156" s="239">
        <v>0.05</v>
      </c>
      <c r="AF156" s="239"/>
      <c r="AG156" s="230"/>
    </row>
    <row r="157" spans="1:33" s="243" customFormat="1" ht="30" customHeight="1" x14ac:dyDescent="0.3">
      <c r="A157" s="230">
        <v>19</v>
      </c>
      <c r="B157" s="231">
        <v>370</v>
      </c>
      <c r="C157" s="232" t="s">
        <v>278</v>
      </c>
      <c r="D157" s="231">
        <v>2012</v>
      </c>
      <c r="E157" s="231" t="s">
        <v>817</v>
      </c>
      <c r="F157" s="231"/>
      <c r="G157" s="231">
        <v>3</v>
      </c>
      <c r="H157" s="231">
        <v>1</v>
      </c>
      <c r="I157" s="231">
        <v>1</v>
      </c>
      <c r="J157" s="231">
        <v>1</v>
      </c>
      <c r="K157" s="231" t="s">
        <v>951</v>
      </c>
      <c r="L157" s="239">
        <v>2</v>
      </c>
      <c r="M157" s="239">
        <v>2</v>
      </c>
      <c r="N157" s="239"/>
      <c r="O157" s="239">
        <v>1</v>
      </c>
      <c r="P157" s="239" t="s">
        <v>659</v>
      </c>
      <c r="Q157" s="239"/>
      <c r="R157" s="239" t="s">
        <v>235</v>
      </c>
      <c r="S157" s="239">
        <v>1.25</v>
      </c>
      <c r="T157" s="273">
        <f t="shared" si="7"/>
        <v>1.2962962962962963</v>
      </c>
      <c r="U157" s="239">
        <v>126</v>
      </c>
      <c r="V157" s="239">
        <v>1.25</v>
      </c>
      <c r="W157" s="239">
        <v>0.25</v>
      </c>
      <c r="X157" s="239">
        <v>2</v>
      </c>
      <c r="Y157" s="239">
        <v>2</v>
      </c>
      <c r="Z157" s="273">
        <f t="shared" si="8"/>
        <v>1.1111111111111109</v>
      </c>
      <c r="AA157" s="239">
        <v>53</v>
      </c>
      <c r="AB157" s="239">
        <v>2</v>
      </c>
      <c r="AC157" s="239">
        <v>1</v>
      </c>
      <c r="AD157" s="239">
        <v>2.5</v>
      </c>
      <c r="AE157" s="239">
        <v>0.04</v>
      </c>
      <c r="AF157" s="239"/>
      <c r="AG157" s="230"/>
    </row>
    <row r="158" spans="1:33" s="235" customFormat="1" ht="30" customHeight="1" x14ac:dyDescent="0.3">
      <c r="A158" s="230">
        <v>20</v>
      </c>
      <c r="B158" s="231">
        <v>372</v>
      </c>
      <c r="C158" s="232" t="s">
        <v>1009</v>
      </c>
      <c r="D158" s="231">
        <v>2012</v>
      </c>
      <c r="E158" s="231" t="s">
        <v>816</v>
      </c>
      <c r="F158" s="231">
        <v>1</v>
      </c>
      <c r="G158" s="270" t="s">
        <v>1008</v>
      </c>
      <c r="H158" s="231">
        <v>1</v>
      </c>
      <c r="I158" s="231">
        <v>1</v>
      </c>
      <c r="J158" s="231">
        <v>1</v>
      </c>
      <c r="K158" s="231" t="s">
        <v>953</v>
      </c>
      <c r="L158" s="239">
        <v>2</v>
      </c>
      <c r="M158" s="239">
        <v>1</v>
      </c>
      <c r="N158" s="239">
        <v>93.7</v>
      </c>
      <c r="O158" s="239">
        <v>3</v>
      </c>
      <c r="P158" s="239" t="s">
        <v>580</v>
      </c>
      <c r="Q158" s="239"/>
      <c r="R158" s="239" t="s">
        <v>266</v>
      </c>
      <c r="S158" s="239" t="s">
        <v>0</v>
      </c>
      <c r="T158" s="239" t="s">
        <v>0</v>
      </c>
      <c r="U158" s="239">
        <v>10</v>
      </c>
      <c r="V158" s="239"/>
      <c r="W158" s="239"/>
      <c r="X158" s="239"/>
      <c r="Y158" s="239" t="s">
        <v>0</v>
      </c>
      <c r="Z158" s="239" t="s">
        <v>0</v>
      </c>
      <c r="AA158" s="239">
        <v>10</v>
      </c>
      <c r="AB158" s="239"/>
      <c r="AC158" s="239"/>
      <c r="AD158" s="239"/>
      <c r="AE158" s="239">
        <v>0.03</v>
      </c>
      <c r="AF158" s="244" t="s">
        <v>454</v>
      </c>
      <c r="AG158" s="233"/>
    </row>
    <row r="159" spans="1:33" s="243" customFormat="1" ht="30" customHeight="1" x14ac:dyDescent="0.3">
      <c r="A159" s="230">
        <v>20</v>
      </c>
      <c r="B159" s="231">
        <v>372</v>
      </c>
      <c r="C159" s="232" t="s">
        <v>280</v>
      </c>
      <c r="D159" s="231">
        <v>2012</v>
      </c>
      <c r="E159" s="230"/>
      <c r="F159" s="230"/>
      <c r="G159" s="270" t="s">
        <v>1008</v>
      </c>
      <c r="H159" s="231">
        <v>1</v>
      </c>
      <c r="I159" s="231">
        <v>1</v>
      </c>
      <c r="J159" s="231">
        <v>1</v>
      </c>
      <c r="K159" s="231" t="s">
        <v>953</v>
      </c>
      <c r="L159" s="239">
        <v>2</v>
      </c>
      <c r="M159" s="239">
        <v>1</v>
      </c>
      <c r="N159" s="239"/>
      <c r="O159" s="239">
        <v>3</v>
      </c>
      <c r="P159" s="239" t="s">
        <v>581</v>
      </c>
      <c r="Q159" s="239"/>
      <c r="R159" s="239" t="s">
        <v>266</v>
      </c>
      <c r="S159" s="239" t="s">
        <v>0</v>
      </c>
      <c r="T159" s="239" t="s">
        <v>0</v>
      </c>
      <c r="U159" s="239">
        <v>10</v>
      </c>
      <c r="V159" s="239"/>
      <c r="W159" s="239"/>
      <c r="X159" s="239"/>
      <c r="Y159" s="239" t="s">
        <v>0</v>
      </c>
      <c r="Z159" s="239" t="s">
        <v>0</v>
      </c>
      <c r="AA159" s="239">
        <v>10</v>
      </c>
      <c r="AB159" s="239"/>
      <c r="AC159" s="239"/>
      <c r="AD159" s="239"/>
      <c r="AE159" s="239">
        <v>0.01</v>
      </c>
      <c r="AF159" s="239" t="s">
        <v>661</v>
      </c>
      <c r="AG159" s="230"/>
    </row>
    <row r="160" spans="1:33" s="151" customFormat="1" ht="30" customHeight="1" x14ac:dyDescent="0.3">
      <c r="A160" s="230">
        <v>20</v>
      </c>
      <c r="B160" s="231">
        <v>372</v>
      </c>
      <c r="C160" s="232" t="s">
        <v>280</v>
      </c>
      <c r="D160" s="231">
        <v>2012</v>
      </c>
      <c r="E160" s="231" t="s">
        <v>816</v>
      </c>
      <c r="F160" s="231"/>
      <c r="G160" s="270" t="s">
        <v>1008</v>
      </c>
      <c r="H160" s="231">
        <v>1</v>
      </c>
      <c r="I160" s="231">
        <v>1</v>
      </c>
      <c r="J160" s="231">
        <v>1</v>
      </c>
      <c r="K160" s="231" t="s">
        <v>953</v>
      </c>
      <c r="L160" s="239">
        <v>2</v>
      </c>
      <c r="M160" s="239">
        <v>1</v>
      </c>
      <c r="N160" s="239"/>
      <c r="O160" s="239">
        <v>3</v>
      </c>
      <c r="P160" s="239" t="s">
        <v>422</v>
      </c>
      <c r="Q160" s="239" t="s">
        <v>729</v>
      </c>
      <c r="R160" s="239" t="s">
        <v>266</v>
      </c>
      <c r="S160" s="239" t="s">
        <v>0</v>
      </c>
      <c r="T160" s="239" t="s">
        <v>0</v>
      </c>
      <c r="U160" s="239">
        <v>10</v>
      </c>
      <c r="V160" s="239"/>
      <c r="W160" s="239"/>
      <c r="X160" s="239"/>
      <c r="Y160" s="239" t="s">
        <v>0</v>
      </c>
      <c r="Z160" s="239" t="s">
        <v>0</v>
      </c>
      <c r="AA160" s="239">
        <v>10</v>
      </c>
      <c r="AB160" s="239"/>
      <c r="AC160" s="239"/>
      <c r="AD160" s="239"/>
      <c r="AE160" s="239">
        <v>8.9999999999999993E-3</v>
      </c>
      <c r="AF160" s="244" t="s">
        <v>661</v>
      </c>
      <c r="AG160" s="233"/>
    </row>
    <row r="161" spans="1:33" s="151" customFormat="1" ht="30" customHeight="1" x14ac:dyDescent="0.3">
      <c r="A161" s="230">
        <v>20</v>
      </c>
      <c r="B161" s="231">
        <v>372</v>
      </c>
      <c r="C161" s="232" t="s">
        <v>941</v>
      </c>
      <c r="D161" s="231">
        <v>2012</v>
      </c>
      <c r="E161" s="231" t="s">
        <v>816</v>
      </c>
      <c r="F161" s="231"/>
      <c r="G161" s="270" t="s">
        <v>1008</v>
      </c>
      <c r="H161" s="231">
        <v>1</v>
      </c>
      <c r="I161" s="231">
        <v>1</v>
      </c>
      <c r="J161" s="231">
        <v>1</v>
      </c>
      <c r="K161" s="231" t="s">
        <v>953</v>
      </c>
      <c r="L161" s="239">
        <v>2</v>
      </c>
      <c r="M161" s="239">
        <v>1</v>
      </c>
      <c r="N161" s="239"/>
      <c r="O161" s="239">
        <v>3</v>
      </c>
      <c r="P161" s="239" t="s">
        <v>733</v>
      </c>
      <c r="Q161" s="239" t="s">
        <v>836</v>
      </c>
      <c r="R161" s="239" t="s">
        <v>266</v>
      </c>
      <c r="S161" s="239">
        <v>99.2</v>
      </c>
      <c r="T161" s="239">
        <v>10</v>
      </c>
      <c r="U161" s="239">
        <v>10</v>
      </c>
      <c r="V161" s="239"/>
      <c r="W161" s="239"/>
      <c r="X161" s="239"/>
      <c r="Y161" s="239">
        <v>96.2</v>
      </c>
      <c r="Z161" s="239">
        <v>10.199999999999999</v>
      </c>
      <c r="AA161" s="239">
        <v>10</v>
      </c>
      <c r="AB161" s="239"/>
      <c r="AC161" s="239"/>
      <c r="AD161" s="239"/>
      <c r="AE161" s="239" t="s">
        <v>434</v>
      </c>
      <c r="AF161" s="244" t="s">
        <v>662</v>
      </c>
      <c r="AG161" s="233"/>
    </row>
    <row r="162" spans="1:33" s="151" customFormat="1" ht="30" customHeight="1" x14ac:dyDescent="0.3">
      <c r="A162" s="230">
        <v>20</v>
      </c>
      <c r="B162" s="231">
        <v>372</v>
      </c>
      <c r="C162" s="232" t="s">
        <v>280</v>
      </c>
      <c r="D162" s="231">
        <v>2012</v>
      </c>
      <c r="E162" s="231" t="s">
        <v>816</v>
      </c>
      <c r="F162" s="231"/>
      <c r="G162" s="270" t="s">
        <v>1008</v>
      </c>
      <c r="H162" s="231">
        <v>1</v>
      </c>
      <c r="I162" s="231">
        <v>1</v>
      </c>
      <c r="J162" s="231">
        <v>1</v>
      </c>
      <c r="K162" s="231" t="s">
        <v>953</v>
      </c>
      <c r="L162" s="239">
        <v>2</v>
      </c>
      <c r="M162" s="239">
        <v>1</v>
      </c>
      <c r="N162" s="239"/>
      <c r="O162" s="239">
        <v>3</v>
      </c>
      <c r="P162" s="239" t="s">
        <v>455</v>
      </c>
      <c r="Q162" s="239"/>
      <c r="R162" s="239" t="s">
        <v>266</v>
      </c>
      <c r="S162" s="239" t="s">
        <v>0</v>
      </c>
      <c r="T162" s="239" t="s">
        <v>0</v>
      </c>
      <c r="U162" s="239">
        <v>10</v>
      </c>
      <c r="V162" s="239"/>
      <c r="W162" s="239"/>
      <c r="X162" s="239"/>
      <c r="Y162" s="239" t="s">
        <v>0</v>
      </c>
      <c r="Z162" s="239" t="s">
        <v>0</v>
      </c>
      <c r="AA162" s="239">
        <v>10</v>
      </c>
      <c r="AB162" s="239"/>
      <c r="AC162" s="239"/>
      <c r="AD162" s="239"/>
      <c r="AE162" s="239">
        <v>0.05</v>
      </c>
      <c r="AF162" s="244"/>
      <c r="AG162" s="233"/>
    </row>
    <row r="163" spans="1:33" s="151" customFormat="1" ht="30" customHeight="1" x14ac:dyDescent="0.3">
      <c r="A163" s="230">
        <v>20</v>
      </c>
      <c r="B163" s="231">
        <v>372</v>
      </c>
      <c r="C163" s="232" t="s">
        <v>280</v>
      </c>
      <c r="D163" s="231">
        <v>2012</v>
      </c>
      <c r="E163" s="231" t="s">
        <v>816</v>
      </c>
      <c r="F163" s="231"/>
      <c r="G163" s="270" t="s">
        <v>1008</v>
      </c>
      <c r="H163" s="231">
        <v>1</v>
      </c>
      <c r="I163" s="231">
        <v>1</v>
      </c>
      <c r="J163" s="231">
        <v>1</v>
      </c>
      <c r="K163" s="231" t="s">
        <v>953</v>
      </c>
      <c r="L163" s="239">
        <v>2</v>
      </c>
      <c r="M163" s="239">
        <v>1</v>
      </c>
      <c r="N163" s="239"/>
      <c r="O163" s="239">
        <v>3</v>
      </c>
      <c r="P163" s="239" t="s">
        <v>456</v>
      </c>
      <c r="Q163" s="239"/>
      <c r="R163" s="239" t="s">
        <v>266</v>
      </c>
      <c r="S163" s="239" t="s">
        <v>0</v>
      </c>
      <c r="T163" s="239" t="s">
        <v>0</v>
      </c>
      <c r="U163" s="239">
        <v>10</v>
      </c>
      <c r="V163" s="239"/>
      <c r="W163" s="239"/>
      <c r="X163" s="239"/>
      <c r="Y163" s="239" t="s">
        <v>0</v>
      </c>
      <c r="Z163" s="239" t="s">
        <v>0</v>
      </c>
      <c r="AA163" s="239">
        <v>10</v>
      </c>
      <c r="AB163" s="239"/>
      <c r="AC163" s="239"/>
      <c r="AD163" s="239"/>
      <c r="AE163" s="239">
        <v>0.02</v>
      </c>
      <c r="AF163" s="244"/>
      <c r="AG163" s="233"/>
    </row>
    <row r="164" spans="1:33" s="235" customFormat="1" ht="30" customHeight="1" x14ac:dyDescent="0.3">
      <c r="A164" s="230">
        <v>6</v>
      </c>
      <c r="B164" s="231">
        <v>1215</v>
      </c>
      <c r="C164" s="232" t="s">
        <v>281</v>
      </c>
      <c r="D164" s="231">
        <v>2010</v>
      </c>
      <c r="E164" s="231" t="s">
        <v>819</v>
      </c>
      <c r="F164" s="231">
        <v>1</v>
      </c>
      <c r="G164" s="231">
        <v>4</v>
      </c>
      <c r="H164" s="231">
        <v>1</v>
      </c>
      <c r="I164" s="231">
        <v>1</v>
      </c>
      <c r="J164" s="231">
        <v>2</v>
      </c>
      <c r="K164" s="231" t="s">
        <v>952</v>
      </c>
      <c r="L164" s="239">
        <v>2</v>
      </c>
      <c r="M164" s="239">
        <v>3</v>
      </c>
      <c r="N164" s="239">
        <v>80.900000000000006</v>
      </c>
      <c r="O164" s="239">
        <v>2</v>
      </c>
      <c r="P164" s="239" t="s">
        <v>457</v>
      </c>
      <c r="Q164" s="239"/>
      <c r="R164" s="239" t="s">
        <v>266</v>
      </c>
      <c r="S164" s="239" t="s">
        <v>458</v>
      </c>
      <c r="T164" s="286">
        <v>0.64</v>
      </c>
      <c r="U164" s="239">
        <v>85</v>
      </c>
      <c r="V164" s="239"/>
      <c r="W164" s="239"/>
      <c r="X164" s="239"/>
      <c r="Y164" s="239" t="s">
        <v>459</v>
      </c>
      <c r="Z164" s="286">
        <v>0.26</v>
      </c>
      <c r="AA164" s="239">
        <v>112</v>
      </c>
      <c r="AB164" s="239"/>
      <c r="AC164" s="239"/>
      <c r="AD164" s="239"/>
      <c r="AE164" s="239">
        <v>0</v>
      </c>
      <c r="AF164" s="244" t="s">
        <v>460</v>
      </c>
      <c r="AG164" s="233"/>
    </row>
    <row r="165" spans="1:33" s="151" customFormat="1" ht="30" customHeight="1" x14ac:dyDescent="0.3">
      <c r="A165" s="230">
        <v>6</v>
      </c>
      <c r="B165" s="231">
        <v>1215</v>
      </c>
      <c r="C165" s="232" t="s">
        <v>281</v>
      </c>
      <c r="D165" s="231">
        <v>2010</v>
      </c>
      <c r="E165" s="231" t="s">
        <v>819</v>
      </c>
      <c r="F165" s="231"/>
      <c r="G165" s="231">
        <v>4</v>
      </c>
      <c r="H165" s="231">
        <v>1</v>
      </c>
      <c r="I165" s="231">
        <v>1</v>
      </c>
      <c r="J165" s="231">
        <v>2</v>
      </c>
      <c r="K165" s="231" t="s">
        <v>952</v>
      </c>
      <c r="L165" s="239">
        <v>2</v>
      </c>
      <c r="M165" s="239">
        <v>3</v>
      </c>
      <c r="N165" s="239"/>
      <c r="O165" s="239">
        <v>2</v>
      </c>
      <c r="P165" s="239" t="s">
        <v>461</v>
      </c>
      <c r="Q165" s="239"/>
      <c r="R165" s="239" t="s">
        <v>266</v>
      </c>
      <c r="S165" s="239" t="s">
        <v>462</v>
      </c>
      <c r="T165" s="286">
        <v>0.69</v>
      </c>
      <c r="U165" s="239">
        <v>85</v>
      </c>
      <c r="V165" s="239"/>
      <c r="W165" s="239"/>
      <c r="X165" s="239"/>
      <c r="Y165" s="239" t="s">
        <v>463</v>
      </c>
      <c r="Z165" s="286">
        <v>0.21</v>
      </c>
      <c r="AA165" s="239">
        <v>112</v>
      </c>
      <c r="AB165" s="239"/>
      <c r="AC165" s="239"/>
      <c r="AD165" s="239"/>
      <c r="AE165" s="239" t="s">
        <v>250</v>
      </c>
      <c r="AF165" s="244"/>
      <c r="AG165" s="233"/>
    </row>
    <row r="166" spans="1:33" s="151" customFormat="1" ht="30" customHeight="1" x14ac:dyDescent="0.3">
      <c r="A166" s="230">
        <v>6</v>
      </c>
      <c r="B166" s="231">
        <v>1215</v>
      </c>
      <c r="C166" s="232" t="s">
        <v>938</v>
      </c>
      <c r="D166" s="231">
        <v>2010</v>
      </c>
      <c r="E166" s="231" t="s">
        <v>819</v>
      </c>
      <c r="F166" s="231"/>
      <c r="G166" s="231">
        <v>4</v>
      </c>
      <c r="H166" s="231">
        <v>1</v>
      </c>
      <c r="I166" s="231">
        <v>1</v>
      </c>
      <c r="J166" s="231">
        <v>2</v>
      </c>
      <c r="K166" s="231" t="s">
        <v>952</v>
      </c>
      <c r="L166" s="239">
        <v>2</v>
      </c>
      <c r="M166" s="239">
        <v>3</v>
      </c>
      <c r="N166" s="239"/>
      <c r="O166" s="239">
        <v>2</v>
      </c>
      <c r="P166" s="239" t="s">
        <v>464</v>
      </c>
      <c r="Q166" s="239" t="s">
        <v>836</v>
      </c>
      <c r="R166" s="239" t="s">
        <v>266</v>
      </c>
      <c r="S166" s="239" t="s">
        <v>465</v>
      </c>
      <c r="T166" s="286">
        <v>0.6</v>
      </c>
      <c r="U166" s="239">
        <v>85</v>
      </c>
      <c r="V166" s="239"/>
      <c r="W166" s="239"/>
      <c r="X166" s="239"/>
      <c r="Y166" s="239" t="s">
        <v>466</v>
      </c>
      <c r="Z166" s="286">
        <v>0.19</v>
      </c>
      <c r="AA166" s="239">
        <v>112</v>
      </c>
      <c r="AB166" s="239"/>
      <c r="AC166" s="239"/>
      <c r="AD166" s="239"/>
      <c r="AE166" s="239">
        <v>1E-4</v>
      </c>
      <c r="AF166" s="244"/>
      <c r="AG166" s="233"/>
    </row>
    <row r="167" spans="1:33" s="235" customFormat="1" ht="30" customHeight="1" x14ac:dyDescent="0.3">
      <c r="A167" s="230">
        <v>23</v>
      </c>
      <c r="B167" s="231">
        <v>1206</v>
      </c>
      <c r="C167" s="232" t="s">
        <v>283</v>
      </c>
      <c r="D167" s="231">
        <v>2010</v>
      </c>
      <c r="E167" s="231" t="s">
        <v>816</v>
      </c>
      <c r="F167" s="231">
        <v>1</v>
      </c>
      <c r="G167" s="231">
        <v>3</v>
      </c>
      <c r="H167" s="231">
        <v>1</v>
      </c>
      <c r="I167" s="231">
        <v>1</v>
      </c>
      <c r="J167" s="231">
        <v>1</v>
      </c>
      <c r="K167" s="231" t="s">
        <v>951</v>
      </c>
      <c r="L167" s="239">
        <v>1</v>
      </c>
      <c r="M167" s="239">
        <v>1</v>
      </c>
      <c r="N167" s="239">
        <v>75.8</v>
      </c>
      <c r="O167" s="239">
        <v>1</v>
      </c>
      <c r="P167" s="239" t="s">
        <v>250</v>
      </c>
      <c r="Q167" s="239"/>
      <c r="R167" s="239" t="s">
        <v>250</v>
      </c>
      <c r="S167" s="239"/>
      <c r="T167" s="239"/>
      <c r="U167" s="239">
        <v>33</v>
      </c>
      <c r="V167" s="239"/>
      <c r="W167" s="239"/>
      <c r="X167" s="239"/>
      <c r="Y167" s="239"/>
      <c r="Z167" s="239"/>
      <c r="AA167" s="239">
        <v>13</v>
      </c>
      <c r="AB167" s="239"/>
      <c r="AC167" s="239"/>
      <c r="AD167" s="239"/>
      <c r="AE167" s="239"/>
      <c r="AF167" s="244"/>
      <c r="AG167" s="233"/>
    </row>
    <row r="168" spans="1:33" s="151" customFormat="1" ht="30" customHeight="1" x14ac:dyDescent="0.3">
      <c r="A168" s="230">
        <v>23</v>
      </c>
      <c r="B168" s="231">
        <v>1206</v>
      </c>
      <c r="C168" s="232" t="s">
        <v>283</v>
      </c>
      <c r="D168" s="231">
        <v>2010</v>
      </c>
      <c r="E168" s="231" t="s">
        <v>816</v>
      </c>
      <c r="F168" s="231"/>
      <c r="G168" s="231">
        <v>3</v>
      </c>
      <c r="H168" s="231">
        <v>1</v>
      </c>
      <c r="I168" s="231">
        <v>1</v>
      </c>
      <c r="J168" s="231">
        <v>1</v>
      </c>
      <c r="K168" s="231" t="s">
        <v>951</v>
      </c>
      <c r="L168" s="239" t="s">
        <v>955</v>
      </c>
      <c r="M168" s="239">
        <v>1</v>
      </c>
      <c r="N168" s="239"/>
      <c r="O168" s="239">
        <v>1</v>
      </c>
      <c r="P168" s="239" t="s">
        <v>250</v>
      </c>
      <c r="Q168" s="239"/>
      <c r="R168" s="239" t="s">
        <v>250</v>
      </c>
      <c r="S168" s="239"/>
      <c r="T168" s="239"/>
      <c r="U168" s="239"/>
      <c r="V168" s="239"/>
      <c r="W168" s="239"/>
      <c r="X168" s="239"/>
      <c r="Y168" s="239"/>
      <c r="Z168" s="239"/>
      <c r="AA168" s="239"/>
      <c r="AB168" s="239"/>
      <c r="AC168" s="239"/>
      <c r="AD168" s="239"/>
      <c r="AE168" s="239"/>
      <c r="AF168" s="244"/>
      <c r="AG168" s="233"/>
    </row>
    <row r="169" spans="1:33" s="235" customFormat="1" ht="30" customHeight="1" x14ac:dyDescent="0.3">
      <c r="A169" s="230">
        <v>24</v>
      </c>
      <c r="B169" s="231">
        <v>392</v>
      </c>
      <c r="C169" s="232" t="s">
        <v>278</v>
      </c>
      <c r="D169" s="231">
        <v>2010</v>
      </c>
      <c r="E169" s="231" t="s">
        <v>816</v>
      </c>
      <c r="F169" s="231">
        <v>1</v>
      </c>
      <c r="G169" s="231">
        <v>3</v>
      </c>
      <c r="H169" s="231">
        <v>1</v>
      </c>
      <c r="I169" s="231">
        <v>1</v>
      </c>
      <c r="J169" s="231">
        <v>1</v>
      </c>
      <c r="K169" s="231" t="s">
        <v>951</v>
      </c>
      <c r="L169" s="239">
        <v>2</v>
      </c>
      <c r="M169" s="239">
        <v>2</v>
      </c>
      <c r="N169" s="239">
        <v>85.4</v>
      </c>
      <c r="O169" s="239">
        <v>2</v>
      </c>
      <c r="P169" s="239" t="s">
        <v>397</v>
      </c>
      <c r="Q169" s="239" t="s">
        <v>397</v>
      </c>
      <c r="R169" s="239" t="s">
        <v>411</v>
      </c>
      <c r="S169" s="239">
        <v>2.2999999999999998</v>
      </c>
      <c r="T169" s="273">
        <f t="shared" ref="T169:T174" si="9">ABS((X169-W169)/1.35)</f>
        <v>1.7037037037037037</v>
      </c>
      <c r="U169" s="239">
        <v>137</v>
      </c>
      <c r="V169" s="239">
        <v>2.2999999999999998</v>
      </c>
      <c r="W169" s="239">
        <v>0.9</v>
      </c>
      <c r="X169" s="239">
        <v>3.2</v>
      </c>
      <c r="Y169" s="239">
        <v>2.6</v>
      </c>
      <c r="Z169" s="273">
        <f t="shared" ref="Z169:Z174" si="10">ABS((AD169-AC169)/1.35)</f>
        <v>1.6296296296296298</v>
      </c>
      <c r="AA169" s="239">
        <v>47</v>
      </c>
      <c r="AB169" s="239">
        <v>2.6</v>
      </c>
      <c r="AC169" s="239">
        <v>2.2000000000000002</v>
      </c>
      <c r="AD169" s="239">
        <v>4.4000000000000004</v>
      </c>
      <c r="AE169" s="239"/>
      <c r="AF169" s="244" t="s">
        <v>663</v>
      </c>
      <c r="AG169" s="233"/>
    </row>
    <row r="170" spans="1:33" s="151" customFormat="1" ht="30" customHeight="1" x14ac:dyDescent="0.3">
      <c r="A170" s="230">
        <v>24</v>
      </c>
      <c r="B170" s="231">
        <v>392</v>
      </c>
      <c r="C170" s="232" t="s">
        <v>278</v>
      </c>
      <c r="D170" s="231">
        <v>2010</v>
      </c>
      <c r="E170" s="231" t="s">
        <v>816</v>
      </c>
      <c r="F170" s="231"/>
      <c r="G170" s="231">
        <v>3</v>
      </c>
      <c r="H170" s="231">
        <v>1</v>
      </c>
      <c r="I170" s="231">
        <v>1</v>
      </c>
      <c r="J170" s="231">
        <v>1</v>
      </c>
      <c r="K170" s="231" t="s">
        <v>951</v>
      </c>
      <c r="L170" s="239">
        <v>2</v>
      </c>
      <c r="M170" s="239">
        <v>2</v>
      </c>
      <c r="N170" s="239"/>
      <c r="O170" s="239">
        <v>2</v>
      </c>
      <c r="P170" s="239" t="s">
        <v>652</v>
      </c>
      <c r="Q170" s="239" t="s">
        <v>809</v>
      </c>
      <c r="R170" s="239" t="s">
        <v>664</v>
      </c>
      <c r="S170" s="239">
        <v>2.2000000000000002</v>
      </c>
      <c r="T170" s="273">
        <f t="shared" si="9"/>
        <v>2.2222222222222219</v>
      </c>
      <c r="U170" s="239">
        <v>137</v>
      </c>
      <c r="V170" s="239">
        <v>2.2000000000000002</v>
      </c>
      <c r="W170" s="239">
        <v>0.8</v>
      </c>
      <c r="X170" s="239">
        <v>3.8</v>
      </c>
      <c r="Y170" s="239">
        <v>3.6</v>
      </c>
      <c r="Z170" s="273">
        <f t="shared" si="10"/>
        <v>1.6296296296296298</v>
      </c>
      <c r="AA170" s="239">
        <v>47</v>
      </c>
      <c r="AB170" s="239">
        <v>3.6</v>
      </c>
      <c r="AC170" s="239">
        <v>2.2999999999999998</v>
      </c>
      <c r="AD170" s="239">
        <v>4.5</v>
      </c>
      <c r="AE170" s="239"/>
      <c r="AF170" s="244" t="s">
        <v>665</v>
      </c>
      <c r="AG170" s="233"/>
    </row>
    <row r="171" spans="1:33" s="151" customFormat="1" ht="30" customHeight="1" x14ac:dyDescent="0.3">
      <c r="A171" s="230">
        <v>24</v>
      </c>
      <c r="B171" s="231">
        <v>392</v>
      </c>
      <c r="C171" s="232" t="s">
        <v>278</v>
      </c>
      <c r="D171" s="231">
        <v>2010</v>
      </c>
      <c r="E171" s="231" t="s">
        <v>816</v>
      </c>
      <c r="F171" s="231"/>
      <c r="G171" s="231">
        <v>3</v>
      </c>
      <c r="H171" s="231">
        <v>1</v>
      </c>
      <c r="I171" s="231">
        <v>1</v>
      </c>
      <c r="J171" s="231">
        <v>1</v>
      </c>
      <c r="K171" s="231" t="s">
        <v>951</v>
      </c>
      <c r="L171" s="239">
        <v>2</v>
      </c>
      <c r="M171" s="239">
        <v>2</v>
      </c>
      <c r="N171" s="239"/>
      <c r="O171" s="239">
        <v>2</v>
      </c>
      <c r="P171" s="239" t="s">
        <v>652</v>
      </c>
      <c r="Q171" s="239" t="s">
        <v>808</v>
      </c>
      <c r="R171" s="239" t="s">
        <v>935</v>
      </c>
      <c r="S171" s="239">
        <f>S170-S169</f>
        <v>-9.9999999999999645E-2</v>
      </c>
      <c r="T171" s="273">
        <f t="shared" si="9"/>
        <v>0.51851851851851816</v>
      </c>
      <c r="U171" s="239">
        <v>137</v>
      </c>
      <c r="V171" s="306">
        <f>V170-V169</f>
        <v>-9.9999999999999645E-2</v>
      </c>
      <c r="W171" s="306">
        <f>W170-W169</f>
        <v>-9.9999999999999978E-2</v>
      </c>
      <c r="X171" s="306">
        <f>X170-X169</f>
        <v>0.59999999999999964</v>
      </c>
      <c r="Y171" s="307">
        <f>Y170-Y169</f>
        <v>1</v>
      </c>
      <c r="Z171" s="273">
        <f t="shared" si="10"/>
        <v>0</v>
      </c>
      <c r="AA171" s="239">
        <v>47</v>
      </c>
      <c r="AB171" s="307">
        <f>AB170-AB169</f>
        <v>1</v>
      </c>
      <c r="AC171" s="307">
        <f>AC170-AC169</f>
        <v>9.9999999999999645E-2</v>
      </c>
      <c r="AD171" s="307">
        <f>AD170-AD169</f>
        <v>9.9999999999999645E-2</v>
      </c>
      <c r="AE171" s="239"/>
      <c r="AF171" s="244"/>
      <c r="AG171" s="233"/>
    </row>
    <row r="172" spans="1:33" s="151" customFormat="1" ht="30" customHeight="1" x14ac:dyDescent="0.3">
      <c r="A172" s="230">
        <v>24</v>
      </c>
      <c r="B172" s="231">
        <v>392</v>
      </c>
      <c r="C172" s="232" t="s">
        <v>278</v>
      </c>
      <c r="D172" s="231">
        <v>2010</v>
      </c>
      <c r="E172" s="231" t="s">
        <v>816</v>
      </c>
      <c r="F172" s="231"/>
      <c r="G172" s="231">
        <v>3</v>
      </c>
      <c r="H172" s="231">
        <v>1</v>
      </c>
      <c r="I172" s="231">
        <v>1</v>
      </c>
      <c r="J172" s="231">
        <v>1</v>
      </c>
      <c r="K172" s="231" t="s">
        <v>951</v>
      </c>
      <c r="L172" s="239">
        <v>2</v>
      </c>
      <c r="M172" s="239">
        <v>2</v>
      </c>
      <c r="N172" s="239"/>
      <c r="O172" s="239">
        <v>2</v>
      </c>
      <c r="P172" s="239" t="s">
        <v>154</v>
      </c>
      <c r="Q172" s="239" t="s">
        <v>729</v>
      </c>
      <c r="R172" s="239" t="s">
        <v>291</v>
      </c>
      <c r="S172" s="239">
        <v>0.54</v>
      </c>
      <c r="T172" s="273">
        <f t="shared" si="9"/>
        <v>0.37037037037037035</v>
      </c>
      <c r="U172" s="239">
        <v>137</v>
      </c>
      <c r="V172" s="239">
        <v>0.54</v>
      </c>
      <c r="W172" s="239">
        <v>0.27</v>
      </c>
      <c r="X172" s="239">
        <v>0.77</v>
      </c>
      <c r="Y172" s="239">
        <v>0.61</v>
      </c>
      <c r="Z172" s="273">
        <f t="shared" si="10"/>
        <v>0.2</v>
      </c>
      <c r="AA172" s="239">
        <v>47</v>
      </c>
      <c r="AB172" s="239">
        <v>0.61</v>
      </c>
      <c r="AC172" s="239">
        <v>0.48</v>
      </c>
      <c r="AD172" s="239">
        <v>0.75</v>
      </c>
      <c r="AE172" s="239"/>
      <c r="AF172" s="244" t="s">
        <v>670</v>
      </c>
      <c r="AG172" s="233"/>
    </row>
    <row r="173" spans="1:33" s="151" customFormat="1" ht="30" customHeight="1" x14ac:dyDescent="0.3">
      <c r="A173" s="230">
        <v>24</v>
      </c>
      <c r="B173" s="231">
        <v>392</v>
      </c>
      <c r="C173" s="232" t="s">
        <v>278</v>
      </c>
      <c r="D173" s="231">
        <v>2010</v>
      </c>
      <c r="E173" s="231" t="s">
        <v>816</v>
      </c>
      <c r="F173" s="231"/>
      <c r="G173" s="231">
        <v>3</v>
      </c>
      <c r="H173" s="231">
        <v>1</v>
      </c>
      <c r="I173" s="231">
        <v>1</v>
      </c>
      <c r="J173" s="231">
        <v>1</v>
      </c>
      <c r="K173" s="231" t="s">
        <v>951</v>
      </c>
      <c r="L173" s="239">
        <v>2</v>
      </c>
      <c r="M173" s="239">
        <v>2</v>
      </c>
      <c r="N173" s="239"/>
      <c r="O173" s="239">
        <v>2</v>
      </c>
      <c r="P173" s="239" t="s">
        <v>155</v>
      </c>
      <c r="Q173" s="239" t="s">
        <v>910</v>
      </c>
      <c r="R173" s="239" t="s">
        <v>291</v>
      </c>
      <c r="S173" s="239">
        <v>1.36</v>
      </c>
      <c r="T173" s="273">
        <f t="shared" si="9"/>
        <v>1.8518518518518516</v>
      </c>
      <c r="U173" s="239">
        <v>137</v>
      </c>
      <c r="V173" s="239">
        <v>1.36</v>
      </c>
      <c r="W173" s="239">
        <v>0.4</v>
      </c>
      <c r="X173" s="239">
        <v>2.9</v>
      </c>
      <c r="Y173" s="239">
        <v>2.95</v>
      </c>
      <c r="Z173" s="273">
        <f t="shared" si="10"/>
        <v>1.6296296296296298</v>
      </c>
      <c r="AA173" s="239">
        <v>47</v>
      </c>
      <c r="AB173" s="239">
        <v>2.95</v>
      </c>
      <c r="AC173" s="239">
        <v>1.7</v>
      </c>
      <c r="AD173" s="239">
        <v>3.9</v>
      </c>
      <c r="AE173" s="239"/>
      <c r="AF173" s="244" t="s">
        <v>671</v>
      </c>
      <c r="AG173" s="233"/>
    </row>
    <row r="174" spans="1:33" s="151" customFormat="1" ht="30" customHeight="1" x14ac:dyDescent="0.3">
      <c r="A174" s="230">
        <v>24</v>
      </c>
      <c r="B174" s="231">
        <v>392</v>
      </c>
      <c r="C174" s="232" t="s">
        <v>278</v>
      </c>
      <c r="D174" s="231">
        <v>2010</v>
      </c>
      <c r="E174" s="231" t="s">
        <v>816</v>
      </c>
      <c r="F174" s="231"/>
      <c r="G174" s="231">
        <v>3</v>
      </c>
      <c r="H174" s="231">
        <v>1</v>
      </c>
      <c r="I174" s="231">
        <v>1</v>
      </c>
      <c r="J174" s="231">
        <v>1</v>
      </c>
      <c r="K174" s="231" t="s">
        <v>951</v>
      </c>
      <c r="L174" s="239">
        <v>2</v>
      </c>
      <c r="M174" s="239">
        <v>2</v>
      </c>
      <c r="N174" s="239"/>
      <c r="O174" s="239">
        <v>2</v>
      </c>
      <c r="P174" s="239" t="s">
        <v>652</v>
      </c>
      <c r="Q174" s="239"/>
      <c r="R174" s="239" t="s">
        <v>467</v>
      </c>
      <c r="S174" s="239">
        <v>2.1</v>
      </c>
      <c r="T174" s="273">
        <f t="shared" si="9"/>
        <v>2</v>
      </c>
      <c r="U174" s="239">
        <v>137</v>
      </c>
      <c r="V174" s="239">
        <v>2.1</v>
      </c>
      <c r="W174" s="239">
        <v>0.7</v>
      </c>
      <c r="X174" s="239">
        <v>3.4</v>
      </c>
      <c r="Y174" s="239">
        <v>4.2</v>
      </c>
      <c r="Z174" s="273">
        <f t="shared" si="10"/>
        <v>2.1481481481481479</v>
      </c>
      <c r="AA174" s="239">
        <v>47</v>
      </c>
      <c r="AB174" s="239">
        <v>4.2</v>
      </c>
      <c r="AC174" s="239">
        <v>2.4</v>
      </c>
      <c r="AD174" s="239">
        <v>5.3</v>
      </c>
      <c r="AE174" s="239"/>
      <c r="AF174" s="244" t="s">
        <v>672</v>
      </c>
      <c r="AG174" s="233"/>
    </row>
    <row r="175" spans="1:33" s="269" customFormat="1" ht="30" customHeight="1" x14ac:dyDescent="0.3">
      <c r="A175" s="230">
        <v>25</v>
      </c>
      <c r="B175" s="231">
        <v>1213</v>
      </c>
      <c r="C175" s="232" t="s">
        <v>298</v>
      </c>
      <c r="D175" s="231">
        <v>2010</v>
      </c>
      <c r="E175" s="231" t="s">
        <v>816</v>
      </c>
      <c r="F175" s="231">
        <v>1</v>
      </c>
      <c r="G175" s="231">
        <v>3</v>
      </c>
      <c r="H175" s="231">
        <v>1</v>
      </c>
      <c r="I175" s="231">
        <v>1</v>
      </c>
      <c r="J175" s="231">
        <v>1</v>
      </c>
      <c r="K175" s="231" t="s">
        <v>953</v>
      </c>
      <c r="L175" s="239">
        <v>2</v>
      </c>
      <c r="M175" s="239">
        <v>2</v>
      </c>
      <c r="N175" s="239">
        <v>82.4</v>
      </c>
      <c r="O175" s="239">
        <v>2</v>
      </c>
      <c r="P175" s="239" t="s">
        <v>673</v>
      </c>
      <c r="Q175" s="239" t="s">
        <v>808</v>
      </c>
      <c r="R175" s="239" t="s">
        <v>266</v>
      </c>
      <c r="S175" s="246">
        <v>-1.046</v>
      </c>
      <c r="T175" s="246">
        <v>1.02</v>
      </c>
      <c r="U175" s="239">
        <v>62</v>
      </c>
      <c r="V175" s="239"/>
      <c r="W175" s="239"/>
      <c r="X175" s="239"/>
      <c r="Y175" s="246">
        <v>-0.78500000000000003</v>
      </c>
      <c r="Z175" s="239">
        <v>0.96</v>
      </c>
      <c r="AA175" s="239">
        <v>55</v>
      </c>
      <c r="AB175" s="239"/>
      <c r="AC175" s="239"/>
      <c r="AD175" s="239"/>
      <c r="AE175" s="239" t="s">
        <v>677</v>
      </c>
      <c r="AF175" s="308" t="s">
        <v>468</v>
      </c>
      <c r="AG175" s="230"/>
    </row>
    <row r="176" spans="1:33" s="243" customFormat="1" ht="30" customHeight="1" x14ac:dyDescent="0.3">
      <c r="A176" s="230">
        <v>25</v>
      </c>
      <c r="B176" s="231">
        <v>1213</v>
      </c>
      <c r="C176" s="232" t="s">
        <v>298</v>
      </c>
      <c r="D176" s="231">
        <v>2010</v>
      </c>
      <c r="E176" s="231" t="s">
        <v>816</v>
      </c>
      <c r="F176" s="231"/>
      <c r="G176" s="231">
        <v>3</v>
      </c>
      <c r="H176" s="231">
        <v>1</v>
      </c>
      <c r="I176" s="231">
        <v>1</v>
      </c>
      <c r="J176" s="231">
        <v>1</v>
      </c>
      <c r="K176" s="231" t="s">
        <v>953</v>
      </c>
      <c r="L176" s="239">
        <v>2</v>
      </c>
      <c r="M176" s="239">
        <v>2</v>
      </c>
      <c r="N176" s="239"/>
      <c r="O176" s="239">
        <v>2</v>
      </c>
      <c r="P176" s="239" t="s">
        <v>674</v>
      </c>
      <c r="Q176" s="239"/>
      <c r="R176" s="239" t="s">
        <v>266</v>
      </c>
      <c r="S176" s="239" t="s">
        <v>0</v>
      </c>
      <c r="T176" s="239" t="s">
        <v>0</v>
      </c>
      <c r="U176" s="239">
        <v>62</v>
      </c>
      <c r="V176" s="239"/>
      <c r="W176" s="239"/>
      <c r="X176" s="239"/>
      <c r="Y176" s="239" t="s">
        <v>0</v>
      </c>
      <c r="Z176" s="239" t="s">
        <v>0</v>
      </c>
      <c r="AA176" s="239">
        <v>55</v>
      </c>
      <c r="AB176" s="239"/>
      <c r="AC176" s="239"/>
      <c r="AD176" s="239"/>
      <c r="AE176" s="239" t="s">
        <v>678</v>
      </c>
      <c r="AF176" s="239" t="s">
        <v>469</v>
      </c>
      <c r="AG176" s="230"/>
    </row>
    <row r="177" spans="1:33" s="243" customFormat="1" ht="30" customHeight="1" x14ac:dyDescent="0.3">
      <c r="A177" s="230">
        <v>25</v>
      </c>
      <c r="B177" s="231">
        <v>1213</v>
      </c>
      <c r="C177" s="232" t="s">
        <v>298</v>
      </c>
      <c r="D177" s="231">
        <v>2010</v>
      </c>
      <c r="E177" s="231" t="s">
        <v>816</v>
      </c>
      <c r="F177" s="231"/>
      <c r="G177" s="231">
        <v>3</v>
      </c>
      <c r="H177" s="231">
        <v>1</v>
      </c>
      <c r="I177" s="231">
        <v>1</v>
      </c>
      <c r="J177" s="231">
        <v>1</v>
      </c>
      <c r="K177" s="231" t="s">
        <v>953</v>
      </c>
      <c r="L177" s="239">
        <v>2</v>
      </c>
      <c r="M177" s="239">
        <v>2</v>
      </c>
      <c r="N177" s="239"/>
      <c r="O177" s="239">
        <v>2</v>
      </c>
      <c r="P177" s="239" t="s">
        <v>675</v>
      </c>
      <c r="Q177" s="239"/>
      <c r="R177" s="239" t="s">
        <v>266</v>
      </c>
      <c r="S177" s="239" t="s">
        <v>0</v>
      </c>
      <c r="T177" s="239" t="s">
        <v>0</v>
      </c>
      <c r="U177" s="239">
        <v>62</v>
      </c>
      <c r="V177" s="239"/>
      <c r="W177" s="239"/>
      <c r="X177" s="239"/>
      <c r="Y177" s="239" t="s">
        <v>0</v>
      </c>
      <c r="Z177" s="239" t="s">
        <v>0</v>
      </c>
      <c r="AA177" s="239">
        <v>55</v>
      </c>
      <c r="AB177" s="239"/>
      <c r="AC177" s="239"/>
      <c r="AD177" s="239"/>
      <c r="AE177" s="239" t="s">
        <v>679</v>
      </c>
      <c r="AF177" s="239" t="s">
        <v>469</v>
      </c>
      <c r="AG177" s="230"/>
    </row>
    <row r="178" spans="1:33" s="271" customFormat="1" ht="30" customHeight="1" x14ac:dyDescent="0.3">
      <c r="A178" s="230">
        <v>25</v>
      </c>
      <c r="B178" s="231">
        <v>1213</v>
      </c>
      <c r="C178" s="232" t="s">
        <v>298</v>
      </c>
      <c r="D178" s="231">
        <v>2010</v>
      </c>
      <c r="E178" s="231" t="s">
        <v>816</v>
      </c>
      <c r="F178" s="231"/>
      <c r="G178" s="231">
        <v>3</v>
      </c>
      <c r="H178" s="231">
        <v>1</v>
      </c>
      <c r="I178" s="231">
        <v>1</v>
      </c>
      <c r="J178" s="231">
        <v>1</v>
      </c>
      <c r="K178" s="231" t="s">
        <v>953</v>
      </c>
      <c r="L178" s="239">
        <v>2</v>
      </c>
      <c r="M178" s="239">
        <v>2</v>
      </c>
      <c r="N178" s="239"/>
      <c r="O178" s="239">
        <v>2</v>
      </c>
      <c r="P178" s="239" t="s">
        <v>676</v>
      </c>
      <c r="Q178" s="239"/>
      <c r="R178" s="239" t="s">
        <v>266</v>
      </c>
      <c r="S178" s="239" t="s">
        <v>0</v>
      </c>
      <c r="T178" s="239" t="s">
        <v>0</v>
      </c>
      <c r="U178" s="239">
        <v>62</v>
      </c>
      <c r="V178" s="239"/>
      <c r="W178" s="239"/>
      <c r="X178" s="239"/>
      <c r="Y178" s="239" t="s">
        <v>0</v>
      </c>
      <c r="Z178" s="239" t="s">
        <v>0</v>
      </c>
      <c r="AA178" s="239">
        <v>55</v>
      </c>
      <c r="AB178" s="239"/>
      <c r="AC178" s="239"/>
      <c r="AD178" s="239"/>
      <c r="AE178" s="239" t="s">
        <v>679</v>
      </c>
      <c r="AF178" s="239" t="s">
        <v>469</v>
      </c>
      <c r="AG178" s="230"/>
    </row>
    <row r="179" spans="1:33" s="235" customFormat="1" ht="30" customHeight="1" x14ac:dyDescent="0.3">
      <c r="A179" s="230">
        <v>7</v>
      </c>
      <c r="B179" s="231">
        <v>1216</v>
      </c>
      <c r="C179" s="232" t="s">
        <v>299</v>
      </c>
      <c r="D179" s="231">
        <v>2010</v>
      </c>
      <c r="E179" s="231" t="s">
        <v>819</v>
      </c>
      <c r="F179" s="231">
        <v>1</v>
      </c>
      <c r="G179" s="231">
        <v>2</v>
      </c>
      <c r="H179" s="231">
        <v>0</v>
      </c>
      <c r="I179" s="231">
        <v>1</v>
      </c>
      <c r="J179" s="231">
        <v>1</v>
      </c>
      <c r="K179" s="231" t="s">
        <v>953</v>
      </c>
      <c r="L179" s="239">
        <v>1</v>
      </c>
      <c r="M179" s="239">
        <v>1</v>
      </c>
      <c r="N179" s="239" t="s">
        <v>967</v>
      </c>
      <c r="O179" s="239">
        <v>4</v>
      </c>
      <c r="P179" s="239" t="s">
        <v>155</v>
      </c>
      <c r="Q179" s="239"/>
      <c r="R179" s="239" t="s">
        <v>411</v>
      </c>
      <c r="S179" s="239">
        <v>3.6</v>
      </c>
      <c r="T179" s="239" t="s">
        <v>470</v>
      </c>
      <c r="U179" s="239">
        <v>20</v>
      </c>
      <c r="V179" s="239"/>
      <c r="W179" s="239"/>
      <c r="X179" s="239"/>
      <c r="Y179" s="239">
        <v>3.35</v>
      </c>
      <c r="Z179" s="239" t="s">
        <v>471</v>
      </c>
      <c r="AA179" s="239">
        <v>20</v>
      </c>
      <c r="AB179" s="239"/>
      <c r="AC179" s="239"/>
      <c r="AD179" s="239"/>
      <c r="AE179" s="239">
        <v>0.44</v>
      </c>
      <c r="AF179" s="244" t="s">
        <v>593</v>
      </c>
      <c r="AG179" s="233"/>
    </row>
    <row r="180" spans="1:33" s="151" customFormat="1" ht="30" customHeight="1" x14ac:dyDescent="0.3">
      <c r="A180" s="230">
        <v>7</v>
      </c>
      <c r="B180" s="231">
        <v>1216</v>
      </c>
      <c r="C180" s="232" t="s">
        <v>299</v>
      </c>
      <c r="D180" s="231">
        <v>2010</v>
      </c>
      <c r="E180" s="231" t="s">
        <v>819</v>
      </c>
      <c r="F180" s="231"/>
      <c r="G180" s="231">
        <v>2</v>
      </c>
      <c r="H180" s="231">
        <v>0</v>
      </c>
      <c r="I180" s="231">
        <v>1</v>
      </c>
      <c r="J180" s="231">
        <v>1</v>
      </c>
      <c r="K180" s="231" t="s">
        <v>953</v>
      </c>
      <c r="L180" s="239">
        <v>1</v>
      </c>
      <c r="M180" s="239">
        <v>1</v>
      </c>
      <c r="N180" s="239"/>
      <c r="O180" s="239">
        <v>4</v>
      </c>
      <c r="P180" s="239" t="s">
        <v>395</v>
      </c>
      <c r="Q180" s="239"/>
      <c r="R180" s="239" t="s">
        <v>245</v>
      </c>
      <c r="S180" s="239">
        <v>1.7</v>
      </c>
      <c r="T180" s="239" t="s">
        <v>472</v>
      </c>
      <c r="U180" s="239">
        <v>20</v>
      </c>
      <c r="V180" s="239"/>
      <c r="W180" s="239"/>
      <c r="X180" s="239"/>
      <c r="Y180" s="239">
        <v>2.4</v>
      </c>
      <c r="Z180" s="239" t="s">
        <v>473</v>
      </c>
      <c r="AA180" s="239">
        <v>20</v>
      </c>
      <c r="AB180" s="239"/>
      <c r="AC180" s="239"/>
      <c r="AD180" s="239"/>
      <c r="AE180" s="239">
        <v>0.02</v>
      </c>
      <c r="AF180" s="244" t="s">
        <v>594</v>
      </c>
      <c r="AG180" s="233"/>
    </row>
    <row r="181" spans="1:33" s="151" customFormat="1" ht="30" customHeight="1" x14ac:dyDescent="0.3">
      <c r="A181" s="230">
        <v>7</v>
      </c>
      <c r="B181" s="231">
        <v>1216</v>
      </c>
      <c r="C181" s="232" t="s">
        <v>299</v>
      </c>
      <c r="D181" s="231">
        <v>2010</v>
      </c>
      <c r="E181" s="231" t="s">
        <v>819</v>
      </c>
      <c r="F181" s="231"/>
      <c r="G181" s="231">
        <v>2</v>
      </c>
      <c r="H181" s="231">
        <v>0</v>
      </c>
      <c r="I181" s="231">
        <v>1</v>
      </c>
      <c r="J181" s="231">
        <v>1</v>
      </c>
      <c r="K181" s="231" t="s">
        <v>953</v>
      </c>
      <c r="L181" s="239">
        <v>1</v>
      </c>
      <c r="M181" s="239">
        <v>1</v>
      </c>
      <c r="N181" s="239"/>
      <c r="O181" s="239">
        <v>4</v>
      </c>
      <c r="P181" s="239" t="s">
        <v>680</v>
      </c>
      <c r="Q181" s="285" t="s">
        <v>796</v>
      </c>
      <c r="R181" s="239" t="s">
        <v>245</v>
      </c>
      <c r="S181" s="239">
        <v>-1.9</v>
      </c>
      <c r="T181" s="239">
        <f>ABS(1.114-0.66)</f>
        <v>0.45400000000000007</v>
      </c>
      <c r="U181" s="239">
        <v>20</v>
      </c>
      <c r="V181" s="239"/>
      <c r="W181" s="239"/>
      <c r="X181" s="239"/>
      <c r="Y181" s="239">
        <v>-0.95</v>
      </c>
      <c r="Z181" s="239">
        <f>0.87-1.09</f>
        <v>-0.22000000000000008</v>
      </c>
      <c r="AA181" s="239">
        <v>20</v>
      </c>
      <c r="AB181" s="239"/>
      <c r="AC181" s="239"/>
      <c r="AD181" s="239"/>
      <c r="AE181" s="239" t="s">
        <v>683</v>
      </c>
      <c r="AF181" s="283" t="s">
        <v>684</v>
      </c>
      <c r="AG181" s="233"/>
    </row>
    <row r="182" spans="1:33" s="151" customFormat="1" ht="30" customHeight="1" x14ac:dyDescent="0.3">
      <c r="A182" s="230">
        <v>7</v>
      </c>
      <c r="B182" s="231">
        <v>1216</v>
      </c>
      <c r="C182" s="232" t="s">
        <v>299</v>
      </c>
      <c r="D182" s="231">
        <v>2010</v>
      </c>
      <c r="E182" s="231" t="s">
        <v>819</v>
      </c>
      <c r="F182" s="231"/>
      <c r="G182" s="231">
        <v>2</v>
      </c>
      <c r="H182" s="231">
        <v>0</v>
      </c>
      <c r="I182" s="231">
        <v>1</v>
      </c>
      <c r="J182" s="231">
        <v>1</v>
      </c>
      <c r="K182" s="231" t="s">
        <v>953</v>
      </c>
      <c r="L182" s="239">
        <v>1</v>
      </c>
      <c r="M182" s="239">
        <v>1</v>
      </c>
      <c r="N182" s="239"/>
      <c r="O182" s="239">
        <v>4</v>
      </c>
      <c r="P182" s="239" t="s">
        <v>386</v>
      </c>
      <c r="Q182" s="239"/>
      <c r="R182" s="239" t="s">
        <v>411</v>
      </c>
      <c r="S182" s="239">
        <v>2.65</v>
      </c>
      <c r="T182" s="239" t="s">
        <v>474</v>
      </c>
      <c r="U182" s="239">
        <v>20</v>
      </c>
      <c r="V182" s="239"/>
      <c r="W182" s="239"/>
      <c r="X182" s="239"/>
      <c r="Y182" s="239">
        <v>2.5499999999999998</v>
      </c>
      <c r="Z182" s="239" t="s">
        <v>475</v>
      </c>
      <c r="AA182" s="239">
        <v>20</v>
      </c>
      <c r="AB182" s="239"/>
      <c r="AC182" s="239"/>
      <c r="AD182" s="239"/>
      <c r="AE182" s="239">
        <v>0.75</v>
      </c>
      <c r="AF182" s="244" t="s">
        <v>595</v>
      </c>
      <c r="AG182" s="233"/>
    </row>
    <row r="183" spans="1:33" s="151" customFormat="1" ht="30" customHeight="1" x14ac:dyDescent="0.3">
      <c r="A183" s="230">
        <v>7</v>
      </c>
      <c r="B183" s="231">
        <v>1216</v>
      </c>
      <c r="C183" s="232" t="s">
        <v>299</v>
      </c>
      <c r="D183" s="231">
        <v>2010</v>
      </c>
      <c r="E183" s="231" t="s">
        <v>819</v>
      </c>
      <c r="F183" s="231"/>
      <c r="G183" s="231">
        <v>2</v>
      </c>
      <c r="H183" s="231">
        <v>0</v>
      </c>
      <c r="I183" s="231">
        <v>1</v>
      </c>
      <c r="J183" s="231">
        <v>1</v>
      </c>
      <c r="K183" s="231" t="s">
        <v>953</v>
      </c>
      <c r="L183" s="239">
        <v>1</v>
      </c>
      <c r="M183" s="239">
        <v>1</v>
      </c>
      <c r="N183" s="239"/>
      <c r="O183" s="239">
        <v>4</v>
      </c>
      <c r="P183" s="239" t="s">
        <v>386</v>
      </c>
      <c r="Q183" s="239"/>
      <c r="R183" s="239" t="s">
        <v>245</v>
      </c>
      <c r="S183" s="239">
        <v>1.2</v>
      </c>
      <c r="T183" s="239" t="s">
        <v>476</v>
      </c>
      <c r="U183" s="239">
        <v>20</v>
      </c>
      <c r="V183" s="239"/>
      <c r="W183" s="239"/>
      <c r="X183" s="239"/>
      <c r="Y183" s="239">
        <v>1.4</v>
      </c>
      <c r="Z183" s="239" t="s">
        <v>477</v>
      </c>
      <c r="AA183" s="239">
        <v>20</v>
      </c>
      <c r="AB183" s="239"/>
      <c r="AC183" s="239"/>
      <c r="AD183" s="239"/>
      <c r="AE183" s="239">
        <v>0.51</v>
      </c>
      <c r="AF183" s="244" t="s">
        <v>596</v>
      </c>
      <c r="AG183" s="233"/>
    </row>
    <row r="184" spans="1:33" s="151" customFormat="1" ht="30" customHeight="1" x14ac:dyDescent="0.3">
      <c r="A184" s="230">
        <v>7</v>
      </c>
      <c r="B184" s="231">
        <v>1216</v>
      </c>
      <c r="C184" s="232" t="s">
        <v>299</v>
      </c>
      <c r="D184" s="231">
        <v>2010</v>
      </c>
      <c r="E184" s="231" t="s">
        <v>819</v>
      </c>
      <c r="F184" s="231"/>
      <c r="G184" s="231">
        <v>2</v>
      </c>
      <c r="H184" s="231">
        <v>0</v>
      </c>
      <c r="I184" s="231">
        <v>1</v>
      </c>
      <c r="J184" s="231">
        <v>1</v>
      </c>
      <c r="K184" s="231" t="s">
        <v>953</v>
      </c>
      <c r="L184" s="239">
        <v>1</v>
      </c>
      <c r="M184" s="239">
        <v>1</v>
      </c>
      <c r="N184" s="239"/>
      <c r="O184" s="239">
        <v>4</v>
      </c>
      <c r="P184" s="239" t="s">
        <v>681</v>
      </c>
      <c r="Q184" s="239" t="s">
        <v>797</v>
      </c>
      <c r="R184" s="239" t="s">
        <v>245</v>
      </c>
      <c r="S184" s="239">
        <v>-1.45</v>
      </c>
      <c r="T184" s="239">
        <f>0.98-1</f>
        <v>-2.0000000000000018E-2</v>
      </c>
      <c r="U184" s="239">
        <v>20</v>
      </c>
      <c r="V184" s="239"/>
      <c r="W184" s="239"/>
      <c r="X184" s="239"/>
      <c r="Y184" s="239">
        <v>-0.15</v>
      </c>
      <c r="Z184" s="239">
        <f>0.99-0.88</f>
        <v>0.10999999999999999</v>
      </c>
      <c r="AA184" s="239">
        <v>20</v>
      </c>
      <c r="AB184" s="239"/>
      <c r="AC184" s="239"/>
      <c r="AD184" s="239"/>
      <c r="AE184" s="239" t="s">
        <v>685</v>
      </c>
      <c r="AF184" s="244" t="s">
        <v>597</v>
      </c>
      <c r="AG184" s="233"/>
    </row>
    <row r="185" spans="1:33" s="151" customFormat="1" ht="30" customHeight="1" x14ac:dyDescent="0.3">
      <c r="A185" s="230">
        <v>7</v>
      </c>
      <c r="B185" s="231">
        <v>1216</v>
      </c>
      <c r="C185" s="232" t="s">
        <v>299</v>
      </c>
      <c r="D185" s="231">
        <v>2010</v>
      </c>
      <c r="E185" s="231" t="s">
        <v>819</v>
      </c>
      <c r="F185" s="231"/>
      <c r="G185" s="231">
        <v>2</v>
      </c>
      <c r="H185" s="231">
        <v>0</v>
      </c>
      <c r="I185" s="231">
        <v>1</v>
      </c>
      <c r="J185" s="231">
        <v>1</v>
      </c>
      <c r="K185" s="231" t="s">
        <v>953</v>
      </c>
      <c r="L185" s="239">
        <v>1</v>
      </c>
      <c r="M185" s="239">
        <v>1</v>
      </c>
      <c r="N185" s="239"/>
      <c r="O185" s="239">
        <v>4</v>
      </c>
      <c r="P185" s="239" t="s">
        <v>478</v>
      </c>
      <c r="Q185" s="239"/>
      <c r="R185" s="239" t="s">
        <v>411</v>
      </c>
      <c r="S185" s="239">
        <v>83.15</v>
      </c>
      <c r="T185" s="239" t="s">
        <v>479</v>
      </c>
      <c r="U185" s="239">
        <v>20</v>
      </c>
      <c r="V185" s="239"/>
      <c r="W185" s="239"/>
      <c r="X185" s="239"/>
      <c r="Y185" s="239">
        <v>84.98</v>
      </c>
      <c r="Z185" s="239" t="s">
        <v>480</v>
      </c>
      <c r="AA185" s="239">
        <v>20</v>
      </c>
      <c r="AB185" s="239"/>
      <c r="AC185" s="239"/>
      <c r="AD185" s="239"/>
      <c r="AE185" s="239">
        <v>0.39</v>
      </c>
      <c r="AF185" s="244" t="s">
        <v>481</v>
      </c>
      <c r="AG185" s="233"/>
    </row>
    <row r="186" spans="1:33" s="151" customFormat="1" ht="30" customHeight="1" x14ac:dyDescent="0.3">
      <c r="A186" s="230">
        <v>7</v>
      </c>
      <c r="B186" s="231">
        <v>1216</v>
      </c>
      <c r="C186" s="232" t="s">
        <v>299</v>
      </c>
      <c r="D186" s="231">
        <v>2010</v>
      </c>
      <c r="E186" s="231" t="s">
        <v>819</v>
      </c>
      <c r="F186" s="231"/>
      <c r="G186" s="231">
        <v>2</v>
      </c>
      <c r="H186" s="231">
        <v>0</v>
      </c>
      <c r="I186" s="231">
        <v>1</v>
      </c>
      <c r="J186" s="231">
        <v>1</v>
      </c>
      <c r="K186" s="231" t="s">
        <v>953</v>
      </c>
      <c r="L186" s="239">
        <v>1</v>
      </c>
      <c r="M186" s="239">
        <v>1</v>
      </c>
      <c r="N186" s="239"/>
      <c r="O186" s="239">
        <v>4</v>
      </c>
      <c r="P186" s="239" t="s">
        <v>478</v>
      </c>
      <c r="Q186" s="239"/>
      <c r="R186" s="239" t="s">
        <v>245</v>
      </c>
      <c r="S186" s="239">
        <v>84.3</v>
      </c>
      <c r="T186" s="239" t="s">
        <v>482</v>
      </c>
      <c r="U186" s="239">
        <v>20</v>
      </c>
      <c r="V186" s="239"/>
      <c r="W186" s="239"/>
      <c r="X186" s="239"/>
      <c r="Y186" s="239">
        <v>84.12</v>
      </c>
      <c r="Z186" s="239" t="s">
        <v>483</v>
      </c>
      <c r="AA186" s="239">
        <v>20</v>
      </c>
      <c r="AB186" s="239"/>
      <c r="AC186" s="239"/>
      <c r="AD186" s="239"/>
      <c r="AE186" s="239">
        <v>0.92</v>
      </c>
      <c r="AF186" s="244" t="s">
        <v>484</v>
      </c>
      <c r="AG186" s="233"/>
    </row>
    <row r="187" spans="1:33" s="151" customFormat="1" ht="30" customHeight="1" x14ac:dyDescent="0.3">
      <c r="A187" s="230">
        <v>7</v>
      </c>
      <c r="B187" s="231">
        <v>1216</v>
      </c>
      <c r="C187" s="232" t="s">
        <v>299</v>
      </c>
      <c r="D187" s="231">
        <v>2010</v>
      </c>
      <c r="E187" s="231" t="s">
        <v>819</v>
      </c>
      <c r="F187" s="231"/>
      <c r="G187" s="231">
        <v>2</v>
      </c>
      <c r="H187" s="231">
        <v>0</v>
      </c>
      <c r="I187" s="231">
        <v>1</v>
      </c>
      <c r="J187" s="231">
        <v>1</v>
      </c>
      <c r="K187" s="231" t="s">
        <v>953</v>
      </c>
      <c r="L187" s="239">
        <v>1</v>
      </c>
      <c r="M187" s="239">
        <v>1</v>
      </c>
      <c r="N187" s="239"/>
      <c r="O187" s="239">
        <v>4</v>
      </c>
      <c r="P187" s="239" t="s">
        <v>1210</v>
      </c>
      <c r="Q187" s="239"/>
      <c r="R187" s="239" t="s">
        <v>245</v>
      </c>
      <c r="S187" s="249">
        <f>S185-S186</f>
        <v>-1.1499999999999915</v>
      </c>
      <c r="T187" s="239"/>
      <c r="U187" s="239">
        <v>20</v>
      </c>
      <c r="V187" s="239"/>
      <c r="W187" s="239"/>
      <c r="X187" s="239"/>
      <c r="Y187" s="239">
        <v>-0.86</v>
      </c>
      <c r="Z187" s="239"/>
      <c r="AA187" s="239">
        <v>20</v>
      </c>
      <c r="AB187" s="239"/>
      <c r="AC187" s="239"/>
      <c r="AD187" s="239"/>
      <c r="AE187" s="239" t="s">
        <v>686</v>
      </c>
      <c r="AF187" s="283" t="s">
        <v>687</v>
      </c>
      <c r="AG187" s="233"/>
    </row>
    <row r="188" spans="1:33" ht="30" customHeight="1" x14ac:dyDescent="0.3">
      <c r="A188" s="230">
        <v>26</v>
      </c>
      <c r="B188" s="231">
        <v>398</v>
      </c>
      <c r="C188" s="232" t="s">
        <v>300</v>
      </c>
      <c r="D188" s="231">
        <v>2009</v>
      </c>
      <c r="E188" s="231" t="s">
        <v>816</v>
      </c>
      <c r="F188" s="231">
        <v>1</v>
      </c>
      <c r="G188" s="231">
        <v>1</v>
      </c>
      <c r="H188" s="240">
        <v>1</v>
      </c>
      <c r="I188" s="231">
        <v>0</v>
      </c>
      <c r="J188" s="231">
        <v>1</v>
      </c>
      <c r="K188" s="231" t="s">
        <v>951</v>
      </c>
      <c r="L188" s="239">
        <v>2</v>
      </c>
      <c r="M188" s="239">
        <v>2</v>
      </c>
      <c r="N188" s="239">
        <v>93.3</v>
      </c>
      <c r="O188" s="239">
        <v>3</v>
      </c>
      <c r="P188" s="239" t="s">
        <v>485</v>
      </c>
      <c r="Q188" s="239"/>
      <c r="R188" s="239" t="s">
        <v>291</v>
      </c>
      <c r="S188" s="239">
        <v>0.57199999999999995</v>
      </c>
      <c r="T188" s="273">
        <f>ABS((X188-W188)/1.35)</f>
        <v>0.74599999999999989</v>
      </c>
      <c r="U188" s="239">
        <v>28</v>
      </c>
      <c r="V188" s="239">
        <v>0.57199999999999995</v>
      </c>
      <c r="W188" s="239">
        <v>0.27589999999999998</v>
      </c>
      <c r="X188" s="239">
        <v>1.2829999999999999</v>
      </c>
      <c r="Y188" s="239">
        <v>1.0322</v>
      </c>
      <c r="Z188" s="273">
        <f>ABS((AD188-AC188)/1.35)</f>
        <v>0.75540740740740742</v>
      </c>
      <c r="AA188" s="239">
        <v>30</v>
      </c>
      <c r="AB188" s="239">
        <v>1.0322</v>
      </c>
      <c r="AC188" s="239">
        <v>0.58819999999999995</v>
      </c>
      <c r="AD188" s="239">
        <v>1.6080000000000001</v>
      </c>
      <c r="AE188" s="239">
        <v>1.6E-2</v>
      </c>
      <c r="AF188" s="244"/>
      <c r="AG188" s="233"/>
    </row>
    <row r="189" spans="1:33" ht="30" customHeight="1" x14ac:dyDescent="0.3">
      <c r="A189" s="230">
        <v>26</v>
      </c>
      <c r="B189" s="231">
        <v>398</v>
      </c>
      <c r="C189" s="232" t="s">
        <v>300</v>
      </c>
      <c r="D189" s="231">
        <v>2009</v>
      </c>
      <c r="E189" s="231" t="s">
        <v>816</v>
      </c>
      <c r="F189" s="231"/>
      <c r="G189" s="231">
        <v>1</v>
      </c>
      <c r="H189" s="240">
        <v>1</v>
      </c>
      <c r="I189" s="231">
        <v>0</v>
      </c>
      <c r="J189" s="231">
        <v>1</v>
      </c>
      <c r="K189" s="231" t="s">
        <v>951</v>
      </c>
      <c r="L189" s="239">
        <v>2</v>
      </c>
      <c r="M189" s="239">
        <v>2</v>
      </c>
      <c r="N189" s="239"/>
      <c r="O189" s="239">
        <v>3</v>
      </c>
      <c r="P189" s="239" t="s">
        <v>486</v>
      </c>
      <c r="Q189" s="239"/>
      <c r="R189" s="239" t="s">
        <v>291</v>
      </c>
      <c r="S189" s="239">
        <v>0.24399999999999999</v>
      </c>
      <c r="T189" s="273">
        <f>ABS((X189-W189)/1.35)</f>
        <v>0.35925925925925922</v>
      </c>
      <c r="U189" s="239">
        <v>28</v>
      </c>
      <c r="V189" s="239">
        <v>0.24399999999999999</v>
      </c>
      <c r="W189" s="239">
        <v>5.8599999999999999E-2</v>
      </c>
      <c r="X189" s="239">
        <v>0.54359999999999997</v>
      </c>
      <c r="Y189" s="239">
        <v>0.60729999999999995</v>
      </c>
      <c r="Z189" s="273">
        <f>ABS((AD189-AC189)/1.35)</f>
        <v>0.55148148148148146</v>
      </c>
      <c r="AA189" s="239">
        <v>30</v>
      </c>
      <c r="AB189" s="239">
        <v>0.60729999999999995</v>
      </c>
      <c r="AC189" s="239">
        <v>0.2893</v>
      </c>
      <c r="AD189" s="239">
        <v>1.0338000000000001</v>
      </c>
      <c r="AE189" s="239">
        <v>1.7000000000000001E-2</v>
      </c>
      <c r="AF189" s="244" t="s">
        <v>487</v>
      </c>
      <c r="AG189" s="233"/>
    </row>
    <row r="190" spans="1:33" ht="30" customHeight="1" x14ac:dyDescent="0.3">
      <c r="A190" s="230">
        <v>26</v>
      </c>
      <c r="B190" s="231">
        <v>398</v>
      </c>
      <c r="C190" s="232" t="s">
        <v>300</v>
      </c>
      <c r="D190" s="231">
        <v>2009</v>
      </c>
      <c r="E190" s="231" t="s">
        <v>816</v>
      </c>
      <c r="F190" s="231"/>
      <c r="G190" s="231">
        <v>1</v>
      </c>
      <c r="H190" s="240">
        <v>1</v>
      </c>
      <c r="I190" s="231">
        <v>0</v>
      </c>
      <c r="J190" s="231">
        <v>1</v>
      </c>
      <c r="K190" s="231" t="s">
        <v>951</v>
      </c>
      <c r="L190" s="239">
        <v>2</v>
      </c>
      <c r="M190" s="239">
        <v>2</v>
      </c>
      <c r="N190" s="239"/>
      <c r="O190" s="239">
        <v>3</v>
      </c>
      <c r="P190" s="239" t="s">
        <v>488</v>
      </c>
      <c r="Q190" s="239"/>
      <c r="R190" s="239" t="s">
        <v>291</v>
      </c>
      <c r="S190" s="239">
        <v>0.57210000000000005</v>
      </c>
      <c r="T190" s="273">
        <f>ABS((X190-W190)/1.35)</f>
        <v>0.7965185185185184</v>
      </c>
      <c r="U190" s="239">
        <v>28</v>
      </c>
      <c r="V190" s="239">
        <v>0.57210000000000005</v>
      </c>
      <c r="W190" s="239">
        <v>0.14449999999999999</v>
      </c>
      <c r="X190" s="239">
        <v>1.2198</v>
      </c>
      <c r="Y190" s="239">
        <v>0.92579999999999996</v>
      </c>
      <c r="Z190" s="273">
        <f>ABS((AD190-AC190)/1.35)</f>
        <v>0.58074074074074078</v>
      </c>
      <c r="AA190" s="239">
        <v>30</v>
      </c>
      <c r="AB190" s="239">
        <v>0.92579999999999996</v>
      </c>
      <c r="AC190" s="239">
        <v>0.56579999999999997</v>
      </c>
      <c r="AD190" s="239">
        <v>1.3498000000000001</v>
      </c>
      <c r="AE190" s="239">
        <v>3.9E-2</v>
      </c>
      <c r="AF190" s="244" t="s">
        <v>487</v>
      </c>
      <c r="AG190" s="233"/>
    </row>
    <row r="191" spans="1:33" ht="30" customHeight="1" x14ac:dyDescent="0.3">
      <c r="A191" s="230">
        <v>26</v>
      </c>
      <c r="B191" s="231">
        <v>398</v>
      </c>
      <c r="C191" s="232" t="s">
        <v>300</v>
      </c>
      <c r="D191" s="231">
        <v>2009</v>
      </c>
      <c r="E191" s="231" t="s">
        <v>816</v>
      </c>
      <c r="F191" s="231"/>
      <c r="G191" s="231">
        <v>1</v>
      </c>
      <c r="H191" s="240">
        <v>1</v>
      </c>
      <c r="I191" s="231">
        <v>0</v>
      </c>
      <c r="J191" s="231">
        <v>1</v>
      </c>
      <c r="K191" s="231" t="s">
        <v>951</v>
      </c>
      <c r="L191" s="239">
        <v>2</v>
      </c>
      <c r="M191" s="239">
        <v>2</v>
      </c>
      <c r="N191" s="239"/>
      <c r="O191" s="239">
        <v>3</v>
      </c>
      <c r="P191" s="239" t="s">
        <v>488</v>
      </c>
      <c r="Q191" s="239"/>
      <c r="R191" s="239" t="s">
        <v>291</v>
      </c>
      <c r="S191" s="239">
        <v>8.8099999999999998E-2</v>
      </c>
      <c r="T191" s="273">
        <f>ABS((X191-W191)/1.35)</f>
        <v>0.22237037037037038</v>
      </c>
      <c r="U191" s="239">
        <v>28</v>
      </c>
      <c r="V191" s="239">
        <v>8.8099999999999998E-2</v>
      </c>
      <c r="W191" s="239">
        <v>1.1599999999999999E-2</v>
      </c>
      <c r="X191" s="239">
        <v>0.31180000000000002</v>
      </c>
      <c r="Y191" s="239">
        <v>0.31509999999999999</v>
      </c>
      <c r="Z191" s="273">
        <f>ABS((AD191-AC191)/1.35)</f>
        <v>0.44222222222222224</v>
      </c>
      <c r="AA191" s="239">
        <v>30</v>
      </c>
      <c r="AB191" s="239">
        <v>0.31509999999999999</v>
      </c>
      <c r="AC191" s="239">
        <v>6.6900000000000001E-2</v>
      </c>
      <c r="AD191" s="239">
        <v>0.66390000000000005</v>
      </c>
      <c r="AE191" s="239">
        <v>6.5000000000000002E-2</v>
      </c>
      <c r="AF191" s="244" t="s">
        <v>487</v>
      </c>
      <c r="AG191" s="233"/>
    </row>
    <row r="192" spans="1:33" s="235" customFormat="1" ht="30" customHeight="1" x14ac:dyDescent="0.3">
      <c r="A192" s="230">
        <v>27</v>
      </c>
      <c r="B192" s="231">
        <v>436</v>
      </c>
      <c r="C192" s="232" t="s">
        <v>305</v>
      </c>
      <c r="D192" s="231">
        <v>2006</v>
      </c>
      <c r="E192" s="231" t="s">
        <v>816</v>
      </c>
      <c r="F192" s="231">
        <v>1</v>
      </c>
      <c r="G192" s="231">
        <v>2</v>
      </c>
      <c r="H192" s="231">
        <v>0</v>
      </c>
      <c r="I192" s="231">
        <v>1</v>
      </c>
      <c r="J192" s="231">
        <v>1</v>
      </c>
      <c r="K192" s="231" t="s">
        <v>953</v>
      </c>
      <c r="L192" s="239">
        <v>3</v>
      </c>
      <c r="M192" s="239">
        <v>2</v>
      </c>
      <c r="N192" s="239">
        <v>76.900000000000006</v>
      </c>
      <c r="O192" s="239">
        <v>1</v>
      </c>
      <c r="P192" s="239" t="s">
        <v>490</v>
      </c>
      <c r="Q192" s="239"/>
      <c r="R192" s="239" t="s">
        <v>255</v>
      </c>
      <c r="S192" s="286">
        <v>0.82</v>
      </c>
      <c r="T192" s="239"/>
      <c r="U192" s="239">
        <v>20</v>
      </c>
      <c r="V192" s="239"/>
      <c r="W192" s="239"/>
      <c r="X192" s="239"/>
      <c r="Y192" s="286">
        <v>0.42</v>
      </c>
      <c r="Z192" s="239"/>
      <c r="AA192" s="239">
        <v>25</v>
      </c>
      <c r="AB192" s="239"/>
      <c r="AC192" s="239"/>
      <c r="AD192" s="239"/>
      <c r="AE192" s="239">
        <v>0.17</v>
      </c>
      <c r="AF192" s="244" t="s">
        <v>491</v>
      </c>
      <c r="AG192" s="233"/>
    </row>
    <row r="193" spans="1:33" s="151" customFormat="1" ht="30" customHeight="1" x14ac:dyDescent="0.3">
      <c r="A193" s="230">
        <v>27</v>
      </c>
      <c r="B193" s="231">
        <v>436</v>
      </c>
      <c r="C193" s="232" t="s">
        <v>305</v>
      </c>
      <c r="D193" s="231">
        <v>2006</v>
      </c>
      <c r="E193" s="231" t="s">
        <v>816</v>
      </c>
      <c r="F193" s="231"/>
      <c r="G193" s="231">
        <v>2</v>
      </c>
      <c r="H193" s="231">
        <v>0</v>
      </c>
      <c r="I193" s="231">
        <v>1</v>
      </c>
      <c r="J193" s="231">
        <v>1</v>
      </c>
      <c r="K193" s="231" t="s">
        <v>953</v>
      </c>
      <c r="L193" s="239">
        <v>3</v>
      </c>
      <c r="M193" s="239">
        <v>2</v>
      </c>
      <c r="N193" s="239"/>
      <c r="O193" s="239">
        <v>1</v>
      </c>
      <c r="P193" s="239" t="s">
        <v>490</v>
      </c>
      <c r="Q193" s="239"/>
      <c r="R193" s="239" t="s">
        <v>235</v>
      </c>
      <c r="S193" s="286">
        <v>0.5</v>
      </c>
      <c r="T193" s="239"/>
      <c r="U193" s="239">
        <v>21</v>
      </c>
      <c r="V193" s="239"/>
      <c r="W193" s="239"/>
      <c r="X193" s="239"/>
      <c r="Y193" s="286">
        <v>0.25</v>
      </c>
      <c r="Z193" s="239"/>
      <c r="AA193" s="239">
        <v>25</v>
      </c>
      <c r="AB193" s="239"/>
      <c r="AC193" s="239"/>
      <c r="AD193" s="239"/>
      <c r="AE193" s="239"/>
      <c r="AF193" s="244"/>
      <c r="AG193" s="233"/>
    </row>
    <row r="194" spans="1:33" s="151" customFormat="1" ht="30" customHeight="1" x14ac:dyDescent="0.3">
      <c r="A194" s="230">
        <v>27</v>
      </c>
      <c r="B194" s="231">
        <v>436</v>
      </c>
      <c r="C194" s="232" t="s">
        <v>305</v>
      </c>
      <c r="D194" s="231">
        <v>2006</v>
      </c>
      <c r="E194" s="231" t="s">
        <v>816</v>
      </c>
      <c r="F194" s="231"/>
      <c r="G194" s="231">
        <v>2</v>
      </c>
      <c r="H194" s="231">
        <v>0</v>
      </c>
      <c r="I194" s="231">
        <v>1</v>
      </c>
      <c r="J194" s="231">
        <v>1</v>
      </c>
      <c r="K194" s="231" t="s">
        <v>953</v>
      </c>
      <c r="L194" s="239">
        <v>3</v>
      </c>
      <c r="M194" s="239">
        <v>2</v>
      </c>
      <c r="N194" s="239"/>
      <c r="O194" s="239">
        <v>1</v>
      </c>
      <c r="P194" s="239" t="s">
        <v>492</v>
      </c>
      <c r="Q194" s="239"/>
      <c r="R194" s="239" t="s">
        <v>235</v>
      </c>
      <c r="S194" s="286">
        <v>0.5</v>
      </c>
      <c r="T194" s="239"/>
      <c r="U194" s="239">
        <v>21</v>
      </c>
      <c r="V194" s="239"/>
      <c r="W194" s="239"/>
      <c r="X194" s="239"/>
      <c r="Y194" s="286">
        <v>0.25</v>
      </c>
      <c r="Z194" s="239"/>
      <c r="AA194" s="239">
        <v>25</v>
      </c>
      <c r="AB194" s="239"/>
      <c r="AC194" s="239"/>
      <c r="AD194" s="239"/>
      <c r="AE194" s="239"/>
      <c r="AF194" s="244" t="s">
        <v>469</v>
      </c>
      <c r="AG194" s="233"/>
    </row>
    <row r="195" spans="1:33" s="151" customFormat="1" ht="30" customHeight="1" x14ac:dyDescent="0.3">
      <c r="A195" s="230">
        <v>27</v>
      </c>
      <c r="B195" s="231">
        <v>436</v>
      </c>
      <c r="C195" s="232" t="s">
        <v>305</v>
      </c>
      <c r="D195" s="231">
        <v>2006</v>
      </c>
      <c r="E195" s="231" t="s">
        <v>816</v>
      </c>
      <c r="F195" s="231"/>
      <c r="G195" s="231">
        <v>2</v>
      </c>
      <c r="H195" s="231">
        <v>0</v>
      </c>
      <c r="I195" s="231">
        <v>1</v>
      </c>
      <c r="J195" s="231">
        <v>1</v>
      </c>
      <c r="K195" s="231" t="s">
        <v>953</v>
      </c>
      <c r="L195" s="239">
        <v>3</v>
      </c>
      <c r="M195" s="239">
        <v>2</v>
      </c>
      <c r="N195" s="239"/>
      <c r="O195" s="239">
        <v>1</v>
      </c>
      <c r="P195" s="239" t="s">
        <v>492</v>
      </c>
      <c r="Q195" s="239"/>
      <c r="R195" s="239" t="s">
        <v>255</v>
      </c>
      <c r="S195" s="286">
        <v>0.9</v>
      </c>
      <c r="T195" s="239"/>
      <c r="U195" s="239">
        <v>20</v>
      </c>
      <c r="V195" s="239"/>
      <c r="W195" s="239"/>
      <c r="X195" s="239"/>
      <c r="Y195" s="286">
        <v>0.42</v>
      </c>
      <c r="Z195" s="239"/>
      <c r="AA195" s="239">
        <v>25</v>
      </c>
      <c r="AB195" s="239"/>
      <c r="AC195" s="239"/>
      <c r="AD195" s="239"/>
      <c r="AE195" s="239"/>
      <c r="AF195" s="244" t="s">
        <v>469</v>
      </c>
      <c r="AG195" s="233"/>
    </row>
    <row r="196" spans="1:33" s="151" customFormat="1" ht="30" customHeight="1" x14ac:dyDescent="0.3">
      <c r="A196" s="230">
        <v>27</v>
      </c>
      <c r="B196" s="231">
        <v>436</v>
      </c>
      <c r="C196" s="232" t="s">
        <v>305</v>
      </c>
      <c r="D196" s="231">
        <v>2006</v>
      </c>
      <c r="E196" s="231" t="s">
        <v>816</v>
      </c>
      <c r="F196" s="231"/>
      <c r="G196" s="231">
        <v>2</v>
      </c>
      <c r="H196" s="231">
        <v>0</v>
      </c>
      <c r="I196" s="231">
        <v>1</v>
      </c>
      <c r="J196" s="231">
        <v>1</v>
      </c>
      <c r="K196" s="231" t="s">
        <v>953</v>
      </c>
      <c r="L196" s="239">
        <v>3</v>
      </c>
      <c r="M196" s="239">
        <v>2</v>
      </c>
      <c r="N196" s="239"/>
      <c r="O196" s="239">
        <v>1</v>
      </c>
      <c r="P196" s="239" t="s">
        <v>911</v>
      </c>
      <c r="Q196" s="239"/>
      <c r="R196" s="239" t="s">
        <v>411</v>
      </c>
      <c r="S196" s="239">
        <v>18</v>
      </c>
      <c r="T196" s="239"/>
      <c r="U196" s="239">
        <v>26</v>
      </c>
      <c r="V196" s="239"/>
      <c r="W196" s="239"/>
      <c r="X196" s="239"/>
      <c r="Y196" s="239">
        <v>23</v>
      </c>
      <c r="Z196" s="239"/>
      <c r="AA196" s="239">
        <v>28</v>
      </c>
      <c r="AB196" s="239"/>
      <c r="AC196" s="239"/>
      <c r="AD196" s="239"/>
      <c r="AE196" s="239"/>
      <c r="AF196" s="244"/>
      <c r="AG196" s="233"/>
    </row>
    <row r="197" spans="1:33" s="151" customFormat="1" ht="30" customHeight="1" x14ac:dyDescent="0.3">
      <c r="A197" s="230">
        <v>27</v>
      </c>
      <c r="B197" s="231">
        <v>436</v>
      </c>
      <c r="C197" s="232" t="s">
        <v>305</v>
      </c>
      <c r="D197" s="231">
        <v>2006</v>
      </c>
      <c r="E197" s="231" t="s">
        <v>816</v>
      </c>
      <c r="F197" s="231"/>
      <c r="G197" s="231">
        <v>2</v>
      </c>
      <c r="H197" s="231">
        <v>0</v>
      </c>
      <c r="I197" s="231">
        <v>1</v>
      </c>
      <c r="J197" s="231">
        <v>1</v>
      </c>
      <c r="K197" s="231" t="s">
        <v>953</v>
      </c>
      <c r="L197" s="239">
        <v>3</v>
      </c>
      <c r="M197" s="239">
        <v>2</v>
      </c>
      <c r="N197" s="239"/>
      <c r="O197" s="239">
        <v>1</v>
      </c>
      <c r="P197" s="239" t="s">
        <v>416</v>
      </c>
      <c r="Q197" s="239"/>
      <c r="R197" s="239" t="s">
        <v>266</v>
      </c>
      <c r="S197" s="239">
        <v>21</v>
      </c>
      <c r="T197" s="239"/>
      <c r="U197" s="239">
        <v>22</v>
      </c>
      <c r="V197" s="239"/>
      <c r="W197" s="239"/>
      <c r="X197" s="239"/>
      <c r="Y197" s="239">
        <v>24</v>
      </c>
      <c r="Z197" s="239"/>
      <c r="AA197" s="239">
        <v>26</v>
      </c>
      <c r="AB197" s="239"/>
      <c r="AC197" s="239"/>
      <c r="AD197" s="239"/>
      <c r="AE197" s="239"/>
      <c r="AF197" s="244"/>
      <c r="AG197" s="233"/>
    </row>
    <row r="198" spans="1:33" s="151" customFormat="1" ht="30" customHeight="1" x14ac:dyDescent="0.3">
      <c r="A198" s="230">
        <v>27</v>
      </c>
      <c r="B198" s="231">
        <v>436</v>
      </c>
      <c r="C198" s="232" t="s">
        <v>305</v>
      </c>
      <c r="D198" s="231">
        <v>2006</v>
      </c>
      <c r="E198" s="231" t="s">
        <v>816</v>
      </c>
      <c r="F198" s="231"/>
      <c r="G198" s="231">
        <v>2</v>
      </c>
      <c r="H198" s="231">
        <v>0</v>
      </c>
      <c r="I198" s="231">
        <v>1</v>
      </c>
      <c r="J198" s="231">
        <v>1</v>
      </c>
      <c r="K198" s="231" t="s">
        <v>953</v>
      </c>
      <c r="L198" s="239">
        <v>3</v>
      </c>
      <c r="M198" s="239">
        <v>2</v>
      </c>
      <c r="N198" s="239"/>
      <c r="O198" s="239">
        <v>1</v>
      </c>
      <c r="P198" s="239" t="s">
        <v>416</v>
      </c>
      <c r="Q198" s="239"/>
      <c r="R198" s="239" t="s">
        <v>235</v>
      </c>
      <c r="S198" s="239">
        <v>18</v>
      </c>
      <c r="T198" s="239"/>
      <c r="U198" s="239">
        <v>21</v>
      </c>
      <c r="V198" s="239"/>
      <c r="W198" s="239"/>
      <c r="X198" s="239"/>
      <c r="Y198" s="239">
        <v>26</v>
      </c>
      <c r="Z198" s="239"/>
      <c r="AA198" s="239">
        <v>25</v>
      </c>
      <c r="AB198" s="239"/>
      <c r="AC198" s="239"/>
      <c r="AD198" s="239"/>
      <c r="AE198" s="239"/>
      <c r="AF198" s="244"/>
      <c r="AG198" s="233"/>
    </row>
    <row r="199" spans="1:33" s="151" customFormat="1" ht="30" customHeight="1" x14ac:dyDescent="0.3">
      <c r="A199" s="230">
        <v>27</v>
      </c>
      <c r="B199" s="231">
        <v>436</v>
      </c>
      <c r="C199" s="232" t="s">
        <v>305</v>
      </c>
      <c r="D199" s="231">
        <v>2006</v>
      </c>
      <c r="E199" s="231" t="s">
        <v>816</v>
      </c>
      <c r="F199" s="231"/>
      <c r="G199" s="231">
        <v>2</v>
      </c>
      <c r="H199" s="231">
        <v>0</v>
      </c>
      <c r="I199" s="231">
        <v>1</v>
      </c>
      <c r="J199" s="231">
        <v>1</v>
      </c>
      <c r="K199" s="231" t="s">
        <v>953</v>
      </c>
      <c r="L199" s="239">
        <v>3</v>
      </c>
      <c r="M199" s="239">
        <v>2</v>
      </c>
      <c r="N199" s="239"/>
      <c r="O199" s="239">
        <v>1</v>
      </c>
      <c r="P199" s="239" t="s">
        <v>416</v>
      </c>
      <c r="Q199" s="239" t="s">
        <v>912</v>
      </c>
      <c r="R199" s="239" t="s">
        <v>255</v>
      </c>
      <c r="S199" s="239">
        <v>16</v>
      </c>
      <c r="T199" s="239"/>
      <c r="U199" s="239">
        <v>20</v>
      </c>
      <c r="V199" s="239"/>
      <c r="W199" s="239"/>
      <c r="X199" s="239"/>
      <c r="Y199" s="239">
        <v>24</v>
      </c>
      <c r="Z199" s="239"/>
      <c r="AA199" s="239">
        <v>25</v>
      </c>
      <c r="AB199" s="239"/>
      <c r="AC199" s="239"/>
      <c r="AD199" s="239"/>
      <c r="AE199" s="239"/>
      <c r="AF199" s="244"/>
      <c r="AG199" s="233"/>
    </row>
    <row r="200" spans="1:33" s="151" customFormat="1" ht="30" customHeight="1" x14ac:dyDescent="0.3">
      <c r="A200" s="230">
        <v>27</v>
      </c>
      <c r="B200" s="231">
        <v>436</v>
      </c>
      <c r="C200" s="232" t="s">
        <v>305</v>
      </c>
      <c r="D200" s="231">
        <v>2006</v>
      </c>
      <c r="E200" s="231" t="s">
        <v>816</v>
      </c>
      <c r="F200" s="231"/>
      <c r="G200" s="231">
        <v>2</v>
      </c>
      <c r="H200" s="231">
        <v>0</v>
      </c>
      <c r="I200" s="231">
        <v>1</v>
      </c>
      <c r="J200" s="231">
        <v>1</v>
      </c>
      <c r="K200" s="231" t="s">
        <v>953</v>
      </c>
      <c r="L200" s="239">
        <v>3</v>
      </c>
      <c r="M200" s="239">
        <v>2</v>
      </c>
      <c r="N200" s="239"/>
      <c r="O200" s="239">
        <v>1</v>
      </c>
      <c r="P200" s="239" t="s">
        <v>416</v>
      </c>
      <c r="Q200" s="239" t="s">
        <v>913</v>
      </c>
      <c r="R200" s="239" t="s">
        <v>255</v>
      </c>
      <c r="S200" s="246">
        <f>S196-S199</f>
        <v>2</v>
      </c>
      <c r="T200" s="239"/>
      <c r="U200" s="239">
        <v>20</v>
      </c>
      <c r="V200" s="239"/>
      <c r="W200" s="239"/>
      <c r="X200" s="239"/>
      <c r="Y200" s="246">
        <f>Y196-Y199</f>
        <v>-1</v>
      </c>
      <c r="Z200" s="239"/>
      <c r="AA200" s="239">
        <v>25</v>
      </c>
      <c r="AB200" s="239"/>
      <c r="AC200" s="239"/>
      <c r="AD200" s="239"/>
      <c r="AE200" s="239"/>
      <c r="AF200" s="244"/>
      <c r="AG200" s="233"/>
    </row>
    <row r="201" spans="1:33" s="235" customFormat="1" ht="30" customHeight="1" x14ac:dyDescent="0.3">
      <c r="A201" s="230">
        <v>28</v>
      </c>
      <c r="B201" s="231">
        <v>1379</v>
      </c>
      <c r="C201" s="266" t="s">
        <v>312</v>
      </c>
      <c r="D201" s="267">
        <v>2006</v>
      </c>
      <c r="E201" s="231" t="s">
        <v>816</v>
      </c>
      <c r="F201" s="231">
        <v>1</v>
      </c>
      <c r="G201" s="231">
        <v>3</v>
      </c>
      <c r="H201" s="267">
        <v>1</v>
      </c>
      <c r="I201" s="267">
        <v>1</v>
      </c>
      <c r="J201" s="231">
        <v>1</v>
      </c>
      <c r="K201" s="231" t="s">
        <v>951</v>
      </c>
      <c r="L201" s="239">
        <v>3</v>
      </c>
      <c r="M201" s="239">
        <v>1</v>
      </c>
      <c r="N201" s="239">
        <v>44.4</v>
      </c>
      <c r="O201" s="239">
        <v>1</v>
      </c>
      <c r="P201" s="239" t="s">
        <v>397</v>
      </c>
      <c r="Q201" s="239"/>
      <c r="R201" s="239" t="s">
        <v>411</v>
      </c>
      <c r="S201" s="239" t="s">
        <v>489</v>
      </c>
      <c r="T201" s="239"/>
      <c r="U201" s="239"/>
      <c r="V201" s="239"/>
      <c r="W201" s="239"/>
      <c r="X201" s="239"/>
      <c r="Y201" s="239"/>
      <c r="Z201" s="239"/>
      <c r="AA201" s="239"/>
      <c r="AB201" s="239"/>
      <c r="AC201" s="239"/>
      <c r="AD201" s="239"/>
      <c r="AE201" s="239"/>
      <c r="AF201" s="308" t="s">
        <v>1211</v>
      </c>
      <c r="AG201" s="233"/>
    </row>
    <row r="202" spans="1:33" s="151" customFormat="1" ht="30" customHeight="1" x14ac:dyDescent="0.3">
      <c r="A202" s="230">
        <v>28</v>
      </c>
      <c r="B202" s="231">
        <v>1379</v>
      </c>
      <c r="C202" s="266" t="s">
        <v>312</v>
      </c>
      <c r="D202" s="267">
        <v>2006</v>
      </c>
      <c r="E202" s="231" t="s">
        <v>816</v>
      </c>
      <c r="F202" s="231"/>
      <c r="G202" s="231">
        <v>3</v>
      </c>
      <c r="H202" s="267">
        <v>1</v>
      </c>
      <c r="I202" s="267">
        <v>1</v>
      </c>
      <c r="J202" s="231">
        <v>1</v>
      </c>
      <c r="K202" s="231" t="s">
        <v>951</v>
      </c>
      <c r="L202" s="239">
        <v>3</v>
      </c>
      <c r="M202" s="239">
        <v>1</v>
      </c>
      <c r="N202" s="239"/>
      <c r="O202" s="239">
        <v>1</v>
      </c>
      <c r="P202" s="239" t="s">
        <v>397</v>
      </c>
      <c r="Q202" s="239"/>
      <c r="R202" s="239" t="s">
        <v>266</v>
      </c>
      <c r="S202" s="239" t="s">
        <v>489</v>
      </c>
      <c r="T202" s="239"/>
      <c r="U202" s="239"/>
      <c r="V202" s="239"/>
      <c r="W202" s="239"/>
      <c r="X202" s="239"/>
      <c r="Y202" s="239"/>
      <c r="Z202" s="239"/>
      <c r="AA202" s="239"/>
      <c r="AB202" s="239"/>
      <c r="AC202" s="239"/>
      <c r="AD202" s="239"/>
      <c r="AE202" s="239"/>
      <c r="AF202" s="244" t="s">
        <v>493</v>
      </c>
      <c r="AG202" s="233"/>
    </row>
    <row r="203" spans="1:33" s="151" customFormat="1" ht="30" customHeight="1" x14ac:dyDescent="0.3">
      <c r="A203" s="230">
        <v>28</v>
      </c>
      <c r="B203" s="231">
        <v>1379</v>
      </c>
      <c r="C203" s="266" t="s">
        <v>312</v>
      </c>
      <c r="D203" s="267">
        <v>2006</v>
      </c>
      <c r="E203" s="231" t="s">
        <v>816</v>
      </c>
      <c r="F203" s="231"/>
      <c r="G203" s="231">
        <v>3</v>
      </c>
      <c r="H203" s="267">
        <v>1</v>
      </c>
      <c r="I203" s="267">
        <v>1</v>
      </c>
      <c r="J203" s="231">
        <v>1</v>
      </c>
      <c r="K203" s="231" t="s">
        <v>951</v>
      </c>
      <c r="L203" s="239">
        <v>3</v>
      </c>
      <c r="M203" s="239">
        <v>1</v>
      </c>
      <c r="N203" s="239"/>
      <c r="O203" s="239">
        <v>1</v>
      </c>
      <c r="P203" s="239" t="s">
        <v>397</v>
      </c>
      <c r="Q203" s="239"/>
      <c r="R203" s="239" t="s">
        <v>235</v>
      </c>
      <c r="S203" s="239" t="s">
        <v>489</v>
      </c>
      <c r="T203" s="239"/>
      <c r="U203" s="239"/>
      <c r="V203" s="239"/>
      <c r="W203" s="239"/>
      <c r="X203" s="239"/>
      <c r="Y203" s="239"/>
      <c r="Z203" s="239"/>
      <c r="AA203" s="239"/>
      <c r="AB203" s="239"/>
      <c r="AC203" s="239"/>
      <c r="AD203" s="239"/>
      <c r="AE203" s="239"/>
      <c r="AF203" s="244"/>
      <c r="AG203" s="233"/>
    </row>
    <row r="204" spans="1:33" s="151" customFormat="1" ht="30" customHeight="1" x14ac:dyDescent="0.3">
      <c r="A204" s="230">
        <v>28</v>
      </c>
      <c r="B204" s="231">
        <v>1379</v>
      </c>
      <c r="C204" s="266" t="s">
        <v>312</v>
      </c>
      <c r="D204" s="267">
        <v>2006</v>
      </c>
      <c r="E204" s="231" t="s">
        <v>816</v>
      </c>
      <c r="F204" s="231"/>
      <c r="G204" s="231">
        <v>3</v>
      </c>
      <c r="H204" s="267">
        <v>1</v>
      </c>
      <c r="I204" s="267">
        <v>1</v>
      </c>
      <c r="J204" s="231">
        <v>1</v>
      </c>
      <c r="K204" s="231" t="s">
        <v>951</v>
      </c>
      <c r="L204" s="239">
        <v>3</v>
      </c>
      <c r="M204" s="239">
        <v>1</v>
      </c>
      <c r="N204" s="239"/>
      <c r="O204" s="239">
        <v>1</v>
      </c>
      <c r="P204" s="239" t="s">
        <v>397</v>
      </c>
      <c r="Q204" s="239"/>
      <c r="R204" s="239"/>
      <c r="S204" s="239"/>
      <c r="T204" s="239"/>
      <c r="U204" s="239"/>
      <c r="V204" s="239"/>
      <c r="W204" s="239"/>
      <c r="X204" s="239"/>
      <c r="Y204" s="239"/>
      <c r="Z204" s="239"/>
      <c r="AA204" s="239"/>
      <c r="AB204" s="239"/>
      <c r="AC204" s="239"/>
      <c r="AD204" s="239"/>
      <c r="AE204" s="239"/>
      <c r="AF204" s="244"/>
      <c r="AG204" s="233"/>
    </row>
    <row r="205" spans="1:33" s="235" customFormat="1" ht="30" customHeight="1" x14ac:dyDescent="0.3">
      <c r="A205" s="230">
        <v>29</v>
      </c>
      <c r="B205" s="231">
        <v>1364</v>
      </c>
      <c r="C205" s="232" t="s">
        <v>315</v>
      </c>
      <c r="D205" s="231">
        <v>2006</v>
      </c>
      <c r="E205" s="231" t="s">
        <v>816</v>
      </c>
      <c r="F205" s="231">
        <v>1</v>
      </c>
      <c r="G205" s="231">
        <v>3</v>
      </c>
      <c r="H205" s="231">
        <v>1</v>
      </c>
      <c r="I205" s="231">
        <v>1</v>
      </c>
      <c r="J205" s="231">
        <v>1</v>
      </c>
      <c r="K205" s="231" t="s">
        <v>951</v>
      </c>
      <c r="L205" s="239">
        <v>2</v>
      </c>
      <c r="M205" s="239">
        <v>2</v>
      </c>
      <c r="N205" s="239">
        <v>95.3</v>
      </c>
      <c r="O205" s="239">
        <v>3</v>
      </c>
      <c r="P205" s="239" t="s">
        <v>494</v>
      </c>
      <c r="Q205" s="239"/>
      <c r="R205" s="239"/>
      <c r="S205" s="239"/>
      <c r="T205" s="239"/>
      <c r="U205" s="239">
        <v>41</v>
      </c>
      <c r="V205" s="239"/>
      <c r="W205" s="239"/>
      <c r="X205" s="239"/>
      <c r="Y205" s="239"/>
      <c r="Z205" s="239"/>
      <c r="AA205" s="239">
        <v>19</v>
      </c>
      <c r="AB205" s="239"/>
      <c r="AC205" s="239"/>
      <c r="AD205" s="239"/>
      <c r="AE205" s="239"/>
      <c r="AF205" s="244"/>
      <c r="AG205" s="233"/>
    </row>
    <row r="206" spans="1:33" s="151" customFormat="1" ht="30" customHeight="1" x14ac:dyDescent="0.3">
      <c r="A206" s="230">
        <v>29</v>
      </c>
      <c r="B206" s="231">
        <v>1364</v>
      </c>
      <c r="C206" s="232" t="s">
        <v>315</v>
      </c>
      <c r="D206" s="231">
        <v>2006</v>
      </c>
      <c r="E206" s="231" t="s">
        <v>816</v>
      </c>
      <c r="F206" s="231"/>
      <c r="G206" s="231">
        <v>3</v>
      </c>
      <c r="H206" s="231">
        <v>1</v>
      </c>
      <c r="I206" s="231">
        <v>1</v>
      </c>
      <c r="J206" s="231">
        <v>1</v>
      </c>
      <c r="K206" s="231" t="s">
        <v>951</v>
      </c>
      <c r="L206" s="239">
        <v>2</v>
      </c>
      <c r="M206" s="239">
        <v>2</v>
      </c>
      <c r="N206" s="239"/>
      <c r="O206" s="239">
        <v>3</v>
      </c>
      <c r="P206" s="342"/>
      <c r="Q206" s="239"/>
      <c r="R206" s="342" t="s">
        <v>688</v>
      </c>
      <c r="S206" s="239" t="s">
        <v>495</v>
      </c>
      <c r="T206" s="342" t="s">
        <v>496</v>
      </c>
      <c r="U206" s="342">
        <v>41</v>
      </c>
      <c r="V206" s="239"/>
      <c r="W206" s="239"/>
      <c r="X206" s="239"/>
      <c r="Y206" s="239" t="s">
        <v>497</v>
      </c>
      <c r="Z206" s="342" t="s">
        <v>498</v>
      </c>
      <c r="AA206" s="342">
        <v>19</v>
      </c>
      <c r="AB206" s="239"/>
      <c r="AC206" s="239"/>
      <c r="AD206" s="239"/>
      <c r="AE206" s="342" t="s">
        <v>451</v>
      </c>
      <c r="AF206" s="343"/>
      <c r="AG206" s="233"/>
    </row>
    <row r="207" spans="1:33" s="151" customFormat="1" ht="30" customHeight="1" x14ac:dyDescent="0.3">
      <c r="A207" s="230">
        <v>29</v>
      </c>
      <c r="B207" s="231">
        <v>1364</v>
      </c>
      <c r="C207" s="232" t="s">
        <v>315</v>
      </c>
      <c r="D207" s="231">
        <v>2006</v>
      </c>
      <c r="E207" s="231" t="s">
        <v>816</v>
      </c>
      <c r="F207" s="231"/>
      <c r="G207" s="231">
        <v>3</v>
      </c>
      <c r="H207" s="231">
        <v>1</v>
      </c>
      <c r="I207" s="231">
        <v>1</v>
      </c>
      <c r="J207" s="231">
        <v>1</v>
      </c>
      <c r="K207" s="231" t="s">
        <v>951</v>
      </c>
      <c r="L207" s="239">
        <v>2</v>
      </c>
      <c r="M207" s="239">
        <v>2</v>
      </c>
      <c r="N207" s="239"/>
      <c r="O207" s="239">
        <v>3</v>
      </c>
      <c r="P207" s="342"/>
      <c r="Q207" s="239"/>
      <c r="R207" s="342"/>
      <c r="S207" s="287">
        <v>-0.29899999999999999</v>
      </c>
      <c r="T207" s="342"/>
      <c r="U207" s="342"/>
      <c r="V207" s="239"/>
      <c r="W207" s="239"/>
      <c r="X207" s="239"/>
      <c r="Y207" s="287">
        <v>-8.6999999999999994E-2</v>
      </c>
      <c r="Z207" s="342"/>
      <c r="AA207" s="342"/>
      <c r="AB207" s="239"/>
      <c r="AC207" s="239"/>
      <c r="AD207" s="239"/>
      <c r="AE207" s="342"/>
      <c r="AF207" s="343"/>
      <c r="AG207" s="233"/>
    </row>
    <row r="208" spans="1:33" s="151" customFormat="1" ht="30" customHeight="1" x14ac:dyDescent="0.3">
      <c r="A208" s="230">
        <v>29</v>
      </c>
      <c r="B208" s="231">
        <v>1364</v>
      </c>
      <c r="C208" s="232" t="s">
        <v>315</v>
      </c>
      <c r="D208" s="231">
        <v>2006</v>
      </c>
      <c r="E208" s="231" t="s">
        <v>816</v>
      </c>
      <c r="F208" s="231"/>
      <c r="G208" s="231">
        <v>3</v>
      </c>
      <c r="H208" s="231">
        <v>1</v>
      </c>
      <c r="I208" s="231">
        <v>1</v>
      </c>
      <c r="J208" s="231">
        <v>1</v>
      </c>
      <c r="K208" s="231" t="s">
        <v>951</v>
      </c>
      <c r="L208" s="239">
        <v>2</v>
      </c>
      <c r="M208" s="239">
        <v>2</v>
      </c>
      <c r="N208" s="239"/>
      <c r="O208" s="239">
        <v>3</v>
      </c>
      <c r="P208" s="342"/>
      <c r="Q208" s="239"/>
      <c r="R208" s="342" t="s">
        <v>499</v>
      </c>
      <c r="S208" s="239" t="s">
        <v>500</v>
      </c>
      <c r="T208" s="342" t="s">
        <v>501</v>
      </c>
      <c r="U208" s="342">
        <v>41</v>
      </c>
      <c r="V208" s="239"/>
      <c r="W208" s="239"/>
      <c r="X208" s="239"/>
      <c r="Y208" s="239" t="s">
        <v>502</v>
      </c>
      <c r="Z208" s="342" t="s">
        <v>503</v>
      </c>
      <c r="AA208" s="342">
        <v>19</v>
      </c>
      <c r="AB208" s="239"/>
      <c r="AC208" s="239"/>
      <c r="AD208" s="239"/>
      <c r="AE208" s="342" t="s">
        <v>451</v>
      </c>
      <c r="AF208" s="343"/>
      <c r="AG208" s="233"/>
    </row>
    <row r="209" spans="1:33" s="151" customFormat="1" ht="30" customHeight="1" x14ac:dyDescent="0.3">
      <c r="A209" s="230">
        <v>29</v>
      </c>
      <c r="B209" s="231">
        <v>1364</v>
      </c>
      <c r="C209" s="232" t="s">
        <v>315</v>
      </c>
      <c r="D209" s="231">
        <v>2006</v>
      </c>
      <c r="E209" s="231" t="s">
        <v>816</v>
      </c>
      <c r="F209" s="231"/>
      <c r="G209" s="231">
        <v>3</v>
      </c>
      <c r="H209" s="231">
        <v>1</v>
      </c>
      <c r="I209" s="231">
        <v>1</v>
      </c>
      <c r="J209" s="231">
        <v>1</v>
      </c>
      <c r="K209" s="231" t="s">
        <v>951</v>
      </c>
      <c r="L209" s="239">
        <v>2</v>
      </c>
      <c r="M209" s="239">
        <v>2</v>
      </c>
      <c r="N209" s="239"/>
      <c r="O209" s="239">
        <v>3</v>
      </c>
      <c r="P209" s="342"/>
      <c r="Q209" s="239"/>
      <c r="R209" s="342"/>
      <c r="S209" s="287">
        <v>-0.29099999999999998</v>
      </c>
      <c r="T209" s="342"/>
      <c r="U209" s="342"/>
      <c r="V209" s="239"/>
      <c r="W209" s="239"/>
      <c r="X209" s="239"/>
      <c r="Y209" s="287">
        <v>-1.4E-2</v>
      </c>
      <c r="Z209" s="342"/>
      <c r="AA209" s="342"/>
      <c r="AB209" s="239"/>
      <c r="AC209" s="239"/>
      <c r="AD209" s="239"/>
      <c r="AE209" s="342"/>
      <c r="AF209" s="343"/>
      <c r="AG209" s="233"/>
    </row>
    <row r="210" spans="1:33" s="151" customFormat="1" ht="30" customHeight="1" x14ac:dyDescent="0.3">
      <c r="A210" s="230">
        <v>29</v>
      </c>
      <c r="B210" s="231">
        <v>1364</v>
      </c>
      <c r="C210" s="232" t="s">
        <v>315</v>
      </c>
      <c r="D210" s="231">
        <v>2006</v>
      </c>
      <c r="E210" s="231" t="s">
        <v>816</v>
      </c>
      <c r="F210" s="231"/>
      <c r="G210" s="231">
        <v>3</v>
      </c>
      <c r="H210" s="231">
        <v>1</v>
      </c>
      <c r="I210" s="231">
        <v>1</v>
      </c>
      <c r="J210" s="231">
        <v>1</v>
      </c>
      <c r="K210" s="231" t="s">
        <v>951</v>
      </c>
      <c r="L210" s="239">
        <v>2</v>
      </c>
      <c r="M210" s="239">
        <v>2</v>
      </c>
      <c r="N210" s="239"/>
      <c r="O210" s="239">
        <v>3</v>
      </c>
      <c r="P210" s="239" t="s">
        <v>504</v>
      </c>
      <c r="Q210" s="239"/>
      <c r="R210" s="239" t="s">
        <v>876</v>
      </c>
      <c r="S210" s="239">
        <v>2.8</v>
      </c>
      <c r="T210" s="273">
        <f t="shared" ref="T210:T241" si="11">ABS((X210-W210)/1.35)</f>
        <v>0.44444444444444448</v>
      </c>
      <c r="U210" s="239">
        <v>41</v>
      </c>
      <c r="V210" s="239">
        <v>2.8</v>
      </c>
      <c r="W210" s="239">
        <v>2.5</v>
      </c>
      <c r="X210" s="239">
        <v>3.1</v>
      </c>
      <c r="Y210" s="239">
        <v>2.8</v>
      </c>
      <c r="Z210" s="273">
        <f>ABS((AD210-AC210)/1.35)</f>
        <v>0.59259259259259278</v>
      </c>
      <c r="AA210" s="239">
        <v>19</v>
      </c>
      <c r="AB210" s="239">
        <v>2.8</v>
      </c>
      <c r="AC210" s="239">
        <v>2.4</v>
      </c>
      <c r="AD210" s="239">
        <v>3.2</v>
      </c>
      <c r="AE210" s="239">
        <v>0.749</v>
      </c>
      <c r="AF210" s="244"/>
      <c r="AG210" s="233"/>
    </row>
    <row r="211" spans="1:33" s="151" customFormat="1" ht="30" customHeight="1" x14ac:dyDescent="0.3">
      <c r="A211" s="230">
        <v>29</v>
      </c>
      <c r="B211" s="231">
        <v>1364</v>
      </c>
      <c r="C211" s="232" t="s">
        <v>315</v>
      </c>
      <c r="D211" s="231">
        <v>2006</v>
      </c>
      <c r="E211" s="231" t="s">
        <v>816</v>
      </c>
      <c r="F211" s="231"/>
      <c r="G211" s="231">
        <v>3</v>
      </c>
      <c r="H211" s="231">
        <v>1</v>
      </c>
      <c r="I211" s="231">
        <v>1</v>
      </c>
      <c r="J211" s="231">
        <v>1</v>
      </c>
      <c r="K211" s="231" t="s">
        <v>951</v>
      </c>
      <c r="L211" s="239">
        <v>2</v>
      </c>
      <c r="M211" s="239">
        <v>2</v>
      </c>
      <c r="N211" s="239"/>
      <c r="O211" s="239">
        <v>3</v>
      </c>
      <c r="P211" s="239" t="s">
        <v>504</v>
      </c>
      <c r="Q211" s="239" t="s">
        <v>811</v>
      </c>
      <c r="R211" s="239" t="s">
        <v>266</v>
      </c>
      <c r="S211" s="239">
        <v>1.9</v>
      </c>
      <c r="T211" s="273">
        <f t="shared" si="11"/>
        <v>0.44444444444444448</v>
      </c>
      <c r="U211" s="239">
        <v>41</v>
      </c>
      <c r="V211" s="239">
        <v>1.9</v>
      </c>
      <c r="W211" s="239">
        <v>2.2000000000000002</v>
      </c>
      <c r="X211" s="239">
        <v>1.6</v>
      </c>
      <c r="Y211" s="239">
        <v>2.7</v>
      </c>
      <c r="Z211" s="273">
        <f>ABS((AD211-AC211)/1.35)</f>
        <v>0.7407407407407407</v>
      </c>
      <c r="AA211" s="239">
        <v>19</v>
      </c>
      <c r="AB211" s="239">
        <v>2.7</v>
      </c>
      <c r="AC211" s="239">
        <v>3.2</v>
      </c>
      <c r="AD211" s="239">
        <v>2.2000000000000002</v>
      </c>
      <c r="AE211" s="239">
        <v>1.7000000000000001E-2</v>
      </c>
      <c r="AF211" s="244" t="s">
        <v>505</v>
      </c>
      <c r="AG211" s="233"/>
    </row>
    <row r="212" spans="1:33" s="151" customFormat="1" ht="30" customHeight="1" x14ac:dyDescent="0.3">
      <c r="A212" s="230">
        <v>29</v>
      </c>
      <c r="B212" s="231">
        <v>1364</v>
      </c>
      <c r="C212" s="232" t="s">
        <v>944</v>
      </c>
      <c r="D212" s="231">
        <v>2006</v>
      </c>
      <c r="E212" s="231" t="s">
        <v>816</v>
      </c>
      <c r="F212" s="231"/>
      <c r="G212" s="231">
        <v>3</v>
      </c>
      <c r="H212" s="231">
        <v>1</v>
      </c>
      <c r="I212" s="231">
        <v>1</v>
      </c>
      <c r="J212" s="231">
        <v>1</v>
      </c>
      <c r="K212" s="231" t="s">
        <v>951</v>
      </c>
      <c r="L212" s="239">
        <v>2</v>
      </c>
      <c r="M212" s="239">
        <v>2</v>
      </c>
      <c r="N212" s="239"/>
      <c r="O212" s="239">
        <v>3</v>
      </c>
      <c r="P212" s="239" t="s">
        <v>504</v>
      </c>
      <c r="Q212" s="239" t="s">
        <v>877</v>
      </c>
      <c r="R212" s="239" t="s">
        <v>266</v>
      </c>
      <c r="S212" s="239">
        <f>S211-S210</f>
        <v>-0.89999999999999991</v>
      </c>
      <c r="T212" s="273">
        <f t="shared" si="11"/>
        <v>0.88888888888888895</v>
      </c>
      <c r="U212" s="239">
        <v>41</v>
      </c>
      <c r="V212" s="239">
        <f>V211-V210</f>
        <v>-0.89999999999999991</v>
      </c>
      <c r="W212" s="239">
        <f>W211-W210</f>
        <v>-0.29999999999999982</v>
      </c>
      <c r="X212" s="239">
        <f>X211-X210</f>
        <v>-1.5</v>
      </c>
      <c r="Y212" s="239">
        <f>Y211-Y210</f>
        <v>-9.9999999999999645E-2</v>
      </c>
      <c r="Z212" s="273">
        <f>ABS((AD212-AC212)/1.35)</f>
        <v>1.3333333333333335</v>
      </c>
      <c r="AA212" s="239">
        <v>19</v>
      </c>
      <c r="AB212" s="239">
        <f>AB211-AB210</f>
        <v>-9.9999999999999645E-2</v>
      </c>
      <c r="AC212" s="239">
        <f>AC211-AC210</f>
        <v>0.80000000000000027</v>
      </c>
      <c r="AD212" s="239">
        <f>AD211-AD210</f>
        <v>-1</v>
      </c>
      <c r="AE212" s="239"/>
      <c r="AF212" s="244"/>
      <c r="AG212" s="233"/>
    </row>
    <row r="213" spans="1:33" s="151" customFormat="1" ht="30" customHeight="1" x14ac:dyDescent="0.3">
      <c r="A213" s="230">
        <v>29</v>
      </c>
      <c r="B213" s="231">
        <v>1364</v>
      </c>
      <c r="C213" s="232" t="s">
        <v>315</v>
      </c>
      <c r="D213" s="231">
        <v>2006</v>
      </c>
      <c r="E213" s="231" t="s">
        <v>816</v>
      </c>
      <c r="F213" s="231"/>
      <c r="G213" s="231">
        <v>3</v>
      </c>
      <c r="H213" s="231">
        <v>1</v>
      </c>
      <c r="I213" s="231">
        <v>1</v>
      </c>
      <c r="J213" s="231">
        <v>1</v>
      </c>
      <c r="K213" s="231" t="s">
        <v>951</v>
      </c>
      <c r="L213" s="239">
        <v>2</v>
      </c>
      <c r="M213" s="239">
        <v>2</v>
      </c>
      <c r="N213" s="239"/>
      <c r="O213" s="239">
        <v>3</v>
      </c>
      <c r="P213" s="239" t="s">
        <v>453</v>
      </c>
      <c r="Q213" s="239"/>
      <c r="R213" s="239" t="s">
        <v>266</v>
      </c>
      <c r="S213" s="239">
        <v>2.6</v>
      </c>
      <c r="T213" s="273">
        <f t="shared" si="11"/>
        <v>0.66666666666666652</v>
      </c>
      <c r="U213" s="239">
        <v>41</v>
      </c>
      <c r="V213" s="239">
        <v>2.6</v>
      </c>
      <c r="W213" s="239">
        <v>3</v>
      </c>
      <c r="X213" s="239">
        <v>2.1</v>
      </c>
      <c r="Y213" s="239">
        <v>3.9</v>
      </c>
      <c r="Z213" s="273">
        <f t="shared" ref="Z213:Z241" si="12">ABS((AD213-AC213)/1.35)</f>
        <v>0.74074074074074103</v>
      </c>
      <c r="AA213" s="239">
        <v>19</v>
      </c>
      <c r="AB213" s="239">
        <v>3.9</v>
      </c>
      <c r="AC213" s="239">
        <v>4.4000000000000004</v>
      </c>
      <c r="AD213" s="239">
        <v>3.4</v>
      </c>
      <c r="AE213" s="239">
        <v>2E-3</v>
      </c>
      <c r="AF213" s="244"/>
      <c r="AG213" s="233"/>
    </row>
    <row r="214" spans="1:33" s="151" customFormat="1" ht="30" customHeight="1" x14ac:dyDescent="0.3">
      <c r="A214" s="230">
        <v>29</v>
      </c>
      <c r="B214" s="231">
        <v>1364</v>
      </c>
      <c r="C214" s="232" t="s">
        <v>315</v>
      </c>
      <c r="D214" s="231">
        <v>2006</v>
      </c>
      <c r="E214" s="231" t="s">
        <v>816</v>
      </c>
      <c r="F214" s="231"/>
      <c r="G214" s="231">
        <v>3</v>
      </c>
      <c r="H214" s="231">
        <v>1</v>
      </c>
      <c r="I214" s="231">
        <v>1</v>
      </c>
      <c r="J214" s="231">
        <v>1</v>
      </c>
      <c r="K214" s="231" t="s">
        <v>951</v>
      </c>
      <c r="L214" s="239">
        <v>2</v>
      </c>
      <c r="M214" s="239">
        <v>2</v>
      </c>
      <c r="N214" s="239"/>
      <c r="O214" s="239">
        <v>3</v>
      </c>
      <c r="P214" s="239" t="s">
        <v>506</v>
      </c>
      <c r="Q214" s="239"/>
      <c r="R214" s="239" t="s">
        <v>266</v>
      </c>
      <c r="S214" s="239">
        <v>1.4</v>
      </c>
      <c r="T214" s="273">
        <f t="shared" si="11"/>
        <v>0.44444444444444431</v>
      </c>
      <c r="U214" s="239">
        <v>41</v>
      </c>
      <c r="V214" s="239">
        <v>1.4</v>
      </c>
      <c r="W214" s="239">
        <v>1.7</v>
      </c>
      <c r="X214" s="239">
        <v>1.1000000000000001</v>
      </c>
      <c r="Y214" s="239">
        <v>2.1</v>
      </c>
      <c r="Z214" s="273">
        <f t="shared" si="12"/>
        <v>1.037037037037037</v>
      </c>
      <c r="AA214" s="239">
        <v>19</v>
      </c>
      <c r="AB214" s="239">
        <v>2.1</v>
      </c>
      <c r="AC214" s="239">
        <v>2.8</v>
      </c>
      <c r="AD214" s="239">
        <v>1.4</v>
      </c>
      <c r="AE214" s="239">
        <v>0.32100000000000001</v>
      </c>
      <c r="AF214" s="244"/>
      <c r="AG214" s="233"/>
    </row>
    <row r="215" spans="1:33" s="151" customFormat="1" ht="30" customHeight="1" x14ac:dyDescent="0.3">
      <c r="A215" s="230">
        <v>29</v>
      </c>
      <c r="B215" s="231">
        <v>1364</v>
      </c>
      <c r="C215" s="232" t="s">
        <v>315</v>
      </c>
      <c r="D215" s="231">
        <v>2006</v>
      </c>
      <c r="E215" s="231" t="s">
        <v>816</v>
      </c>
      <c r="F215" s="231"/>
      <c r="G215" s="231">
        <v>3</v>
      </c>
      <c r="H215" s="231">
        <v>1</v>
      </c>
      <c r="I215" s="231">
        <v>1</v>
      </c>
      <c r="J215" s="231">
        <v>1</v>
      </c>
      <c r="K215" s="231" t="s">
        <v>951</v>
      </c>
      <c r="L215" s="239">
        <v>2</v>
      </c>
      <c r="M215" s="239">
        <v>2</v>
      </c>
      <c r="N215" s="239"/>
      <c r="O215" s="239">
        <v>3</v>
      </c>
      <c r="P215" s="239" t="s">
        <v>507</v>
      </c>
      <c r="Q215" s="239"/>
      <c r="R215" s="239" t="s">
        <v>266</v>
      </c>
      <c r="S215" s="239">
        <v>1.7</v>
      </c>
      <c r="T215" s="273">
        <f t="shared" si="11"/>
        <v>0.5185185185185186</v>
      </c>
      <c r="U215" s="239">
        <v>41</v>
      </c>
      <c r="V215" s="239">
        <v>1.7</v>
      </c>
      <c r="W215" s="239">
        <v>2.1</v>
      </c>
      <c r="X215" s="239">
        <v>1.4</v>
      </c>
      <c r="Y215" s="239">
        <v>2.2999999999999998</v>
      </c>
      <c r="Z215" s="273">
        <f t="shared" si="12"/>
        <v>0.74074074074074048</v>
      </c>
      <c r="AA215" s="239">
        <v>19</v>
      </c>
      <c r="AB215" s="239">
        <v>2.2999999999999998</v>
      </c>
      <c r="AC215" s="239">
        <v>2.8</v>
      </c>
      <c r="AD215" s="239">
        <v>1.8</v>
      </c>
      <c r="AE215" s="239">
        <v>0.8</v>
      </c>
      <c r="AF215" s="244"/>
      <c r="AG215" s="233"/>
    </row>
    <row r="216" spans="1:33" s="151" customFormat="1" ht="30" customHeight="1" x14ac:dyDescent="0.3">
      <c r="A216" s="230">
        <v>29</v>
      </c>
      <c r="B216" s="231">
        <v>1364</v>
      </c>
      <c r="C216" s="232" t="s">
        <v>315</v>
      </c>
      <c r="D216" s="231">
        <v>2006</v>
      </c>
      <c r="E216" s="231" t="s">
        <v>816</v>
      </c>
      <c r="F216" s="231"/>
      <c r="G216" s="231">
        <v>3</v>
      </c>
      <c r="H216" s="231">
        <v>1</v>
      </c>
      <c r="I216" s="231">
        <v>1</v>
      </c>
      <c r="J216" s="231">
        <v>1</v>
      </c>
      <c r="K216" s="231" t="s">
        <v>951</v>
      </c>
      <c r="L216" s="239">
        <v>2</v>
      </c>
      <c r="M216" s="239">
        <v>2</v>
      </c>
      <c r="N216" s="239"/>
      <c r="O216" s="239">
        <v>3</v>
      </c>
      <c r="P216" s="239" t="s">
        <v>508</v>
      </c>
      <c r="Q216" s="239"/>
      <c r="R216" s="239" t="s">
        <v>266</v>
      </c>
      <c r="S216" s="239">
        <v>2.7</v>
      </c>
      <c r="T216" s="273">
        <f t="shared" si="11"/>
        <v>0.66666666666666685</v>
      </c>
      <c r="U216" s="239">
        <v>41</v>
      </c>
      <c r="V216" s="239">
        <v>2.7</v>
      </c>
      <c r="W216" s="239">
        <v>3.2</v>
      </c>
      <c r="X216" s="239">
        <v>2.2999999999999998</v>
      </c>
      <c r="Y216" s="239">
        <v>3.7</v>
      </c>
      <c r="Z216" s="273">
        <f t="shared" si="12"/>
        <v>1.0370370370370372</v>
      </c>
      <c r="AA216" s="239">
        <v>19</v>
      </c>
      <c r="AB216" s="239">
        <v>3.7</v>
      </c>
      <c r="AC216" s="239">
        <v>4.4000000000000004</v>
      </c>
      <c r="AD216" s="239">
        <v>3</v>
      </c>
      <c r="AE216" s="239">
        <v>7.2999999999999995E-2</v>
      </c>
      <c r="AF216" s="244"/>
      <c r="AG216" s="233"/>
    </row>
    <row r="217" spans="1:33" s="151" customFormat="1" ht="30" customHeight="1" x14ac:dyDescent="0.3">
      <c r="A217" s="230">
        <v>29</v>
      </c>
      <c r="B217" s="231">
        <v>1364</v>
      </c>
      <c r="C217" s="232" t="s">
        <v>315</v>
      </c>
      <c r="D217" s="231">
        <v>2006</v>
      </c>
      <c r="E217" s="231" t="s">
        <v>816</v>
      </c>
      <c r="F217" s="231"/>
      <c r="G217" s="231">
        <v>3</v>
      </c>
      <c r="H217" s="231">
        <v>1</v>
      </c>
      <c r="I217" s="231">
        <v>1</v>
      </c>
      <c r="J217" s="231">
        <v>1</v>
      </c>
      <c r="K217" s="231" t="s">
        <v>951</v>
      </c>
      <c r="L217" s="239">
        <v>2</v>
      </c>
      <c r="M217" s="239">
        <v>2</v>
      </c>
      <c r="N217" s="239"/>
      <c r="O217" s="239">
        <v>3</v>
      </c>
      <c r="P217" s="239" t="s">
        <v>509</v>
      </c>
      <c r="Q217" s="239"/>
      <c r="R217" s="239" t="s">
        <v>806</v>
      </c>
      <c r="S217" s="239">
        <v>1.9</v>
      </c>
      <c r="T217" s="273">
        <f t="shared" si="11"/>
        <v>0.5185185185185186</v>
      </c>
      <c r="U217" s="239">
        <v>41</v>
      </c>
      <c r="V217" s="239">
        <v>1.9</v>
      </c>
      <c r="W217" s="239">
        <v>2.2000000000000002</v>
      </c>
      <c r="X217" s="239">
        <v>1.5</v>
      </c>
      <c r="Y217" s="239">
        <v>3.1</v>
      </c>
      <c r="Z217" s="273">
        <f t="shared" si="12"/>
        <v>1.1111111111111109</v>
      </c>
      <c r="AA217" s="239">
        <v>19</v>
      </c>
      <c r="AB217" s="239">
        <v>3.1</v>
      </c>
      <c r="AC217" s="239">
        <v>3.8</v>
      </c>
      <c r="AD217" s="239">
        <v>2.2999999999999998</v>
      </c>
      <c r="AE217" s="239">
        <v>8.0000000000000002E-3</v>
      </c>
      <c r="AF217" s="244"/>
      <c r="AG217" s="233"/>
    </row>
    <row r="218" spans="1:33" s="151" customFormat="1" ht="30" customHeight="1" x14ac:dyDescent="0.3">
      <c r="A218" s="230">
        <v>29</v>
      </c>
      <c r="B218" s="231">
        <v>1364</v>
      </c>
      <c r="C218" s="232" t="s">
        <v>315</v>
      </c>
      <c r="D218" s="231">
        <v>2006</v>
      </c>
      <c r="E218" s="231" t="s">
        <v>816</v>
      </c>
      <c r="F218" s="231"/>
      <c r="G218" s="231">
        <v>3</v>
      </c>
      <c r="H218" s="231">
        <v>1</v>
      </c>
      <c r="I218" s="231">
        <v>1</v>
      </c>
      <c r="J218" s="231">
        <v>1</v>
      </c>
      <c r="K218" s="231" t="s">
        <v>951</v>
      </c>
      <c r="L218" s="239">
        <v>2</v>
      </c>
      <c r="M218" s="239">
        <v>2</v>
      </c>
      <c r="N218" s="239"/>
      <c r="O218" s="239">
        <v>3</v>
      </c>
      <c r="P218" s="239" t="s">
        <v>510</v>
      </c>
      <c r="Q218" s="239"/>
      <c r="R218" s="239" t="s">
        <v>266</v>
      </c>
      <c r="S218" s="239">
        <v>1.6</v>
      </c>
      <c r="T218" s="273">
        <f t="shared" si="11"/>
        <v>0.51851851851851849</v>
      </c>
      <c r="U218" s="239">
        <v>41</v>
      </c>
      <c r="V218" s="239">
        <v>1.6</v>
      </c>
      <c r="W218" s="239">
        <v>2</v>
      </c>
      <c r="X218" s="239">
        <v>1.3</v>
      </c>
      <c r="Y218" s="239">
        <v>1.9</v>
      </c>
      <c r="Z218" s="273">
        <f t="shared" si="12"/>
        <v>0.81481481481481466</v>
      </c>
      <c r="AA218" s="239">
        <v>19</v>
      </c>
      <c r="AB218" s="239">
        <v>1.9</v>
      </c>
      <c r="AC218" s="239">
        <v>2.4</v>
      </c>
      <c r="AD218" s="239">
        <v>1.3</v>
      </c>
      <c r="AE218" s="239">
        <v>0.73199999999999998</v>
      </c>
      <c r="AF218" s="244"/>
      <c r="AG218" s="233"/>
    </row>
    <row r="219" spans="1:33" s="151" customFormat="1" ht="30" customHeight="1" x14ac:dyDescent="0.3">
      <c r="A219" s="230">
        <v>29</v>
      </c>
      <c r="B219" s="231">
        <v>1364</v>
      </c>
      <c r="C219" s="232" t="s">
        <v>315</v>
      </c>
      <c r="D219" s="231">
        <v>2006</v>
      </c>
      <c r="E219" s="231" t="s">
        <v>816</v>
      </c>
      <c r="F219" s="231"/>
      <c r="G219" s="231">
        <v>3</v>
      </c>
      <c r="H219" s="231">
        <v>1</v>
      </c>
      <c r="I219" s="231">
        <v>1</v>
      </c>
      <c r="J219" s="231">
        <v>1</v>
      </c>
      <c r="K219" s="231" t="s">
        <v>951</v>
      </c>
      <c r="L219" s="239">
        <v>2</v>
      </c>
      <c r="M219" s="239">
        <v>2</v>
      </c>
      <c r="N219" s="239"/>
      <c r="O219" s="239">
        <v>3</v>
      </c>
      <c r="P219" s="239" t="s">
        <v>511</v>
      </c>
      <c r="Q219" s="239"/>
      <c r="R219" s="239" t="s">
        <v>266</v>
      </c>
      <c r="S219" s="239">
        <v>1.2</v>
      </c>
      <c r="T219" s="273">
        <f t="shared" si="11"/>
        <v>0.44444444444444442</v>
      </c>
      <c r="U219" s="239">
        <v>41</v>
      </c>
      <c r="V219" s="239">
        <v>1.2</v>
      </c>
      <c r="W219" s="239">
        <v>1.5</v>
      </c>
      <c r="X219" s="239">
        <v>0.9</v>
      </c>
      <c r="Y219" s="239">
        <v>1.8</v>
      </c>
      <c r="Z219" s="273">
        <f t="shared" si="12"/>
        <v>0.74074074074074048</v>
      </c>
      <c r="AA219" s="239">
        <v>19</v>
      </c>
      <c r="AB219" s="239">
        <v>1.8</v>
      </c>
      <c r="AC219" s="239">
        <v>2.2999999999999998</v>
      </c>
      <c r="AD219" s="239">
        <v>1.3</v>
      </c>
      <c r="AE219" s="239">
        <v>0.41</v>
      </c>
      <c r="AF219" s="244"/>
      <c r="AG219" s="233"/>
    </row>
    <row r="220" spans="1:33" s="151" customFormat="1" ht="30" customHeight="1" x14ac:dyDescent="0.3">
      <c r="A220" s="230">
        <v>29</v>
      </c>
      <c r="B220" s="231">
        <v>1364</v>
      </c>
      <c r="C220" s="232" t="s">
        <v>315</v>
      </c>
      <c r="D220" s="231">
        <v>2006</v>
      </c>
      <c r="E220" s="231" t="s">
        <v>816</v>
      </c>
      <c r="F220" s="231"/>
      <c r="G220" s="231">
        <v>3</v>
      </c>
      <c r="H220" s="231">
        <v>1</v>
      </c>
      <c r="I220" s="231">
        <v>1</v>
      </c>
      <c r="J220" s="231">
        <v>1</v>
      </c>
      <c r="K220" s="231" t="s">
        <v>951</v>
      </c>
      <c r="L220" s="239">
        <v>2</v>
      </c>
      <c r="M220" s="239">
        <v>2</v>
      </c>
      <c r="N220" s="239"/>
      <c r="O220" s="239">
        <v>3</v>
      </c>
      <c r="P220" s="239" t="s">
        <v>874</v>
      </c>
      <c r="Q220" s="239" t="s">
        <v>729</v>
      </c>
      <c r="R220" s="239" t="s">
        <v>266</v>
      </c>
      <c r="S220" s="239">
        <v>4.3</v>
      </c>
      <c r="T220" s="273">
        <f t="shared" si="11"/>
        <v>0.88888888888888862</v>
      </c>
      <c r="U220" s="239">
        <v>41</v>
      </c>
      <c r="V220" s="239">
        <v>4.3</v>
      </c>
      <c r="W220" s="239">
        <v>3.4</v>
      </c>
      <c r="X220" s="239">
        <v>4.5999999999999996</v>
      </c>
      <c r="Y220" s="239">
        <v>6.4</v>
      </c>
      <c r="Z220" s="273">
        <f t="shared" si="12"/>
        <v>3.2592592592592595</v>
      </c>
      <c r="AA220" s="239">
        <v>19</v>
      </c>
      <c r="AB220" s="239">
        <v>6.4</v>
      </c>
      <c r="AC220" s="239">
        <v>4</v>
      </c>
      <c r="AD220" s="239">
        <v>8.4</v>
      </c>
      <c r="AE220" s="239" t="s">
        <v>258</v>
      </c>
      <c r="AF220" s="244" t="s">
        <v>505</v>
      </c>
      <c r="AG220" s="233"/>
    </row>
    <row r="221" spans="1:33" s="151" customFormat="1" ht="30" customHeight="1" x14ac:dyDescent="0.3">
      <c r="A221" s="230">
        <v>29</v>
      </c>
      <c r="B221" s="231">
        <v>1364</v>
      </c>
      <c r="C221" s="232" t="s">
        <v>315</v>
      </c>
      <c r="D221" s="231">
        <v>2006</v>
      </c>
      <c r="E221" s="231" t="s">
        <v>816</v>
      </c>
      <c r="F221" s="231"/>
      <c r="G221" s="231">
        <v>3</v>
      </c>
      <c r="H221" s="231">
        <v>1</v>
      </c>
      <c r="I221" s="231">
        <v>1</v>
      </c>
      <c r="J221" s="231">
        <v>1</v>
      </c>
      <c r="K221" s="231" t="s">
        <v>951</v>
      </c>
      <c r="L221" s="239">
        <v>2</v>
      </c>
      <c r="M221" s="239">
        <v>2</v>
      </c>
      <c r="N221" s="239"/>
      <c r="O221" s="239">
        <v>3</v>
      </c>
      <c r="P221" s="239" t="s">
        <v>512</v>
      </c>
      <c r="Q221" s="239"/>
      <c r="R221" s="239" t="s">
        <v>266</v>
      </c>
      <c r="S221" s="239">
        <v>3</v>
      </c>
      <c r="T221" s="273">
        <f t="shared" si="11"/>
        <v>0.51851851851851827</v>
      </c>
      <c r="U221" s="239">
        <v>41</v>
      </c>
      <c r="V221" s="239">
        <v>3</v>
      </c>
      <c r="W221" s="239">
        <v>2.6</v>
      </c>
      <c r="X221" s="239">
        <v>3.3</v>
      </c>
      <c r="Y221" s="239">
        <v>4.5</v>
      </c>
      <c r="Z221" s="273">
        <f t="shared" si="12"/>
        <v>1.7777777777777777</v>
      </c>
      <c r="AA221" s="239">
        <v>19</v>
      </c>
      <c r="AB221" s="239">
        <v>4.5</v>
      </c>
      <c r="AC221" s="239">
        <v>2.9</v>
      </c>
      <c r="AD221" s="239">
        <v>5.3</v>
      </c>
      <c r="AE221" s="239" t="s">
        <v>258</v>
      </c>
      <c r="AF221" s="244"/>
      <c r="AG221" s="233"/>
    </row>
    <row r="222" spans="1:33" s="151" customFormat="1" ht="30" customHeight="1" x14ac:dyDescent="0.3">
      <c r="A222" s="230">
        <v>29</v>
      </c>
      <c r="B222" s="231">
        <v>1364</v>
      </c>
      <c r="C222" s="232" t="s">
        <v>315</v>
      </c>
      <c r="D222" s="231">
        <v>2006</v>
      </c>
      <c r="E222" s="231" t="s">
        <v>816</v>
      </c>
      <c r="F222" s="231"/>
      <c r="G222" s="231">
        <v>3</v>
      </c>
      <c r="H222" s="231">
        <v>1</v>
      </c>
      <c r="I222" s="231">
        <v>1</v>
      </c>
      <c r="J222" s="231">
        <v>1</v>
      </c>
      <c r="K222" s="231" t="s">
        <v>951</v>
      </c>
      <c r="L222" s="239">
        <v>2</v>
      </c>
      <c r="M222" s="239">
        <v>2</v>
      </c>
      <c r="N222" s="239"/>
      <c r="O222" s="239">
        <v>3</v>
      </c>
      <c r="P222" s="239" t="s">
        <v>513</v>
      </c>
      <c r="Q222" s="239"/>
      <c r="R222" s="239" t="s">
        <v>266</v>
      </c>
      <c r="S222" s="239">
        <v>1</v>
      </c>
      <c r="T222" s="273">
        <f t="shared" si="11"/>
        <v>0.22222222222222224</v>
      </c>
      <c r="U222" s="239">
        <v>41</v>
      </c>
      <c r="V222" s="239">
        <v>1</v>
      </c>
      <c r="W222" s="239">
        <v>0.8</v>
      </c>
      <c r="X222" s="239">
        <v>1.1000000000000001</v>
      </c>
      <c r="Y222" s="239">
        <v>0.8</v>
      </c>
      <c r="Z222" s="273">
        <f t="shared" si="12"/>
        <v>0.44444444444444448</v>
      </c>
      <c r="AA222" s="239">
        <v>19</v>
      </c>
      <c r="AB222" s="239">
        <v>0.8</v>
      </c>
      <c r="AC222" s="239">
        <v>0.5</v>
      </c>
      <c r="AD222" s="239">
        <v>1.1000000000000001</v>
      </c>
      <c r="AE222" s="239">
        <v>0.10100000000000001</v>
      </c>
      <c r="AF222" s="244"/>
      <c r="AG222" s="233"/>
    </row>
    <row r="223" spans="1:33" s="151" customFormat="1" ht="30" customHeight="1" x14ac:dyDescent="0.3">
      <c r="A223" s="230">
        <v>29</v>
      </c>
      <c r="B223" s="231">
        <v>1364</v>
      </c>
      <c r="C223" s="232" t="s">
        <v>315</v>
      </c>
      <c r="D223" s="231">
        <v>2006</v>
      </c>
      <c r="E223" s="231" t="s">
        <v>816</v>
      </c>
      <c r="F223" s="231"/>
      <c r="G223" s="231">
        <v>3</v>
      </c>
      <c r="H223" s="231">
        <v>1</v>
      </c>
      <c r="I223" s="231">
        <v>1</v>
      </c>
      <c r="J223" s="231">
        <v>1</v>
      </c>
      <c r="K223" s="231" t="s">
        <v>951</v>
      </c>
      <c r="L223" s="239">
        <v>2</v>
      </c>
      <c r="M223" s="239">
        <v>2</v>
      </c>
      <c r="N223" s="239"/>
      <c r="O223" s="239">
        <v>3</v>
      </c>
      <c r="P223" s="239" t="s">
        <v>514</v>
      </c>
      <c r="Q223" s="239"/>
      <c r="R223" s="239" t="s">
        <v>266</v>
      </c>
      <c r="S223" s="239">
        <v>0.1</v>
      </c>
      <c r="T223" s="273">
        <f t="shared" si="11"/>
        <v>7.407407407407407E-2</v>
      </c>
      <c r="U223" s="239">
        <v>41</v>
      </c>
      <c r="V223" s="239">
        <v>0.1</v>
      </c>
      <c r="W223" s="239">
        <v>0.1</v>
      </c>
      <c r="X223" s="239">
        <v>0.2</v>
      </c>
      <c r="Y223" s="239">
        <v>1.3</v>
      </c>
      <c r="Z223" s="273">
        <f t="shared" si="12"/>
        <v>0.66666666666666663</v>
      </c>
      <c r="AA223" s="239">
        <v>19</v>
      </c>
      <c r="AB223" s="239">
        <v>1.3</v>
      </c>
      <c r="AC223" s="239">
        <v>0.6</v>
      </c>
      <c r="AD223" s="239">
        <v>1.5</v>
      </c>
      <c r="AE223" s="239" t="s">
        <v>258</v>
      </c>
      <c r="AF223" s="244"/>
      <c r="AG223" s="233"/>
    </row>
    <row r="224" spans="1:33" s="151" customFormat="1" ht="30" customHeight="1" x14ac:dyDescent="0.3">
      <c r="A224" s="230">
        <v>29</v>
      </c>
      <c r="B224" s="231">
        <v>1364</v>
      </c>
      <c r="C224" s="232" t="s">
        <v>315</v>
      </c>
      <c r="D224" s="231">
        <v>2006</v>
      </c>
      <c r="E224" s="231" t="s">
        <v>816</v>
      </c>
      <c r="F224" s="231"/>
      <c r="G224" s="231">
        <v>3</v>
      </c>
      <c r="H224" s="231">
        <v>1</v>
      </c>
      <c r="I224" s="231">
        <v>1</v>
      </c>
      <c r="J224" s="231">
        <v>1</v>
      </c>
      <c r="K224" s="231" t="s">
        <v>951</v>
      </c>
      <c r="L224" s="239">
        <v>2</v>
      </c>
      <c r="M224" s="239">
        <v>2</v>
      </c>
      <c r="N224" s="239"/>
      <c r="O224" s="239">
        <v>3</v>
      </c>
      <c r="P224" s="239" t="s">
        <v>395</v>
      </c>
      <c r="Q224" s="239" t="s">
        <v>810</v>
      </c>
      <c r="R224" s="239" t="s">
        <v>266</v>
      </c>
      <c r="S224" s="239">
        <v>0.8</v>
      </c>
      <c r="T224" s="273">
        <f t="shared" si="11"/>
        <v>7.4074074074074139E-2</v>
      </c>
      <c r="U224" s="239">
        <v>41</v>
      </c>
      <c r="V224" s="239">
        <v>0.8</v>
      </c>
      <c r="W224" s="239">
        <v>0.7</v>
      </c>
      <c r="X224" s="239">
        <v>0.8</v>
      </c>
      <c r="Y224" s="239">
        <v>0.9</v>
      </c>
      <c r="Z224" s="273">
        <f t="shared" si="12"/>
        <v>0.44444444444444448</v>
      </c>
      <c r="AA224" s="239">
        <v>19</v>
      </c>
      <c r="AB224" s="239">
        <v>0.9</v>
      </c>
      <c r="AC224" s="239">
        <v>0.5</v>
      </c>
      <c r="AD224" s="239">
        <v>1.1000000000000001</v>
      </c>
      <c r="AE224" s="239">
        <v>0.115</v>
      </c>
      <c r="AF224" s="283"/>
      <c r="AG224" s="233"/>
    </row>
    <row r="225" spans="1:33" s="151" customFormat="1" ht="30" customHeight="1" x14ac:dyDescent="0.3">
      <c r="A225" s="230">
        <v>29</v>
      </c>
      <c r="B225" s="231">
        <v>1364</v>
      </c>
      <c r="C225" s="232" t="s">
        <v>315</v>
      </c>
      <c r="D225" s="231">
        <v>2006</v>
      </c>
      <c r="E225" s="231" t="s">
        <v>816</v>
      </c>
      <c r="F225" s="231"/>
      <c r="G225" s="231">
        <v>3</v>
      </c>
      <c r="H225" s="231">
        <v>1</v>
      </c>
      <c r="I225" s="231">
        <v>1</v>
      </c>
      <c r="J225" s="231">
        <v>1</v>
      </c>
      <c r="K225" s="231" t="s">
        <v>951</v>
      </c>
      <c r="L225" s="239">
        <v>2</v>
      </c>
      <c r="M225" s="239">
        <v>2</v>
      </c>
      <c r="N225" s="239"/>
      <c r="O225" s="239">
        <v>3</v>
      </c>
      <c r="P225" s="239" t="s">
        <v>875</v>
      </c>
      <c r="Q225" s="239"/>
      <c r="R225" s="239" t="s">
        <v>266</v>
      </c>
      <c r="S225" s="239">
        <v>4.4000000000000004</v>
      </c>
      <c r="T225" s="273">
        <f t="shared" si="11"/>
        <v>0.22222222222222207</v>
      </c>
      <c r="U225" s="239">
        <v>41</v>
      </c>
      <c r="V225" s="239">
        <v>4.4000000000000004</v>
      </c>
      <c r="W225" s="239">
        <v>4.3</v>
      </c>
      <c r="X225" s="239">
        <v>4.5999999999999996</v>
      </c>
      <c r="Y225" s="239">
        <v>8.4</v>
      </c>
      <c r="Z225" s="273">
        <f t="shared" si="12"/>
        <v>0.96296296296296346</v>
      </c>
      <c r="AA225" s="239">
        <v>19</v>
      </c>
      <c r="AB225" s="239">
        <v>8.4</v>
      </c>
      <c r="AC225" s="239">
        <v>7.5</v>
      </c>
      <c r="AD225" s="239">
        <v>8.8000000000000007</v>
      </c>
      <c r="AE225" s="239" t="s">
        <v>258</v>
      </c>
      <c r="AF225" s="244"/>
      <c r="AG225" s="233"/>
    </row>
    <row r="226" spans="1:33" s="151" customFormat="1" ht="30" customHeight="1" x14ac:dyDescent="0.3">
      <c r="A226" s="230">
        <v>29</v>
      </c>
      <c r="B226" s="231">
        <v>1364</v>
      </c>
      <c r="C226" s="232" t="s">
        <v>315</v>
      </c>
      <c r="D226" s="231">
        <v>2006</v>
      </c>
      <c r="E226" s="231" t="s">
        <v>816</v>
      </c>
      <c r="F226" s="231"/>
      <c r="G226" s="231">
        <v>3</v>
      </c>
      <c r="H226" s="231">
        <v>1</v>
      </c>
      <c r="I226" s="231">
        <v>1</v>
      </c>
      <c r="J226" s="231">
        <v>1</v>
      </c>
      <c r="K226" s="231" t="s">
        <v>951</v>
      </c>
      <c r="L226" s="239">
        <v>2</v>
      </c>
      <c r="M226" s="239">
        <v>2</v>
      </c>
      <c r="N226" s="239"/>
      <c r="O226" s="239">
        <v>3</v>
      </c>
      <c r="P226" s="239" t="s">
        <v>512</v>
      </c>
      <c r="Q226" s="239"/>
      <c r="R226" s="239" t="s">
        <v>266</v>
      </c>
      <c r="S226" s="239">
        <v>3.2</v>
      </c>
      <c r="T226" s="273">
        <f t="shared" si="11"/>
        <v>0.37037037037037035</v>
      </c>
      <c r="U226" s="239">
        <v>41</v>
      </c>
      <c r="V226" s="239">
        <v>3.2</v>
      </c>
      <c r="W226" s="239">
        <v>3</v>
      </c>
      <c r="X226" s="239">
        <v>3.5</v>
      </c>
      <c r="Y226" s="239">
        <v>5.3</v>
      </c>
      <c r="Z226" s="273">
        <f t="shared" si="12"/>
        <v>0.37037037037037035</v>
      </c>
      <c r="AA226" s="239">
        <v>19</v>
      </c>
      <c r="AB226" s="239">
        <v>5.3</v>
      </c>
      <c r="AC226" s="239">
        <v>5</v>
      </c>
      <c r="AD226" s="239">
        <v>5.5</v>
      </c>
      <c r="AE226" s="239" t="s">
        <v>258</v>
      </c>
      <c r="AF226" s="244"/>
      <c r="AG226" s="233"/>
    </row>
    <row r="227" spans="1:33" s="151" customFormat="1" ht="30" customHeight="1" x14ac:dyDescent="0.3">
      <c r="A227" s="230">
        <v>29</v>
      </c>
      <c r="B227" s="231">
        <v>1364</v>
      </c>
      <c r="C227" s="232" t="s">
        <v>315</v>
      </c>
      <c r="D227" s="231">
        <v>2006</v>
      </c>
      <c r="E227" s="231" t="s">
        <v>816</v>
      </c>
      <c r="F227" s="231"/>
      <c r="G227" s="231">
        <v>3</v>
      </c>
      <c r="H227" s="231">
        <v>1</v>
      </c>
      <c r="I227" s="231">
        <v>1</v>
      </c>
      <c r="J227" s="231">
        <v>1</v>
      </c>
      <c r="K227" s="231" t="s">
        <v>951</v>
      </c>
      <c r="L227" s="239">
        <v>2</v>
      </c>
      <c r="M227" s="239">
        <v>2</v>
      </c>
      <c r="N227" s="239"/>
      <c r="O227" s="239">
        <v>3</v>
      </c>
      <c r="P227" s="239" t="s">
        <v>513</v>
      </c>
      <c r="Q227" s="239"/>
      <c r="R227" s="239" t="s">
        <v>266</v>
      </c>
      <c r="S227" s="239">
        <v>1.1000000000000001</v>
      </c>
      <c r="T227" s="273">
        <f t="shared" si="11"/>
        <v>7.4074074074074139E-2</v>
      </c>
      <c r="U227" s="239">
        <v>41</v>
      </c>
      <c r="V227" s="239">
        <v>1.1000000000000001</v>
      </c>
      <c r="W227" s="239">
        <v>1</v>
      </c>
      <c r="X227" s="239">
        <v>1.1000000000000001</v>
      </c>
      <c r="Y227" s="239">
        <v>1.1000000000000001</v>
      </c>
      <c r="Z227" s="273">
        <f t="shared" si="12"/>
        <v>0.44444444444444442</v>
      </c>
      <c r="AA227" s="239">
        <v>19</v>
      </c>
      <c r="AB227" s="239">
        <v>1.1000000000000001</v>
      </c>
      <c r="AC227" s="239">
        <v>0.9</v>
      </c>
      <c r="AD227" s="239">
        <v>1.5</v>
      </c>
      <c r="AE227" s="239">
        <v>0.66900000000000004</v>
      </c>
      <c r="AF227" s="244"/>
      <c r="AG227" s="233"/>
    </row>
    <row r="228" spans="1:33" s="151" customFormat="1" ht="30" customHeight="1" x14ac:dyDescent="0.3">
      <c r="A228" s="230">
        <v>29</v>
      </c>
      <c r="B228" s="231">
        <v>1364</v>
      </c>
      <c r="C228" s="232" t="s">
        <v>315</v>
      </c>
      <c r="D228" s="231">
        <v>2006</v>
      </c>
      <c r="E228" s="231" t="s">
        <v>816</v>
      </c>
      <c r="F228" s="231"/>
      <c r="G228" s="231">
        <v>3</v>
      </c>
      <c r="H228" s="231">
        <v>1</v>
      </c>
      <c r="I228" s="231">
        <v>1</v>
      </c>
      <c r="J228" s="231">
        <v>1</v>
      </c>
      <c r="K228" s="231" t="s">
        <v>951</v>
      </c>
      <c r="L228" s="239">
        <v>2</v>
      </c>
      <c r="M228" s="239">
        <v>2</v>
      </c>
      <c r="N228" s="239"/>
      <c r="O228" s="239">
        <v>3</v>
      </c>
      <c r="P228" s="239" t="s">
        <v>514</v>
      </c>
      <c r="Q228" s="239"/>
      <c r="R228" s="239" t="s">
        <v>266</v>
      </c>
      <c r="S228" s="239">
        <v>0.2</v>
      </c>
      <c r="T228" s="273">
        <f t="shared" si="11"/>
        <v>7.4074074074074056E-2</v>
      </c>
      <c r="U228" s="239">
        <v>41</v>
      </c>
      <c r="V228" s="239">
        <v>0.2</v>
      </c>
      <c r="W228" s="239">
        <v>0.2</v>
      </c>
      <c r="X228" s="239">
        <v>0.3</v>
      </c>
      <c r="Y228" s="239">
        <v>1.5</v>
      </c>
      <c r="Z228" s="273">
        <f t="shared" si="12"/>
        <v>0.14814814814814828</v>
      </c>
      <c r="AA228" s="239">
        <v>19</v>
      </c>
      <c r="AB228" s="239">
        <v>1.5</v>
      </c>
      <c r="AC228" s="239">
        <v>1.4</v>
      </c>
      <c r="AD228" s="239">
        <v>1.6</v>
      </c>
      <c r="AE228" s="239" t="s">
        <v>258</v>
      </c>
      <c r="AF228" s="244"/>
      <c r="AG228" s="233"/>
    </row>
    <row r="229" spans="1:33" s="151" customFormat="1" ht="30" customHeight="1" x14ac:dyDescent="0.3">
      <c r="A229" s="230">
        <v>29</v>
      </c>
      <c r="B229" s="231">
        <v>1364</v>
      </c>
      <c r="C229" s="232" t="s">
        <v>315</v>
      </c>
      <c r="D229" s="231">
        <v>2006</v>
      </c>
      <c r="E229" s="231" t="s">
        <v>816</v>
      </c>
      <c r="F229" s="231"/>
      <c r="G229" s="231">
        <v>3</v>
      </c>
      <c r="H229" s="231">
        <v>1</v>
      </c>
      <c r="I229" s="231">
        <v>1</v>
      </c>
      <c r="J229" s="231">
        <v>1</v>
      </c>
      <c r="K229" s="231" t="s">
        <v>951</v>
      </c>
      <c r="L229" s="239">
        <v>2</v>
      </c>
      <c r="M229" s="239">
        <v>2</v>
      </c>
      <c r="N229" s="239"/>
      <c r="O229" s="239">
        <v>3</v>
      </c>
      <c r="P229" s="239" t="s">
        <v>395</v>
      </c>
      <c r="Q229" s="239"/>
      <c r="R229" s="239" t="s">
        <v>266</v>
      </c>
      <c r="S229" s="239">
        <v>0.8</v>
      </c>
      <c r="T229" s="273">
        <f t="shared" si="11"/>
        <v>7.4074074074074139E-2</v>
      </c>
      <c r="U229" s="239">
        <v>41</v>
      </c>
      <c r="V229" s="239">
        <v>0.8</v>
      </c>
      <c r="W229" s="239">
        <v>0.7</v>
      </c>
      <c r="X229" s="239">
        <v>0.8</v>
      </c>
      <c r="Y229" s="239">
        <v>1.1000000000000001</v>
      </c>
      <c r="Z229" s="273">
        <f t="shared" si="12"/>
        <v>0.14814814814814811</v>
      </c>
      <c r="AA229" s="239">
        <v>19</v>
      </c>
      <c r="AB229" s="239">
        <v>1.1000000000000001</v>
      </c>
      <c r="AC229" s="239">
        <v>1</v>
      </c>
      <c r="AD229" s="239">
        <v>1.2</v>
      </c>
      <c r="AE229" s="239" t="s">
        <v>258</v>
      </c>
      <c r="AF229" s="244"/>
      <c r="AG229" s="233"/>
    </row>
    <row r="230" spans="1:33" s="269" customFormat="1" ht="30" customHeight="1" x14ac:dyDescent="0.3">
      <c r="A230" s="230">
        <v>30</v>
      </c>
      <c r="B230" s="231">
        <v>1385</v>
      </c>
      <c r="C230" s="232" t="s">
        <v>316</v>
      </c>
      <c r="D230" s="231">
        <v>2006</v>
      </c>
      <c r="E230" s="231" t="s">
        <v>816</v>
      </c>
      <c r="F230" s="231">
        <v>1</v>
      </c>
      <c r="G230" s="231">
        <v>2</v>
      </c>
      <c r="H230" s="231">
        <v>0</v>
      </c>
      <c r="I230" s="231">
        <v>1</v>
      </c>
      <c r="J230" s="231">
        <v>1</v>
      </c>
      <c r="K230" s="231" t="s">
        <v>953</v>
      </c>
      <c r="L230" s="239">
        <v>2</v>
      </c>
      <c r="M230" s="239">
        <v>2</v>
      </c>
      <c r="N230" s="239">
        <v>84.4</v>
      </c>
      <c r="O230" s="239">
        <v>2</v>
      </c>
      <c r="P230" s="239" t="s">
        <v>515</v>
      </c>
      <c r="Q230" s="239"/>
      <c r="R230" s="239" t="s">
        <v>691</v>
      </c>
      <c r="S230" s="239">
        <v>3.16</v>
      </c>
      <c r="T230" s="273">
        <f t="shared" si="11"/>
        <v>0.49629629629629624</v>
      </c>
      <c r="U230" s="239">
        <v>32</v>
      </c>
      <c r="V230" s="239">
        <v>3.16</v>
      </c>
      <c r="W230" s="239">
        <v>2.83</v>
      </c>
      <c r="X230" s="239">
        <v>3.5</v>
      </c>
      <c r="Y230" s="239">
        <v>6.06</v>
      </c>
      <c r="Z230" s="273">
        <f t="shared" si="12"/>
        <v>0.5111111111111114</v>
      </c>
      <c r="AA230" s="239">
        <v>32</v>
      </c>
      <c r="AB230" s="239">
        <v>6.06</v>
      </c>
      <c r="AC230" s="239">
        <v>5.71</v>
      </c>
      <c r="AD230" s="239">
        <v>6.4</v>
      </c>
      <c r="AE230" s="239" t="s">
        <v>583</v>
      </c>
      <c r="AF230" s="244" t="s">
        <v>690</v>
      </c>
      <c r="AG230" s="230"/>
    </row>
    <row r="231" spans="1:33" s="151" customFormat="1" ht="30" customHeight="1" x14ac:dyDescent="0.3">
      <c r="A231" s="230">
        <v>30</v>
      </c>
      <c r="B231" s="231">
        <v>1385</v>
      </c>
      <c r="C231" s="232" t="s">
        <v>316</v>
      </c>
      <c r="D231" s="231">
        <v>2006</v>
      </c>
      <c r="E231" s="231" t="s">
        <v>816</v>
      </c>
      <c r="F231" s="231"/>
      <c r="G231" s="231">
        <v>2</v>
      </c>
      <c r="H231" s="231">
        <v>0</v>
      </c>
      <c r="I231" s="231">
        <v>1</v>
      </c>
      <c r="J231" s="231">
        <v>1</v>
      </c>
      <c r="K231" s="231" t="s">
        <v>953</v>
      </c>
      <c r="L231" s="239">
        <v>2</v>
      </c>
      <c r="M231" s="239">
        <v>2</v>
      </c>
      <c r="N231" s="239"/>
      <c r="O231" s="239">
        <v>2</v>
      </c>
      <c r="P231" s="239" t="s">
        <v>692</v>
      </c>
      <c r="Q231" s="239"/>
      <c r="R231" s="239" t="s">
        <v>691</v>
      </c>
      <c r="S231" s="239">
        <v>6.62</v>
      </c>
      <c r="T231" s="273">
        <f t="shared" si="11"/>
        <v>0.86666666666666659</v>
      </c>
      <c r="U231" s="239">
        <v>32</v>
      </c>
      <c r="V231" s="239">
        <v>6.62</v>
      </c>
      <c r="W231" s="239">
        <v>6.03</v>
      </c>
      <c r="X231" s="239">
        <v>7.2</v>
      </c>
      <c r="Y231" s="239">
        <v>14.48</v>
      </c>
      <c r="Z231" s="273">
        <f t="shared" si="12"/>
        <v>1.1703703703703703</v>
      </c>
      <c r="AA231" s="239">
        <v>32</v>
      </c>
      <c r="AB231" s="239">
        <v>14.48</v>
      </c>
      <c r="AC231" s="239">
        <v>13.69</v>
      </c>
      <c r="AD231" s="239">
        <v>15.27</v>
      </c>
      <c r="AE231" s="239" t="s">
        <v>583</v>
      </c>
      <c r="AF231" s="239" t="s">
        <v>693</v>
      </c>
      <c r="AG231" s="233"/>
    </row>
    <row r="232" spans="1:33" s="151" customFormat="1" ht="30" customHeight="1" x14ac:dyDescent="0.3">
      <c r="A232" s="230">
        <v>30</v>
      </c>
      <c r="B232" s="231">
        <v>1385</v>
      </c>
      <c r="C232" s="232" t="s">
        <v>316</v>
      </c>
      <c r="D232" s="231">
        <v>2006</v>
      </c>
      <c r="E232" s="231" t="s">
        <v>816</v>
      </c>
      <c r="F232" s="231"/>
      <c r="G232" s="231">
        <v>2</v>
      </c>
      <c r="H232" s="231">
        <v>0</v>
      </c>
      <c r="I232" s="231">
        <v>1</v>
      </c>
      <c r="J232" s="231">
        <v>1</v>
      </c>
      <c r="K232" s="231" t="s">
        <v>953</v>
      </c>
      <c r="L232" s="239">
        <v>2</v>
      </c>
      <c r="M232" s="239">
        <v>2</v>
      </c>
      <c r="N232" s="239"/>
      <c r="O232" s="239">
        <v>2</v>
      </c>
      <c r="P232" s="239" t="s">
        <v>516</v>
      </c>
      <c r="Q232" s="239"/>
      <c r="R232" s="239" t="s">
        <v>691</v>
      </c>
      <c r="S232" s="239">
        <v>1.85</v>
      </c>
      <c r="T232" s="273">
        <f t="shared" si="11"/>
        <v>0.23703703703703691</v>
      </c>
      <c r="U232" s="239">
        <v>32</v>
      </c>
      <c r="V232" s="239">
        <v>1.85</v>
      </c>
      <c r="W232" s="239">
        <v>1.69</v>
      </c>
      <c r="X232" s="239">
        <v>2.0099999999999998</v>
      </c>
      <c r="Y232" s="239">
        <v>4.58</v>
      </c>
      <c r="Z232" s="273">
        <f t="shared" si="12"/>
        <v>0.49629629629629624</v>
      </c>
      <c r="AA232" s="239">
        <v>32</v>
      </c>
      <c r="AB232" s="239">
        <v>4.58</v>
      </c>
      <c r="AC232" s="239">
        <v>4.25</v>
      </c>
      <c r="AD232" s="239">
        <v>4.92</v>
      </c>
      <c r="AE232" s="239" t="s">
        <v>583</v>
      </c>
      <c r="AF232" s="239" t="s">
        <v>694</v>
      </c>
      <c r="AG232" s="233"/>
    </row>
    <row r="233" spans="1:33" s="151" customFormat="1" ht="30" customHeight="1" x14ac:dyDescent="0.3">
      <c r="A233" s="230">
        <v>30</v>
      </c>
      <c r="B233" s="231">
        <v>1385</v>
      </c>
      <c r="C233" s="232" t="s">
        <v>316</v>
      </c>
      <c r="D233" s="231">
        <v>2006</v>
      </c>
      <c r="E233" s="231" t="s">
        <v>816</v>
      </c>
      <c r="F233" s="231"/>
      <c r="G233" s="231">
        <v>2</v>
      </c>
      <c r="H233" s="231">
        <v>0</v>
      </c>
      <c r="I233" s="231">
        <v>1</v>
      </c>
      <c r="J233" s="231">
        <v>1</v>
      </c>
      <c r="K233" s="231" t="s">
        <v>953</v>
      </c>
      <c r="L233" s="239">
        <v>2</v>
      </c>
      <c r="M233" s="239">
        <v>2</v>
      </c>
      <c r="N233" s="239"/>
      <c r="O233" s="239">
        <v>2</v>
      </c>
      <c r="P233" s="239" t="s">
        <v>517</v>
      </c>
      <c r="Q233" s="239" t="s">
        <v>729</v>
      </c>
      <c r="R233" s="239" t="s">
        <v>691</v>
      </c>
      <c r="S233" s="239">
        <v>11.63</v>
      </c>
      <c r="T233" s="273">
        <f t="shared" si="11"/>
        <v>1.4444444444444438</v>
      </c>
      <c r="U233" s="239">
        <v>32</v>
      </c>
      <c r="V233" s="239">
        <v>11.63</v>
      </c>
      <c r="W233" s="239">
        <v>10.66</v>
      </c>
      <c r="X233" s="239">
        <v>12.61</v>
      </c>
      <c r="Y233" s="239">
        <v>25.12</v>
      </c>
      <c r="Z233" s="273">
        <f t="shared" si="12"/>
        <v>1.8962962962962953</v>
      </c>
      <c r="AA233" s="239">
        <v>32</v>
      </c>
      <c r="AB233" s="239">
        <v>25.12</v>
      </c>
      <c r="AC233" s="239">
        <v>23.84</v>
      </c>
      <c r="AD233" s="239">
        <v>26.4</v>
      </c>
      <c r="AE233" s="239" t="s">
        <v>583</v>
      </c>
      <c r="AF233" s="239" t="s">
        <v>695</v>
      </c>
      <c r="AG233" s="233"/>
    </row>
    <row r="234" spans="1:33" s="151" customFormat="1" ht="30" customHeight="1" x14ac:dyDescent="0.3">
      <c r="A234" s="230">
        <v>30</v>
      </c>
      <c r="B234" s="231">
        <v>1385</v>
      </c>
      <c r="C234" s="232" t="s">
        <v>316</v>
      </c>
      <c r="D234" s="231">
        <v>2006</v>
      </c>
      <c r="E234" s="231" t="s">
        <v>816</v>
      </c>
      <c r="F234" s="231"/>
      <c r="G234" s="231">
        <v>2</v>
      </c>
      <c r="H234" s="231">
        <v>0</v>
      </c>
      <c r="I234" s="231">
        <v>1</v>
      </c>
      <c r="J234" s="231">
        <v>1</v>
      </c>
      <c r="K234" s="231" t="s">
        <v>953</v>
      </c>
      <c r="L234" s="239">
        <v>2</v>
      </c>
      <c r="M234" s="239">
        <v>2</v>
      </c>
      <c r="N234" s="239"/>
      <c r="O234" s="239">
        <v>2</v>
      </c>
      <c r="P234" s="239" t="s">
        <v>518</v>
      </c>
      <c r="Q234" s="239" t="s">
        <v>810</v>
      </c>
      <c r="R234" s="239" t="s">
        <v>839</v>
      </c>
      <c r="S234" s="239">
        <v>10.47</v>
      </c>
      <c r="T234" s="273">
        <f t="shared" si="11"/>
        <v>1.1555555555555559</v>
      </c>
      <c r="U234" s="239">
        <v>32</v>
      </c>
      <c r="V234" s="239">
        <v>10.47</v>
      </c>
      <c r="W234" s="239">
        <v>9.69</v>
      </c>
      <c r="X234" s="239">
        <v>11.25</v>
      </c>
      <c r="Y234" s="239">
        <v>22.09</v>
      </c>
      <c r="Z234" s="273">
        <f t="shared" si="12"/>
        <v>0.97777777777777797</v>
      </c>
      <c r="AA234" s="239">
        <v>32</v>
      </c>
      <c r="AB234" s="239">
        <v>22.09</v>
      </c>
      <c r="AC234" s="239">
        <v>21.43</v>
      </c>
      <c r="AD234" s="239">
        <v>22.75</v>
      </c>
      <c r="AE234" s="239" t="s">
        <v>583</v>
      </c>
      <c r="AF234" s="283" t="s">
        <v>838</v>
      </c>
      <c r="AG234" s="233"/>
    </row>
    <row r="235" spans="1:33" s="151" customFormat="1" ht="30" customHeight="1" x14ac:dyDescent="0.3">
      <c r="A235" s="230">
        <v>30</v>
      </c>
      <c r="B235" s="231">
        <v>1385</v>
      </c>
      <c r="C235" s="232" t="s">
        <v>316</v>
      </c>
      <c r="D235" s="231">
        <v>2006</v>
      </c>
      <c r="E235" s="231" t="s">
        <v>816</v>
      </c>
      <c r="F235" s="231"/>
      <c r="G235" s="231">
        <v>2</v>
      </c>
      <c r="H235" s="231">
        <v>0</v>
      </c>
      <c r="I235" s="231">
        <v>1</v>
      </c>
      <c r="J235" s="231">
        <v>1</v>
      </c>
      <c r="K235" s="231" t="s">
        <v>953</v>
      </c>
      <c r="L235" s="239">
        <v>2</v>
      </c>
      <c r="M235" s="239">
        <v>2</v>
      </c>
      <c r="N235" s="239"/>
      <c r="O235" s="239">
        <v>2</v>
      </c>
      <c r="P235" s="239" t="s">
        <v>519</v>
      </c>
      <c r="Q235" s="239"/>
      <c r="R235" s="239" t="s">
        <v>691</v>
      </c>
      <c r="S235" s="239">
        <v>7.09</v>
      </c>
      <c r="T235" s="273">
        <f t="shared" si="11"/>
        <v>1.0148148148148142</v>
      </c>
      <c r="U235" s="239">
        <v>32</v>
      </c>
      <c r="V235" s="239">
        <v>7.09</v>
      </c>
      <c r="W235" s="239">
        <v>6.4</v>
      </c>
      <c r="X235" s="239">
        <v>7.77</v>
      </c>
      <c r="Y235" s="239">
        <v>14.2</v>
      </c>
      <c r="Z235" s="273">
        <f t="shared" si="12"/>
        <v>0.72592592592592486</v>
      </c>
      <c r="AA235" s="239">
        <v>32</v>
      </c>
      <c r="AB235" s="239">
        <v>14.2</v>
      </c>
      <c r="AC235" s="239">
        <v>13.71</v>
      </c>
      <c r="AD235" s="239">
        <v>14.69</v>
      </c>
      <c r="AE235" s="239" t="s">
        <v>583</v>
      </c>
      <c r="AF235" s="239" t="s">
        <v>696</v>
      </c>
      <c r="AG235" s="233"/>
    </row>
    <row r="236" spans="1:33" s="151" customFormat="1" ht="30" customHeight="1" x14ac:dyDescent="0.3">
      <c r="A236" s="230">
        <v>30</v>
      </c>
      <c r="B236" s="231">
        <v>1385</v>
      </c>
      <c r="C236" s="232" t="s">
        <v>316</v>
      </c>
      <c r="D236" s="231">
        <v>2006</v>
      </c>
      <c r="E236" s="231" t="s">
        <v>816</v>
      </c>
      <c r="F236" s="231"/>
      <c r="G236" s="231">
        <v>2</v>
      </c>
      <c r="H236" s="231">
        <v>0</v>
      </c>
      <c r="I236" s="231">
        <v>1</v>
      </c>
      <c r="J236" s="231">
        <v>1</v>
      </c>
      <c r="K236" s="231" t="s">
        <v>953</v>
      </c>
      <c r="L236" s="239">
        <v>2</v>
      </c>
      <c r="M236" s="239">
        <v>2</v>
      </c>
      <c r="N236" s="239"/>
      <c r="O236" s="239">
        <v>2</v>
      </c>
      <c r="P236" s="239" t="s">
        <v>520</v>
      </c>
      <c r="Q236" s="239"/>
      <c r="R236" s="239" t="s">
        <v>691</v>
      </c>
      <c r="S236" s="239">
        <v>7.6</v>
      </c>
      <c r="T236" s="273">
        <f t="shared" si="11"/>
        <v>0.34814814814814793</v>
      </c>
      <c r="U236" s="239">
        <v>32</v>
      </c>
      <c r="V236" s="239">
        <v>7.6</v>
      </c>
      <c r="W236" s="239">
        <v>7.36</v>
      </c>
      <c r="X236" s="239">
        <v>7.83</v>
      </c>
      <c r="Y236" s="239">
        <v>6.73</v>
      </c>
      <c r="Z236" s="273">
        <f t="shared" si="12"/>
        <v>0.34074074074074068</v>
      </c>
      <c r="AA236" s="239">
        <v>32</v>
      </c>
      <c r="AB236" s="239">
        <v>6.73</v>
      </c>
      <c r="AC236" s="239">
        <v>6.5</v>
      </c>
      <c r="AD236" s="239">
        <v>6.96</v>
      </c>
      <c r="AE236" s="239" t="s">
        <v>583</v>
      </c>
      <c r="AF236" s="239" t="s">
        <v>697</v>
      </c>
      <c r="AG236" s="233"/>
    </row>
    <row r="237" spans="1:33" s="151" customFormat="1" ht="30" customHeight="1" x14ac:dyDescent="0.3">
      <c r="A237" s="230">
        <v>30</v>
      </c>
      <c r="B237" s="231">
        <v>1385</v>
      </c>
      <c r="C237" s="232" t="s">
        <v>945</v>
      </c>
      <c r="D237" s="231">
        <v>2006</v>
      </c>
      <c r="E237" s="231" t="s">
        <v>816</v>
      </c>
      <c r="F237" s="231"/>
      <c r="G237" s="231">
        <v>2</v>
      </c>
      <c r="H237" s="231">
        <v>0</v>
      </c>
      <c r="I237" s="231">
        <v>1</v>
      </c>
      <c r="J237" s="231">
        <v>1</v>
      </c>
      <c r="K237" s="231" t="s">
        <v>953</v>
      </c>
      <c r="L237" s="239">
        <v>2</v>
      </c>
      <c r="M237" s="239">
        <v>2</v>
      </c>
      <c r="N237" s="239"/>
      <c r="O237" s="239">
        <v>2</v>
      </c>
      <c r="P237" s="239" t="s">
        <v>521</v>
      </c>
      <c r="Q237" s="239" t="s">
        <v>829</v>
      </c>
      <c r="R237" s="239" t="s">
        <v>691</v>
      </c>
      <c r="S237" s="239">
        <v>7.44</v>
      </c>
      <c r="T237" s="273">
        <f t="shared" si="11"/>
        <v>2.4666666666666659</v>
      </c>
      <c r="U237" s="239">
        <v>32</v>
      </c>
      <c r="V237" s="239">
        <v>7.44</v>
      </c>
      <c r="W237" s="239">
        <v>5.78</v>
      </c>
      <c r="X237" s="239">
        <v>9.11</v>
      </c>
      <c r="Y237" s="239">
        <v>11.44</v>
      </c>
      <c r="Z237" s="273">
        <f t="shared" si="12"/>
        <v>2.6296296296296298</v>
      </c>
      <c r="AA237" s="239">
        <v>32</v>
      </c>
      <c r="AB237" s="239">
        <v>11.44</v>
      </c>
      <c r="AC237" s="239">
        <v>9.67</v>
      </c>
      <c r="AD237" s="239">
        <v>13.22</v>
      </c>
      <c r="AE237" s="239">
        <v>4.2999999999999997E-2</v>
      </c>
      <c r="AF237" s="239" t="s">
        <v>698</v>
      </c>
      <c r="AG237" s="233"/>
    </row>
    <row r="238" spans="1:33" s="151" customFormat="1" ht="30" customHeight="1" x14ac:dyDescent="0.3">
      <c r="A238" s="230">
        <v>30</v>
      </c>
      <c r="B238" s="231">
        <v>1385</v>
      </c>
      <c r="C238" s="232" t="s">
        <v>316</v>
      </c>
      <c r="D238" s="231">
        <v>2006</v>
      </c>
      <c r="E238" s="231" t="s">
        <v>816</v>
      </c>
      <c r="F238" s="231"/>
      <c r="G238" s="231">
        <v>2</v>
      </c>
      <c r="H238" s="231">
        <v>0</v>
      </c>
      <c r="I238" s="231">
        <v>1</v>
      </c>
      <c r="J238" s="231">
        <v>1</v>
      </c>
      <c r="K238" s="231" t="s">
        <v>953</v>
      </c>
      <c r="L238" s="239">
        <v>2</v>
      </c>
      <c r="M238" s="239">
        <v>2</v>
      </c>
      <c r="N238" s="239"/>
      <c r="O238" s="239">
        <v>2</v>
      </c>
      <c r="P238" s="239" t="s">
        <v>522</v>
      </c>
      <c r="Q238" s="239"/>
      <c r="R238" s="239" t="s">
        <v>691</v>
      </c>
      <c r="S238" s="239">
        <v>1.36</v>
      </c>
      <c r="T238" s="273">
        <f t="shared" si="11"/>
        <v>0.43703703703703689</v>
      </c>
      <c r="U238" s="239">
        <v>32</v>
      </c>
      <c r="V238" s="239">
        <v>1.36</v>
      </c>
      <c r="W238" s="239">
        <v>1.07</v>
      </c>
      <c r="X238" s="239">
        <v>1.66</v>
      </c>
      <c r="Y238" s="239">
        <v>2.92</v>
      </c>
      <c r="Z238" s="273">
        <f t="shared" si="12"/>
        <v>0.6</v>
      </c>
      <c r="AA238" s="239">
        <v>32</v>
      </c>
      <c r="AB238" s="239">
        <v>2.92</v>
      </c>
      <c r="AC238" s="239">
        <v>2.5099999999999998</v>
      </c>
      <c r="AD238" s="239">
        <v>3.32</v>
      </c>
      <c r="AE238" s="239">
        <v>5.0000000000000001E-3</v>
      </c>
      <c r="AF238" s="239" t="s">
        <v>699</v>
      </c>
      <c r="AG238" s="233"/>
    </row>
    <row r="239" spans="1:33" s="151" customFormat="1" ht="30" customHeight="1" x14ac:dyDescent="0.3">
      <c r="A239" s="230">
        <v>30</v>
      </c>
      <c r="B239" s="231">
        <v>1385</v>
      </c>
      <c r="C239" s="232" t="s">
        <v>316</v>
      </c>
      <c r="D239" s="231">
        <v>2006</v>
      </c>
      <c r="E239" s="231" t="s">
        <v>816</v>
      </c>
      <c r="F239" s="231"/>
      <c r="G239" s="231">
        <v>2</v>
      </c>
      <c r="H239" s="231">
        <v>0</v>
      </c>
      <c r="I239" s="231">
        <v>1</v>
      </c>
      <c r="J239" s="231">
        <v>1</v>
      </c>
      <c r="K239" s="231" t="s">
        <v>953</v>
      </c>
      <c r="L239" s="239">
        <v>2</v>
      </c>
      <c r="M239" s="239">
        <v>2</v>
      </c>
      <c r="N239" s="239"/>
      <c r="O239" s="239">
        <v>2</v>
      </c>
      <c r="P239" s="239" t="s">
        <v>523</v>
      </c>
      <c r="Q239" s="239"/>
      <c r="R239" s="239" t="s">
        <v>691</v>
      </c>
      <c r="S239" s="239">
        <v>2</v>
      </c>
      <c r="T239" s="273">
        <f t="shared" si="11"/>
        <v>0.84444444444444433</v>
      </c>
      <c r="U239" s="239">
        <v>32</v>
      </c>
      <c r="V239" s="239">
        <v>2</v>
      </c>
      <c r="W239" s="239">
        <v>1.43</v>
      </c>
      <c r="X239" s="239">
        <v>2.57</v>
      </c>
      <c r="Y239" s="239">
        <v>2.69</v>
      </c>
      <c r="Z239" s="273">
        <f t="shared" si="12"/>
        <v>0.7037037037037035</v>
      </c>
      <c r="AA239" s="239">
        <v>32</v>
      </c>
      <c r="AB239" s="239">
        <v>2.69</v>
      </c>
      <c r="AC239" s="239">
        <v>2.2200000000000002</v>
      </c>
      <c r="AD239" s="239">
        <v>3.17</v>
      </c>
      <c r="AE239" s="239">
        <v>0.254</v>
      </c>
      <c r="AF239" s="239" t="s">
        <v>700</v>
      </c>
      <c r="AG239" s="233"/>
    </row>
    <row r="240" spans="1:33" s="151" customFormat="1" ht="30" customHeight="1" x14ac:dyDescent="0.3">
      <c r="A240" s="230">
        <v>30</v>
      </c>
      <c r="B240" s="231">
        <v>1385</v>
      </c>
      <c r="C240" s="232" t="s">
        <v>316</v>
      </c>
      <c r="D240" s="231">
        <v>2006</v>
      </c>
      <c r="E240" s="231" t="s">
        <v>816</v>
      </c>
      <c r="F240" s="231"/>
      <c r="G240" s="231">
        <v>2</v>
      </c>
      <c r="H240" s="231">
        <v>0</v>
      </c>
      <c r="I240" s="231">
        <v>1</v>
      </c>
      <c r="J240" s="231">
        <v>1</v>
      </c>
      <c r="K240" s="231" t="s">
        <v>953</v>
      </c>
      <c r="L240" s="239">
        <v>2</v>
      </c>
      <c r="M240" s="239">
        <v>2</v>
      </c>
      <c r="N240" s="239"/>
      <c r="O240" s="239">
        <v>2</v>
      </c>
      <c r="P240" s="239" t="s">
        <v>524</v>
      </c>
      <c r="Q240" s="239"/>
      <c r="R240" s="239" t="s">
        <v>691</v>
      </c>
      <c r="S240" s="239">
        <v>0.72</v>
      </c>
      <c r="T240" s="273">
        <f t="shared" si="11"/>
        <v>0.55555555555555558</v>
      </c>
      <c r="U240" s="239">
        <v>32</v>
      </c>
      <c r="V240" s="239">
        <v>0.72</v>
      </c>
      <c r="W240" s="239">
        <v>0.35</v>
      </c>
      <c r="X240" s="239">
        <v>1.1000000000000001</v>
      </c>
      <c r="Y240" s="239">
        <v>3.17</v>
      </c>
      <c r="Z240" s="273">
        <f t="shared" si="12"/>
        <v>1.1259259259259258</v>
      </c>
      <c r="AA240" s="239">
        <v>32</v>
      </c>
      <c r="AB240" s="239">
        <v>3.17</v>
      </c>
      <c r="AC240" s="239">
        <v>2.41</v>
      </c>
      <c r="AD240" s="239">
        <v>3.93</v>
      </c>
      <c r="AE240" s="239">
        <v>4.2999999999999997E-2</v>
      </c>
      <c r="AF240" s="239" t="s">
        <v>701</v>
      </c>
      <c r="AG240" s="233"/>
    </row>
    <row r="241" spans="1:33" s="151" customFormat="1" ht="30" customHeight="1" x14ac:dyDescent="0.3">
      <c r="A241" s="230">
        <v>30</v>
      </c>
      <c r="B241" s="231">
        <v>1385</v>
      </c>
      <c r="C241" s="232" t="s">
        <v>316</v>
      </c>
      <c r="D241" s="231">
        <v>2006</v>
      </c>
      <c r="E241" s="231" t="s">
        <v>816</v>
      </c>
      <c r="F241" s="231"/>
      <c r="G241" s="231">
        <v>2</v>
      </c>
      <c r="H241" s="231">
        <v>0</v>
      </c>
      <c r="I241" s="231">
        <v>1</v>
      </c>
      <c r="J241" s="231">
        <v>1</v>
      </c>
      <c r="K241" s="231" t="s">
        <v>953</v>
      </c>
      <c r="L241" s="239">
        <v>2</v>
      </c>
      <c r="M241" s="239">
        <v>2</v>
      </c>
      <c r="N241" s="239"/>
      <c r="O241" s="239">
        <v>2</v>
      </c>
      <c r="P241" s="239" t="s">
        <v>525</v>
      </c>
      <c r="Q241" s="239"/>
      <c r="R241" s="239" t="s">
        <v>691</v>
      </c>
      <c r="S241" s="239">
        <v>2.2200000000000002</v>
      </c>
      <c r="T241" s="273">
        <f t="shared" si="11"/>
        <v>0.83703703703703702</v>
      </c>
      <c r="U241" s="239">
        <v>32</v>
      </c>
      <c r="V241" s="239">
        <v>2.2200000000000002</v>
      </c>
      <c r="W241" s="239">
        <v>1.66</v>
      </c>
      <c r="X241" s="239">
        <v>2.79</v>
      </c>
      <c r="Y241" s="239">
        <v>4</v>
      </c>
      <c r="Z241" s="273">
        <f t="shared" si="12"/>
        <v>0.97777777777777797</v>
      </c>
      <c r="AA241" s="239">
        <v>32</v>
      </c>
      <c r="AB241" s="239">
        <v>4</v>
      </c>
      <c r="AC241" s="239">
        <v>3.34</v>
      </c>
      <c r="AD241" s="239">
        <v>4.66</v>
      </c>
      <c r="AE241" s="239">
        <v>2.5000000000000001E-2</v>
      </c>
      <c r="AF241" s="239" t="s">
        <v>702</v>
      </c>
      <c r="AG241" s="233"/>
    </row>
    <row r="242" spans="1:33" s="235" customFormat="1" ht="30" customHeight="1" x14ac:dyDescent="0.3">
      <c r="A242" s="230">
        <v>31</v>
      </c>
      <c r="B242" s="231">
        <v>1354</v>
      </c>
      <c r="C242" s="232" t="s">
        <v>318</v>
      </c>
      <c r="D242" s="231">
        <v>2006</v>
      </c>
      <c r="E242" s="231" t="s">
        <v>816</v>
      </c>
      <c r="F242" s="231">
        <v>1</v>
      </c>
      <c r="G242" s="231">
        <v>4</v>
      </c>
      <c r="H242" s="231">
        <v>1</v>
      </c>
      <c r="I242" s="240">
        <v>1</v>
      </c>
      <c r="J242" s="240">
        <v>2</v>
      </c>
      <c r="K242" s="240" t="s">
        <v>952</v>
      </c>
      <c r="L242" s="274">
        <v>1</v>
      </c>
      <c r="M242" s="274">
        <v>2</v>
      </c>
      <c r="N242" s="274">
        <v>96.97</v>
      </c>
      <c r="O242" s="274">
        <v>3</v>
      </c>
      <c r="P242" s="239" t="s">
        <v>526</v>
      </c>
      <c r="Q242" s="239"/>
      <c r="R242" s="239" t="s">
        <v>411</v>
      </c>
      <c r="S242" s="239">
        <v>0.998</v>
      </c>
      <c r="T242" s="239">
        <v>0.14799999999999999</v>
      </c>
      <c r="U242" s="239">
        <v>64</v>
      </c>
      <c r="V242" s="239"/>
      <c r="W242" s="239"/>
      <c r="X242" s="239"/>
      <c r="Y242" s="239">
        <v>1.133</v>
      </c>
      <c r="Z242" s="239">
        <v>0.155</v>
      </c>
      <c r="AA242" s="239">
        <v>65</v>
      </c>
      <c r="AB242" s="239"/>
      <c r="AC242" s="239"/>
      <c r="AD242" s="239"/>
      <c r="AE242" s="239">
        <v>0.54300000000000004</v>
      </c>
      <c r="AF242" s="244"/>
      <c r="AG242" s="233"/>
    </row>
    <row r="243" spans="1:33" s="151" customFormat="1" ht="30" customHeight="1" x14ac:dyDescent="0.3">
      <c r="A243" s="230">
        <v>31</v>
      </c>
      <c r="B243" s="231">
        <v>1354</v>
      </c>
      <c r="C243" s="232" t="s">
        <v>318</v>
      </c>
      <c r="D243" s="231">
        <v>2006</v>
      </c>
      <c r="E243" s="231" t="s">
        <v>816</v>
      </c>
      <c r="F243" s="231"/>
      <c r="G243" s="231">
        <v>4</v>
      </c>
      <c r="H243" s="231">
        <v>1</v>
      </c>
      <c r="I243" s="240">
        <v>1</v>
      </c>
      <c r="J243" s="240">
        <v>2</v>
      </c>
      <c r="K243" s="240" t="s">
        <v>952</v>
      </c>
      <c r="L243" s="274">
        <v>1</v>
      </c>
      <c r="M243" s="274">
        <v>2</v>
      </c>
      <c r="N243" s="274"/>
      <c r="O243" s="274">
        <v>3</v>
      </c>
      <c r="P243" s="239" t="s">
        <v>531</v>
      </c>
      <c r="Q243" s="239" t="s">
        <v>736</v>
      </c>
      <c r="R243" s="239" t="s">
        <v>532</v>
      </c>
      <c r="S243" s="239">
        <v>0.30099999999999999</v>
      </c>
      <c r="T243" s="239">
        <v>5.1999999999999998E-2</v>
      </c>
      <c r="U243" s="239">
        <v>64</v>
      </c>
      <c r="V243" s="239"/>
      <c r="W243" s="239"/>
      <c r="X243" s="239"/>
      <c r="Y243" s="239">
        <v>0.45500000000000002</v>
      </c>
      <c r="Z243" s="239">
        <v>7.6999999999999999E-2</v>
      </c>
      <c r="AA243" s="239">
        <v>65</v>
      </c>
      <c r="AB243" s="239"/>
      <c r="AC243" s="239"/>
      <c r="AD243" s="239"/>
      <c r="AE243" s="239">
        <v>0.10199999999999999</v>
      </c>
      <c r="AF243" s="244"/>
      <c r="AG243" s="233"/>
    </row>
    <row r="244" spans="1:33" s="151" customFormat="1" ht="30" customHeight="1" x14ac:dyDescent="0.3">
      <c r="A244" s="230">
        <v>31</v>
      </c>
      <c r="B244" s="231">
        <v>1354</v>
      </c>
      <c r="C244" s="232" t="s">
        <v>318</v>
      </c>
      <c r="D244" s="231">
        <v>2006</v>
      </c>
      <c r="E244" s="231" t="s">
        <v>816</v>
      </c>
      <c r="F244" s="231"/>
      <c r="G244" s="231">
        <v>4</v>
      </c>
      <c r="H244" s="231">
        <v>1</v>
      </c>
      <c r="I244" s="240">
        <v>1</v>
      </c>
      <c r="J244" s="240">
        <v>2</v>
      </c>
      <c r="K244" s="240" t="s">
        <v>952</v>
      </c>
      <c r="L244" s="274">
        <v>1</v>
      </c>
      <c r="M244" s="274">
        <v>2</v>
      </c>
      <c r="N244" s="274"/>
      <c r="O244" s="274">
        <v>3</v>
      </c>
      <c r="P244" s="239" t="s">
        <v>531</v>
      </c>
      <c r="Q244" s="239" t="s">
        <v>729</v>
      </c>
      <c r="R244" s="239" t="s">
        <v>320</v>
      </c>
      <c r="S244" s="239">
        <v>0.17799999999999999</v>
      </c>
      <c r="T244" s="239">
        <v>3.2000000000000001E-2</v>
      </c>
      <c r="U244" s="239">
        <v>64</v>
      </c>
      <c r="V244" s="239"/>
      <c r="W244" s="239"/>
      <c r="X244" s="239"/>
      <c r="Y244" s="239">
        <v>0.39700000000000002</v>
      </c>
      <c r="Z244" s="239">
        <v>8.5000000000000006E-2</v>
      </c>
      <c r="AA244" s="239">
        <v>65</v>
      </c>
      <c r="AB244" s="239"/>
      <c r="AC244" s="239"/>
      <c r="AD244" s="239"/>
      <c r="AE244" s="239">
        <v>1.9E-2</v>
      </c>
      <c r="AF244" s="244"/>
      <c r="AG244" s="233"/>
    </row>
    <row r="245" spans="1:33" s="151" customFormat="1" ht="30" customHeight="1" x14ac:dyDescent="0.3">
      <c r="A245" s="230">
        <v>31</v>
      </c>
      <c r="B245" s="231">
        <v>1354</v>
      </c>
      <c r="C245" s="232" t="s">
        <v>318</v>
      </c>
      <c r="D245" s="231">
        <v>2006</v>
      </c>
      <c r="E245" s="231" t="s">
        <v>816</v>
      </c>
      <c r="F245" s="231"/>
      <c r="G245" s="231">
        <v>4</v>
      </c>
      <c r="H245" s="231">
        <v>1</v>
      </c>
      <c r="I245" s="240">
        <v>1</v>
      </c>
      <c r="J245" s="240">
        <v>2</v>
      </c>
      <c r="K245" s="240" t="s">
        <v>952</v>
      </c>
      <c r="L245" s="274">
        <v>1</v>
      </c>
      <c r="M245" s="274">
        <v>2</v>
      </c>
      <c r="N245" s="274"/>
      <c r="O245" s="274">
        <v>3</v>
      </c>
      <c r="P245" s="239" t="s">
        <v>527</v>
      </c>
      <c r="Q245" s="239"/>
      <c r="R245" s="239" t="s">
        <v>411</v>
      </c>
      <c r="S245" s="239">
        <v>0.40699999999999997</v>
      </c>
      <c r="T245" s="239">
        <v>8.2000000000000003E-2</v>
      </c>
      <c r="U245" s="239">
        <v>64</v>
      </c>
      <c r="V245" s="239"/>
      <c r="W245" s="239"/>
      <c r="X245" s="239"/>
      <c r="Y245" s="239">
        <v>0.25900000000000001</v>
      </c>
      <c r="Z245" s="239">
        <v>4.4999999999999998E-2</v>
      </c>
      <c r="AA245" s="239">
        <v>65</v>
      </c>
      <c r="AB245" s="239"/>
      <c r="AC245" s="239"/>
      <c r="AD245" s="239"/>
      <c r="AE245" s="239">
        <v>0.115</v>
      </c>
      <c r="AF245" s="244"/>
      <c r="AG245" s="233"/>
    </row>
    <row r="246" spans="1:33" s="243" customFormat="1" ht="30" customHeight="1" x14ac:dyDescent="0.3">
      <c r="A246" s="230">
        <v>31</v>
      </c>
      <c r="B246" s="231">
        <v>1354</v>
      </c>
      <c r="C246" s="232" t="s">
        <v>318</v>
      </c>
      <c r="D246" s="231">
        <v>2006</v>
      </c>
      <c r="E246" s="231" t="s">
        <v>914</v>
      </c>
      <c r="F246" s="231"/>
      <c r="G246" s="231">
        <v>4</v>
      </c>
      <c r="H246" s="231">
        <v>1</v>
      </c>
      <c r="I246" s="240">
        <v>1</v>
      </c>
      <c r="J246" s="240">
        <v>2</v>
      </c>
      <c r="K246" s="240" t="s">
        <v>952</v>
      </c>
      <c r="L246" s="274">
        <v>1</v>
      </c>
      <c r="M246" s="274">
        <v>2</v>
      </c>
      <c r="N246" s="274"/>
      <c r="O246" s="274">
        <v>3</v>
      </c>
      <c r="P246" s="239" t="s">
        <v>527</v>
      </c>
      <c r="Q246" s="239" t="s">
        <v>737</v>
      </c>
      <c r="R246" s="239" t="s">
        <v>532</v>
      </c>
      <c r="S246" s="239">
        <v>0.26100000000000001</v>
      </c>
      <c r="T246" s="239">
        <v>0.05</v>
      </c>
      <c r="U246" s="239">
        <v>64</v>
      </c>
      <c r="V246" s="239"/>
      <c r="W246" s="239"/>
      <c r="X246" s="239"/>
      <c r="Y246" s="239">
        <v>0.248</v>
      </c>
      <c r="Z246" s="239">
        <v>0.08</v>
      </c>
      <c r="AA246" s="239">
        <v>65</v>
      </c>
      <c r="AB246" s="239"/>
      <c r="AC246" s="239"/>
      <c r="AD246" s="239"/>
      <c r="AE246" s="239">
        <v>0.89300000000000002</v>
      </c>
      <c r="AF246" s="244" t="s">
        <v>703</v>
      </c>
      <c r="AG246" s="230"/>
    </row>
    <row r="247" spans="1:33" s="151" customFormat="1" ht="30" customHeight="1" x14ac:dyDescent="0.3">
      <c r="A247" s="230">
        <v>31</v>
      </c>
      <c r="B247" s="231">
        <v>1354</v>
      </c>
      <c r="C247" s="232" t="s">
        <v>318</v>
      </c>
      <c r="D247" s="231">
        <v>2006</v>
      </c>
      <c r="E247" s="231" t="s">
        <v>816</v>
      </c>
      <c r="F247" s="231"/>
      <c r="G247" s="231">
        <v>4</v>
      </c>
      <c r="H247" s="231">
        <v>1</v>
      </c>
      <c r="I247" s="240">
        <v>1</v>
      </c>
      <c r="J247" s="240">
        <v>2</v>
      </c>
      <c r="K247" s="240" t="s">
        <v>952</v>
      </c>
      <c r="L247" s="274">
        <v>1</v>
      </c>
      <c r="M247" s="274">
        <v>2</v>
      </c>
      <c r="N247" s="274"/>
      <c r="O247" s="274">
        <v>3</v>
      </c>
      <c r="P247" s="239" t="s">
        <v>527</v>
      </c>
      <c r="Q247" s="239" t="s">
        <v>810</v>
      </c>
      <c r="R247" s="239" t="s">
        <v>806</v>
      </c>
      <c r="S247" s="239">
        <v>0.184</v>
      </c>
      <c r="T247" s="239" t="s">
        <v>584</v>
      </c>
      <c r="U247" s="239">
        <v>64</v>
      </c>
      <c r="V247" s="239"/>
      <c r="W247" s="239"/>
      <c r="X247" s="239"/>
      <c r="Y247" s="239">
        <v>0.29199999999999998</v>
      </c>
      <c r="Z247" s="239">
        <v>0.1</v>
      </c>
      <c r="AA247" s="239">
        <v>65</v>
      </c>
      <c r="AB247" s="239"/>
      <c r="AC247" s="239"/>
      <c r="AD247" s="239"/>
      <c r="AE247" s="239">
        <v>0.308</v>
      </c>
      <c r="AF247" s="283" t="s">
        <v>585</v>
      </c>
      <c r="AG247" s="233"/>
    </row>
    <row r="248" spans="1:33" s="151" customFormat="1" ht="30" customHeight="1" x14ac:dyDescent="0.3">
      <c r="A248" s="230">
        <v>31</v>
      </c>
      <c r="B248" s="231">
        <v>1354</v>
      </c>
      <c r="C248" s="232" t="s">
        <v>318</v>
      </c>
      <c r="D248" s="231">
        <v>2006</v>
      </c>
      <c r="E248" s="231" t="s">
        <v>816</v>
      </c>
      <c r="F248" s="231"/>
      <c r="G248" s="231">
        <v>4</v>
      </c>
      <c r="H248" s="231">
        <v>1</v>
      </c>
      <c r="I248" s="240">
        <v>1</v>
      </c>
      <c r="J248" s="240">
        <v>2</v>
      </c>
      <c r="K248" s="240" t="s">
        <v>952</v>
      </c>
      <c r="L248" s="274">
        <v>1</v>
      </c>
      <c r="M248" s="274">
        <v>2</v>
      </c>
      <c r="N248" s="274"/>
      <c r="O248" s="274">
        <v>3</v>
      </c>
      <c r="P248" s="239" t="s">
        <v>915</v>
      </c>
      <c r="Q248" s="239"/>
      <c r="R248" s="239" t="s">
        <v>411</v>
      </c>
      <c r="S248" s="239">
        <v>289.60000000000002</v>
      </c>
      <c r="T248" s="239">
        <v>9.94</v>
      </c>
      <c r="U248" s="239">
        <v>64</v>
      </c>
      <c r="V248" s="239"/>
      <c r="W248" s="239"/>
      <c r="X248" s="239"/>
      <c r="Y248" s="239">
        <v>308.39999999999998</v>
      </c>
      <c r="Z248" s="239">
        <v>12.55</v>
      </c>
      <c r="AA248" s="239">
        <v>65</v>
      </c>
      <c r="AB248" s="239"/>
      <c r="AC248" s="239"/>
      <c r="AD248" s="239"/>
      <c r="AE248" s="239">
        <v>0.25700000000000001</v>
      </c>
      <c r="AF248" s="244"/>
      <c r="AG248" s="233"/>
    </row>
    <row r="249" spans="1:33" s="151" customFormat="1" ht="30" customHeight="1" x14ac:dyDescent="0.3">
      <c r="A249" s="230">
        <v>31</v>
      </c>
      <c r="B249" s="231">
        <v>1354</v>
      </c>
      <c r="C249" s="232" t="s">
        <v>318</v>
      </c>
      <c r="D249" s="231">
        <v>2006</v>
      </c>
      <c r="E249" s="231" t="s">
        <v>816</v>
      </c>
      <c r="F249" s="231"/>
      <c r="G249" s="231">
        <v>4</v>
      </c>
      <c r="H249" s="231">
        <v>1</v>
      </c>
      <c r="I249" s="240">
        <v>1</v>
      </c>
      <c r="J249" s="240">
        <v>2</v>
      </c>
      <c r="K249" s="240" t="s">
        <v>952</v>
      </c>
      <c r="L249" s="274">
        <v>1</v>
      </c>
      <c r="M249" s="274">
        <v>2</v>
      </c>
      <c r="N249" s="274"/>
      <c r="O249" s="274">
        <v>3</v>
      </c>
      <c r="P249" s="239" t="s">
        <v>528</v>
      </c>
      <c r="Q249" s="239"/>
      <c r="R249" s="239" t="s">
        <v>411</v>
      </c>
      <c r="S249" s="239">
        <v>293.10000000000002</v>
      </c>
      <c r="T249" s="239">
        <v>10.58</v>
      </c>
      <c r="U249" s="239">
        <v>64</v>
      </c>
      <c r="V249" s="239"/>
      <c r="W249" s="239"/>
      <c r="X249" s="239"/>
      <c r="Y249" s="239">
        <v>316</v>
      </c>
      <c r="Z249" s="239">
        <v>12.13</v>
      </c>
      <c r="AA249" s="239">
        <v>65</v>
      </c>
      <c r="AB249" s="239"/>
      <c r="AC249" s="239"/>
      <c r="AD249" s="239"/>
      <c r="AE249" s="239">
        <v>0.16300000000000001</v>
      </c>
      <c r="AF249" s="244"/>
      <c r="AG249" s="233"/>
    </row>
    <row r="250" spans="1:33" s="151" customFormat="1" ht="30" customHeight="1" x14ac:dyDescent="0.3">
      <c r="A250" s="230">
        <v>31</v>
      </c>
      <c r="B250" s="231">
        <v>1354</v>
      </c>
      <c r="C250" s="232" t="s">
        <v>318</v>
      </c>
      <c r="D250" s="231">
        <v>2006</v>
      </c>
      <c r="E250" s="231" t="s">
        <v>816</v>
      </c>
      <c r="F250" s="231"/>
      <c r="G250" s="231">
        <v>4</v>
      </c>
      <c r="H250" s="231">
        <v>1</v>
      </c>
      <c r="I250" s="240">
        <v>1</v>
      </c>
      <c r="J250" s="240">
        <v>2</v>
      </c>
      <c r="K250" s="240" t="s">
        <v>952</v>
      </c>
      <c r="L250" s="274">
        <v>1</v>
      </c>
      <c r="M250" s="274">
        <v>2</v>
      </c>
      <c r="N250" s="274"/>
      <c r="O250" s="274">
        <v>3</v>
      </c>
      <c r="P250" s="239" t="s">
        <v>529</v>
      </c>
      <c r="Q250" s="239"/>
      <c r="R250" s="239" t="s">
        <v>411</v>
      </c>
      <c r="S250" s="239">
        <v>7.41</v>
      </c>
      <c r="T250" s="239">
        <v>0.56499999999999995</v>
      </c>
      <c r="U250" s="239">
        <v>64</v>
      </c>
      <c r="V250" s="239"/>
      <c r="W250" s="239"/>
      <c r="X250" s="239"/>
      <c r="Y250" s="239">
        <v>7.23</v>
      </c>
      <c r="Z250" s="239">
        <v>0.66900000000000004</v>
      </c>
      <c r="AA250" s="239">
        <v>65</v>
      </c>
      <c r="AB250" s="239"/>
      <c r="AC250" s="239"/>
      <c r="AD250" s="239"/>
      <c r="AE250" s="239">
        <v>0.84299999999999997</v>
      </c>
      <c r="AF250" s="244"/>
      <c r="AG250" s="233"/>
    </row>
    <row r="251" spans="1:33" s="151" customFormat="1" ht="30" customHeight="1" x14ac:dyDescent="0.3">
      <c r="A251" s="230">
        <v>31</v>
      </c>
      <c r="B251" s="231">
        <v>1354</v>
      </c>
      <c r="C251" s="232" t="s">
        <v>318</v>
      </c>
      <c r="D251" s="231">
        <v>2006</v>
      </c>
      <c r="E251" s="231" t="s">
        <v>816</v>
      </c>
      <c r="F251" s="231"/>
      <c r="G251" s="231">
        <v>4</v>
      </c>
      <c r="H251" s="231">
        <v>1</v>
      </c>
      <c r="I251" s="240">
        <v>1</v>
      </c>
      <c r="J251" s="240">
        <v>2</v>
      </c>
      <c r="K251" s="240" t="s">
        <v>952</v>
      </c>
      <c r="L251" s="274">
        <v>1</v>
      </c>
      <c r="M251" s="274">
        <v>2</v>
      </c>
      <c r="N251" s="274"/>
      <c r="O251" s="274">
        <v>3</v>
      </c>
      <c r="P251" s="239" t="s">
        <v>598</v>
      </c>
      <c r="Q251" s="239" t="s">
        <v>739</v>
      </c>
      <c r="R251" s="239" t="s">
        <v>411</v>
      </c>
      <c r="S251" s="239">
        <v>87.96</v>
      </c>
      <c r="T251" s="239">
        <v>1.4339999999999999</v>
      </c>
      <c r="U251" s="239">
        <v>64</v>
      </c>
      <c r="V251" s="239"/>
      <c r="W251" s="239"/>
      <c r="X251" s="239"/>
      <c r="Y251" s="239">
        <v>87.97</v>
      </c>
      <c r="Z251" s="239">
        <v>1.738</v>
      </c>
      <c r="AA251" s="239">
        <v>65</v>
      </c>
      <c r="AB251" s="239"/>
      <c r="AC251" s="239"/>
      <c r="AD251" s="239"/>
      <c r="AE251" s="239">
        <v>0.996</v>
      </c>
      <c r="AF251" s="244"/>
      <c r="AG251" s="233"/>
    </row>
    <row r="252" spans="1:33" s="151" customFormat="1" ht="30" customHeight="1" x14ac:dyDescent="0.3">
      <c r="A252" s="230">
        <v>31</v>
      </c>
      <c r="B252" s="231">
        <v>1354</v>
      </c>
      <c r="C252" s="232" t="s">
        <v>318</v>
      </c>
      <c r="D252" s="231">
        <v>2006</v>
      </c>
      <c r="E252" s="231" t="s">
        <v>816</v>
      </c>
      <c r="F252" s="231"/>
      <c r="G252" s="231">
        <v>4</v>
      </c>
      <c r="H252" s="231">
        <v>1</v>
      </c>
      <c r="I252" s="240">
        <v>1</v>
      </c>
      <c r="J252" s="240">
        <v>2</v>
      </c>
      <c r="K252" s="240" t="s">
        <v>952</v>
      </c>
      <c r="L252" s="274">
        <v>1</v>
      </c>
      <c r="M252" s="274">
        <v>2</v>
      </c>
      <c r="N252" s="274"/>
      <c r="O252" s="274">
        <v>3</v>
      </c>
      <c r="P252" s="239" t="s">
        <v>530</v>
      </c>
      <c r="Q252" s="239"/>
      <c r="R252" s="239" t="s">
        <v>411</v>
      </c>
      <c r="S252" s="239">
        <v>94.15</v>
      </c>
      <c r="T252" s="239">
        <v>1.391</v>
      </c>
      <c r="U252" s="239">
        <v>64</v>
      </c>
      <c r="V252" s="239"/>
      <c r="W252" s="239"/>
      <c r="X252" s="239"/>
      <c r="Y252" s="239">
        <v>95.17</v>
      </c>
      <c r="Z252" s="239">
        <v>1.708</v>
      </c>
      <c r="AA252" s="239">
        <v>65</v>
      </c>
      <c r="AB252" s="239"/>
      <c r="AC252" s="239"/>
      <c r="AD252" s="239"/>
      <c r="AE252" s="239">
        <v>0.64400000000000002</v>
      </c>
      <c r="AF252" s="244"/>
      <c r="AG252" s="233"/>
    </row>
    <row r="253" spans="1:33" s="151" customFormat="1" ht="30" customHeight="1" x14ac:dyDescent="0.3">
      <c r="A253" s="230">
        <v>31</v>
      </c>
      <c r="B253" s="231">
        <v>1354</v>
      </c>
      <c r="C253" s="232" t="s">
        <v>318</v>
      </c>
      <c r="D253" s="231">
        <v>2006</v>
      </c>
      <c r="E253" s="231" t="s">
        <v>816</v>
      </c>
      <c r="F253" s="231"/>
      <c r="G253" s="231">
        <v>4</v>
      </c>
      <c r="H253" s="231">
        <v>1</v>
      </c>
      <c r="I253" s="240">
        <v>1</v>
      </c>
      <c r="J253" s="240">
        <v>2</v>
      </c>
      <c r="K253" s="240" t="s">
        <v>952</v>
      </c>
      <c r="L253" s="274">
        <v>1</v>
      </c>
      <c r="M253" s="274">
        <v>2</v>
      </c>
      <c r="N253" s="274"/>
      <c r="O253" s="274">
        <v>3</v>
      </c>
      <c r="P253" s="239" t="s">
        <v>533</v>
      </c>
      <c r="Q253" s="239" t="s">
        <v>739</v>
      </c>
      <c r="R253" s="239" t="s">
        <v>532</v>
      </c>
      <c r="S253" s="239">
        <v>304.60000000000002</v>
      </c>
      <c r="T253" s="239" t="s">
        <v>586</v>
      </c>
      <c r="U253" s="239">
        <v>64</v>
      </c>
      <c r="V253" s="239"/>
      <c r="W253" s="239"/>
      <c r="X253" s="239"/>
      <c r="Y253" s="239">
        <v>322.60000000000002</v>
      </c>
      <c r="Z253" s="239">
        <v>10.73</v>
      </c>
      <c r="AA253" s="239">
        <v>65</v>
      </c>
      <c r="AB253" s="239"/>
      <c r="AC253" s="239"/>
      <c r="AD253" s="239"/>
      <c r="AE253" s="239">
        <v>0.20399999999999999</v>
      </c>
      <c r="AF253" s="244" t="s">
        <v>534</v>
      </c>
      <c r="AG253" s="233"/>
    </row>
    <row r="254" spans="1:33" s="151" customFormat="1" ht="30" customHeight="1" x14ac:dyDescent="0.3">
      <c r="A254" s="230">
        <v>31</v>
      </c>
      <c r="B254" s="231">
        <v>1354</v>
      </c>
      <c r="C254" s="232" t="s">
        <v>318</v>
      </c>
      <c r="D254" s="231">
        <v>2006</v>
      </c>
      <c r="E254" s="231" t="s">
        <v>816</v>
      </c>
      <c r="F254" s="231"/>
      <c r="G254" s="231">
        <v>4</v>
      </c>
      <c r="H254" s="231">
        <v>1</v>
      </c>
      <c r="I254" s="240">
        <v>1</v>
      </c>
      <c r="J254" s="240">
        <v>2</v>
      </c>
      <c r="K254" s="240" t="s">
        <v>952</v>
      </c>
      <c r="L254" s="274">
        <v>1</v>
      </c>
      <c r="M254" s="274">
        <v>2</v>
      </c>
      <c r="N254" s="274"/>
      <c r="O254" s="274">
        <v>3</v>
      </c>
      <c r="P254" s="239" t="s">
        <v>533</v>
      </c>
      <c r="Q254" s="239" t="s">
        <v>464</v>
      </c>
      <c r="R254" s="239" t="s">
        <v>320</v>
      </c>
      <c r="S254" s="239">
        <v>309.5</v>
      </c>
      <c r="T254" s="239" t="s">
        <v>587</v>
      </c>
      <c r="U254" s="239">
        <v>64</v>
      </c>
      <c r="V254" s="239"/>
      <c r="W254" s="239"/>
      <c r="X254" s="239"/>
      <c r="Y254" s="239">
        <v>330.1</v>
      </c>
      <c r="Z254" s="239">
        <v>10.42</v>
      </c>
      <c r="AA254" s="239">
        <v>65</v>
      </c>
      <c r="AB254" s="239"/>
      <c r="AC254" s="239"/>
      <c r="AD254" s="239"/>
      <c r="AE254" s="239">
        <v>0.14399999999999999</v>
      </c>
      <c r="AF254" s="244"/>
      <c r="AG254" s="233"/>
    </row>
    <row r="255" spans="1:33" s="151" customFormat="1" ht="30" customHeight="1" x14ac:dyDescent="0.3">
      <c r="A255" s="230">
        <v>31</v>
      </c>
      <c r="B255" s="231">
        <v>1354</v>
      </c>
      <c r="C255" s="232" t="s">
        <v>318</v>
      </c>
      <c r="D255" s="231">
        <v>2006</v>
      </c>
      <c r="E255" s="231" t="s">
        <v>816</v>
      </c>
      <c r="F255" s="231"/>
      <c r="G255" s="231">
        <v>4</v>
      </c>
      <c r="H255" s="231">
        <v>1</v>
      </c>
      <c r="I255" s="240">
        <v>1</v>
      </c>
      <c r="J255" s="240">
        <v>2</v>
      </c>
      <c r="K255" s="240" t="s">
        <v>952</v>
      </c>
      <c r="L255" s="274">
        <v>1</v>
      </c>
      <c r="M255" s="274">
        <v>2</v>
      </c>
      <c r="N255" s="274"/>
      <c r="O255" s="274">
        <v>3</v>
      </c>
      <c r="P255" s="239" t="s">
        <v>535</v>
      </c>
      <c r="Q255" s="239" t="s">
        <v>464</v>
      </c>
      <c r="R255" s="239" t="s">
        <v>532</v>
      </c>
      <c r="S255" s="239">
        <v>306.89999999999998</v>
      </c>
      <c r="T255" s="239" t="s">
        <v>588</v>
      </c>
      <c r="U255" s="239">
        <v>64</v>
      </c>
      <c r="V255" s="239"/>
      <c r="W255" s="239"/>
      <c r="X255" s="239"/>
      <c r="Y255" s="239">
        <v>327.7</v>
      </c>
      <c r="Z255" s="239">
        <v>11</v>
      </c>
      <c r="AA255" s="239">
        <v>65</v>
      </c>
      <c r="AB255" s="239"/>
      <c r="AC255" s="239"/>
      <c r="AD255" s="239"/>
      <c r="AE255" s="239">
        <v>0.15</v>
      </c>
      <c r="AF255" s="244" t="s">
        <v>534</v>
      </c>
      <c r="AG255" s="233"/>
    </row>
    <row r="256" spans="1:33" s="151" customFormat="1" ht="30" customHeight="1" x14ac:dyDescent="0.3">
      <c r="A256" s="230">
        <v>31</v>
      </c>
      <c r="B256" s="231">
        <v>1354</v>
      </c>
      <c r="C256" s="232" t="s">
        <v>318</v>
      </c>
      <c r="D256" s="231">
        <v>2006</v>
      </c>
      <c r="E256" s="231" t="s">
        <v>816</v>
      </c>
      <c r="F256" s="231"/>
      <c r="G256" s="231">
        <v>4</v>
      </c>
      <c r="H256" s="231">
        <v>1</v>
      </c>
      <c r="I256" s="240">
        <v>1</v>
      </c>
      <c r="J256" s="240">
        <v>2</v>
      </c>
      <c r="K256" s="240" t="s">
        <v>952</v>
      </c>
      <c r="L256" s="274">
        <v>1</v>
      </c>
      <c r="M256" s="274">
        <v>2</v>
      </c>
      <c r="N256" s="274"/>
      <c r="O256" s="274">
        <v>3</v>
      </c>
      <c r="P256" s="239" t="s">
        <v>937</v>
      </c>
      <c r="Q256" s="239" t="s">
        <v>464</v>
      </c>
      <c r="R256" s="239" t="s">
        <v>320</v>
      </c>
      <c r="S256" s="239">
        <v>312.2</v>
      </c>
      <c r="T256" s="239" t="s">
        <v>589</v>
      </c>
      <c r="U256" s="239">
        <v>64</v>
      </c>
      <c r="V256" s="239"/>
      <c r="W256" s="239"/>
      <c r="X256" s="239"/>
      <c r="Y256" s="239">
        <v>335.1</v>
      </c>
      <c r="Z256" s="239">
        <v>10.74</v>
      </c>
      <c r="AA256" s="239">
        <v>65</v>
      </c>
      <c r="AB256" s="239"/>
      <c r="AC256" s="239"/>
      <c r="AD256" s="239"/>
      <c r="AE256" s="239">
        <v>0.109</v>
      </c>
      <c r="AF256" s="244"/>
      <c r="AG256" s="233"/>
    </row>
    <row r="257" spans="1:33" s="243" customFormat="1" ht="30" customHeight="1" x14ac:dyDescent="0.3">
      <c r="A257" s="230">
        <v>32</v>
      </c>
      <c r="B257" s="231">
        <v>1397</v>
      </c>
      <c r="C257" s="232" t="s">
        <v>326</v>
      </c>
      <c r="D257" s="231">
        <v>2005</v>
      </c>
      <c r="E257" s="231" t="s">
        <v>816</v>
      </c>
      <c r="F257" s="231">
        <v>1</v>
      </c>
      <c r="G257" s="231">
        <v>4</v>
      </c>
      <c r="H257" s="231">
        <v>1</v>
      </c>
      <c r="I257" s="231">
        <v>1</v>
      </c>
      <c r="J257" s="231">
        <v>1</v>
      </c>
      <c r="K257" s="231" t="s">
        <v>953</v>
      </c>
      <c r="L257" s="239">
        <v>2</v>
      </c>
      <c r="M257" s="239">
        <v>2</v>
      </c>
      <c r="N257" s="239">
        <v>90.6</v>
      </c>
      <c r="O257" s="239">
        <v>3</v>
      </c>
      <c r="P257" s="239" t="s">
        <v>386</v>
      </c>
      <c r="Q257" s="239"/>
      <c r="R257" s="239" t="s">
        <v>411</v>
      </c>
      <c r="S257" s="239">
        <v>1.57</v>
      </c>
      <c r="T257" s="273">
        <f t="shared" ref="T257:T268" si="13">ABS((X257-W257)/1.35)</f>
        <v>1.3703703703703702</v>
      </c>
      <c r="U257" s="239">
        <v>32</v>
      </c>
      <c r="V257" s="239">
        <v>1.57</v>
      </c>
      <c r="W257" s="239">
        <v>0.5</v>
      </c>
      <c r="X257" s="239">
        <v>2.35</v>
      </c>
      <c r="Y257" s="239">
        <v>1.43</v>
      </c>
      <c r="Z257" s="273">
        <f t="shared" ref="Z257:Z268" si="14">ABS((AD257-AC257)/1.35)</f>
        <v>1.5333333333333332</v>
      </c>
      <c r="AA257" s="239">
        <v>31</v>
      </c>
      <c r="AB257" s="239">
        <v>1.43</v>
      </c>
      <c r="AC257" s="239">
        <v>0.33</v>
      </c>
      <c r="AD257" s="239">
        <v>2.4</v>
      </c>
      <c r="AE257" s="239">
        <v>0.73409999999999997</v>
      </c>
      <c r="AF257" s="244" t="s">
        <v>1212</v>
      </c>
      <c r="AG257" s="230"/>
    </row>
    <row r="258" spans="1:33" s="243" customFormat="1" ht="30" customHeight="1" x14ac:dyDescent="0.3">
      <c r="A258" s="230">
        <v>32</v>
      </c>
      <c r="B258" s="231">
        <v>1397</v>
      </c>
      <c r="C258" s="232" t="s">
        <v>326</v>
      </c>
      <c r="D258" s="231">
        <v>2005</v>
      </c>
      <c r="E258" s="231" t="s">
        <v>816</v>
      </c>
      <c r="F258" s="231"/>
      <c r="G258" s="231">
        <v>4</v>
      </c>
      <c r="H258" s="231">
        <v>1</v>
      </c>
      <c r="I258" s="231">
        <v>1</v>
      </c>
      <c r="J258" s="231">
        <v>1</v>
      </c>
      <c r="K258" s="231" t="s">
        <v>953</v>
      </c>
      <c r="L258" s="239">
        <v>2</v>
      </c>
      <c r="M258" s="239">
        <v>2</v>
      </c>
      <c r="N258" s="239"/>
      <c r="O258" s="239">
        <v>3</v>
      </c>
      <c r="P258" s="239" t="s">
        <v>916</v>
      </c>
      <c r="Q258" s="239" t="s">
        <v>820</v>
      </c>
      <c r="R258" s="239" t="s">
        <v>266</v>
      </c>
      <c r="S258" s="239">
        <v>0.14000000000000001</v>
      </c>
      <c r="T258" s="273">
        <f t="shared" si="13"/>
        <v>1.4296296296296296</v>
      </c>
      <c r="U258" s="239">
        <v>32</v>
      </c>
      <c r="V258" s="239">
        <v>0.14000000000000001</v>
      </c>
      <c r="W258" s="239">
        <v>0</v>
      </c>
      <c r="X258" s="239">
        <v>1.93</v>
      </c>
      <c r="Y258" s="239">
        <v>2.93</v>
      </c>
      <c r="Z258" s="273">
        <f t="shared" si="14"/>
        <v>2.2814814814814812</v>
      </c>
      <c r="AA258" s="239">
        <v>31</v>
      </c>
      <c r="AB258" s="239">
        <v>2.93</v>
      </c>
      <c r="AC258" s="239">
        <v>1.1100000000000001</v>
      </c>
      <c r="AD258" s="239">
        <v>4.1900000000000004</v>
      </c>
      <c r="AE258" s="239">
        <v>1E-4</v>
      </c>
      <c r="AF258" s="244" t="s">
        <v>536</v>
      </c>
      <c r="AG258" s="230"/>
    </row>
    <row r="259" spans="1:33" s="243" customFormat="1" ht="30" customHeight="1" x14ac:dyDescent="0.3">
      <c r="A259" s="230">
        <v>32</v>
      </c>
      <c r="B259" s="231">
        <v>1397</v>
      </c>
      <c r="C259" s="232" t="s">
        <v>326</v>
      </c>
      <c r="D259" s="231">
        <v>2005</v>
      </c>
      <c r="E259" s="231" t="s">
        <v>816</v>
      </c>
      <c r="F259" s="231"/>
      <c r="G259" s="231">
        <v>4</v>
      </c>
      <c r="H259" s="231">
        <v>1</v>
      </c>
      <c r="I259" s="231">
        <v>1</v>
      </c>
      <c r="J259" s="231">
        <v>1</v>
      </c>
      <c r="K259" s="231" t="s">
        <v>953</v>
      </c>
      <c r="L259" s="239">
        <v>2</v>
      </c>
      <c r="M259" s="239">
        <v>2</v>
      </c>
      <c r="N259" s="239"/>
      <c r="O259" s="239">
        <v>3</v>
      </c>
      <c r="P259" s="239" t="s">
        <v>386</v>
      </c>
      <c r="Q259" s="284" t="s">
        <v>798</v>
      </c>
      <c r="R259" s="239" t="s">
        <v>934</v>
      </c>
      <c r="S259" s="249">
        <f>S258-S257</f>
        <v>-1.4300000000000002</v>
      </c>
      <c r="T259" s="273">
        <f t="shared" si="13"/>
        <v>5.9259259259259144E-2</v>
      </c>
      <c r="U259" s="239">
        <v>32</v>
      </c>
      <c r="V259" s="249">
        <f>V258-V257</f>
        <v>-1.4300000000000002</v>
      </c>
      <c r="W259" s="249">
        <f>W258-W257</f>
        <v>-0.5</v>
      </c>
      <c r="X259" s="249">
        <f>X258-X257</f>
        <v>-0.42000000000000015</v>
      </c>
      <c r="Y259" s="249">
        <f>Y258-Y257</f>
        <v>1.5000000000000002</v>
      </c>
      <c r="Z259" s="273">
        <f t="shared" si="14"/>
        <v>0.74814814814814845</v>
      </c>
      <c r="AA259" s="239">
        <v>31</v>
      </c>
      <c r="AB259" s="249">
        <f>AB258-AB257</f>
        <v>1.5000000000000002</v>
      </c>
      <c r="AC259" s="249">
        <f>AC258-AC257</f>
        <v>0.78</v>
      </c>
      <c r="AD259" s="249">
        <f>AD258-AD257</f>
        <v>1.7900000000000005</v>
      </c>
      <c r="AE259" s="239"/>
      <c r="AF259" s="244" t="s">
        <v>799</v>
      </c>
      <c r="AG259" s="230"/>
    </row>
    <row r="260" spans="1:33" s="243" customFormat="1" ht="30" customHeight="1" x14ac:dyDescent="0.3">
      <c r="A260" s="230">
        <v>32</v>
      </c>
      <c r="B260" s="231">
        <v>1397</v>
      </c>
      <c r="C260" s="232" t="s">
        <v>326</v>
      </c>
      <c r="D260" s="231">
        <v>2005</v>
      </c>
      <c r="E260" s="231" t="s">
        <v>816</v>
      </c>
      <c r="F260" s="231"/>
      <c r="G260" s="231">
        <v>4</v>
      </c>
      <c r="H260" s="231">
        <v>1</v>
      </c>
      <c r="I260" s="231">
        <v>1</v>
      </c>
      <c r="J260" s="231">
        <v>1</v>
      </c>
      <c r="K260" s="231" t="s">
        <v>953</v>
      </c>
      <c r="L260" s="239">
        <v>2</v>
      </c>
      <c r="M260" s="239">
        <v>2</v>
      </c>
      <c r="N260" s="239"/>
      <c r="O260" s="239">
        <v>3</v>
      </c>
      <c r="P260" s="239" t="s">
        <v>395</v>
      </c>
      <c r="Q260" s="239" t="s">
        <v>737</v>
      </c>
      <c r="R260" s="239" t="s">
        <v>411</v>
      </c>
      <c r="S260" s="239">
        <v>3.57</v>
      </c>
      <c r="T260" s="273">
        <f t="shared" si="13"/>
        <v>2.0074074074074071</v>
      </c>
      <c r="U260" s="239">
        <v>32</v>
      </c>
      <c r="V260" s="239">
        <v>3.57</v>
      </c>
      <c r="W260" s="239">
        <v>2.58</v>
      </c>
      <c r="X260" s="239">
        <v>5.29</v>
      </c>
      <c r="Y260" s="239">
        <v>4</v>
      </c>
      <c r="Z260" s="273">
        <f t="shared" si="14"/>
        <v>2.088888888888889</v>
      </c>
      <c r="AA260" s="239">
        <v>31</v>
      </c>
      <c r="AB260" s="239">
        <v>4</v>
      </c>
      <c r="AC260" s="239">
        <v>2.54</v>
      </c>
      <c r="AD260" s="239">
        <v>5.36</v>
      </c>
      <c r="AE260" s="239">
        <v>0.8306</v>
      </c>
      <c r="AF260" s="244"/>
      <c r="AG260" s="230"/>
    </row>
    <row r="261" spans="1:33" s="243" customFormat="1" ht="30" customHeight="1" x14ac:dyDescent="0.3">
      <c r="A261" s="230">
        <v>32</v>
      </c>
      <c r="B261" s="231">
        <v>1397</v>
      </c>
      <c r="C261" s="232" t="s">
        <v>326</v>
      </c>
      <c r="D261" s="231">
        <v>2005</v>
      </c>
      <c r="E261" s="231" t="s">
        <v>816</v>
      </c>
      <c r="F261" s="231"/>
      <c r="G261" s="231">
        <v>4</v>
      </c>
      <c r="H261" s="231">
        <v>1</v>
      </c>
      <c r="I261" s="231">
        <v>1</v>
      </c>
      <c r="J261" s="231">
        <v>1</v>
      </c>
      <c r="K261" s="231" t="s">
        <v>953</v>
      </c>
      <c r="L261" s="239">
        <v>2</v>
      </c>
      <c r="M261" s="239">
        <v>2</v>
      </c>
      <c r="N261" s="239"/>
      <c r="O261" s="239">
        <v>3</v>
      </c>
      <c r="P261" s="239" t="s">
        <v>395</v>
      </c>
      <c r="Q261" s="239" t="s">
        <v>810</v>
      </c>
      <c r="R261" s="239" t="s">
        <v>266</v>
      </c>
      <c r="S261" s="239">
        <v>1</v>
      </c>
      <c r="T261" s="273">
        <f t="shared" si="13"/>
        <v>0.89629629629629626</v>
      </c>
      <c r="U261" s="239">
        <v>32</v>
      </c>
      <c r="V261" s="239">
        <v>1</v>
      </c>
      <c r="W261" s="239">
        <v>0.28999999999999998</v>
      </c>
      <c r="X261" s="239">
        <v>1.5</v>
      </c>
      <c r="Y261" s="239">
        <v>3.13</v>
      </c>
      <c r="Z261" s="273">
        <f t="shared" si="14"/>
        <v>0.85925925925925895</v>
      </c>
      <c r="AA261" s="239">
        <v>31</v>
      </c>
      <c r="AB261" s="239">
        <v>3.13</v>
      </c>
      <c r="AC261" s="239">
        <v>2.4700000000000002</v>
      </c>
      <c r="AD261" s="239">
        <v>3.63</v>
      </c>
      <c r="AE261" s="239" t="s">
        <v>537</v>
      </c>
      <c r="AF261" s="309" t="s">
        <v>704</v>
      </c>
      <c r="AG261" s="230"/>
    </row>
    <row r="262" spans="1:33" s="243" customFormat="1" ht="30" customHeight="1" x14ac:dyDescent="0.3">
      <c r="A262" s="230">
        <v>32</v>
      </c>
      <c r="B262" s="231">
        <v>1397</v>
      </c>
      <c r="C262" s="232" t="s">
        <v>326</v>
      </c>
      <c r="D262" s="231">
        <v>2005</v>
      </c>
      <c r="E262" s="231" t="s">
        <v>816</v>
      </c>
      <c r="F262" s="231"/>
      <c r="G262" s="231">
        <v>4</v>
      </c>
      <c r="H262" s="231">
        <v>1</v>
      </c>
      <c r="I262" s="231">
        <v>1</v>
      </c>
      <c r="J262" s="231">
        <v>1</v>
      </c>
      <c r="K262" s="231" t="s">
        <v>953</v>
      </c>
      <c r="L262" s="239">
        <v>2</v>
      </c>
      <c r="M262" s="239">
        <v>2</v>
      </c>
      <c r="N262" s="239"/>
      <c r="O262" s="239">
        <v>3</v>
      </c>
      <c r="P262" s="239" t="s">
        <v>538</v>
      </c>
      <c r="Q262" s="239" t="s">
        <v>738</v>
      </c>
      <c r="R262" s="239" t="s">
        <v>539</v>
      </c>
      <c r="S262" s="239">
        <v>17</v>
      </c>
      <c r="T262" s="273">
        <f t="shared" si="13"/>
        <v>12.592592592592592</v>
      </c>
      <c r="U262" s="239">
        <v>32</v>
      </c>
      <c r="V262" s="239">
        <v>17</v>
      </c>
      <c r="W262" s="239">
        <v>13</v>
      </c>
      <c r="X262" s="239">
        <v>30</v>
      </c>
      <c r="Y262" s="239">
        <v>27</v>
      </c>
      <c r="Z262" s="273">
        <f t="shared" si="14"/>
        <v>15.555555555555555</v>
      </c>
      <c r="AA262" s="239">
        <v>31</v>
      </c>
      <c r="AB262" s="239">
        <v>27</v>
      </c>
      <c r="AC262" s="239">
        <v>15.25</v>
      </c>
      <c r="AD262" s="239">
        <v>36.25</v>
      </c>
      <c r="AE262" s="239">
        <v>0.17710000000000001</v>
      </c>
      <c r="AF262" s="244"/>
      <c r="AG262" s="230"/>
    </row>
    <row r="263" spans="1:33" s="243" customFormat="1" ht="30" customHeight="1" x14ac:dyDescent="0.3">
      <c r="A263" s="230">
        <v>32</v>
      </c>
      <c r="B263" s="231">
        <v>1397</v>
      </c>
      <c r="C263" s="232" t="s">
        <v>326</v>
      </c>
      <c r="D263" s="231">
        <v>2005</v>
      </c>
      <c r="E263" s="231" t="s">
        <v>816</v>
      </c>
      <c r="F263" s="231"/>
      <c r="G263" s="231">
        <v>4</v>
      </c>
      <c r="H263" s="231">
        <v>1</v>
      </c>
      <c r="I263" s="231">
        <v>1</v>
      </c>
      <c r="J263" s="231">
        <v>1</v>
      </c>
      <c r="K263" s="231" t="s">
        <v>953</v>
      </c>
      <c r="L263" s="239">
        <v>2</v>
      </c>
      <c r="M263" s="239">
        <v>2</v>
      </c>
      <c r="N263" s="239"/>
      <c r="O263" s="239">
        <v>3</v>
      </c>
      <c r="P263" s="239" t="s">
        <v>538</v>
      </c>
      <c r="Q263" s="239" t="s">
        <v>738</v>
      </c>
      <c r="R263" s="239" t="s">
        <v>540</v>
      </c>
      <c r="S263" s="239">
        <v>7</v>
      </c>
      <c r="T263" s="273">
        <f t="shared" si="13"/>
        <v>5.7407407407407405</v>
      </c>
      <c r="U263" s="239">
        <v>32</v>
      </c>
      <c r="V263" s="239">
        <v>7</v>
      </c>
      <c r="W263" s="239">
        <v>3.25</v>
      </c>
      <c r="X263" s="239">
        <v>11</v>
      </c>
      <c r="Y263" s="239">
        <v>9</v>
      </c>
      <c r="Z263" s="273">
        <f t="shared" si="14"/>
        <v>8.148148148148147</v>
      </c>
      <c r="AA263" s="239">
        <v>31</v>
      </c>
      <c r="AB263" s="239">
        <v>9</v>
      </c>
      <c r="AC263" s="239">
        <v>5</v>
      </c>
      <c r="AD263" s="239">
        <v>16</v>
      </c>
      <c r="AE263" s="239">
        <v>0.2369</v>
      </c>
      <c r="AF263" s="244"/>
      <c r="AG263" s="230"/>
    </row>
    <row r="264" spans="1:33" s="243" customFormat="1" ht="30" customHeight="1" x14ac:dyDescent="0.3">
      <c r="A264" s="230">
        <v>32</v>
      </c>
      <c r="B264" s="231">
        <v>1397</v>
      </c>
      <c r="C264" s="232" t="s">
        <v>326</v>
      </c>
      <c r="D264" s="231">
        <v>2005</v>
      </c>
      <c r="E264" s="231" t="s">
        <v>816</v>
      </c>
      <c r="F264" s="231"/>
      <c r="G264" s="231">
        <v>4</v>
      </c>
      <c r="H264" s="231">
        <v>1</v>
      </c>
      <c r="I264" s="231">
        <v>1</v>
      </c>
      <c r="J264" s="231">
        <v>1</v>
      </c>
      <c r="K264" s="231" t="s">
        <v>953</v>
      </c>
      <c r="L264" s="239">
        <v>2</v>
      </c>
      <c r="M264" s="239">
        <v>2</v>
      </c>
      <c r="N264" s="239"/>
      <c r="O264" s="239">
        <v>3</v>
      </c>
      <c r="P264" s="239" t="s">
        <v>538</v>
      </c>
      <c r="Q264" s="239" t="s">
        <v>738</v>
      </c>
      <c r="R264" s="239" t="s">
        <v>541</v>
      </c>
      <c r="S264" s="239">
        <v>7</v>
      </c>
      <c r="T264" s="273">
        <f t="shared" si="13"/>
        <v>4.4444444444444438</v>
      </c>
      <c r="U264" s="239">
        <v>32</v>
      </c>
      <c r="V264" s="239">
        <v>7</v>
      </c>
      <c r="W264" s="239">
        <v>3</v>
      </c>
      <c r="X264" s="239">
        <v>9</v>
      </c>
      <c r="Y264" s="239">
        <v>9</v>
      </c>
      <c r="Z264" s="273">
        <f t="shared" si="14"/>
        <v>6.6666666666666661</v>
      </c>
      <c r="AA264" s="239">
        <v>31</v>
      </c>
      <c r="AB264" s="239">
        <v>9</v>
      </c>
      <c r="AC264" s="239">
        <v>5</v>
      </c>
      <c r="AD264" s="239">
        <v>14</v>
      </c>
      <c r="AE264" s="239">
        <v>0.18909999999999999</v>
      </c>
      <c r="AF264" s="244"/>
      <c r="AG264" s="230"/>
    </row>
    <row r="265" spans="1:33" s="243" customFormat="1" ht="30" customHeight="1" x14ac:dyDescent="0.3">
      <c r="A265" s="230">
        <v>32</v>
      </c>
      <c r="B265" s="231">
        <v>1397</v>
      </c>
      <c r="C265" s="232" t="s">
        <v>326</v>
      </c>
      <c r="D265" s="231">
        <v>2005</v>
      </c>
      <c r="E265" s="231" t="s">
        <v>816</v>
      </c>
      <c r="F265" s="231"/>
      <c r="G265" s="231">
        <v>4</v>
      </c>
      <c r="H265" s="231">
        <v>1</v>
      </c>
      <c r="I265" s="231">
        <v>1</v>
      </c>
      <c r="J265" s="231">
        <v>1</v>
      </c>
      <c r="K265" s="231" t="s">
        <v>953</v>
      </c>
      <c r="L265" s="239">
        <v>2</v>
      </c>
      <c r="M265" s="239">
        <v>2</v>
      </c>
      <c r="N265" s="239"/>
      <c r="O265" s="239">
        <v>3</v>
      </c>
      <c r="P265" s="239" t="s">
        <v>538</v>
      </c>
      <c r="Q265" s="303" t="s">
        <v>829</v>
      </c>
      <c r="R265" s="239" t="s">
        <v>542</v>
      </c>
      <c r="S265" s="239">
        <v>4</v>
      </c>
      <c r="T265" s="273">
        <f t="shared" si="13"/>
        <v>5.1851851851851851</v>
      </c>
      <c r="U265" s="239">
        <v>32</v>
      </c>
      <c r="V265" s="239">
        <v>4</v>
      </c>
      <c r="W265" s="239">
        <v>1</v>
      </c>
      <c r="X265" s="239">
        <v>8</v>
      </c>
      <c r="Y265" s="239">
        <v>10.5</v>
      </c>
      <c r="Z265" s="273">
        <f t="shared" si="14"/>
        <v>8.8888888888888875</v>
      </c>
      <c r="AA265" s="239">
        <v>31</v>
      </c>
      <c r="AB265" s="239">
        <v>10.5</v>
      </c>
      <c r="AC265" s="239">
        <v>5</v>
      </c>
      <c r="AD265" s="239">
        <v>17</v>
      </c>
      <c r="AE265" s="239">
        <v>2.5000000000000001E-3</v>
      </c>
      <c r="AF265" s="244"/>
      <c r="AG265" s="230"/>
    </row>
    <row r="266" spans="1:33" s="243" customFormat="1" ht="30" customHeight="1" x14ac:dyDescent="0.3">
      <c r="A266" s="230">
        <v>32</v>
      </c>
      <c r="B266" s="231">
        <v>1397</v>
      </c>
      <c r="C266" s="232" t="s">
        <v>326</v>
      </c>
      <c r="D266" s="231">
        <v>2005</v>
      </c>
      <c r="E266" s="231" t="s">
        <v>816</v>
      </c>
      <c r="F266" s="231"/>
      <c r="G266" s="231">
        <v>4</v>
      </c>
      <c r="H266" s="231">
        <v>1</v>
      </c>
      <c r="I266" s="231">
        <v>1</v>
      </c>
      <c r="J266" s="231">
        <v>1</v>
      </c>
      <c r="K266" s="231" t="s">
        <v>953</v>
      </c>
      <c r="L266" s="239">
        <v>2</v>
      </c>
      <c r="M266" s="239">
        <v>2</v>
      </c>
      <c r="N266" s="239"/>
      <c r="O266" s="239">
        <v>3</v>
      </c>
      <c r="P266" s="239"/>
      <c r="Q266" s="303" t="s">
        <v>800</v>
      </c>
      <c r="R266" s="239" t="s">
        <v>801</v>
      </c>
      <c r="S266" s="249">
        <f>S265-S262</f>
        <v>-13</v>
      </c>
      <c r="T266" s="273">
        <f t="shared" si="13"/>
        <v>7.4074074074074066</v>
      </c>
      <c r="U266" s="239">
        <v>32</v>
      </c>
      <c r="V266" s="249">
        <f>V265-V262</f>
        <v>-13</v>
      </c>
      <c r="W266" s="249">
        <f>W265-W262</f>
        <v>-12</v>
      </c>
      <c r="X266" s="249">
        <f>X265-X262</f>
        <v>-22</v>
      </c>
      <c r="Y266" s="249">
        <f>Y265-Y262</f>
        <v>-16.5</v>
      </c>
      <c r="Z266" s="273">
        <f t="shared" si="14"/>
        <v>6.6666666666666661</v>
      </c>
      <c r="AA266" s="239">
        <v>31</v>
      </c>
      <c r="AB266" s="249">
        <f>AB265-AB262</f>
        <v>-16.5</v>
      </c>
      <c r="AC266" s="249">
        <f>AC265-AC262</f>
        <v>-10.25</v>
      </c>
      <c r="AD266" s="249">
        <f>AD265-AD262</f>
        <v>-19.25</v>
      </c>
      <c r="AE266" s="239"/>
      <c r="AF266" s="244"/>
      <c r="AG266" s="230"/>
    </row>
    <row r="267" spans="1:33" ht="30" customHeight="1" x14ac:dyDescent="0.3">
      <c r="A267" s="230">
        <v>33</v>
      </c>
      <c r="B267" s="237">
        <v>442</v>
      </c>
      <c r="C267" s="272" t="s">
        <v>327</v>
      </c>
      <c r="D267" s="237">
        <v>2005</v>
      </c>
      <c r="E267" s="231" t="s">
        <v>816</v>
      </c>
      <c r="F267" s="231">
        <v>1</v>
      </c>
      <c r="G267" s="231">
        <v>3</v>
      </c>
      <c r="H267" s="237">
        <v>1</v>
      </c>
      <c r="I267" s="237">
        <v>1</v>
      </c>
      <c r="J267" s="237">
        <v>2</v>
      </c>
      <c r="K267" s="231" t="s">
        <v>951</v>
      </c>
      <c r="L267" s="239">
        <v>2</v>
      </c>
      <c r="M267" s="239">
        <v>2</v>
      </c>
      <c r="N267" s="239">
        <v>92.2</v>
      </c>
      <c r="O267" s="239">
        <v>3</v>
      </c>
      <c r="P267" s="239" t="s">
        <v>397</v>
      </c>
      <c r="Q267" s="239" t="s">
        <v>809</v>
      </c>
      <c r="R267" s="245" t="s">
        <v>266</v>
      </c>
      <c r="S267" s="239">
        <v>215</v>
      </c>
      <c r="T267" s="273">
        <f t="shared" si="13"/>
        <v>617.40740740740739</v>
      </c>
      <c r="U267" s="239">
        <v>71</v>
      </c>
      <c r="V267" s="239">
        <v>215</v>
      </c>
      <c r="W267" s="239">
        <v>15</v>
      </c>
      <c r="X267" s="239">
        <v>848.5</v>
      </c>
      <c r="Y267" s="239">
        <v>293</v>
      </c>
      <c r="Z267" s="273">
        <f t="shared" si="14"/>
        <v>671.85185185185185</v>
      </c>
      <c r="AA267" s="239">
        <v>71</v>
      </c>
      <c r="AB267" s="239">
        <v>293</v>
      </c>
      <c r="AC267" s="239">
        <v>28</v>
      </c>
      <c r="AD267" s="239">
        <v>935</v>
      </c>
      <c r="AE267" s="239">
        <v>2.58E-2</v>
      </c>
      <c r="AF267" s="244" t="s">
        <v>705</v>
      </c>
      <c r="AG267" s="233"/>
    </row>
    <row r="268" spans="1:33" ht="30" customHeight="1" x14ac:dyDescent="0.3">
      <c r="A268" s="230">
        <v>33</v>
      </c>
      <c r="B268" s="237">
        <v>442</v>
      </c>
      <c r="C268" s="272" t="s">
        <v>327</v>
      </c>
      <c r="D268" s="237">
        <v>2005</v>
      </c>
      <c r="E268" s="231" t="s">
        <v>816</v>
      </c>
      <c r="F268" s="231"/>
      <c r="G268" s="231">
        <v>3</v>
      </c>
      <c r="H268" s="237">
        <v>1</v>
      </c>
      <c r="I268" s="237">
        <v>1</v>
      </c>
      <c r="J268" s="237">
        <v>2</v>
      </c>
      <c r="K268" s="231" t="s">
        <v>951</v>
      </c>
      <c r="L268" s="239">
        <v>2</v>
      </c>
      <c r="M268" s="239">
        <v>2</v>
      </c>
      <c r="N268" s="239"/>
      <c r="O268" s="239">
        <v>3</v>
      </c>
      <c r="P268" s="239" t="s">
        <v>397</v>
      </c>
      <c r="Q268" s="239" t="s">
        <v>809</v>
      </c>
      <c r="R268" s="245" t="s">
        <v>706</v>
      </c>
      <c r="S268" s="239">
        <v>174</v>
      </c>
      <c r="T268" s="273">
        <f t="shared" si="13"/>
        <v>491.48148148148147</v>
      </c>
      <c r="U268" s="239">
        <v>66</v>
      </c>
      <c r="V268" s="239">
        <v>174</v>
      </c>
      <c r="W268" s="239">
        <v>0</v>
      </c>
      <c r="X268" s="239">
        <v>663.5</v>
      </c>
      <c r="Y268" s="239">
        <v>337</v>
      </c>
      <c r="Z268" s="273">
        <f t="shared" si="14"/>
        <v>633.33333333333326</v>
      </c>
      <c r="AA268" s="239">
        <v>60</v>
      </c>
      <c r="AB268" s="239">
        <v>337</v>
      </c>
      <c r="AC268" s="239">
        <v>11</v>
      </c>
      <c r="AD268" s="239">
        <v>866</v>
      </c>
      <c r="AE268" s="239">
        <v>1.77E-2</v>
      </c>
      <c r="AF268" s="244" t="s">
        <v>543</v>
      </c>
      <c r="AG268" s="233"/>
    </row>
    <row r="269" spans="1:33" ht="30" customHeight="1" x14ac:dyDescent="0.3">
      <c r="A269" s="230">
        <v>33</v>
      </c>
      <c r="B269" s="237">
        <v>442</v>
      </c>
      <c r="C269" s="272" t="s">
        <v>327</v>
      </c>
      <c r="D269" s="237">
        <v>2005</v>
      </c>
      <c r="E269" s="231" t="s">
        <v>816</v>
      </c>
      <c r="F269" s="231"/>
      <c r="G269" s="231">
        <v>3</v>
      </c>
      <c r="H269" s="237">
        <v>1</v>
      </c>
      <c r="I269" s="237">
        <v>1</v>
      </c>
      <c r="J269" s="237">
        <v>2</v>
      </c>
      <c r="K269" s="231" t="s">
        <v>951</v>
      </c>
      <c r="L269" s="239">
        <v>2</v>
      </c>
      <c r="M269" s="239">
        <v>2</v>
      </c>
      <c r="N269" s="239"/>
      <c r="O269" s="239">
        <v>3</v>
      </c>
      <c r="P269" s="239" t="s">
        <v>397</v>
      </c>
      <c r="Q269" s="239" t="s">
        <v>808</v>
      </c>
      <c r="R269" s="239" t="s">
        <v>930</v>
      </c>
      <c r="S269" s="239">
        <v>235.1</v>
      </c>
      <c r="T269" s="273">
        <v>91.4</v>
      </c>
      <c r="U269" s="239">
        <v>77</v>
      </c>
      <c r="V269" s="239"/>
      <c r="W269" s="239"/>
      <c r="X269" s="239"/>
      <c r="Y269" s="239">
        <v>319.2</v>
      </c>
      <c r="Z269" s="273">
        <v>201.7</v>
      </c>
      <c r="AA269" s="239">
        <v>77</v>
      </c>
      <c r="AB269" s="239"/>
      <c r="AC269" s="239"/>
      <c r="AD269" s="239"/>
      <c r="AE269" s="239"/>
      <c r="AF269" s="244"/>
      <c r="AG269" s="233"/>
    </row>
    <row r="270" spans="1:33" ht="30" customHeight="1" x14ac:dyDescent="0.3">
      <c r="A270" s="230">
        <v>33</v>
      </c>
      <c r="B270" s="237">
        <v>442</v>
      </c>
      <c r="C270" s="272" t="s">
        <v>940</v>
      </c>
      <c r="D270" s="237">
        <v>2005</v>
      </c>
      <c r="E270" s="231" t="s">
        <v>816</v>
      </c>
      <c r="F270" s="231"/>
      <c r="G270" s="231">
        <v>3</v>
      </c>
      <c r="H270" s="237">
        <v>1</v>
      </c>
      <c r="I270" s="237">
        <v>1</v>
      </c>
      <c r="J270" s="237">
        <v>2</v>
      </c>
      <c r="K270" s="231" t="s">
        <v>951</v>
      </c>
      <c r="L270" s="239">
        <v>2</v>
      </c>
      <c r="M270" s="239">
        <v>2</v>
      </c>
      <c r="N270" s="239"/>
      <c r="O270" s="239">
        <v>3</v>
      </c>
      <c r="P270" s="239" t="s">
        <v>397</v>
      </c>
      <c r="Q270" s="284" t="s">
        <v>808</v>
      </c>
      <c r="R270" s="239" t="s">
        <v>929</v>
      </c>
      <c r="S270" s="239">
        <v>166.5</v>
      </c>
      <c r="T270" s="273">
        <v>114.9</v>
      </c>
      <c r="U270" s="239">
        <v>77</v>
      </c>
      <c r="V270" s="239"/>
      <c r="W270" s="239"/>
      <c r="X270" s="239"/>
      <c r="Y270" s="239">
        <v>218</v>
      </c>
      <c r="Z270" s="273">
        <v>135.4</v>
      </c>
      <c r="AA270" s="239">
        <v>77</v>
      </c>
      <c r="AB270" s="239"/>
      <c r="AC270" s="239"/>
      <c r="AD270" s="239"/>
      <c r="AE270" s="239"/>
      <c r="AF270" s="244"/>
      <c r="AG270" s="233"/>
    </row>
    <row r="271" spans="1:33" ht="30" customHeight="1" x14ac:dyDescent="0.3">
      <c r="A271" s="230">
        <v>33</v>
      </c>
      <c r="B271" s="237">
        <v>442</v>
      </c>
      <c r="C271" s="272" t="s">
        <v>327</v>
      </c>
      <c r="D271" s="237">
        <v>2005</v>
      </c>
      <c r="E271" s="231" t="s">
        <v>816</v>
      </c>
      <c r="F271" s="231"/>
      <c r="G271" s="231">
        <v>3</v>
      </c>
      <c r="H271" s="237">
        <v>1</v>
      </c>
      <c r="I271" s="237">
        <v>1</v>
      </c>
      <c r="J271" s="237">
        <v>2</v>
      </c>
      <c r="K271" s="231" t="s">
        <v>951</v>
      </c>
      <c r="L271" s="239">
        <v>2</v>
      </c>
      <c r="M271" s="239">
        <v>2</v>
      </c>
      <c r="N271" s="239"/>
      <c r="O271" s="239">
        <v>3</v>
      </c>
      <c r="P271" s="239" t="s">
        <v>397</v>
      </c>
      <c r="Q271" s="285" t="s">
        <v>908</v>
      </c>
      <c r="R271" s="239" t="s">
        <v>929</v>
      </c>
      <c r="S271" s="239">
        <v>65.599999999999994</v>
      </c>
      <c r="T271" s="273">
        <v>96.15</v>
      </c>
      <c r="U271" s="239">
        <v>77</v>
      </c>
      <c r="V271" s="239"/>
      <c r="W271" s="239"/>
      <c r="X271" s="239"/>
      <c r="Y271" s="239">
        <v>101.2</v>
      </c>
      <c r="Z271" s="273">
        <v>126</v>
      </c>
      <c r="AA271" s="239">
        <v>77</v>
      </c>
      <c r="AB271" s="239"/>
      <c r="AC271" s="239"/>
      <c r="AD271" s="239"/>
      <c r="AE271" s="239"/>
      <c r="AF271" s="244"/>
      <c r="AG271" s="233"/>
    </row>
    <row r="272" spans="1:33" ht="30" customHeight="1" x14ac:dyDescent="0.3">
      <c r="A272" s="230">
        <v>33</v>
      </c>
      <c r="B272" s="237">
        <v>442</v>
      </c>
      <c r="C272" s="272" t="s">
        <v>327</v>
      </c>
      <c r="D272" s="237">
        <v>2005</v>
      </c>
      <c r="E272" s="231" t="s">
        <v>816</v>
      </c>
      <c r="F272" s="231"/>
      <c r="G272" s="231">
        <v>3</v>
      </c>
      <c r="H272" s="237">
        <v>1</v>
      </c>
      <c r="I272" s="237">
        <v>1</v>
      </c>
      <c r="J272" s="237">
        <v>2</v>
      </c>
      <c r="K272" s="231" t="s">
        <v>951</v>
      </c>
      <c r="L272" s="239">
        <v>2</v>
      </c>
      <c r="M272" s="239">
        <v>2</v>
      </c>
      <c r="N272" s="239"/>
      <c r="O272" s="239">
        <v>3</v>
      </c>
      <c r="P272" s="239" t="s">
        <v>544</v>
      </c>
      <c r="Q272" s="239" t="s">
        <v>802</v>
      </c>
      <c r="R272" s="239" t="s">
        <v>235</v>
      </c>
      <c r="S272" s="303">
        <v>-0.74</v>
      </c>
      <c r="T272" s="239"/>
      <c r="U272" s="239">
        <v>66</v>
      </c>
      <c r="V272" s="239"/>
      <c r="W272" s="239"/>
      <c r="X272" s="239"/>
      <c r="Y272" s="303">
        <v>-1.48</v>
      </c>
      <c r="Z272" s="239"/>
      <c r="AA272" s="239">
        <v>60</v>
      </c>
      <c r="AB272" s="239"/>
      <c r="AC272" s="239"/>
      <c r="AD272" s="239"/>
      <c r="AE272" s="239">
        <v>2.52E-2</v>
      </c>
      <c r="AF272" s="283" t="s">
        <v>545</v>
      </c>
      <c r="AG272" s="233"/>
    </row>
    <row r="273" spans="1:33" ht="30" customHeight="1" x14ac:dyDescent="0.3">
      <c r="A273" s="230">
        <v>33</v>
      </c>
      <c r="B273" s="237">
        <v>442</v>
      </c>
      <c r="C273" s="272" t="s">
        <v>734</v>
      </c>
      <c r="D273" s="237">
        <v>2005</v>
      </c>
      <c r="E273" s="231" t="s">
        <v>816</v>
      </c>
      <c r="F273" s="231"/>
      <c r="G273" s="231">
        <v>3</v>
      </c>
      <c r="H273" s="237">
        <v>1</v>
      </c>
      <c r="I273" s="237">
        <v>1</v>
      </c>
      <c r="J273" s="237">
        <v>2</v>
      </c>
      <c r="K273" s="231" t="s">
        <v>951</v>
      </c>
      <c r="L273" s="239">
        <v>2</v>
      </c>
      <c r="M273" s="239">
        <v>2</v>
      </c>
      <c r="N273" s="239"/>
      <c r="O273" s="239">
        <v>3</v>
      </c>
      <c r="P273" s="239"/>
      <c r="Q273" s="239"/>
      <c r="R273" s="239"/>
      <c r="S273" s="239" t="s">
        <v>708</v>
      </c>
      <c r="T273" s="239"/>
      <c r="U273" s="239">
        <v>66</v>
      </c>
      <c r="V273" s="239"/>
      <c r="W273" s="239"/>
      <c r="X273" s="239"/>
      <c r="Y273" s="239" t="s">
        <v>709</v>
      </c>
      <c r="Z273" s="239"/>
      <c r="AA273" s="239">
        <v>60</v>
      </c>
      <c r="AB273" s="239"/>
      <c r="AC273" s="239"/>
      <c r="AD273" s="239"/>
      <c r="AE273" s="239"/>
      <c r="AF273" s="244" t="s">
        <v>707</v>
      </c>
      <c r="AG273" s="233"/>
    </row>
    <row r="274" spans="1:33" ht="30" customHeight="1" x14ac:dyDescent="0.3">
      <c r="A274" s="230">
        <v>33</v>
      </c>
      <c r="B274" s="237">
        <v>442</v>
      </c>
      <c r="C274" s="272" t="s">
        <v>327</v>
      </c>
      <c r="D274" s="237">
        <v>2005</v>
      </c>
      <c r="E274" s="231" t="s">
        <v>816</v>
      </c>
      <c r="F274" s="231"/>
      <c r="G274" s="231">
        <v>3</v>
      </c>
      <c r="H274" s="237">
        <v>1</v>
      </c>
      <c r="I274" s="237">
        <v>1</v>
      </c>
      <c r="J274" s="237">
        <v>2</v>
      </c>
      <c r="K274" s="231" t="s">
        <v>951</v>
      </c>
      <c r="L274" s="239">
        <v>2</v>
      </c>
      <c r="M274" s="239">
        <v>2</v>
      </c>
      <c r="N274" s="239"/>
      <c r="O274" s="239">
        <v>3</v>
      </c>
      <c r="P274" s="239" t="s">
        <v>546</v>
      </c>
      <c r="Q274" s="239"/>
      <c r="R274" s="239" t="s">
        <v>0</v>
      </c>
      <c r="S274" s="239"/>
      <c r="T274" s="239"/>
      <c r="U274" s="239"/>
      <c r="V274" s="239"/>
      <c r="W274" s="239"/>
      <c r="X274" s="239"/>
      <c r="Y274" s="239"/>
      <c r="Z274" s="239"/>
      <c r="AA274" s="239"/>
      <c r="AB274" s="239"/>
      <c r="AC274" s="239"/>
      <c r="AD274" s="239"/>
      <c r="AE274" s="239"/>
      <c r="AF274" s="244" t="s">
        <v>547</v>
      </c>
      <c r="AG274" s="233"/>
    </row>
    <row r="275" spans="1:33" ht="30" customHeight="1" x14ac:dyDescent="0.3">
      <c r="A275" s="230">
        <v>34</v>
      </c>
      <c r="B275" s="231">
        <v>440</v>
      </c>
      <c r="C275" s="232" t="s">
        <v>333</v>
      </c>
      <c r="D275" s="231">
        <v>2005</v>
      </c>
      <c r="E275" s="231" t="s">
        <v>816</v>
      </c>
      <c r="F275" s="231">
        <v>1</v>
      </c>
      <c r="G275" s="231">
        <v>3</v>
      </c>
      <c r="H275" s="231">
        <v>1</v>
      </c>
      <c r="I275" s="231">
        <v>1</v>
      </c>
      <c r="J275" s="231">
        <v>1</v>
      </c>
      <c r="K275" s="231" t="s">
        <v>951</v>
      </c>
      <c r="L275" s="239">
        <v>2</v>
      </c>
      <c r="M275" s="239">
        <v>2</v>
      </c>
      <c r="N275" s="239">
        <v>91.93</v>
      </c>
      <c r="O275" s="239">
        <v>3</v>
      </c>
      <c r="P275" s="239" t="s">
        <v>926</v>
      </c>
      <c r="Q275" s="239" t="s">
        <v>736</v>
      </c>
      <c r="R275" s="239" t="s">
        <v>710</v>
      </c>
      <c r="S275" s="239">
        <v>3.38</v>
      </c>
      <c r="T275" s="239"/>
      <c r="U275" s="239">
        <v>29</v>
      </c>
      <c r="V275" s="239">
        <v>3.38</v>
      </c>
      <c r="W275" s="239"/>
      <c r="X275" s="239"/>
      <c r="Y275" s="239">
        <v>5.32</v>
      </c>
      <c r="Z275" s="239"/>
      <c r="AA275" s="239">
        <v>28</v>
      </c>
      <c r="AB275" s="239">
        <v>5.32</v>
      </c>
      <c r="AC275" s="239"/>
      <c r="AD275" s="239"/>
      <c r="AE275" s="239">
        <v>1.4999999999999999E-2</v>
      </c>
      <c r="AF275" s="283" t="s">
        <v>548</v>
      </c>
      <c r="AG275" s="233"/>
    </row>
    <row r="276" spans="1:33" ht="30" customHeight="1" x14ac:dyDescent="0.3">
      <c r="A276" s="230">
        <v>34</v>
      </c>
      <c r="B276" s="231">
        <v>440</v>
      </c>
      <c r="C276" s="232" t="s">
        <v>333</v>
      </c>
      <c r="D276" s="231">
        <v>2005</v>
      </c>
      <c r="E276" s="231" t="s">
        <v>816</v>
      </c>
      <c r="F276" s="231"/>
      <c r="G276" s="231">
        <v>3</v>
      </c>
      <c r="H276" s="231">
        <v>1</v>
      </c>
      <c r="I276" s="231">
        <v>1</v>
      </c>
      <c r="J276" s="231">
        <v>1</v>
      </c>
      <c r="K276" s="231" t="s">
        <v>951</v>
      </c>
      <c r="L276" s="239">
        <v>2</v>
      </c>
      <c r="M276" s="239">
        <v>2</v>
      </c>
      <c r="N276" s="239"/>
      <c r="O276" s="239">
        <v>3</v>
      </c>
      <c r="P276" s="239" t="s">
        <v>927</v>
      </c>
      <c r="Q276" s="239"/>
      <c r="R276" s="239"/>
      <c r="S276" s="239"/>
      <c r="T276" s="239"/>
      <c r="U276" s="239"/>
      <c r="V276" s="239"/>
      <c r="W276" s="239"/>
      <c r="X276" s="239"/>
      <c r="Y276" s="239"/>
      <c r="Z276" s="239"/>
      <c r="AA276" s="239"/>
      <c r="AB276" s="239"/>
      <c r="AC276" s="239"/>
      <c r="AD276" s="239"/>
      <c r="AE276" s="239"/>
      <c r="AF276" s="283"/>
      <c r="AG276" s="233"/>
    </row>
    <row r="277" spans="1:33" ht="30" customHeight="1" x14ac:dyDescent="0.3">
      <c r="A277" s="230">
        <v>34</v>
      </c>
      <c r="B277" s="231">
        <v>440</v>
      </c>
      <c r="C277" s="232" t="s">
        <v>333</v>
      </c>
      <c r="D277" s="231">
        <v>2005</v>
      </c>
      <c r="E277" s="231" t="s">
        <v>816</v>
      </c>
      <c r="F277" s="231"/>
      <c r="G277" s="231">
        <v>3</v>
      </c>
      <c r="H277" s="231">
        <v>1</v>
      </c>
      <c r="I277" s="231">
        <v>1</v>
      </c>
      <c r="J277" s="231">
        <v>1</v>
      </c>
      <c r="K277" s="231" t="s">
        <v>951</v>
      </c>
      <c r="L277" s="239">
        <v>2</v>
      </c>
      <c r="M277" s="239">
        <v>2</v>
      </c>
      <c r="N277" s="239"/>
      <c r="O277" s="239">
        <v>3</v>
      </c>
      <c r="P277" s="239" t="s">
        <v>395</v>
      </c>
      <c r="Q277" s="239" t="s">
        <v>737</v>
      </c>
      <c r="R277" s="239" t="s">
        <v>710</v>
      </c>
      <c r="S277" s="239"/>
      <c r="T277" s="239"/>
      <c r="U277" s="239"/>
      <c r="V277" s="239"/>
      <c r="W277" s="239"/>
      <c r="X277" s="239"/>
      <c r="Y277" s="239"/>
      <c r="Z277" s="239"/>
      <c r="AA277" s="239"/>
      <c r="AB277" s="239"/>
      <c r="AC277" s="239"/>
      <c r="AD277" s="239"/>
      <c r="AE277" s="239"/>
      <c r="AF277" s="283" t="s">
        <v>622</v>
      </c>
      <c r="AG277" s="233"/>
    </row>
    <row r="278" spans="1:33" ht="30" customHeight="1" x14ac:dyDescent="0.3">
      <c r="A278" s="230">
        <v>34</v>
      </c>
      <c r="B278" s="231">
        <v>440</v>
      </c>
      <c r="C278" s="232" t="s">
        <v>333</v>
      </c>
      <c r="D278" s="231">
        <v>2005</v>
      </c>
      <c r="E278" s="231" t="s">
        <v>816</v>
      </c>
      <c r="F278" s="231"/>
      <c r="G278" s="231">
        <v>3</v>
      </c>
      <c r="H278" s="231">
        <v>1</v>
      </c>
      <c r="I278" s="231">
        <v>1</v>
      </c>
      <c r="J278" s="231">
        <v>1</v>
      </c>
      <c r="K278" s="231" t="s">
        <v>951</v>
      </c>
      <c r="L278" s="239">
        <v>2</v>
      </c>
      <c r="M278" s="239">
        <v>2</v>
      </c>
      <c r="N278" s="239"/>
      <c r="O278" s="239">
        <v>3</v>
      </c>
      <c r="P278" s="239" t="s">
        <v>928</v>
      </c>
      <c r="Q278" s="239" t="s">
        <v>740</v>
      </c>
      <c r="R278" s="239" t="s">
        <v>291</v>
      </c>
      <c r="S278" s="310">
        <v>4.92</v>
      </c>
      <c r="T278" s="310"/>
      <c r="U278" s="310">
        <v>29</v>
      </c>
      <c r="V278" s="310">
        <v>4.92</v>
      </c>
      <c r="W278" s="310"/>
      <c r="X278" s="310"/>
      <c r="Y278" s="310">
        <v>8.0500000000000007</v>
      </c>
      <c r="Z278" s="310"/>
      <c r="AA278" s="310">
        <v>28</v>
      </c>
      <c r="AB278" s="310">
        <v>8.0500000000000007</v>
      </c>
      <c r="AC278" s="310"/>
      <c r="AD278" s="310"/>
      <c r="AE278" s="310">
        <v>4.3999999999999997E-2</v>
      </c>
      <c r="AF278" s="244" t="s">
        <v>549</v>
      </c>
      <c r="AG278" s="233"/>
    </row>
    <row r="279" spans="1:33" ht="30" customHeight="1" x14ac:dyDescent="0.3">
      <c r="A279" s="230">
        <v>34</v>
      </c>
      <c r="B279" s="231">
        <v>440</v>
      </c>
      <c r="C279" s="232" t="s">
        <v>933</v>
      </c>
      <c r="D279" s="231">
        <v>2005</v>
      </c>
      <c r="E279" s="231" t="s">
        <v>816</v>
      </c>
      <c r="F279" s="231"/>
      <c r="G279" s="231">
        <v>3</v>
      </c>
      <c r="H279" s="231">
        <v>1</v>
      </c>
      <c r="I279" s="231">
        <v>1</v>
      </c>
      <c r="J279" s="231">
        <v>1</v>
      </c>
      <c r="K279" s="231" t="s">
        <v>951</v>
      </c>
      <c r="L279" s="239">
        <v>2</v>
      </c>
      <c r="M279" s="239">
        <v>2</v>
      </c>
      <c r="N279" s="239"/>
      <c r="O279" s="239">
        <v>3</v>
      </c>
      <c r="P279" s="239" t="s">
        <v>397</v>
      </c>
      <c r="Q279" s="239" t="s">
        <v>808</v>
      </c>
      <c r="R279" s="239" t="s">
        <v>291</v>
      </c>
      <c r="S279" s="310">
        <v>6.66</v>
      </c>
      <c r="T279" s="310">
        <v>6.02</v>
      </c>
      <c r="U279" s="310">
        <v>29</v>
      </c>
      <c r="V279" s="310"/>
      <c r="W279" s="310"/>
      <c r="X279" s="310"/>
      <c r="Y279" s="310">
        <v>9.59</v>
      </c>
      <c r="Z279" s="310">
        <v>7.23</v>
      </c>
      <c r="AA279" s="310">
        <v>28</v>
      </c>
      <c r="AB279" s="310"/>
      <c r="AC279" s="310"/>
      <c r="AD279" s="310"/>
      <c r="AE279" s="310"/>
      <c r="AF279" s="244"/>
      <c r="AG279" s="233"/>
    </row>
    <row r="280" spans="1:33" ht="30" customHeight="1" x14ac:dyDescent="0.3">
      <c r="A280" s="230">
        <v>34</v>
      </c>
      <c r="B280" s="231">
        <v>440</v>
      </c>
      <c r="C280" s="232" t="s">
        <v>333</v>
      </c>
      <c r="D280" s="231">
        <v>2005</v>
      </c>
      <c r="E280" s="231" t="s">
        <v>816</v>
      </c>
      <c r="F280" s="231"/>
      <c r="G280" s="231">
        <v>3</v>
      </c>
      <c r="H280" s="231">
        <v>1</v>
      </c>
      <c r="I280" s="231">
        <v>1</v>
      </c>
      <c r="J280" s="231">
        <v>1</v>
      </c>
      <c r="K280" s="231" t="s">
        <v>951</v>
      </c>
      <c r="L280" s="239">
        <v>2</v>
      </c>
      <c r="M280" s="239">
        <v>2</v>
      </c>
      <c r="N280" s="239"/>
      <c r="O280" s="239">
        <v>3</v>
      </c>
      <c r="P280" s="239"/>
      <c r="Q280" s="239"/>
      <c r="R280" s="239"/>
      <c r="S280" s="310">
        <v>4.5999999999999996</v>
      </c>
      <c r="T280" s="310"/>
      <c r="U280" s="310">
        <v>29</v>
      </c>
      <c r="V280" s="310"/>
      <c r="W280" s="310"/>
      <c r="X280" s="310"/>
      <c r="Y280" s="310">
        <v>7.5</v>
      </c>
      <c r="Z280" s="310"/>
      <c r="AA280" s="310">
        <v>28</v>
      </c>
      <c r="AB280" s="310"/>
      <c r="AC280" s="310"/>
      <c r="AD280" s="310"/>
      <c r="AE280" s="310">
        <v>5.0999999999999997E-2</v>
      </c>
      <c r="AF280" s="311" t="s">
        <v>711</v>
      </c>
      <c r="AG280" s="233"/>
    </row>
    <row r="281" spans="1:33" ht="30" customHeight="1" x14ac:dyDescent="0.3">
      <c r="A281" s="230">
        <v>34</v>
      </c>
      <c r="B281" s="231">
        <v>440</v>
      </c>
      <c r="C281" s="232" t="s">
        <v>333</v>
      </c>
      <c r="D281" s="231">
        <v>2005</v>
      </c>
      <c r="E281" s="231" t="s">
        <v>816</v>
      </c>
      <c r="F281" s="231"/>
      <c r="G281" s="231">
        <v>3</v>
      </c>
      <c r="H281" s="231">
        <v>1</v>
      </c>
      <c r="I281" s="231">
        <v>1</v>
      </c>
      <c r="J281" s="231">
        <v>1</v>
      </c>
      <c r="K281" s="231" t="s">
        <v>951</v>
      </c>
      <c r="L281" s="239">
        <v>2</v>
      </c>
      <c r="M281" s="239">
        <v>2</v>
      </c>
      <c r="N281" s="239"/>
      <c r="O281" s="239">
        <v>3</v>
      </c>
      <c r="P281" s="239" t="s">
        <v>544</v>
      </c>
      <c r="Q281" s="239"/>
      <c r="R281" s="239" t="s">
        <v>266</v>
      </c>
      <c r="S281" s="239"/>
      <c r="T281" s="239"/>
      <c r="U281" s="239"/>
      <c r="V281" s="239"/>
      <c r="W281" s="239"/>
      <c r="X281" s="239"/>
      <c r="Y281" s="239"/>
      <c r="Z281" s="239"/>
      <c r="AA281" s="239"/>
      <c r="AB281" s="239"/>
      <c r="AC281" s="239"/>
      <c r="AD281" s="239"/>
      <c r="AE281" s="239"/>
      <c r="AF281" s="244"/>
      <c r="AG281" s="233"/>
    </row>
    <row r="282" spans="1:33" ht="30" customHeight="1" x14ac:dyDescent="0.3">
      <c r="A282" s="230">
        <v>35</v>
      </c>
      <c r="B282" s="231">
        <v>1423</v>
      </c>
      <c r="C282" s="232" t="s">
        <v>337</v>
      </c>
      <c r="D282" s="231">
        <v>2004</v>
      </c>
      <c r="E282" s="231" t="s">
        <v>816</v>
      </c>
      <c r="F282" s="231">
        <v>1</v>
      </c>
      <c r="G282" s="231">
        <v>3</v>
      </c>
      <c r="H282" s="231">
        <v>1</v>
      </c>
      <c r="I282" s="231">
        <v>1</v>
      </c>
      <c r="J282" s="231">
        <v>1</v>
      </c>
      <c r="K282" s="231" t="s">
        <v>953</v>
      </c>
      <c r="L282" s="239">
        <v>1</v>
      </c>
      <c r="M282" s="239">
        <v>1</v>
      </c>
      <c r="N282" s="239">
        <v>81.8</v>
      </c>
      <c r="O282" s="239">
        <v>2</v>
      </c>
      <c r="P282" s="239" t="s">
        <v>386</v>
      </c>
      <c r="Q282" s="239"/>
      <c r="R282" s="239" t="s">
        <v>411</v>
      </c>
      <c r="S282" s="239">
        <v>103.7</v>
      </c>
      <c r="T282" s="239" t="s">
        <v>805</v>
      </c>
      <c r="U282" s="239">
        <v>9</v>
      </c>
      <c r="V282" s="239"/>
      <c r="W282" s="239"/>
      <c r="X282" s="239"/>
      <c r="Y282" s="239" t="s">
        <v>250</v>
      </c>
      <c r="Z282" s="239" t="s">
        <v>250</v>
      </c>
      <c r="AA282" s="239">
        <v>3</v>
      </c>
      <c r="AB282" s="239"/>
      <c r="AC282" s="239"/>
      <c r="AD282" s="239"/>
      <c r="AE282" s="239"/>
      <c r="AF282" s="244"/>
      <c r="AG282" s="233"/>
    </row>
    <row r="283" spans="1:33" ht="30" customHeight="1" x14ac:dyDescent="0.3">
      <c r="A283" s="230">
        <v>35</v>
      </c>
      <c r="B283" s="231">
        <v>1423</v>
      </c>
      <c r="C283" s="232" t="s">
        <v>337</v>
      </c>
      <c r="D283" s="231">
        <v>2004</v>
      </c>
      <c r="E283" s="231" t="s">
        <v>816</v>
      </c>
      <c r="F283" s="231"/>
      <c r="G283" s="231">
        <v>3</v>
      </c>
      <c r="H283" s="231">
        <v>1</v>
      </c>
      <c r="I283" s="231">
        <v>1</v>
      </c>
      <c r="J283" s="231">
        <v>1</v>
      </c>
      <c r="K283" s="231" t="s">
        <v>953</v>
      </c>
      <c r="L283" s="239">
        <v>1</v>
      </c>
      <c r="M283" s="239">
        <v>1</v>
      </c>
      <c r="N283" s="239"/>
      <c r="O283" s="239">
        <v>2</v>
      </c>
      <c r="P283" s="239" t="s">
        <v>917</v>
      </c>
      <c r="Q283" s="239" t="s">
        <v>918</v>
      </c>
      <c r="R283" s="239" t="s">
        <v>338</v>
      </c>
      <c r="S283" s="239">
        <v>63.7</v>
      </c>
      <c r="T283" s="239" t="s">
        <v>550</v>
      </c>
      <c r="U283" s="239">
        <v>9</v>
      </c>
      <c r="V283" s="239"/>
      <c r="W283" s="239"/>
      <c r="X283" s="239"/>
      <c r="Y283" s="239" t="s">
        <v>250</v>
      </c>
      <c r="Z283" s="239"/>
      <c r="AA283" s="239">
        <v>3</v>
      </c>
      <c r="AB283" s="239"/>
      <c r="AC283" s="239"/>
      <c r="AD283" s="239"/>
      <c r="AE283" s="239"/>
      <c r="AF283" s="244" t="s">
        <v>712</v>
      </c>
      <c r="AG283" s="233"/>
    </row>
    <row r="284" spans="1:33" ht="30" customHeight="1" x14ac:dyDescent="0.3">
      <c r="A284" s="230">
        <v>35</v>
      </c>
      <c r="B284" s="231">
        <v>1423</v>
      </c>
      <c r="C284" s="232" t="s">
        <v>939</v>
      </c>
      <c r="D284" s="231">
        <v>2004</v>
      </c>
      <c r="E284" s="231" t="s">
        <v>816</v>
      </c>
      <c r="F284" s="231"/>
      <c r="G284" s="231">
        <v>3</v>
      </c>
      <c r="H284" s="231">
        <v>1</v>
      </c>
      <c r="I284" s="231">
        <v>1</v>
      </c>
      <c r="J284" s="231">
        <v>1</v>
      </c>
      <c r="K284" s="231" t="s">
        <v>953</v>
      </c>
      <c r="L284" s="239">
        <v>1</v>
      </c>
      <c r="M284" s="239">
        <v>1</v>
      </c>
      <c r="N284" s="239"/>
      <c r="O284" s="239">
        <v>2</v>
      </c>
      <c r="P284" s="239"/>
      <c r="Q284" s="239" t="s">
        <v>919</v>
      </c>
      <c r="R284" s="239" t="s">
        <v>804</v>
      </c>
      <c r="S284" s="246">
        <f>S283-S282</f>
        <v>-40</v>
      </c>
      <c r="T284" s="246">
        <f>69.2-57.8</f>
        <v>11.400000000000006</v>
      </c>
      <c r="U284" s="239">
        <v>9</v>
      </c>
      <c r="V284" s="239"/>
      <c r="W284" s="239"/>
      <c r="X284" s="239"/>
      <c r="Y284" s="239" t="s">
        <v>250</v>
      </c>
      <c r="Z284" s="239"/>
      <c r="AA284" s="239">
        <v>3</v>
      </c>
      <c r="AB284" s="239"/>
      <c r="AC284" s="239"/>
      <c r="AD284" s="239"/>
      <c r="AE284" s="239"/>
      <c r="AF284" s="244"/>
      <c r="AG284" s="233"/>
    </row>
    <row r="285" spans="1:33" ht="30" customHeight="1" x14ac:dyDescent="0.3">
      <c r="A285" s="230">
        <v>35</v>
      </c>
      <c r="B285" s="231">
        <v>1423</v>
      </c>
      <c r="C285" s="232" t="s">
        <v>337</v>
      </c>
      <c r="D285" s="231">
        <v>2004</v>
      </c>
      <c r="E285" s="231" t="s">
        <v>816</v>
      </c>
      <c r="F285" s="231"/>
      <c r="G285" s="231">
        <v>3</v>
      </c>
      <c r="H285" s="231">
        <v>1</v>
      </c>
      <c r="I285" s="231">
        <v>1</v>
      </c>
      <c r="J285" s="231">
        <v>1</v>
      </c>
      <c r="K285" s="231" t="s">
        <v>953</v>
      </c>
      <c r="L285" s="239">
        <v>1</v>
      </c>
      <c r="M285" s="239">
        <v>1</v>
      </c>
      <c r="N285" s="239"/>
      <c r="O285" s="239">
        <v>2</v>
      </c>
      <c r="P285" s="239" t="s">
        <v>395</v>
      </c>
      <c r="Q285" s="239" t="s">
        <v>920</v>
      </c>
      <c r="R285" s="239" t="s">
        <v>411</v>
      </c>
      <c r="S285" s="239">
        <v>7.4</v>
      </c>
      <c r="T285" s="239" t="s">
        <v>551</v>
      </c>
      <c r="U285" s="239">
        <v>9</v>
      </c>
      <c r="V285" s="239"/>
      <c r="W285" s="239"/>
      <c r="X285" s="239"/>
      <c r="Y285" s="239" t="s">
        <v>250</v>
      </c>
      <c r="Z285" s="239"/>
      <c r="AA285" s="239">
        <v>3</v>
      </c>
      <c r="AB285" s="239"/>
      <c r="AC285" s="239"/>
      <c r="AD285" s="239"/>
      <c r="AE285" s="239"/>
      <c r="AF285" s="244"/>
      <c r="AG285" s="233"/>
    </row>
    <row r="286" spans="1:33" ht="30" customHeight="1" x14ac:dyDescent="0.3">
      <c r="A286" s="230">
        <v>35</v>
      </c>
      <c r="B286" s="231">
        <v>1423</v>
      </c>
      <c r="C286" s="232" t="s">
        <v>337</v>
      </c>
      <c r="D286" s="231">
        <v>2004</v>
      </c>
      <c r="E286" s="231" t="s">
        <v>816</v>
      </c>
      <c r="F286" s="231"/>
      <c r="G286" s="231">
        <v>3</v>
      </c>
      <c r="H286" s="231">
        <v>1</v>
      </c>
      <c r="I286" s="231">
        <v>1</v>
      </c>
      <c r="J286" s="231">
        <v>1</v>
      </c>
      <c r="K286" s="231" t="s">
        <v>953</v>
      </c>
      <c r="L286" s="239">
        <v>1</v>
      </c>
      <c r="M286" s="239">
        <v>1</v>
      </c>
      <c r="N286" s="239"/>
      <c r="O286" s="239">
        <v>2</v>
      </c>
      <c r="P286" s="239" t="s">
        <v>395</v>
      </c>
      <c r="Q286" s="239" t="s">
        <v>921</v>
      </c>
      <c r="R286" s="239" t="s">
        <v>338</v>
      </c>
      <c r="S286" s="239">
        <v>5.9</v>
      </c>
      <c r="T286" s="239" t="s">
        <v>552</v>
      </c>
      <c r="U286" s="239">
        <v>9</v>
      </c>
      <c r="V286" s="239"/>
      <c r="W286" s="239"/>
      <c r="X286" s="239"/>
      <c r="Y286" s="239" t="s">
        <v>250</v>
      </c>
      <c r="Z286" s="239"/>
      <c r="AA286" s="239">
        <v>3</v>
      </c>
      <c r="AB286" s="239"/>
      <c r="AC286" s="239"/>
      <c r="AD286" s="239"/>
      <c r="AE286" s="239"/>
      <c r="AF286" s="244" t="s">
        <v>713</v>
      </c>
      <c r="AG286" s="233"/>
    </row>
    <row r="287" spans="1:33" ht="30" customHeight="1" x14ac:dyDescent="0.3">
      <c r="A287" s="230">
        <v>35</v>
      </c>
      <c r="B287" s="231">
        <v>1423</v>
      </c>
      <c r="C287" s="232" t="s">
        <v>337</v>
      </c>
      <c r="D287" s="231">
        <v>2004</v>
      </c>
      <c r="E287" s="231" t="s">
        <v>816</v>
      </c>
      <c r="F287" s="231"/>
      <c r="G287" s="231">
        <v>3</v>
      </c>
      <c r="H287" s="231">
        <v>1</v>
      </c>
      <c r="I287" s="231">
        <v>1</v>
      </c>
      <c r="J287" s="231">
        <v>1</v>
      </c>
      <c r="K287" s="231" t="s">
        <v>953</v>
      </c>
      <c r="L287" s="239">
        <v>1</v>
      </c>
      <c r="M287" s="239">
        <v>1</v>
      </c>
      <c r="N287" s="239"/>
      <c r="O287" s="239">
        <v>2</v>
      </c>
      <c r="P287" s="239"/>
      <c r="Q287" s="239" t="s">
        <v>905</v>
      </c>
      <c r="R287" s="239" t="s">
        <v>338</v>
      </c>
      <c r="S287" s="246">
        <f>S286-S285</f>
        <v>-1.5</v>
      </c>
      <c r="T287" s="246">
        <f>6.2-7.5</f>
        <v>-1.2999999999999998</v>
      </c>
      <c r="U287" s="239">
        <v>9</v>
      </c>
      <c r="V287" s="239"/>
      <c r="W287" s="239"/>
      <c r="X287" s="239"/>
      <c r="Y287" s="239" t="s">
        <v>250</v>
      </c>
      <c r="Z287" s="239"/>
      <c r="AA287" s="239">
        <v>3</v>
      </c>
      <c r="AB287" s="239"/>
      <c r="AC287" s="239"/>
      <c r="AD287" s="239"/>
      <c r="AE287" s="239"/>
      <c r="AF287" s="244"/>
      <c r="AG287" s="233"/>
    </row>
    <row r="288" spans="1:33" ht="30" customHeight="1" x14ac:dyDescent="0.3">
      <c r="A288" s="230">
        <v>35</v>
      </c>
      <c r="B288" s="231">
        <v>1423</v>
      </c>
      <c r="C288" s="232" t="s">
        <v>337</v>
      </c>
      <c r="D288" s="231">
        <v>2004</v>
      </c>
      <c r="E288" s="231" t="s">
        <v>816</v>
      </c>
      <c r="F288" s="231"/>
      <c r="G288" s="231">
        <v>3</v>
      </c>
      <c r="H288" s="231">
        <v>1</v>
      </c>
      <c r="I288" s="231">
        <v>1</v>
      </c>
      <c r="J288" s="231">
        <v>1</v>
      </c>
      <c r="K288" s="231" t="s">
        <v>953</v>
      </c>
      <c r="L288" s="239">
        <v>1</v>
      </c>
      <c r="M288" s="239">
        <v>1</v>
      </c>
      <c r="N288" s="239"/>
      <c r="O288" s="239">
        <v>2</v>
      </c>
      <c r="P288" s="239" t="s">
        <v>156</v>
      </c>
      <c r="Q288" s="239"/>
      <c r="R288" s="239" t="s">
        <v>411</v>
      </c>
      <c r="S288" s="239">
        <v>75.900000000000006</v>
      </c>
      <c r="T288" s="239" t="s">
        <v>554</v>
      </c>
      <c r="U288" s="239">
        <v>9</v>
      </c>
      <c r="V288" s="239"/>
      <c r="W288" s="239"/>
      <c r="X288" s="239"/>
      <c r="Y288" s="239" t="s">
        <v>250</v>
      </c>
      <c r="Z288" s="239"/>
      <c r="AA288" s="239">
        <v>3</v>
      </c>
      <c r="AB288" s="239"/>
      <c r="AC288" s="239"/>
      <c r="AD288" s="239"/>
      <c r="AE288" s="239"/>
      <c r="AF288" s="244"/>
      <c r="AG288" s="233"/>
    </row>
    <row r="289" spans="1:33" ht="30" customHeight="1" x14ac:dyDescent="0.3">
      <c r="A289" s="230">
        <v>35</v>
      </c>
      <c r="B289" s="231">
        <v>1423</v>
      </c>
      <c r="C289" s="232" t="s">
        <v>337</v>
      </c>
      <c r="D289" s="231">
        <v>2004</v>
      </c>
      <c r="E289" s="231" t="s">
        <v>816</v>
      </c>
      <c r="F289" s="231"/>
      <c r="G289" s="231">
        <v>3</v>
      </c>
      <c r="H289" s="231">
        <v>1</v>
      </c>
      <c r="I289" s="231">
        <v>1</v>
      </c>
      <c r="J289" s="231">
        <v>1</v>
      </c>
      <c r="K289" s="231" t="s">
        <v>953</v>
      </c>
      <c r="L289" s="239">
        <v>1</v>
      </c>
      <c r="M289" s="239">
        <v>1</v>
      </c>
      <c r="N289" s="239"/>
      <c r="O289" s="239">
        <v>2</v>
      </c>
      <c r="P289" s="239" t="s">
        <v>553</v>
      </c>
      <c r="Q289" s="239"/>
      <c r="R289" s="239" t="s">
        <v>338</v>
      </c>
      <c r="S289" s="239">
        <v>47.6</v>
      </c>
      <c r="T289" s="239" t="s">
        <v>555</v>
      </c>
      <c r="U289" s="239">
        <v>9</v>
      </c>
      <c r="V289" s="239"/>
      <c r="W289" s="239"/>
      <c r="X289" s="239"/>
      <c r="Y289" s="239" t="s">
        <v>250</v>
      </c>
      <c r="Z289" s="239"/>
      <c r="AA289" s="239">
        <v>3</v>
      </c>
      <c r="AB289" s="239"/>
      <c r="AC289" s="239"/>
      <c r="AD289" s="239"/>
      <c r="AE289" s="239"/>
      <c r="AF289" s="244" t="s">
        <v>714</v>
      </c>
      <c r="AG289" s="233"/>
    </row>
    <row r="290" spans="1:33" ht="30" customHeight="1" x14ac:dyDescent="0.3">
      <c r="A290" s="230">
        <v>36</v>
      </c>
      <c r="B290" s="231">
        <v>450</v>
      </c>
      <c r="C290" s="232" t="s">
        <v>339</v>
      </c>
      <c r="D290" s="231">
        <v>2004</v>
      </c>
      <c r="E290" s="231" t="s">
        <v>830</v>
      </c>
      <c r="F290" s="231">
        <v>1</v>
      </c>
      <c r="G290" s="231">
        <v>2</v>
      </c>
      <c r="H290" s="231">
        <v>0</v>
      </c>
      <c r="I290" s="231">
        <v>1</v>
      </c>
      <c r="J290" s="231">
        <v>1</v>
      </c>
      <c r="K290" s="231" t="s">
        <v>953</v>
      </c>
      <c r="L290" s="239">
        <v>3</v>
      </c>
      <c r="M290" s="239">
        <v>2</v>
      </c>
      <c r="N290" s="239">
        <v>93.5</v>
      </c>
      <c r="O290" s="239">
        <v>3</v>
      </c>
      <c r="P290" s="239" t="s">
        <v>556</v>
      </c>
      <c r="Q290" s="239"/>
      <c r="R290" s="239" t="s">
        <v>557</v>
      </c>
      <c r="S290" s="287">
        <v>0.221</v>
      </c>
      <c r="T290" s="239"/>
      <c r="U290" s="239">
        <v>41</v>
      </c>
      <c r="V290" s="239"/>
      <c r="W290" s="239"/>
      <c r="X290" s="239"/>
      <c r="Y290" s="287">
        <v>0.26400000000000001</v>
      </c>
      <c r="Z290" s="239"/>
      <c r="AA290" s="239">
        <v>31</v>
      </c>
      <c r="AB290" s="239"/>
      <c r="AC290" s="239"/>
      <c r="AD290" s="239"/>
      <c r="AE290" s="239"/>
      <c r="AF290" s="244"/>
      <c r="AG290" s="233"/>
    </row>
    <row r="291" spans="1:33" ht="30" customHeight="1" x14ac:dyDescent="0.3">
      <c r="A291" s="230">
        <v>36</v>
      </c>
      <c r="B291" s="231">
        <v>450</v>
      </c>
      <c r="C291" s="232" t="s">
        <v>339</v>
      </c>
      <c r="D291" s="231">
        <v>2004</v>
      </c>
      <c r="E291" s="231" t="s">
        <v>830</v>
      </c>
      <c r="F291" s="231"/>
      <c r="G291" s="231">
        <v>2</v>
      </c>
      <c r="H291" s="231">
        <v>0</v>
      </c>
      <c r="I291" s="231">
        <v>1</v>
      </c>
      <c r="J291" s="231">
        <v>1</v>
      </c>
      <c r="K291" s="231" t="s">
        <v>953</v>
      </c>
      <c r="L291" s="239">
        <v>3</v>
      </c>
      <c r="M291" s="239">
        <v>2</v>
      </c>
      <c r="N291" s="239"/>
      <c r="O291" s="239">
        <v>3</v>
      </c>
      <c r="P291" s="239" t="s">
        <v>556</v>
      </c>
      <c r="Q291" s="239"/>
      <c r="R291" s="239" t="s">
        <v>266</v>
      </c>
      <c r="S291" s="239">
        <v>25.3</v>
      </c>
      <c r="T291" s="239"/>
      <c r="U291" s="239"/>
      <c r="V291" s="239"/>
      <c r="W291" s="239"/>
      <c r="X291" s="239"/>
      <c r="Y291" s="239">
        <v>24.2</v>
      </c>
      <c r="Z291" s="239"/>
      <c r="AA291" s="239"/>
      <c r="AB291" s="239"/>
      <c r="AC291" s="239"/>
      <c r="AD291" s="239"/>
      <c r="AE291" s="239"/>
      <c r="AF291" s="244"/>
      <c r="AG291" s="233"/>
    </row>
    <row r="292" spans="1:33" ht="30" customHeight="1" x14ac:dyDescent="0.3">
      <c r="A292" s="230">
        <v>36</v>
      </c>
      <c r="B292" s="231">
        <v>450</v>
      </c>
      <c r="C292" s="232" t="s">
        <v>339</v>
      </c>
      <c r="D292" s="231">
        <v>2004</v>
      </c>
      <c r="E292" s="231" t="s">
        <v>830</v>
      </c>
      <c r="F292" s="231"/>
      <c r="G292" s="231">
        <v>2</v>
      </c>
      <c r="H292" s="231">
        <v>0</v>
      </c>
      <c r="I292" s="231">
        <v>1</v>
      </c>
      <c r="J292" s="231">
        <v>1</v>
      </c>
      <c r="K292" s="231" t="s">
        <v>953</v>
      </c>
      <c r="L292" s="239">
        <v>3</v>
      </c>
      <c r="M292" s="239">
        <v>2</v>
      </c>
      <c r="N292" s="239"/>
      <c r="O292" s="239">
        <v>3</v>
      </c>
      <c r="P292" s="239" t="s">
        <v>556</v>
      </c>
      <c r="Q292" s="239"/>
      <c r="R292" s="239" t="s">
        <v>235</v>
      </c>
      <c r="S292" s="239">
        <v>24.1</v>
      </c>
      <c r="T292" s="239"/>
      <c r="U292" s="239"/>
      <c r="V292" s="239"/>
      <c r="W292" s="239"/>
      <c r="X292" s="239"/>
      <c r="Y292" s="239">
        <v>24.2</v>
      </c>
      <c r="Z292" s="239"/>
      <c r="AA292" s="239"/>
      <c r="AB292" s="239"/>
      <c r="AC292" s="239"/>
      <c r="AD292" s="239"/>
      <c r="AE292" s="239"/>
      <c r="AF292" s="244"/>
      <c r="AG292" s="233"/>
    </row>
    <row r="293" spans="1:33" ht="30" customHeight="1" x14ac:dyDescent="0.3">
      <c r="A293" s="230">
        <v>36</v>
      </c>
      <c r="B293" s="231">
        <v>450</v>
      </c>
      <c r="C293" s="232" t="s">
        <v>339</v>
      </c>
      <c r="D293" s="231">
        <v>2004</v>
      </c>
      <c r="E293" s="231" t="s">
        <v>830</v>
      </c>
      <c r="F293" s="231"/>
      <c r="G293" s="231">
        <v>2</v>
      </c>
      <c r="H293" s="231">
        <v>0</v>
      </c>
      <c r="I293" s="231">
        <v>1</v>
      </c>
      <c r="J293" s="231">
        <v>1</v>
      </c>
      <c r="K293" s="231" t="s">
        <v>953</v>
      </c>
      <c r="L293" s="239">
        <v>3</v>
      </c>
      <c r="M293" s="239">
        <v>2</v>
      </c>
      <c r="N293" s="239"/>
      <c r="O293" s="239">
        <v>3</v>
      </c>
      <c r="P293" s="239" t="s">
        <v>556</v>
      </c>
      <c r="Q293" s="239"/>
      <c r="R293" s="239" t="s">
        <v>255</v>
      </c>
      <c r="S293" s="239">
        <v>28.5</v>
      </c>
      <c r="T293" s="239"/>
      <c r="U293" s="239"/>
      <c r="V293" s="239"/>
      <c r="W293" s="239"/>
      <c r="X293" s="239"/>
      <c r="Y293" s="239">
        <v>25.3</v>
      </c>
      <c r="Z293" s="239"/>
      <c r="AA293" s="239"/>
      <c r="AB293" s="239"/>
      <c r="AC293" s="239"/>
      <c r="AD293" s="239"/>
      <c r="AE293" s="239"/>
      <c r="AF293" s="244"/>
      <c r="AG293" s="233"/>
    </row>
    <row r="294" spans="1:33" ht="30" customHeight="1" x14ac:dyDescent="0.3">
      <c r="A294" s="230">
        <v>36</v>
      </c>
      <c r="B294" s="231">
        <v>450</v>
      </c>
      <c r="C294" s="232" t="s">
        <v>339</v>
      </c>
      <c r="D294" s="231">
        <v>2004</v>
      </c>
      <c r="E294" s="231" t="s">
        <v>830</v>
      </c>
      <c r="F294" s="231"/>
      <c r="G294" s="231">
        <v>2</v>
      </c>
      <c r="H294" s="231">
        <v>0</v>
      </c>
      <c r="I294" s="231">
        <v>1</v>
      </c>
      <c r="J294" s="231">
        <v>1</v>
      </c>
      <c r="K294" s="231" t="s">
        <v>953</v>
      </c>
      <c r="L294" s="239">
        <v>3</v>
      </c>
      <c r="M294" s="239">
        <v>2</v>
      </c>
      <c r="N294" s="239"/>
      <c r="O294" s="239">
        <v>3</v>
      </c>
      <c r="P294" s="239" t="s">
        <v>556</v>
      </c>
      <c r="Q294" s="239"/>
      <c r="R294" s="239" t="s">
        <v>558</v>
      </c>
      <c r="S294" s="239">
        <v>6.4</v>
      </c>
      <c r="T294" s="239"/>
      <c r="U294" s="239"/>
      <c r="V294" s="239"/>
      <c r="W294" s="239"/>
      <c r="X294" s="239"/>
      <c r="Y294" s="239">
        <v>-1.1000000000000001</v>
      </c>
      <c r="Z294" s="239"/>
      <c r="AA294" s="239"/>
      <c r="AB294" s="239"/>
      <c r="AC294" s="239"/>
      <c r="AD294" s="239"/>
      <c r="AE294" s="239" t="s">
        <v>715</v>
      </c>
      <c r="AF294" s="244" t="s">
        <v>1213</v>
      </c>
      <c r="AG294" s="233"/>
    </row>
    <row r="295" spans="1:33" ht="30" customHeight="1" x14ac:dyDescent="0.3">
      <c r="A295" s="230">
        <v>37</v>
      </c>
      <c r="B295" s="231">
        <v>447</v>
      </c>
      <c r="C295" s="232" t="s">
        <v>342</v>
      </c>
      <c r="D295" s="231">
        <v>2004</v>
      </c>
      <c r="E295" s="231" t="s">
        <v>830</v>
      </c>
      <c r="F295" s="231">
        <v>1</v>
      </c>
      <c r="G295" s="231">
        <v>3</v>
      </c>
      <c r="H295" s="231">
        <v>1</v>
      </c>
      <c r="I295" s="231">
        <v>1</v>
      </c>
      <c r="J295" s="231">
        <v>1</v>
      </c>
      <c r="K295" s="231" t="s">
        <v>951</v>
      </c>
      <c r="L295" s="239">
        <v>2</v>
      </c>
      <c r="M295" s="239">
        <v>1</v>
      </c>
      <c r="N295" s="239">
        <v>68.7</v>
      </c>
      <c r="O295" s="239">
        <v>1</v>
      </c>
      <c r="P295" s="239" t="s">
        <v>559</v>
      </c>
      <c r="Q295" s="239"/>
      <c r="R295" s="239" t="s">
        <v>560</v>
      </c>
      <c r="S295" s="239">
        <v>1.2</v>
      </c>
      <c r="T295" s="273">
        <f t="shared" ref="T295:T318" si="15">ABS((X295-W295)/1.35)</f>
        <v>1.9259259259259258</v>
      </c>
      <c r="U295" s="239">
        <v>11</v>
      </c>
      <c r="V295" s="239">
        <v>1.2</v>
      </c>
      <c r="W295" s="239">
        <v>0</v>
      </c>
      <c r="X295" s="239">
        <v>2.6</v>
      </c>
      <c r="Y295" s="239">
        <v>0.5</v>
      </c>
      <c r="Z295" s="273">
        <f t="shared" ref="Z295:Z318" si="16">ABS((AD295-AC295)/1.35)</f>
        <v>0.59259259259259256</v>
      </c>
      <c r="AA295" s="239">
        <v>12</v>
      </c>
      <c r="AB295" s="239">
        <v>0.5</v>
      </c>
      <c r="AC295" s="239">
        <v>0.1</v>
      </c>
      <c r="AD295" s="239">
        <v>0.9</v>
      </c>
      <c r="AE295" s="239"/>
      <c r="AF295" s="244" t="s">
        <v>717</v>
      </c>
      <c r="AG295" s="233"/>
    </row>
    <row r="296" spans="1:33" ht="30" customHeight="1" x14ac:dyDescent="0.3">
      <c r="A296" s="230">
        <v>37</v>
      </c>
      <c r="B296" s="231">
        <v>447</v>
      </c>
      <c r="C296" s="232" t="s">
        <v>342</v>
      </c>
      <c r="D296" s="231">
        <v>2004</v>
      </c>
      <c r="E296" s="231" t="s">
        <v>830</v>
      </c>
      <c r="F296" s="231"/>
      <c r="G296" s="231">
        <v>3</v>
      </c>
      <c r="H296" s="231">
        <v>1</v>
      </c>
      <c r="I296" s="231">
        <v>1</v>
      </c>
      <c r="J296" s="231">
        <v>1</v>
      </c>
      <c r="K296" s="231" t="s">
        <v>951</v>
      </c>
      <c r="L296" s="239">
        <v>2</v>
      </c>
      <c r="M296" s="239">
        <v>1</v>
      </c>
      <c r="N296" s="239"/>
      <c r="O296" s="239">
        <v>1</v>
      </c>
      <c r="P296" s="239" t="s">
        <v>559</v>
      </c>
      <c r="Q296" s="239" t="s">
        <v>729</v>
      </c>
      <c r="R296" s="239" t="s">
        <v>806</v>
      </c>
      <c r="S296" s="239">
        <v>0.4</v>
      </c>
      <c r="T296" s="273">
        <f t="shared" si="15"/>
        <v>0.96296296296296291</v>
      </c>
      <c r="U296" s="239">
        <v>11</v>
      </c>
      <c r="V296" s="239">
        <v>0.4</v>
      </c>
      <c r="W296" s="239">
        <v>0</v>
      </c>
      <c r="X296" s="239">
        <v>1.3</v>
      </c>
      <c r="Y296" s="239">
        <v>0.8</v>
      </c>
      <c r="Z296" s="273">
        <f t="shared" si="16"/>
        <v>1.333333333333333</v>
      </c>
      <c r="AA296" s="239">
        <v>12</v>
      </c>
      <c r="AB296" s="239">
        <v>0.8</v>
      </c>
      <c r="AC296" s="239">
        <v>0.1</v>
      </c>
      <c r="AD296" s="239">
        <v>1.9</v>
      </c>
      <c r="AE296" s="239"/>
      <c r="AF296" s="244" t="s">
        <v>561</v>
      </c>
      <c r="AG296" s="233"/>
    </row>
    <row r="297" spans="1:33" ht="30" customHeight="1" x14ac:dyDescent="0.3">
      <c r="A297" s="230">
        <v>37</v>
      </c>
      <c r="B297" s="231">
        <v>447</v>
      </c>
      <c r="C297" s="232" t="s">
        <v>342</v>
      </c>
      <c r="D297" s="231">
        <v>2004</v>
      </c>
      <c r="E297" s="231" t="s">
        <v>830</v>
      </c>
      <c r="F297" s="231"/>
      <c r="G297" s="231">
        <v>3</v>
      </c>
      <c r="H297" s="231">
        <v>1</v>
      </c>
      <c r="I297" s="231">
        <v>1</v>
      </c>
      <c r="J297" s="231">
        <v>1</v>
      </c>
      <c r="K297" s="231" t="s">
        <v>951</v>
      </c>
      <c r="L297" s="239">
        <v>2</v>
      </c>
      <c r="M297" s="239">
        <v>1</v>
      </c>
      <c r="N297" s="239"/>
      <c r="O297" s="239">
        <v>1</v>
      </c>
      <c r="P297" s="239" t="s">
        <v>559</v>
      </c>
      <c r="Q297" s="239" t="s">
        <v>798</v>
      </c>
      <c r="R297" s="239" t="s">
        <v>806</v>
      </c>
      <c r="S297" s="249">
        <f>S296-S295</f>
        <v>-0.79999999999999993</v>
      </c>
      <c r="T297" s="273">
        <f t="shared" si="15"/>
        <v>0.96296296296296291</v>
      </c>
      <c r="U297" s="239">
        <v>11</v>
      </c>
      <c r="V297" s="249">
        <f>V296-V295</f>
        <v>-0.79999999999999993</v>
      </c>
      <c r="W297" s="249">
        <f>W296-W295</f>
        <v>0</v>
      </c>
      <c r="X297" s="249">
        <f>X296-X295</f>
        <v>-1.3</v>
      </c>
      <c r="Y297" s="249">
        <f>Y296-Y295</f>
        <v>0.30000000000000004</v>
      </c>
      <c r="Z297" s="273">
        <f t="shared" si="16"/>
        <v>0.74074074074074059</v>
      </c>
      <c r="AA297" s="239">
        <v>12</v>
      </c>
      <c r="AB297" s="249">
        <f>AB296-AB295</f>
        <v>0.30000000000000004</v>
      </c>
      <c r="AC297" s="249">
        <f>AC296-AC295</f>
        <v>0</v>
      </c>
      <c r="AD297" s="249">
        <f>AD296-AD295</f>
        <v>0.99999999999999989</v>
      </c>
      <c r="AE297" s="239"/>
      <c r="AF297" s="244"/>
      <c r="AG297" s="233"/>
    </row>
    <row r="298" spans="1:33" ht="30" customHeight="1" x14ac:dyDescent="0.3">
      <c r="A298" s="230">
        <v>37</v>
      </c>
      <c r="B298" s="231">
        <v>447</v>
      </c>
      <c r="C298" s="232" t="s">
        <v>342</v>
      </c>
      <c r="D298" s="231">
        <v>2004</v>
      </c>
      <c r="E298" s="231" t="s">
        <v>830</v>
      </c>
      <c r="F298" s="231"/>
      <c r="G298" s="231">
        <v>3</v>
      </c>
      <c r="H298" s="231">
        <v>1</v>
      </c>
      <c r="I298" s="231">
        <v>1</v>
      </c>
      <c r="J298" s="231">
        <v>1</v>
      </c>
      <c r="K298" s="231" t="s">
        <v>951</v>
      </c>
      <c r="L298" s="239">
        <v>2</v>
      </c>
      <c r="M298" s="239">
        <v>1</v>
      </c>
      <c r="N298" s="239"/>
      <c r="O298" s="239">
        <v>1</v>
      </c>
      <c r="P298" s="239" t="s">
        <v>559</v>
      </c>
      <c r="Q298" s="239"/>
      <c r="R298" s="239"/>
      <c r="S298" s="239"/>
      <c r="T298" s="239"/>
      <c r="U298" s="239">
        <v>0.02</v>
      </c>
      <c r="V298" s="239"/>
      <c r="W298" s="239"/>
      <c r="X298" s="239"/>
      <c r="Y298" s="239"/>
      <c r="Z298" s="239"/>
      <c r="AA298" s="239" t="s">
        <v>434</v>
      </c>
      <c r="AB298" s="239"/>
      <c r="AC298" s="239"/>
      <c r="AD298" s="239"/>
      <c r="AE298" s="239"/>
      <c r="AF298" s="244" t="s">
        <v>718</v>
      </c>
      <c r="AG298" s="233"/>
    </row>
    <row r="299" spans="1:33" ht="30" customHeight="1" x14ac:dyDescent="0.3">
      <c r="A299" s="230">
        <v>37</v>
      </c>
      <c r="B299" s="231">
        <v>447</v>
      </c>
      <c r="C299" s="232" t="s">
        <v>342</v>
      </c>
      <c r="D299" s="231">
        <v>2004</v>
      </c>
      <c r="E299" s="231" t="s">
        <v>830</v>
      </c>
      <c r="F299" s="231"/>
      <c r="G299" s="231">
        <v>3</v>
      </c>
      <c r="H299" s="231">
        <v>1</v>
      </c>
      <c r="I299" s="231">
        <v>1</v>
      </c>
      <c r="J299" s="231">
        <v>1</v>
      </c>
      <c r="K299" s="231" t="s">
        <v>951</v>
      </c>
      <c r="L299" s="239">
        <v>2</v>
      </c>
      <c r="M299" s="239">
        <v>1</v>
      </c>
      <c r="N299" s="239"/>
      <c r="O299" s="239">
        <v>1</v>
      </c>
      <c r="P299" s="239" t="s">
        <v>562</v>
      </c>
      <c r="Q299" s="239"/>
      <c r="R299" s="239" t="s">
        <v>560</v>
      </c>
      <c r="S299" s="239">
        <v>21</v>
      </c>
      <c r="T299" s="273">
        <f t="shared" si="15"/>
        <v>21.481481481481481</v>
      </c>
      <c r="U299" s="239">
        <v>11</v>
      </c>
      <c r="V299" s="239">
        <v>21</v>
      </c>
      <c r="W299" s="239">
        <v>2</v>
      </c>
      <c r="X299" s="239">
        <v>31</v>
      </c>
      <c r="Y299" s="239">
        <v>7.5</v>
      </c>
      <c r="Z299" s="273">
        <f t="shared" si="16"/>
        <v>11.851851851851851</v>
      </c>
      <c r="AA299" s="239">
        <v>12</v>
      </c>
      <c r="AB299" s="239">
        <v>7.5</v>
      </c>
      <c r="AC299" s="239">
        <v>1.5</v>
      </c>
      <c r="AD299" s="239">
        <v>17.5</v>
      </c>
      <c r="AE299" s="239"/>
      <c r="AF299" s="244"/>
      <c r="AG299" s="233"/>
    </row>
    <row r="300" spans="1:33" ht="30" customHeight="1" x14ac:dyDescent="0.3">
      <c r="A300" s="230">
        <v>37</v>
      </c>
      <c r="B300" s="231">
        <v>447</v>
      </c>
      <c r="C300" s="232" t="s">
        <v>342</v>
      </c>
      <c r="D300" s="231">
        <v>2004</v>
      </c>
      <c r="E300" s="231" t="s">
        <v>830</v>
      </c>
      <c r="F300" s="231"/>
      <c r="G300" s="231">
        <v>3</v>
      </c>
      <c r="H300" s="231">
        <v>1</v>
      </c>
      <c r="I300" s="231">
        <v>1</v>
      </c>
      <c r="J300" s="231">
        <v>1</v>
      </c>
      <c r="K300" s="231" t="s">
        <v>951</v>
      </c>
      <c r="L300" s="239">
        <v>2</v>
      </c>
      <c r="M300" s="239">
        <v>1</v>
      </c>
      <c r="N300" s="239"/>
      <c r="O300" s="239">
        <v>1</v>
      </c>
      <c r="P300" s="239"/>
      <c r="Q300" s="239"/>
      <c r="R300" s="239" t="s">
        <v>266</v>
      </c>
      <c r="S300" s="239">
        <v>5</v>
      </c>
      <c r="T300" s="273">
        <f t="shared" si="15"/>
        <v>11.111111111111111</v>
      </c>
      <c r="U300" s="239">
        <v>11</v>
      </c>
      <c r="V300" s="239">
        <v>5</v>
      </c>
      <c r="W300" s="239">
        <v>0</v>
      </c>
      <c r="X300" s="239">
        <v>15</v>
      </c>
      <c r="Y300" s="239">
        <v>13</v>
      </c>
      <c r="Z300" s="273">
        <f t="shared" si="16"/>
        <v>14.444444444444443</v>
      </c>
      <c r="AA300" s="239">
        <v>12</v>
      </c>
      <c r="AB300" s="239">
        <v>13</v>
      </c>
      <c r="AC300" s="239">
        <v>2.5</v>
      </c>
      <c r="AD300" s="239">
        <v>22</v>
      </c>
      <c r="AE300" s="239"/>
      <c r="AF300" s="244"/>
      <c r="AG300" s="233"/>
    </row>
    <row r="301" spans="1:33" ht="30" customHeight="1" x14ac:dyDescent="0.3">
      <c r="A301" s="230">
        <v>37</v>
      </c>
      <c r="B301" s="231">
        <v>447</v>
      </c>
      <c r="C301" s="232" t="s">
        <v>342</v>
      </c>
      <c r="D301" s="231">
        <v>2004</v>
      </c>
      <c r="E301" s="231" t="s">
        <v>830</v>
      </c>
      <c r="F301" s="231"/>
      <c r="G301" s="231">
        <v>3</v>
      </c>
      <c r="H301" s="231">
        <v>1</v>
      </c>
      <c r="I301" s="231">
        <v>1</v>
      </c>
      <c r="J301" s="231">
        <v>1</v>
      </c>
      <c r="K301" s="231" t="s">
        <v>951</v>
      </c>
      <c r="L301" s="239">
        <v>2</v>
      </c>
      <c r="M301" s="239">
        <v>1</v>
      </c>
      <c r="N301" s="239"/>
      <c r="O301" s="239">
        <v>1</v>
      </c>
      <c r="P301" s="239"/>
      <c r="Q301" s="239"/>
      <c r="R301" s="239"/>
      <c r="S301" s="239"/>
      <c r="T301" s="239"/>
      <c r="U301" s="239" t="s">
        <v>434</v>
      </c>
      <c r="V301" s="239"/>
      <c r="W301" s="239"/>
      <c r="X301" s="239"/>
      <c r="Y301" s="239"/>
      <c r="Z301" s="239"/>
      <c r="AA301" s="239">
        <v>3.0000000000000001E-3</v>
      </c>
      <c r="AB301" s="239"/>
      <c r="AC301" s="239"/>
      <c r="AD301" s="239"/>
      <c r="AE301" s="239"/>
      <c r="AF301" s="244" t="s">
        <v>718</v>
      </c>
      <c r="AG301" s="233"/>
    </row>
    <row r="302" spans="1:33" ht="30" customHeight="1" x14ac:dyDescent="0.3">
      <c r="A302" s="230">
        <v>37</v>
      </c>
      <c r="B302" s="231">
        <v>447</v>
      </c>
      <c r="C302" s="232" t="s">
        <v>342</v>
      </c>
      <c r="D302" s="231">
        <v>2004</v>
      </c>
      <c r="E302" s="231" t="s">
        <v>830</v>
      </c>
      <c r="F302" s="231"/>
      <c r="G302" s="231">
        <v>3</v>
      </c>
      <c r="H302" s="231">
        <v>1</v>
      </c>
      <c r="I302" s="231">
        <v>1</v>
      </c>
      <c r="J302" s="231">
        <v>1</v>
      </c>
      <c r="K302" s="231" t="s">
        <v>951</v>
      </c>
      <c r="L302" s="239">
        <v>2</v>
      </c>
      <c r="M302" s="239">
        <v>1</v>
      </c>
      <c r="N302" s="239"/>
      <c r="O302" s="239">
        <v>1</v>
      </c>
      <c r="P302" s="239" t="s">
        <v>563</v>
      </c>
      <c r="Q302" s="239"/>
      <c r="R302" s="239" t="s">
        <v>560</v>
      </c>
      <c r="S302" s="239">
        <v>7.5</v>
      </c>
      <c r="T302" s="273">
        <f t="shared" si="15"/>
        <v>4.666666666666667</v>
      </c>
      <c r="U302" s="239">
        <v>11</v>
      </c>
      <c r="V302" s="239">
        <v>7.5</v>
      </c>
      <c r="W302" s="239">
        <v>3.6</v>
      </c>
      <c r="X302" s="239">
        <v>9.9</v>
      </c>
      <c r="Y302" s="239">
        <v>4.5</v>
      </c>
      <c r="Z302" s="273">
        <f t="shared" si="16"/>
        <v>4.0740740740740735</v>
      </c>
      <c r="AA302" s="239">
        <v>12</v>
      </c>
      <c r="AB302" s="239">
        <v>4.5</v>
      </c>
      <c r="AC302" s="239">
        <v>3.6</v>
      </c>
      <c r="AD302" s="239">
        <v>9.1</v>
      </c>
      <c r="AE302" s="239"/>
      <c r="AF302" s="244"/>
      <c r="AG302" s="233"/>
    </row>
    <row r="303" spans="1:33" ht="30" customHeight="1" x14ac:dyDescent="0.3">
      <c r="A303" s="230">
        <v>37</v>
      </c>
      <c r="B303" s="231">
        <v>447</v>
      </c>
      <c r="C303" s="232" t="s">
        <v>342</v>
      </c>
      <c r="D303" s="231">
        <v>2004</v>
      </c>
      <c r="E303" s="231" t="s">
        <v>830</v>
      </c>
      <c r="F303" s="231"/>
      <c r="G303" s="231">
        <v>3</v>
      </c>
      <c r="H303" s="231">
        <v>1</v>
      </c>
      <c r="I303" s="231">
        <v>1</v>
      </c>
      <c r="J303" s="231">
        <v>1</v>
      </c>
      <c r="K303" s="231" t="s">
        <v>951</v>
      </c>
      <c r="L303" s="239">
        <v>2</v>
      </c>
      <c r="M303" s="239">
        <v>1</v>
      </c>
      <c r="N303" s="239"/>
      <c r="O303" s="239">
        <v>1</v>
      </c>
      <c r="P303" s="239" t="s">
        <v>563</v>
      </c>
      <c r="Q303" s="239" t="s">
        <v>729</v>
      </c>
      <c r="R303" s="239" t="s">
        <v>266</v>
      </c>
      <c r="S303" s="239">
        <v>5.8</v>
      </c>
      <c r="T303" s="273">
        <f t="shared" si="15"/>
        <v>8.8148148148148131</v>
      </c>
      <c r="U303" s="239">
        <v>11</v>
      </c>
      <c r="V303" s="239">
        <v>5.8</v>
      </c>
      <c r="W303" s="239">
        <v>2.8</v>
      </c>
      <c r="X303" s="239">
        <v>14.7</v>
      </c>
      <c r="Y303" s="239">
        <v>9.3000000000000007</v>
      </c>
      <c r="Z303" s="273">
        <f t="shared" si="16"/>
        <v>6.518518518518519</v>
      </c>
      <c r="AA303" s="239">
        <v>12</v>
      </c>
      <c r="AB303" s="239">
        <v>9.3000000000000007</v>
      </c>
      <c r="AC303" s="239">
        <v>4.0999999999999996</v>
      </c>
      <c r="AD303" s="239">
        <v>12.9</v>
      </c>
      <c r="AE303" s="239"/>
      <c r="AF303" s="244"/>
      <c r="AG303" s="233"/>
    </row>
    <row r="304" spans="1:33" ht="30" customHeight="1" x14ac:dyDescent="0.3">
      <c r="A304" s="230">
        <v>37</v>
      </c>
      <c r="B304" s="231">
        <v>447</v>
      </c>
      <c r="C304" s="232" t="s">
        <v>342</v>
      </c>
      <c r="D304" s="231">
        <v>2004</v>
      </c>
      <c r="E304" s="231" t="s">
        <v>830</v>
      </c>
      <c r="F304" s="231"/>
      <c r="G304" s="231">
        <v>3</v>
      </c>
      <c r="H304" s="231">
        <v>1</v>
      </c>
      <c r="I304" s="231">
        <v>1</v>
      </c>
      <c r="J304" s="231">
        <v>1</v>
      </c>
      <c r="K304" s="231" t="s">
        <v>951</v>
      </c>
      <c r="L304" s="239">
        <v>2</v>
      </c>
      <c r="M304" s="239">
        <v>1</v>
      </c>
      <c r="N304" s="239"/>
      <c r="O304" s="239">
        <v>1</v>
      </c>
      <c r="P304" s="239"/>
      <c r="Q304" s="284" t="s">
        <v>797</v>
      </c>
      <c r="R304" s="239" t="s">
        <v>806</v>
      </c>
      <c r="S304" s="239">
        <f>S303-S302</f>
        <v>-1.7000000000000002</v>
      </c>
      <c r="T304" s="273">
        <f>ABS((X304-W304)/1.35)</f>
        <v>4.1481481481481479</v>
      </c>
      <c r="U304" s="239">
        <v>11</v>
      </c>
      <c r="V304" s="239">
        <f>V303-V302</f>
        <v>-1.7000000000000002</v>
      </c>
      <c r="W304" s="239">
        <f>W303-W302</f>
        <v>-0.80000000000000027</v>
      </c>
      <c r="X304" s="239">
        <f>X303-X302</f>
        <v>4.7999999999999989</v>
      </c>
      <c r="Y304" s="249">
        <f>Y303-Y302</f>
        <v>4.8000000000000007</v>
      </c>
      <c r="Z304" s="273">
        <f t="shared" si="16"/>
        <v>2.4444444444444451</v>
      </c>
      <c r="AA304" s="239">
        <v>12</v>
      </c>
      <c r="AB304" s="249">
        <f>AB303-AB302</f>
        <v>4.8000000000000007</v>
      </c>
      <c r="AC304" s="249">
        <f>AC303-AC302</f>
        <v>0.49999999999999956</v>
      </c>
      <c r="AD304" s="249">
        <f>AD303-AD302</f>
        <v>3.8000000000000007</v>
      </c>
      <c r="AE304" s="239"/>
      <c r="AF304" s="244" t="s">
        <v>718</v>
      </c>
      <c r="AG304" s="233"/>
    </row>
    <row r="305" spans="1:33" ht="30" customHeight="1" x14ac:dyDescent="0.3">
      <c r="A305" s="230">
        <v>37</v>
      </c>
      <c r="B305" s="231">
        <v>447</v>
      </c>
      <c r="C305" s="232" t="s">
        <v>342</v>
      </c>
      <c r="D305" s="231">
        <v>2004</v>
      </c>
      <c r="E305" s="231" t="s">
        <v>830</v>
      </c>
      <c r="F305" s="231"/>
      <c r="G305" s="231">
        <v>3</v>
      </c>
      <c r="H305" s="231">
        <v>1</v>
      </c>
      <c r="I305" s="231">
        <v>1</v>
      </c>
      <c r="J305" s="231">
        <v>1</v>
      </c>
      <c r="K305" s="231" t="s">
        <v>951</v>
      </c>
      <c r="L305" s="239">
        <v>2</v>
      </c>
      <c r="M305" s="239">
        <v>1</v>
      </c>
      <c r="N305" s="239"/>
      <c r="O305" s="239">
        <v>1</v>
      </c>
      <c r="P305" s="239" t="s">
        <v>564</v>
      </c>
      <c r="Q305" s="239"/>
      <c r="R305" s="239" t="s">
        <v>560</v>
      </c>
      <c r="S305" s="239">
        <v>29</v>
      </c>
      <c r="T305" s="273">
        <f t="shared" si="15"/>
        <v>5.9259259259259256</v>
      </c>
      <c r="U305" s="239">
        <v>11</v>
      </c>
      <c r="V305" s="239">
        <v>29</v>
      </c>
      <c r="W305" s="239">
        <v>28</v>
      </c>
      <c r="X305" s="239">
        <v>36</v>
      </c>
      <c r="Y305" s="239">
        <v>20.5</v>
      </c>
      <c r="Z305" s="273">
        <f t="shared" si="16"/>
        <v>12.222222222222221</v>
      </c>
      <c r="AA305" s="239">
        <v>12</v>
      </c>
      <c r="AB305" s="239">
        <v>20.5</v>
      </c>
      <c r="AC305" s="239">
        <v>11</v>
      </c>
      <c r="AD305" s="239">
        <v>27.5</v>
      </c>
      <c r="AE305" s="239"/>
      <c r="AF305" s="244"/>
      <c r="AG305" s="233"/>
    </row>
    <row r="306" spans="1:33" ht="30" customHeight="1" x14ac:dyDescent="0.3">
      <c r="A306" s="230">
        <v>37</v>
      </c>
      <c r="B306" s="231">
        <v>447</v>
      </c>
      <c r="C306" s="232" t="s">
        <v>342</v>
      </c>
      <c r="D306" s="231">
        <v>2004</v>
      </c>
      <c r="E306" s="231" t="s">
        <v>830</v>
      </c>
      <c r="F306" s="231"/>
      <c r="G306" s="231">
        <v>3</v>
      </c>
      <c r="H306" s="231">
        <v>1</v>
      </c>
      <c r="I306" s="231">
        <v>1</v>
      </c>
      <c r="J306" s="231">
        <v>1</v>
      </c>
      <c r="K306" s="231" t="s">
        <v>951</v>
      </c>
      <c r="L306" s="239">
        <v>2</v>
      </c>
      <c r="M306" s="239">
        <v>1</v>
      </c>
      <c r="N306" s="239"/>
      <c r="O306" s="239">
        <v>1</v>
      </c>
      <c r="P306" s="239"/>
      <c r="Q306" s="239"/>
      <c r="R306" s="239" t="s">
        <v>266</v>
      </c>
      <c r="S306" s="239">
        <v>24</v>
      </c>
      <c r="T306" s="273">
        <f t="shared" si="15"/>
        <v>5.9259259259259256</v>
      </c>
      <c r="U306" s="239">
        <v>11</v>
      </c>
      <c r="V306" s="239">
        <v>24</v>
      </c>
      <c r="W306" s="239">
        <v>20</v>
      </c>
      <c r="X306" s="239">
        <v>28</v>
      </c>
      <c r="Y306" s="239">
        <v>30.5</v>
      </c>
      <c r="Z306" s="273">
        <f t="shared" si="16"/>
        <v>10</v>
      </c>
      <c r="AA306" s="239">
        <v>12</v>
      </c>
      <c r="AB306" s="239">
        <v>30.5</v>
      </c>
      <c r="AC306" s="239">
        <v>21.5</v>
      </c>
      <c r="AD306" s="239">
        <v>35</v>
      </c>
      <c r="AE306" s="239"/>
      <c r="AF306" s="244"/>
      <c r="AG306" s="233"/>
    </row>
    <row r="307" spans="1:33" ht="30" customHeight="1" x14ac:dyDescent="0.3">
      <c r="A307" s="230">
        <v>37</v>
      </c>
      <c r="B307" s="231">
        <v>447</v>
      </c>
      <c r="C307" s="232" t="s">
        <v>342</v>
      </c>
      <c r="D307" s="231">
        <v>2004</v>
      </c>
      <c r="E307" s="231" t="s">
        <v>830</v>
      </c>
      <c r="F307" s="231"/>
      <c r="G307" s="231">
        <v>3</v>
      </c>
      <c r="H307" s="231">
        <v>1</v>
      </c>
      <c r="I307" s="231">
        <v>1</v>
      </c>
      <c r="J307" s="231">
        <v>1</v>
      </c>
      <c r="K307" s="231" t="s">
        <v>951</v>
      </c>
      <c r="L307" s="239">
        <v>2</v>
      </c>
      <c r="M307" s="239">
        <v>1</v>
      </c>
      <c r="N307" s="239"/>
      <c r="O307" s="239">
        <v>1</v>
      </c>
      <c r="P307" s="239"/>
      <c r="Q307" s="239"/>
      <c r="R307" s="239"/>
      <c r="S307" s="239"/>
      <c r="T307" s="239"/>
      <c r="U307" s="239" t="s">
        <v>434</v>
      </c>
      <c r="V307" s="239"/>
      <c r="W307" s="239"/>
      <c r="X307" s="239"/>
      <c r="Y307" s="239"/>
      <c r="Z307" s="239"/>
      <c r="AA307" s="239" t="s">
        <v>434</v>
      </c>
      <c r="AB307" s="239"/>
      <c r="AC307" s="239"/>
      <c r="AD307" s="239"/>
      <c r="AE307" s="239"/>
      <c r="AF307" s="244" t="s">
        <v>718</v>
      </c>
      <c r="AG307" s="233"/>
    </row>
    <row r="308" spans="1:33" ht="30" customHeight="1" x14ac:dyDescent="0.3">
      <c r="A308" s="230">
        <v>37</v>
      </c>
      <c r="B308" s="231">
        <v>447</v>
      </c>
      <c r="C308" s="232" t="s">
        <v>342</v>
      </c>
      <c r="D308" s="231">
        <v>2004</v>
      </c>
      <c r="E308" s="231" t="s">
        <v>830</v>
      </c>
      <c r="F308" s="231"/>
      <c r="G308" s="231">
        <v>3</v>
      </c>
      <c r="H308" s="231">
        <v>1</v>
      </c>
      <c r="I308" s="231">
        <v>1</v>
      </c>
      <c r="J308" s="231">
        <v>1</v>
      </c>
      <c r="K308" s="231" t="s">
        <v>951</v>
      </c>
      <c r="L308" s="239">
        <v>2</v>
      </c>
      <c r="M308" s="239">
        <v>1</v>
      </c>
      <c r="N308" s="239"/>
      <c r="O308" s="239">
        <v>1</v>
      </c>
      <c r="P308" s="239" t="s">
        <v>565</v>
      </c>
      <c r="Q308" s="239"/>
      <c r="R308" s="239" t="s">
        <v>560</v>
      </c>
      <c r="S308" s="239">
        <v>3</v>
      </c>
      <c r="T308" s="273">
        <f t="shared" si="15"/>
        <v>2.074074074074074</v>
      </c>
      <c r="U308" s="239">
        <v>11</v>
      </c>
      <c r="V308" s="239">
        <v>3</v>
      </c>
      <c r="W308" s="239">
        <v>2.2000000000000002</v>
      </c>
      <c r="X308" s="239">
        <v>5</v>
      </c>
      <c r="Y308" s="239">
        <v>1.9</v>
      </c>
      <c r="Z308" s="273">
        <f t="shared" si="16"/>
        <v>2.1481481481481479</v>
      </c>
      <c r="AA308" s="239">
        <v>12</v>
      </c>
      <c r="AB308" s="239">
        <v>1.9</v>
      </c>
      <c r="AC308" s="239">
        <v>0.4</v>
      </c>
      <c r="AD308" s="239">
        <v>3.3</v>
      </c>
      <c r="AE308" s="239"/>
      <c r="AF308" s="244"/>
      <c r="AG308" s="233"/>
    </row>
    <row r="309" spans="1:33" ht="30" customHeight="1" x14ac:dyDescent="0.3">
      <c r="A309" s="230">
        <v>37</v>
      </c>
      <c r="B309" s="231">
        <v>447</v>
      </c>
      <c r="C309" s="232" t="s">
        <v>342</v>
      </c>
      <c r="D309" s="231">
        <v>2004</v>
      </c>
      <c r="E309" s="231" t="s">
        <v>830</v>
      </c>
      <c r="F309" s="231"/>
      <c r="G309" s="231">
        <v>3</v>
      </c>
      <c r="H309" s="231">
        <v>1</v>
      </c>
      <c r="I309" s="231">
        <v>1</v>
      </c>
      <c r="J309" s="231">
        <v>1</v>
      </c>
      <c r="K309" s="231" t="s">
        <v>951</v>
      </c>
      <c r="L309" s="239">
        <v>2</v>
      </c>
      <c r="M309" s="239">
        <v>1</v>
      </c>
      <c r="N309" s="239"/>
      <c r="O309" s="239">
        <v>1</v>
      </c>
      <c r="P309" s="239"/>
      <c r="Q309" s="239" t="s">
        <v>821</v>
      </c>
      <c r="R309" s="239" t="s">
        <v>266</v>
      </c>
      <c r="S309" s="239">
        <v>0.6</v>
      </c>
      <c r="T309" s="273">
        <f t="shared" si="15"/>
        <v>1.7777777777777777</v>
      </c>
      <c r="U309" s="239">
        <v>11</v>
      </c>
      <c r="V309" s="239">
        <v>0.6</v>
      </c>
      <c r="W309" s="239">
        <v>0</v>
      </c>
      <c r="X309" s="239">
        <v>2.4</v>
      </c>
      <c r="Y309" s="239">
        <v>2.8</v>
      </c>
      <c r="Z309" s="273">
        <f t="shared" si="16"/>
        <v>3.0370370370370372</v>
      </c>
      <c r="AA309" s="239">
        <v>12</v>
      </c>
      <c r="AB309" s="239">
        <v>2.8</v>
      </c>
      <c r="AC309" s="239">
        <v>0.3</v>
      </c>
      <c r="AD309" s="239">
        <v>4.4000000000000004</v>
      </c>
      <c r="AE309" s="239"/>
      <c r="AF309" s="283"/>
      <c r="AG309" s="233"/>
    </row>
    <row r="310" spans="1:33" ht="30" customHeight="1" x14ac:dyDescent="0.3">
      <c r="A310" s="230">
        <v>37</v>
      </c>
      <c r="B310" s="231">
        <v>447</v>
      </c>
      <c r="C310" s="232" t="s">
        <v>342</v>
      </c>
      <c r="D310" s="231">
        <v>2004</v>
      </c>
      <c r="E310" s="231" t="s">
        <v>830</v>
      </c>
      <c r="F310" s="231"/>
      <c r="G310" s="231">
        <v>3</v>
      </c>
      <c r="H310" s="231">
        <v>1</v>
      </c>
      <c r="I310" s="231">
        <v>1</v>
      </c>
      <c r="J310" s="231">
        <v>1</v>
      </c>
      <c r="K310" s="231" t="s">
        <v>951</v>
      </c>
      <c r="L310" s="239">
        <v>2</v>
      </c>
      <c r="M310" s="239">
        <v>1</v>
      </c>
      <c r="N310" s="239"/>
      <c r="O310" s="239">
        <v>1</v>
      </c>
      <c r="P310" s="239" t="s">
        <v>796</v>
      </c>
      <c r="Q310" s="239"/>
      <c r="R310" s="239"/>
      <c r="S310" s="303">
        <f>S309-S308</f>
        <v>-2.4</v>
      </c>
      <c r="T310" s="273">
        <f t="shared" si="15"/>
        <v>0.29629629629629622</v>
      </c>
      <c r="U310" s="239">
        <v>11</v>
      </c>
      <c r="V310" s="239">
        <f>V308-V309</f>
        <v>2.4</v>
      </c>
      <c r="W310" s="239">
        <f>W308-W309</f>
        <v>2.2000000000000002</v>
      </c>
      <c r="X310" s="239">
        <f>X308-X309</f>
        <v>2.6</v>
      </c>
      <c r="Y310" s="303">
        <f>Y309-Y308</f>
        <v>0.89999999999999991</v>
      </c>
      <c r="Z310" s="273">
        <f t="shared" si="16"/>
        <v>0.88888888888888928</v>
      </c>
      <c r="AA310" s="239">
        <v>12</v>
      </c>
      <c r="AB310" s="239">
        <f>AB308-AB309</f>
        <v>-0.89999999999999991</v>
      </c>
      <c r="AC310" s="239">
        <f>AC308-AC309</f>
        <v>0.10000000000000003</v>
      </c>
      <c r="AD310" s="239">
        <f>AD308-AD309</f>
        <v>-1.1000000000000005</v>
      </c>
      <c r="AE310" s="239"/>
      <c r="AF310" s="312" t="s">
        <v>837</v>
      </c>
      <c r="AG310" s="233"/>
    </row>
    <row r="311" spans="1:33" ht="30" customHeight="1" x14ac:dyDescent="0.3">
      <c r="A311" s="230">
        <v>37</v>
      </c>
      <c r="B311" s="231">
        <v>447</v>
      </c>
      <c r="C311" s="232" t="s">
        <v>342</v>
      </c>
      <c r="D311" s="231">
        <v>2004</v>
      </c>
      <c r="E311" s="231" t="s">
        <v>830</v>
      </c>
      <c r="F311" s="231"/>
      <c r="G311" s="231">
        <v>3</v>
      </c>
      <c r="H311" s="231">
        <v>1</v>
      </c>
      <c r="I311" s="231">
        <v>1</v>
      </c>
      <c r="J311" s="231">
        <v>1</v>
      </c>
      <c r="K311" s="231" t="s">
        <v>951</v>
      </c>
      <c r="L311" s="239">
        <v>2</v>
      </c>
      <c r="M311" s="239">
        <v>1</v>
      </c>
      <c r="N311" s="239"/>
      <c r="O311" s="239">
        <v>1</v>
      </c>
      <c r="P311" s="239"/>
      <c r="Q311" s="313" t="s">
        <v>931</v>
      </c>
      <c r="R311" s="274"/>
      <c r="S311" s="154">
        <v>0.7</v>
      </c>
      <c r="T311" s="314">
        <v>1.4</v>
      </c>
      <c r="U311" s="274">
        <v>11</v>
      </c>
      <c r="V311" s="274"/>
      <c r="W311" s="274"/>
      <c r="X311" s="274"/>
      <c r="Y311" s="154">
        <v>2.2000000000000002</v>
      </c>
      <c r="Z311" s="314">
        <v>3.1</v>
      </c>
      <c r="AA311" s="274">
        <v>12</v>
      </c>
      <c r="AB311" s="239"/>
      <c r="AC311" s="239"/>
      <c r="AD311" s="239"/>
      <c r="AE311" s="239"/>
      <c r="AF311" s="312"/>
      <c r="AG311" s="233"/>
    </row>
    <row r="312" spans="1:33" ht="30" customHeight="1" x14ac:dyDescent="0.3">
      <c r="A312" s="230">
        <v>37</v>
      </c>
      <c r="B312" s="231">
        <v>447</v>
      </c>
      <c r="C312" s="232" t="s">
        <v>342</v>
      </c>
      <c r="D312" s="231">
        <v>2004</v>
      </c>
      <c r="E312" s="231" t="s">
        <v>830</v>
      </c>
      <c r="F312" s="231"/>
      <c r="G312" s="231">
        <v>3</v>
      </c>
      <c r="H312" s="231">
        <v>1</v>
      </c>
      <c r="I312" s="231">
        <v>1</v>
      </c>
      <c r="J312" s="231">
        <v>1</v>
      </c>
      <c r="K312" s="231" t="s">
        <v>951</v>
      </c>
      <c r="L312" s="239">
        <v>2</v>
      </c>
      <c r="M312" s="239">
        <v>1</v>
      </c>
      <c r="N312" s="239"/>
      <c r="O312" s="239">
        <v>1</v>
      </c>
      <c r="P312" s="239" t="s">
        <v>566</v>
      </c>
      <c r="Q312" s="239"/>
      <c r="R312" s="239" t="s">
        <v>560</v>
      </c>
      <c r="S312" s="239">
        <v>19</v>
      </c>
      <c r="T312" s="273">
        <f t="shared" si="15"/>
        <v>10.37037037037037</v>
      </c>
      <c r="U312" s="239">
        <v>11</v>
      </c>
      <c r="V312" s="239">
        <v>19</v>
      </c>
      <c r="W312" s="239">
        <v>14</v>
      </c>
      <c r="X312" s="239">
        <v>28</v>
      </c>
      <c r="Y312" s="239">
        <v>10</v>
      </c>
      <c r="Z312" s="273">
        <f t="shared" si="16"/>
        <v>12.962962962962962</v>
      </c>
      <c r="AA312" s="239">
        <v>12</v>
      </c>
      <c r="AB312" s="239">
        <v>10</v>
      </c>
      <c r="AC312" s="239">
        <v>3.8</v>
      </c>
      <c r="AD312" s="239">
        <v>21.3</v>
      </c>
      <c r="AE312" s="239"/>
      <c r="AF312" s="244"/>
      <c r="AG312" s="233"/>
    </row>
    <row r="313" spans="1:33" ht="30" customHeight="1" x14ac:dyDescent="0.3">
      <c r="A313" s="230">
        <v>37</v>
      </c>
      <c r="B313" s="231">
        <v>447</v>
      </c>
      <c r="C313" s="232" t="s">
        <v>342</v>
      </c>
      <c r="D313" s="231">
        <v>2004</v>
      </c>
      <c r="E313" s="231" t="s">
        <v>830</v>
      </c>
      <c r="F313" s="231"/>
      <c r="G313" s="231">
        <v>3</v>
      </c>
      <c r="H313" s="231">
        <v>1</v>
      </c>
      <c r="I313" s="231">
        <v>1</v>
      </c>
      <c r="J313" s="231">
        <v>1</v>
      </c>
      <c r="K313" s="231" t="s">
        <v>951</v>
      </c>
      <c r="L313" s="239">
        <v>2</v>
      </c>
      <c r="M313" s="239">
        <v>1</v>
      </c>
      <c r="N313" s="239"/>
      <c r="O313" s="239">
        <v>1</v>
      </c>
      <c r="P313" s="239"/>
      <c r="Q313" s="239"/>
      <c r="R313" s="239" t="s">
        <v>266</v>
      </c>
      <c r="S313" s="239">
        <v>7</v>
      </c>
      <c r="T313" s="273">
        <f t="shared" si="15"/>
        <v>9.6296296296296298</v>
      </c>
      <c r="U313" s="239">
        <v>11</v>
      </c>
      <c r="V313" s="239">
        <v>7</v>
      </c>
      <c r="W313" s="239">
        <v>0</v>
      </c>
      <c r="X313" s="239">
        <v>13</v>
      </c>
      <c r="Y313" s="239">
        <v>15.5</v>
      </c>
      <c r="Z313" s="273">
        <f t="shared" si="16"/>
        <v>17.555555555555554</v>
      </c>
      <c r="AA313" s="239">
        <v>12</v>
      </c>
      <c r="AB313" s="239">
        <v>15.5</v>
      </c>
      <c r="AC313" s="239">
        <v>2.2999999999999998</v>
      </c>
      <c r="AD313" s="239">
        <v>26</v>
      </c>
      <c r="AE313" s="239"/>
      <c r="AF313" s="244"/>
      <c r="AG313" s="233"/>
    </row>
    <row r="314" spans="1:33" ht="30" customHeight="1" x14ac:dyDescent="0.3">
      <c r="A314" s="230">
        <v>37</v>
      </c>
      <c r="B314" s="231">
        <v>447</v>
      </c>
      <c r="C314" s="232" t="s">
        <v>342</v>
      </c>
      <c r="D314" s="231">
        <v>2004</v>
      </c>
      <c r="E314" s="231" t="s">
        <v>830</v>
      </c>
      <c r="F314" s="231"/>
      <c r="G314" s="231">
        <v>3</v>
      </c>
      <c r="H314" s="231">
        <v>1</v>
      </c>
      <c r="I314" s="231">
        <v>1</v>
      </c>
      <c r="J314" s="231">
        <v>1</v>
      </c>
      <c r="K314" s="231" t="s">
        <v>951</v>
      </c>
      <c r="L314" s="239">
        <v>2</v>
      </c>
      <c r="M314" s="239">
        <v>1</v>
      </c>
      <c r="N314" s="239"/>
      <c r="O314" s="239">
        <v>1</v>
      </c>
      <c r="P314" s="239"/>
      <c r="Q314" s="239"/>
      <c r="R314" s="239"/>
      <c r="S314" s="239"/>
      <c r="T314" s="239"/>
      <c r="U314" s="239" t="s">
        <v>434</v>
      </c>
      <c r="V314" s="239"/>
      <c r="W314" s="239"/>
      <c r="X314" s="239"/>
      <c r="Y314" s="239"/>
      <c r="Z314" s="239"/>
      <c r="AA314" s="239">
        <v>5.7999999999999996E-3</v>
      </c>
      <c r="AB314" s="239"/>
      <c r="AC314" s="239"/>
      <c r="AD314" s="239"/>
      <c r="AE314" s="239"/>
      <c r="AF314" s="244" t="s">
        <v>718</v>
      </c>
      <c r="AG314" s="233"/>
    </row>
    <row r="315" spans="1:33" ht="30" customHeight="1" x14ac:dyDescent="0.3">
      <c r="A315" s="230">
        <v>37</v>
      </c>
      <c r="B315" s="231">
        <v>447</v>
      </c>
      <c r="C315" s="232" t="s">
        <v>342</v>
      </c>
      <c r="D315" s="231">
        <v>2004</v>
      </c>
      <c r="E315" s="231" t="s">
        <v>830</v>
      </c>
      <c r="F315" s="231"/>
      <c r="G315" s="231">
        <v>3</v>
      </c>
      <c r="H315" s="231">
        <v>1</v>
      </c>
      <c r="I315" s="231">
        <v>1</v>
      </c>
      <c r="J315" s="231">
        <v>1</v>
      </c>
      <c r="K315" s="231" t="s">
        <v>951</v>
      </c>
      <c r="L315" s="239">
        <v>2</v>
      </c>
      <c r="M315" s="239">
        <v>1</v>
      </c>
      <c r="N315" s="239"/>
      <c r="O315" s="239">
        <v>1</v>
      </c>
      <c r="P315" s="239" t="s">
        <v>879</v>
      </c>
      <c r="Q315" s="239" t="s">
        <v>880</v>
      </c>
      <c r="R315" s="239" t="s">
        <v>560</v>
      </c>
      <c r="S315" s="239">
        <v>8.4</v>
      </c>
      <c r="T315" s="273">
        <f t="shared" si="15"/>
        <v>5.333333333333333</v>
      </c>
      <c r="U315" s="239">
        <v>11</v>
      </c>
      <c r="V315" s="239">
        <v>8.4</v>
      </c>
      <c r="W315" s="239">
        <v>3.8</v>
      </c>
      <c r="X315" s="239">
        <v>11</v>
      </c>
      <c r="Y315" s="239" t="s">
        <v>881</v>
      </c>
      <c r="Z315" s="239"/>
      <c r="AA315" s="239">
        <v>12</v>
      </c>
      <c r="AB315" s="239"/>
      <c r="AC315" s="239"/>
      <c r="AD315" s="239"/>
      <c r="AE315" s="239"/>
      <c r="AF315" s="244" t="s">
        <v>883</v>
      </c>
      <c r="AG315" s="233"/>
    </row>
    <row r="316" spans="1:33" ht="30" customHeight="1" x14ac:dyDescent="0.3">
      <c r="A316" s="230">
        <v>37</v>
      </c>
      <c r="B316" s="231">
        <v>447</v>
      </c>
      <c r="C316" s="232" t="s">
        <v>342</v>
      </c>
      <c r="D316" s="231">
        <v>2004</v>
      </c>
      <c r="E316" s="231" t="s">
        <v>830</v>
      </c>
      <c r="F316" s="231"/>
      <c r="G316" s="231">
        <v>3</v>
      </c>
      <c r="H316" s="231">
        <v>1</v>
      </c>
      <c r="I316" s="231">
        <v>1</v>
      </c>
      <c r="J316" s="231">
        <v>1</v>
      </c>
      <c r="K316" s="231" t="s">
        <v>951</v>
      </c>
      <c r="L316" s="239">
        <v>2</v>
      </c>
      <c r="M316" s="239">
        <v>1</v>
      </c>
      <c r="N316" s="239"/>
      <c r="O316" s="239">
        <v>1</v>
      </c>
      <c r="P316" s="239" t="s">
        <v>882</v>
      </c>
      <c r="Q316" s="239" t="s">
        <v>880</v>
      </c>
      <c r="R316" s="239" t="s">
        <v>560</v>
      </c>
      <c r="S316" s="239">
        <v>1</v>
      </c>
      <c r="T316" s="246">
        <f t="shared" si="15"/>
        <v>1.333333333333333</v>
      </c>
      <c r="U316" s="239">
        <v>11</v>
      </c>
      <c r="V316" s="239">
        <v>1</v>
      </c>
      <c r="W316" s="239">
        <v>0.1</v>
      </c>
      <c r="X316" s="239">
        <v>1.9</v>
      </c>
      <c r="Y316" s="239" t="s">
        <v>881</v>
      </c>
      <c r="Z316" s="239"/>
      <c r="AA316" s="239"/>
      <c r="AB316" s="239"/>
      <c r="AC316" s="239"/>
      <c r="AD316" s="239"/>
      <c r="AE316" s="239"/>
      <c r="AF316" s="244"/>
      <c r="AG316" s="233"/>
    </row>
    <row r="317" spans="1:33" s="269" customFormat="1" ht="30" customHeight="1" x14ac:dyDescent="0.3">
      <c r="A317" s="230">
        <v>38</v>
      </c>
      <c r="B317" s="231">
        <v>1444</v>
      </c>
      <c r="C317" s="232" t="s">
        <v>345</v>
      </c>
      <c r="D317" s="231">
        <v>2003</v>
      </c>
      <c r="E317" s="231" t="s">
        <v>830</v>
      </c>
      <c r="F317" s="231">
        <v>1</v>
      </c>
      <c r="G317" s="231">
        <v>1</v>
      </c>
      <c r="H317" s="231">
        <v>1</v>
      </c>
      <c r="I317" s="231">
        <v>0</v>
      </c>
      <c r="J317" s="231">
        <v>1</v>
      </c>
      <c r="K317" s="231" t="s">
        <v>951</v>
      </c>
      <c r="L317" s="239">
        <v>3</v>
      </c>
      <c r="M317" s="239">
        <v>1</v>
      </c>
      <c r="N317" s="239" t="s">
        <v>967</v>
      </c>
      <c r="O317" s="239">
        <v>4</v>
      </c>
      <c r="P317" s="239" t="s">
        <v>567</v>
      </c>
      <c r="Q317" s="239" t="s">
        <v>922</v>
      </c>
      <c r="R317" s="239" t="s">
        <v>266</v>
      </c>
      <c r="S317" s="239">
        <v>175</v>
      </c>
      <c r="T317" s="273">
        <f t="shared" si="15"/>
        <v>115.55555555555554</v>
      </c>
      <c r="U317" s="239">
        <v>15</v>
      </c>
      <c r="V317" s="239">
        <v>175</v>
      </c>
      <c r="W317" s="239">
        <v>90</v>
      </c>
      <c r="X317" s="239">
        <v>246</v>
      </c>
      <c r="Y317" s="239">
        <v>150</v>
      </c>
      <c r="Z317" s="273">
        <f t="shared" si="16"/>
        <v>99.259259259259252</v>
      </c>
      <c r="AA317" s="239">
        <v>15</v>
      </c>
      <c r="AB317" s="239">
        <v>150</v>
      </c>
      <c r="AC317" s="239">
        <v>88</v>
      </c>
      <c r="AD317" s="239">
        <v>222</v>
      </c>
      <c r="AE317" s="239"/>
      <c r="AF317" s="239"/>
      <c r="AG317" s="230"/>
    </row>
    <row r="318" spans="1:33" s="236" customFormat="1" ht="30" customHeight="1" x14ac:dyDescent="0.3">
      <c r="A318" s="230">
        <v>38</v>
      </c>
      <c r="B318" s="231">
        <v>1444</v>
      </c>
      <c r="C318" s="232" t="s">
        <v>345</v>
      </c>
      <c r="D318" s="231">
        <v>2003</v>
      </c>
      <c r="E318" s="231" t="s">
        <v>830</v>
      </c>
      <c r="F318" s="231"/>
      <c r="G318" s="231">
        <v>1</v>
      </c>
      <c r="H318" s="231">
        <v>1</v>
      </c>
      <c r="I318" s="231">
        <v>0</v>
      </c>
      <c r="J318" s="231">
        <v>1</v>
      </c>
      <c r="K318" s="231" t="s">
        <v>951</v>
      </c>
      <c r="L318" s="239">
        <v>3</v>
      </c>
      <c r="M318" s="239">
        <v>1</v>
      </c>
      <c r="N318" s="239"/>
      <c r="O318" s="239">
        <v>4</v>
      </c>
      <c r="P318" s="239" t="s">
        <v>567</v>
      </c>
      <c r="Q318" s="239"/>
      <c r="R318" s="239" t="s">
        <v>255</v>
      </c>
      <c r="S318" s="239">
        <v>136</v>
      </c>
      <c r="T318" s="273">
        <f t="shared" si="15"/>
        <v>184.44444444444443</v>
      </c>
      <c r="U318" s="239">
        <v>15</v>
      </c>
      <c r="V318" s="239">
        <v>136</v>
      </c>
      <c r="W318" s="239">
        <v>35</v>
      </c>
      <c r="X318" s="239">
        <v>284</v>
      </c>
      <c r="Y318" s="239">
        <v>319</v>
      </c>
      <c r="Z318" s="273">
        <f t="shared" si="16"/>
        <v>161.48148148148147</v>
      </c>
      <c r="AA318" s="239">
        <v>15</v>
      </c>
      <c r="AB318" s="239">
        <v>319</v>
      </c>
      <c r="AC318" s="239">
        <v>212</v>
      </c>
      <c r="AD318" s="239">
        <v>430</v>
      </c>
      <c r="AE318" s="239"/>
      <c r="AF318" s="244"/>
      <c r="AG318" s="233"/>
    </row>
    <row r="319" spans="1:33" s="151" customFormat="1" ht="30" customHeight="1" x14ac:dyDescent="0.3">
      <c r="A319" s="230">
        <v>22</v>
      </c>
      <c r="B319" s="231" t="s">
        <v>841</v>
      </c>
      <c r="C319" s="232" t="s">
        <v>689</v>
      </c>
      <c r="D319" s="231">
        <v>2010</v>
      </c>
      <c r="E319" s="231" t="s">
        <v>817</v>
      </c>
      <c r="F319" s="231">
        <v>1</v>
      </c>
      <c r="G319" s="231">
        <v>3</v>
      </c>
      <c r="H319" s="231">
        <v>1</v>
      </c>
      <c r="I319" s="231">
        <v>1</v>
      </c>
      <c r="J319" s="231">
        <v>1</v>
      </c>
      <c r="K319" s="231" t="s">
        <v>951</v>
      </c>
      <c r="L319" s="239">
        <v>2</v>
      </c>
      <c r="M319" s="239">
        <v>2</v>
      </c>
      <c r="N319" s="239">
        <v>77.400000000000006</v>
      </c>
      <c r="O319" s="239">
        <v>1</v>
      </c>
      <c r="P319" s="239" t="s">
        <v>397</v>
      </c>
      <c r="Q319" s="239" t="s">
        <v>809</v>
      </c>
      <c r="R319" s="239" t="s">
        <v>291</v>
      </c>
      <c r="S319" s="239">
        <v>8</v>
      </c>
      <c r="T319" s="273">
        <f>ABS((X319-W319)/1.35)</f>
        <v>3.3333333333333339</v>
      </c>
      <c r="U319" s="239">
        <v>31</v>
      </c>
      <c r="V319" s="239">
        <v>8</v>
      </c>
      <c r="W319" s="239">
        <v>5.8</v>
      </c>
      <c r="X319" s="239">
        <v>10.3</v>
      </c>
      <c r="Y319" s="239">
        <v>12.6</v>
      </c>
      <c r="Z319" s="273">
        <f>ABS((AD319-AC319)/1.35)</f>
        <v>5.6296296296296289</v>
      </c>
      <c r="AA319" s="239">
        <v>30</v>
      </c>
      <c r="AB319" s="239">
        <v>12.6</v>
      </c>
      <c r="AC319" s="239">
        <v>8.6</v>
      </c>
      <c r="AD319" s="239">
        <v>16.2</v>
      </c>
      <c r="AE319" s="239">
        <v>4.0000000000000001E-3</v>
      </c>
      <c r="AF319" s="244" t="s">
        <v>719</v>
      </c>
      <c r="AG319" s="233"/>
    </row>
    <row r="320" spans="1:33" s="243" customFormat="1" ht="30" customHeight="1" x14ac:dyDescent="0.3">
      <c r="A320" s="230">
        <v>22</v>
      </c>
      <c r="B320" s="231" t="s">
        <v>841</v>
      </c>
      <c r="C320" s="232" t="s">
        <v>689</v>
      </c>
      <c r="D320" s="231">
        <v>2010</v>
      </c>
      <c r="E320" s="231" t="s">
        <v>816</v>
      </c>
      <c r="F320" s="231"/>
      <c r="G320" s="231">
        <v>3</v>
      </c>
      <c r="H320" s="231">
        <v>1</v>
      </c>
      <c r="I320" s="231">
        <v>1</v>
      </c>
      <c r="J320" s="231">
        <v>1</v>
      </c>
      <c r="K320" s="231" t="s">
        <v>951</v>
      </c>
      <c r="L320" s="239">
        <v>2</v>
      </c>
      <c r="M320" s="239">
        <v>2</v>
      </c>
      <c r="N320" s="239"/>
      <c r="O320" s="239">
        <v>1</v>
      </c>
      <c r="P320" s="239" t="s">
        <v>386</v>
      </c>
      <c r="Q320" s="239" t="s">
        <v>386</v>
      </c>
      <c r="R320" s="239" t="s">
        <v>291</v>
      </c>
      <c r="S320" s="239" t="s">
        <v>250</v>
      </c>
      <c r="T320" s="239"/>
      <c r="U320" s="239"/>
      <c r="V320" s="239"/>
      <c r="W320" s="239"/>
      <c r="X320" s="239"/>
      <c r="Y320" s="239" t="s">
        <v>250</v>
      </c>
      <c r="Z320" s="239"/>
      <c r="AA320" s="239"/>
      <c r="AB320" s="239"/>
      <c r="AC320" s="239"/>
      <c r="AD320" s="239"/>
      <c r="AE320" s="239">
        <v>0.375</v>
      </c>
      <c r="AF320" s="244" t="s">
        <v>720</v>
      </c>
      <c r="AG320" s="230"/>
    </row>
    <row r="321" spans="1:33" s="271" customFormat="1" ht="30" customHeight="1" x14ac:dyDescent="0.3">
      <c r="A321" s="230">
        <v>22</v>
      </c>
      <c r="B321" s="231" t="s">
        <v>841</v>
      </c>
      <c r="C321" s="232" t="s">
        <v>689</v>
      </c>
      <c r="D321" s="231">
        <v>2010</v>
      </c>
      <c r="E321" s="231" t="s">
        <v>816</v>
      </c>
      <c r="F321" s="231"/>
      <c r="G321" s="231">
        <v>3</v>
      </c>
      <c r="H321" s="231">
        <v>1</v>
      </c>
      <c r="I321" s="231">
        <v>1</v>
      </c>
      <c r="J321" s="231">
        <v>1</v>
      </c>
      <c r="K321" s="231" t="s">
        <v>951</v>
      </c>
      <c r="L321" s="239">
        <v>2</v>
      </c>
      <c r="M321" s="239">
        <v>2</v>
      </c>
      <c r="N321" s="239"/>
      <c r="O321" s="239">
        <v>1</v>
      </c>
      <c r="P321" s="239" t="s">
        <v>395</v>
      </c>
      <c r="Q321" s="239" t="s">
        <v>821</v>
      </c>
      <c r="R321" s="239" t="s">
        <v>291</v>
      </c>
      <c r="S321" s="239">
        <v>2.1</v>
      </c>
      <c r="T321" s="273">
        <f>ABS((X321-W321)/1.35)</f>
        <v>2.2962962962962963</v>
      </c>
      <c r="U321" s="239">
        <v>31</v>
      </c>
      <c r="V321" s="239">
        <v>2.1</v>
      </c>
      <c r="W321" s="239">
        <v>0.6</v>
      </c>
      <c r="X321" s="239">
        <v>3.7</v>
      </c>
      <c r="Y321" s="239">
        <v>4.4000000000000004</v>
      </c>
      <c r="Z321" s="273">
        <f>ABS((AD321-AC321)/1.35)</f>
        <v>8.9629629629629619</v>
      </c>
      <c r="AA321" s="239">
        <v>30</v>
      </c>
      <c r="AB321" s="239">
        <v>4.4000000000000004</v>
      </c>
      <c r="AC321" s="239">
        <v>1.9</v>
      </c>
      <c r="AD321" s="239">
        <v>14</v>
      </c>
      <c r="AE321" s="239">
        <v>1.6E-2</v>
      </c>
      <c r="AF321" s="283" t="s">
        <v>568</v>
      </c>
      <c r="AG321" s="230"/>
    </row>
    <row r="322" spans="1:33" s="276" customFormat="1" ht="30" customHeight="1" x14ac:dyDescent="0.3">
      <c r="A322" s="230">
        <v>21</v>
      </c>
      <c r="B322" s="231" t="s">
        <v>843</v>
      </c>
      <c r="C322" s="232" t="s">
        <v>355</v>
      </c>
      <c r="D322" s="231">
        <v>2011</v>
      </c>
      <c r="E322" s="231" t="s">
        <v>817</v>
      </c>
      <c r="F322" s="231">
        <v>1</v>
      </c>
      <c r="G322" s="231">
        <v>3</v>
      </c>
      <c r="H322" s="231">
        <v>1</v>
      </c>
      <c r="I322" s="231">
        <v>1</v>
      </c>
      <c r="J322" s="231">
        <v>1</v>
      </c>
      <c r="K322" s="231" t="s">
        <v>951</v>
      </c>
      <c r="L322" s="239">
        <v>3</v>
      </c>
      <c r="M322" s="239">
        <v>1</v>
      </c>
      <c r="N322" s="239">
        <v>83.3</v>
      </c>
      <c r="O322" s="239">
        <v>2</v>
      </c>
      <c r="P322" s="239" t="s">
        <v>923</v>
      </c>
      <c r="Q322" s="239"/>
      <c r="R322" s="239" t="s">
        <v>411</v>
      </c>
      <c r="S322" s="283"/>
      <c r="T322" s="283"/>
      <c r="U322" s="283">
        <v>25</v>
      </c>
      <c r="V322" s="283"/>
      <c r="W322" s="283"/>
      <c r="X322" s="283"/>
      <c r="Y322" s="283"/>
      <c r="Z322" s="283"/>
      <c r="AA322" s="283">
        <v>19</v>
      </c>
      <c r="AB322" s="283"/>
      <c r="AC322" s="283"/>
      <c r="AD322" s="283"/>
      <c r="AE322" s="239">
        <v>0.73</v>
      </c>
      <c r="AF322" s="283"/>
      <c r="AG322" s="275"/>
    </row>
    <row r="323" spans="1:33" s="276" customFormat="1" ht="30" customHeight="1" x14ac:dyDescent="0.3">
      <c r="A323" s="230">
        <v>21</v>
      </c>
      <c r="B323" s="231" t="s">
        <v>843</v>
      </c>
      <c r="C323" s="232" t="s">
        <v>355</v>
      </c>
      <c r="D323" s="231">
        <v>2011</v>
      </c>
      <c r="E323" s="231" t="s">
        <v>816</v>
      </c>
      <c r="F323" s="231"/>
      <c r="G323" s="231">
        <v>3</v>
      </c>
      <c r="H323" s="231">
        <v>1</v>
      </c>
      <c r="I323" s="231">
        <v>1</v>
      </c>
      <c r="J323" s="231">
        <v>1</v>
      </c>
      <c r="K323" s="231" t="s">
        <v>951</v>
      </c>
      <c r="L323" s="239">
        <v>3</v>
      </c>
      <c r="M323" s="239">
        <v>1</v>
      </c>
      <c r="N323" s="239"/>
      <c r="O323" s="239">
        <v>2</v>
      </c>
      <c r="P323" s="239"/>
      <c r="Q323" s="239" t="s">
        <v>924</v>
      </c>
      <c r="R323" s="239" t="s">
        <v>266</v>
      </c>
      <c r="S323" s="315">
        <v>0.108</v>
      </c>
      <c r="T323" s="283"/>
      <c r="U323" s="283">
        <v>25</v>
      </c>
      <c r="V323" s="283"/>
      <c r="W323" s="283"/>
      <c r="X323" s="283"/>
      <c r="Y323" s="283"/>
      <c r="Z323" s="283"/>
      <c r="AA323" s="283">
        <v>19</v>
      </c>
      <c r="AB323" s="283"/>
      <c r="AC323" s="283"/>
      <c r="AD323" s="283"/>
      <c r="AE323" s="239">
        <v>0.10199999999999999</v>
      </c>
      <c r="AF323" s="283"/>
      <c r="AG323" s="275"/>
    </row>
    <row r="324" spans="1:33" s="276" customFormat="1" ht="30" customHeight="1" x14ac:dyDescent="0.3">
      <c r="A324" s="230">
        <v>21</v>
      </c>
      <c r="B324" s="231" t="s">
        <v>843</v>
      </c>
      <c r="C324" s="232" t="s">
        <v>355</v>
      </c>
      <c r="D324" s="231">
        <v>2011</v>
      </c>
      <c r="E324" s="231" t="s">
        <v>816</v>
      </c>
      <c r="F324" s="231"/>
      <c r="G324" s="231">
        <v>3</v>
      </c>
      <c r="H324" s="231">
        <v>1</v>
      </c>
      <c r="I324" s="231">
        <v>1</v>
      </c>
      <c r="J324" s="231">
        <v>1</v>
      </c>
      <c r="K324" s="231" t="s">
        <v>951</v>
      </c>
      <c r="L324" s="239">
        <v>3</v>
      </c>
      <c r="M324" s="239">
        <v>1</v>
      </c>
      <c r="N324" s="239"/>
      <c r="O324" s="239">
        <v>2</v>
      </c>
      <c r="P324" s="239"/>
      <c r="Q324" s="239"/>
      <c r="R324" s="239" t="s">
        <v>235</v>
      </c>
      <c r="S324" s="315">
        <v>0.38700000000000001</v>
      </c>
      <c r="T324" s="283"/>
      <c r="U324" s="283">
        <v>25</v>
      </c>
      <c r="V324" s="283"/>
      <c r="W324" s="283"/>
      <c r="X324" s="283"/>
      <c r="Y324" s="283"/>
      <c r="Z324" s="283"/>
      <c r="AA324" s="283">
        <v>19</v>
      </c>
      <c r="AB324" s="283"/>
      <c r="AC324" s="283"/>
      <c r="AD324" s="283"/>
      <c r="AE324" s="239" t="s">
        <v>258</v>
      </c>
      <c r="AF324" s="283"/>
      <c r="AG324" s="275"/>
    </row>
    <row r="325" spans="1:33" s="276" customFormat="1" ht="30" customHeight="1" x14ac:dyDescent="0.3">
      <c r="A325" s="230">
        <v>21</v>
      </c>
      <c r="B325" s="231" t="s">
        <v>843</v>
      </c>
      <c r="C325" s="232" t="s">
        <v>355</v>
      </c>
      <c r="D325" s="231">
        <v>2011</v>
      </c>
      <c r="E325" s="231" t="s">
        <v>816</v>
      </c>
      <c r="F325" s="231"/>
      <c r="G325" s="231">
        <v>3</v>
      </c>
      <c r="H325" s="231">
        <v>1</v>
      </c>
      <c r="I325" s="231">
        <v>1</v>
      </c>
      <c r="J325" s="231">
        <v>1</v>
      </c>
      <c r="K325" s="231" t="s">
        <v>951</v>
      </c>
      <c r="L325" s="239">
        <v>3</v>
      </c>
      <c r="M325" s="239">
        <v>1</v>
      </c>
      <c r="N325" s="239"/>
      <c r="O325" s="239">
        <v>2</v>
      </c>
      <c r="P325" s="239"/>
      <c r="Q325" s="239" t="s">
        <v>906</v>
      </c>
      <c r="R325" s="316" t="s">
        <v>255</v>
      </c>
      <c r="S325" s="315">
        <v>0.63500000000000001</v>
      </c>
      <c r="T325" s="283"/>
      <c r="U325" s="283">
        <v>25</v>
      </c>
      <c r="V325" s="283"/>
      <c r="W325" s="283"/>
      <c r="X325" s="283"/>
      <c r="Y325" s="283"/>
      <c r="Z325" s="283"/>
      <c r="AA325" s="283">
        <v>19</v>
      </c>
      <c r="AB325" s="283"/>
      <c r="AC325" s="283"/>
      <c r="AD325" s="283"/>
      <c r="AE325" s="239" t="s">
        <v>258</v>
      </c>
      <c r="AF325" s="283"/>
      <c r="AG325" s="275"/>
    </row>
    <row r="326" spans="1:33" s="276" customFormat="1" ht="30" customHeight="1" x14ac:dyDescent="0.3">
      <c r="A326" s="230">
        <v>21</v>
      </c>
      <c r="B326" s="231" t="s">
        <v>843</v>
      </c>
      <c r="C326" s="232" t="s">
        <v>355</v>
      </c>
      <c r="D326" s="231">
        <v>2011</v>
      </c>
      <c r="E326" s="231" t="s">
        <v>816</v>
      </c>
      <c r="F326" s="231"/>
      <c r="G326" s="231">
        <v>3</v>
      </c>
      <c r="H326" s="231">
        <v>1</v>
      </c>
      <c r="I326" s="231">
        <v>1</v>
      </c>
      <c r="J326" s="231">
        <v>1</v>
      </c>
      <c r="K326" s="231" t="s">
        <v>951</v>
      </c>
      <c r="L326" s="239">
        <v>3</v>
      </c>
      <c r="M326" s="239">
        <v>1</v>
      </c>
      <c r="N326" s="239"/>
      <c r="O326" s="239">
        <v>2</v>
      </c>
      <c r="P326" s="245" t="s">
        <v>395</v>
      </c>
      <c r="Q326" s="245"/>
      <c r="R326" s="239" t="s">
        <v>411</v>
      </c>
      <c r="S326" s="283">
        <v>13.8</v>
      </c>
      <c r="T326" s="283"/>
      <c r="U326" s="283">
        <v>25</v>
      </c>
      <c r="V326" s="283"/>
      <c r="W326" s="283"/>
      <c r="X326" s="283"/>
      <c r="Y326" s="283">
        <v>11.2</v>
      </c>
      <c r="Z326" s="283"/>
      <c r="AA326" s="283">
        <v>19</v>
      </c>
      <c r="AB326" s="283"/>
      <c r="AC326" s="283"/>
      <c r="AD326" s="283"/>
      <c r="AE326" s="239" t="s">
        <v>569</v>
      </c>
      <c r="AF326" s="283" t="s">
        <v>721</v>
      </c>
      <c r="AG326" s="275"/>
    </row>
    <row r="327" spans="1:33" s="276" customFormat="1" ht="30" customHeight="1" x14ac:dyDescent="0.3">
      <c r="A327" s="230">
        <v>21</v>
      </c>
      <c r="B327" s="231" t="s">
        <v>843</v>
      </c>
      <c r="C327" s="232" t="s">
        <v>355</v>
      </c>
      <c r="D327" s="231">
        <v>2011</v>
      </c>
      <c r="E327" s="231" t="s">
        <v>816</v>
      </c>
      <c r="F327" s="231"/>
      <c r="G327" s="231">
        <v>3</v>
      </c>
      <c r="H327" s="231">
        <v>1</v>
      </c>
      <c r="I327" s="231">
        <v>1</v>
      </c>
      <c r="J327" s="231">
        <v>1</v>
      </c>
      <c r="K327" s="231" t="s">
        <v>951</v>
      </c>
      <c r="L327" s="239">
        <v>3</v>
      </c>
      <c r="M327" s="239">
        <v>1</v>
      </c>
      <c r="N327" s="239"/>
      <c r="O327" s="239">
        <v>2</v>
      </c>
      <c r="P327" s="239"/>
      <c r="Q327" s="239"/>
      <c r="R327" s="239" t="s">
        <v>266</v>
      </c>
      <c r="S327" s="283">
        <v>9.1</v>
      </c>
      <c r="T327" s="283"/>
      <c r="U327" s="283">
        <v>25</v>
      </c>
      <c r="V327" s="283"/>
      <c r="W327" s="283"/>
      <c r="X327" s="283"/>
      <c r="Y327" s="283">
        <v>16</v>
      </c>
      <c r="Z327" s="283">
        <v>0.9</v>
      </c>
      <c r="AA327" s="283">
        <v>19</v>
      </c>
      <c r="AB327" s="283"/>
      <c r="AC327" s="283"/>
      <c r="AD327" s="283"/>
      <c r="AE327" s="239">
        <v>0.34</v>
      </c>
      <c r="AF327" s="283" t="s">
        <v>570</v>
      </c>
      <c r="AG327" s="275"/>
    </row>
    <row r="328" spans="1:33" s="276" customFormat="1" ht="30" customHeight="1" x14ac:dyDescent="0.3">
      <c r="A328" s="230">
        <v>21</v>
      </c>
      <c r="B328" s="231" t="s">
        <v>843</v>
      </c>
      <c r="C328" s="232" t="s">
        <v>355</v>
      </c>
      <c r="D328" s="231">
        <v>2011</v>
      </c>
      <c r="E328" s="231" t="s">
        <v>816</v>
      </c>
      <c r="F328" s="231"/>
      <c r="G328" s="231">
        <v>3</v>
      </c>
      <c r="H328" s="231">
        <v>1</v>
      </c>
      <c r="I328" s="231">
        <v>1</v>
      </c>
      <c r="J328" s="231">
        <v>1</v>
      </c>
      <c r="K328" s="231" t="s">
        <v>951</v>
      </c>
      <c r="L328" s="239">
        <v>3</v>
      </c>
      <c r="M328" s="239">
        <v>1</v>
      </c>
      <c r="N328" s="239"/>
      <c r="O328" s="239">
        <v>2</v>
      </c>
      <c r="P328" s="239"/>
      <c r="Q328" s="239"/>
      <c r="R328" s="239" t="s">
        <v>235</v>
      </c>
      <c r="S328" s="283">
        <v>7.2</v>
      </c>
      <c r="T328" s="283"/>
      <c r="U328" s="283">
        <v>25</v>
      </c>
      <c r="V328" s="283"/>
      <c r="W328" s="283"/>
      <c r="X328" s="283"/>
      <c r="Y328" s="283">
        <v>18</v>
      </c>
      <c r="Z328" s="283">
        <v>1.5E-3</v>
      </c>
      <c r="AA328" s="283">
        <v>19</v>
      </c>
      <c r="AB328" s="283"/>
      <c r="AC328" s="283"/>
      <c r="AD328" s="283"/>
      <c r="AE328" s="239">
        <v>2E-3</v>
      </c>
      <c r="AF328" s="283"/>
      <c r="AG328" s="275"/>
    </row>
    <row r="329" spans="1:33" s="276" customFormat="1" ht="30" customHeight="1" x14ac:dyDescent="0.3">
      <c r="A329" s="230">
        <v>21</v>
      </c>
      <c r="B329" s="231" t="s">
        <v>843</v>
      </c>
      <c r="C329" s="232" t="s">
        <v>355</v>
      </c>
      <c r="D329" s="231">
        <v>2011</v>
      </c>
      <c r="E329" s="231" t="s">
        <v>816</v>
      </c>
      <c r="F329" s="231"/>
      <c r="G329" s="231">
        <v>3</v>
      </c>
      <c r="H329" s="231">
        <v>1</v>
      </c>
      <c r="I329" s="231">
        <v>1</v>
      </c>
      <c r="J329" s="231">
        <v>1</v>
      </c>
      <c r="K329" s="231" t="s">
        <v>951</v>
      </c>
      <c r="L329" s="239">
        <v>3</v>
      </c>
      <c r="M329" s="239">
        <v>1</v>
      </c>
      <c r="N329" s="239"/>
      <c r="O329" s="239">
        <v>2</v>
      </c>
      <c r="P329" s="239"/>
      <c r="Q329" s="247" t="s">
        <v>821</v>
      </c>
      <c r="R329" s="247" t="s">
        <v>255</v>
      </c>
      <c r="S329" s="252">
        <v>2.2999999999999998</v>
      </c>
      <c r="T329" s="247"/>
      <c r="U329" s="252">
        <v>25</v>
      </c>
      <c r="V329" s="252"/>
      <c r="W329" s="252"/>
      <c r="X329" s="252"/>
      <c r="Y329" s="252">
        <v>21.4</v>
      </c>
      <c r="Z329" s="252"/>
      <c r="AA329" s="252">
        <v>19</v>
      </c>
      <c r="AB329" s="283"/>
      <c r="AC329" s="283"/>
      <c r="AD329" s="283"/>
      <c r="AE329" s="239">
        <v>1E-3</v>
      </c>
      <c r="AF329" s="252" t="s">
        <v>258</v>
      </c>
      <c r="AG329" s="275"/>
    </row>
    <row r="330" spans="1:33" s="276" customFormat="1" ht="30" customHeight="1" x14ac:dyDescent="0.3">
      <c r="A330" s="230">
        <v>21</v>
      </c>
      <c r="B330" s="231" t="s">
        <v>843</v>
      </c>
      <c r="C330" s="232" t="s">
        <v>355</v>
      </c>
      <c r="D330" s="231">
        <v>2011</v>
      </c>
      <c r="E330" s="231" t="s">
        <v>816</v>
      </c>
      <c r="F330" s="231"/>
      <c r="G330" s="231">
        <v>3</v>
      </c>
      <c r="H330" s="231">
        <v>1</v>
      </c>
      <c r="I330" s="231">
        <v>1</v>
      </c>
      <c r="J330" s="231">
        <v>1</v>
      </c>
      <c r="K330" s="231" t="s">
        <v>951</v>
      </c>
      <c r="L330" s="239">
        <v>3</v>
      </c>
      <c r="M330" s="239">
        <v>1</v>
      </c>
      <c r="N330" s="239"/>
      <c r="O330" s="239">
        <v>2</v>
      </c>
      <c r="P330" s="239"/>
      <c r="Q330" s="284" t="s">
        <v>931</v>
      </c>
      <c r="R330" s="247">
        <v>36</v>
      </c>
      <c r="S330" s="247">
        <v>2.2999999999999998</v>
      </c>
      <c r="T330" s="247">
        <v>5</v>
      </c>
      <c r="U330" s="247">
        <v>25</v>
      </c>
      <c r="V330" s="252"/>
      <c r="W330" s="252"/>
      <c r="X330" s="252"/>
      <c r="Y330" s="247">
        <v>21.4</v>
      </c>
      <c r="Z330" s="247">
        <v>35</v>
      </c>
      <c r="AA330" s="247">
        <v>19</v>
      </c>
      <c r="AB330" s="283"/>
      <c r="AC330" s="283"/>
      <c r="AD330" s="283"/>
      <c r="AE330" s="239"/>
      <c r="AF330" s="252"/>
      <c r="AG330" s="275"/>
    </row>
    <row r="331" spans="1:33" s="276" customFormat="1" ht="30" customHeight="1" x14ac:dyDescent="0.3">
      <c r="A331" s="230">
        <v>21</v>
      </c>
      <c r="B331" s="231" t="s">
        <v>843</v>
      </c>
      <c r="C331" s="232" t="s">
        <v>355</v>
      </c>
      <c r="D331" s="231">
        <v>2011</v>
      </c>
      <c r="E331" s="231" t="s">
        <v>816</v>
      </c>
      <c r="F331" s="231"/>
      <c r="G331" s="231">
        <v>3</v>
      </c>
      <c r="H331" s="231">
        <v>1</v>
      </c>
      <c r="I331" s="231">
        <v>1</v>
      </c>
      <c r="J331" s="231">
        <v>1</v>
      </c>
      <c r="K331" s="231" t="s">
        <v>951</v>
      </c>
      <c r="L331" s="239">
        <v>3</v>
      </c>
      <c r="M331" s="239">
        <v>1</v>
      </c>
      <c r="N331" s="239"/>
      <c r="O331" s="239">
        <v>2</v>
      </c>
      <c r="P331" s="239" t="s">
        <v>571</v>
      </c>
      <c r="Q331" s="239" t="s">
        <v>736</v>
      </c>
      <c r="R331" s="239" t="s">
        <v>411</v>
      </c>
      <c r="S331" s="283">
        <v>88.6</v>
      </c>
      <c r="T331" s="283"/>
      <c r="U331" s="283">
        <v>25</v>
      </c>
      <c r="V331" s="283"/>
      <c r="W331" s="283"/>
      <c r="X331" s="283"/>
      <c r="Y331" s="283">
        <v>85.5</v>
      </c>
      <c r="Z331" s="283"/>
      <c r="AA331" s="283">
        <v>19</v>
      </c>
      <c r="AB331" s="283"/>
      <c r="AC331" s="283"/>
      <c r="AD331" s="283"/>
      <c r="AE331" s="239">
        <v>0.05</v>
      </c>
      <c r="AF331" s="283"/>
      <c r="AG331" s="275"/>
    </row>
    <row r="332" spans="1:33" s="276" customFormat="1" ht="30" customHeight="1" x14ac:dyDescent="0.3">
      <c r="A332" s="230">
        <v>21</v>
      </c>
      <c r="B332" s="231" t="s">
        <v>843</v>
      </c>
      <c r="C332" s="232" t="s">
        <v>355</v>
      </c>
      <c r="D332" s="231">
        <v>2011</v>
      </c>
      <c r="E332" s="231" t="s">
        <v>816</v>
      </c>
      <c r="F332" s="231"/>
      <c r="G332" s="231">
        <v>3</v>
      </c>
      <c r="H332" s="231">
        <v>1</v>
      </c>
      <c r="I332" s="231">
        <v>1</v>
      </c>
      <c r="J332" s="231">
        <v>1</v>
      </c>
      <c r="K332" s="231" t="s">
        <v>951</v>
      </c>
      <c r="L332" s="239">
        <v>3</v>
      </c>
      <c r="M332" s="239">
        <v>1</v>
      </c>
      <c r="N332" s="239"/>
      <c r="O332" s="239">
        <v>2</v>
      </c>
      <c r="P332" s="239"/>
      <c r="Q332" s="239" t="s">
        <v>925</v>
      </c>
      <c r="R332" s="239" t="s">
        <v>266</v>
      </c>
      <c r="S332" s="283">
        <v>19.8</v>
      </c>
      <c r="T332" s="283"/>
      <c r="U332" s="283">
        <v>25</v>
      </c>
      <c r="V332" s="283"/>
      <c r="W332" s="283"/>
      <c r="X332" s="283"/>
      <c r="Y332" s="283">
        <v>55.2</v>
      </c>
      <c r="Z332" s="283"/>
      <c r="AA332" s="283">
        <v>19</v>
      </c>
      <c r="AB332" s="283"/>
      <c r="AC332" s="283"/>
      <c r="AD332" s="283"/>
      <c r="AE332" s="239">
        <v>7.0000000000000001E-3</v>
      </c>
      <c r="AF332" s="283"/>
      <c r="AG332" s="275"/>
    </row>
    <row r="333" spans="1:33" s="276" customFormat="1" ht="30" customHeight="1" x14ac:dyDescent="0.3">
      <c r="A333" s="230">
        <v>21</v>
      </c>
      <c r="B333" s="231" t="s">
        <v>843</v>
      </c>
      <c r="C333" s="232" t="s">
        <v>355</v>
      </c>
      <c r="D333" s="231">
        <v>2011</v>
      </c>
      <c r="E333" s="231" t="s">
        <v>816</v>
      </c>
      <c r="F333" s="231"/>
      <c r="G333" s="231">
        <v>3</v>
      </c>
      <c r="H333" s="231">
        <v>1</v>
      </c>
      <c r="I333" s="231">
        <v>1</v>
      </c>
      <c r="J333" s="231">
        <v>1</v>
      </c>
      <c r="K333" s="231" t="s">
        <v>951</v>
      </c>
      <c r="L333" s="239">
        <v>3</v>
      </c>
      <c r="M333" s="239">
        <v>1</v>
      </c>
      <c r="N333" s="239"/>
      <c r="O333" s="239">
        <v>2</v>
      </c>
      <c r="P333" s="239"/>
      <c r="Q333" s="239"/>
      <c r="R333" s="239" t="s">
        <v>235</v>
      </c>
      <c r="S333" s="283">
        <v>42.4</v>
      </c>
      <c r="T333" s="283"/>
      <c r="U333" s="283">
        <v>25</v>
      </c>
      <c r="V333" s="283"/>
      <c r="W333" s="283"/>
      <c r="X333" s="283"/>
      <c r="Y333" s="283">
        <v>55.5</v>
      </c>
      <c r="Z333" s="283"/>
      <c r="AA333" s="283">
        <v>19</v>
      </c>
      <c r="AB333" s="283"/>
      <c r="AC333" s="283"/>
      <c r="AD333" s="283"/>
      <c r="AE333" s="239">
        <v>0.42</v>
      </c>
      <c r="AF333" s="283"/>
      <c r="AG333" s="275"/>
    </row>
    <row r="334" spans="1:33" s="276" customFormat="1" ht="30" customHeight="1" x14ac:dyDescent="0.3">
      <c r="A334" s="230">
        <v>21</v>
      </c>
      <c r="B334" s="231" t="s">
        <v>843</v>
      </c>
      <c r="C334" s="232" t="s">
        <v>355</v>
      </c>
      <c r="D334" s="231">
        <v>2011</v>
      </c>
      <c r="E334" s="231" t="s">
        <v>816</v>
      </c>
      <c r="F334" s="231"/>
      <c r="G334" s="231">
        <v>3</v>
      </c>
      <c r="H334" s="231">
        <v>1</v>
      </c>
      <c r="I334" s="231">
        <v>1</v>
      </c>
      <c r="J334" s="231">
        <v>1</v>
      </c>
      <c r="K334" s="231" t="s">
        <v>951</v>
      </c>
      <c r="L334" s="239">
        <v>3</v>
      </c>
      <c r="M334" s="239">
        <v>1</v>
      </c>
      <c r="N334" s="239"/>
      <c r="O334" s="239">
        <v>2</v>
      </c>
      <c r="P334" s="239"/>
      <c r="Q334" s="239" t="s">
        <v>896</v>
      </c>
      <c r="R334" s="239" t="s">
        <v>255</v>
      </c>
      <c r="S334" s="283">
        <v>22.4</v>
      </c>
      <c r="T334" s="283"/>
      <c r="U334" s="283">
        <v>25</v>
      </c>
      <c r="V334" s="283"/>
      <c r="W334" s="283"/>
      <c r="X334" s="283"/>
      <c r="Y334" s="283">
        <v>42</v>
      </c>
      <c r="Z334" s="283"/>
      <c r="AA334" s="283">
        <v>19</v>
      </c>
      <c r="AB334" s="283"/>
      <c r="AC334" s="283"/>
      <c r="AD334" s="283"/>
      <c r="AE334" s="239">
        <v>5.0000000000000001E-4</v>
      </c>
      <c r="AF334" s="283"/>
      <c r="AG334" s="275"/>
    </row>
    <row r="335" spans="1:33" s="276" customFormat="1" ht="30" customHeight="1" x14ac:dyDescent="0.3">
      <c r="A335" s="230">
        <v>21</v>
      </c>
      <c r="B335" s="231" t="s">
        <v>843</v>
      </c>
      <c r="C335" s="232" t="s">
        <v>355</v>
      </c>
      <c r="D335" s="231">
        <v>2011</v>
      </c>
      <c r="E335" s="231" t="s">
        <v>816</v>
      </c>
      <c r="F335" s="231"/>
      <c r="G335" s="231">
        <v>3</v>
      </c>
      <c r="H335" s="231">
        <v>1</v>
      </c>
      <c r="I335" s="231">
        <v>1</v>
      </c>
      <c r="J335" s="231">
        <v>1</v>
      </c>
      <c r="K335" s="231" t="s">
        <v>951</v>
      </c>
      <c r="L335" s="239">
        <v>3</v>
      </c>
      <c r="M335" s="239">
        <v>1</v>
      </c>
      <c r="N335" s="239"/>
      <c r="O335" s="239">
        <v>2</v>
      </c>
      <c r="P335" s="239"/>
      <c r="Q335" s="239"/>
      <c r="R335" s="239" t="s">
        <v>572</v>
      </c>
      <c r="S335" s="283"/>
      <c r="T335" s="283"/>
      <c r="U335" s="283">
        <v>25</v>
      </c>
      <c r="V335" s="283"/>
      <c r="W335" s="283"/>
      <c r="X335" s="283"/>
      <c r="Y335" s="283"/>
      <c r="Z335" s="283"/>
      <c r="AA335" s="283">
        <v>19</v>
      </c>
      <c r="AB335" s="283"/>
      <c r="AC335" s="283"/>
      <c r="AD335" s="283"/>
      <c r="AE335" s="239">
        <v>0.04</v>
      </c>
      <c r="AF335" s="283" t="s">
        <v>568</v>
      </c>
      <c r="AG335" s="275"/>
    </row>
    <row r="336" spans="1:33" s="276" customFormat="1" ht="30" customHeight="1" x14ac:dyDescent="0.3">
      <c r="A336" s="230">
        <v>21</v>
      </c>
      <c r="B336" s="231" t="s">
        <v>843</v>
      </c>
      <c r="C336" s="232" t="s">
        <v>355</v>
      </c>
      <c r="D336" s="231">
        <v>2011</v>
      </c>
      <c r="E336" s="231" t="s">
        <v>816</v>
      </c>
      <c r="F336" s="231"/>
      <c r="G336" s="231">
        <v>3</v>
      </c>
      <c r="H336" s="231">
        <v>1</v>
      </c>
      <c r="I336" s="231">
        <v>1</v>
      </c>
      <c r="J336" s="231">
        <v>1</v>
      </c>
      <c r="K336" s="231" t="s">
        <v>951</v>
      </c>
      <c r="L336" s="239">
        <v>3</v>
      </c>
      <c r="M336" s="239">
        <v>1</v>
      </c>
      <c r="N336" s="239"/>
      <c r="O336" s="239">
        <v>2</v>
      </c>
      <c r="P336" s="245" t="s">
        <v>573</v>
      </c>
      <c r="Q336" s="239" t="s">
        <v>736</v>
      </c>
      <c r="R336" s="239" t="s">
        <v>411</v>
      </c>
      <c r="S336" s="283">
        <v>311.10000000000002</v>
      </c>
      <c r="T336" s="283"/>
      <c r="U336" s="283">
        <v>25</v>
      </c>
      <c r="V336" s="283"/>
      <c r="W336" s="283"/>
      <c r="X336" s="283"/>
      <c r="Y336" s="283">
        <v>331</v>
      </c>
      <c r="Z336" s="283"/>
      <c r="AA336" s="283">
        <v>19</v>
      </c>
      <c r="AB336" s="283"/>
      <c r="AC336" s="283"/>
      <c r="AD336" s="283"/>
      <c r="AE336" s="239" t="s">
        <v>413</v>
      </c>
      <c r="AF336" s="283"/>
      <c r="AG336" s="275"/>
    </row>
    <row r="337" spans="1:33" s="276" customFormat="1" ht="30" customHeight="1" x14ac:dyDescent="0.3">
      <c r="A337" s="230">
        <v>21</v>
      </c>
      <c r="B337" s="231" t="s">
        <v>843</v>
      </c>
      <c r="C337" s="232" t="s">
        <v>355</v>
      </c>
      <c r="D337" s="231">
        <v>2011</v>
      </c>
      <c r="E337" s="231" t="s">
        <v>816</v>
      </c>
      <c r="F337" s="231"/>
      <c r="G337" s="231">
        <v>3</v>
      </c>
      <c r="H337" s="231">
        <v>1</v>
      </c>
      <c r="I337" s="231">
        <v>1</v>
      </c>
      <c r="J337" s="231">
        <v>1</v>
      </c>
      <c r="K337" s="231" t="s">
        <v>951</v>
      </c>
      <c r="L337" s="239">
        <v>3</v>
      </c>
      <c r="M337" s="239">
        <v>1</v>
      </c>
      <c r="N337" s="239"/>
      <c r="O337" s="239">
        <v>2</v>
      </c>
      <c r="P337" s="239"/>
      <c r="Q337" s="239" t="s">
        <v>729</v>
      </c>
      <c r="R337" s="239" t="s">
        <v>266</v>
      </c>
      <c r="S337" s="283">
        <v>154.1</v>
      </c>
      <c r="T337" s="283"/>
      <c r="U337" s="283">
        <v>25</v>
      </c>
      <c r="V337" s="283"/>
      <c r="W337" s="283"/>
      <c r="X337" s="283"/>
      <c r="Y337" s="283">
        <v>166</v>
      </c>
      <c r="Z337" s="283"/>
      <c r="AA337" s="283">
        <v>19</v>
      </c>
      <c r="AB337" s="283"/>
      <c r="AC337" s="283"/>
      <c r="AD337" s="283"/>
      <c r="AE337" s="239" t="s">
        <v>569</v>
      </c>
      <c r="AF337" s="283"/>
      <c r="AG337" s="275"/>
    </row>
    <row r="338" spans="1:33" s="276" customFormat="1" ht="30" customHeight="1" x14ac:dyDescent="0.3">
      <c r="A338" s="230">
        <v>21</v>
      </c>
      <c r="B338" s="231" t="s">
        <v>843</v>
      </c>
      <c r="C338" s="232" t="s">
        <v>355</v>
      </c>
      <c r="D338" s="231">
        <v>2011</v>
      </c>
      <c r="E338" s="231" t="s">
        <v>816</v>
      </c>
      <c r="F338" s="231"/>
      <c r="G338" s="231">
        <v>3</v>
      </c>
      <c r="H338" s="231">
        <v>1</v>
      </c>
      <c r="I338" s="231">
        <v>1</v>
      </c>
      <c r="J338" s="231">
        <v>1</v>
      </c>
      <c r="K338" s="231" t="s">
        <v>951</v>
      </c>
      <c r="L338" s="239">
        <v>3</v>
      </c>
      <c r="M338" s="239">
        <v>1</v>
      </c>
      <c r="N338" s="239"/>
      <c r="O338" s="239">
        <v>2</v>
      </c>
      <c r="P338" s="239"/>
      <c r="Q338" s="239"/>
      <c r="R338" s="239" t="s">
        <v>235</v>
      </c>
      <c r="S338" s="283">
        <v>110</v>
      </c>
      <c r="T338" s="283"/>
      <c r="U338" s="283">
        <v>25</v>
      </c>
      <c r="V338" s="283"/>
      <c r="W338" s="283"/>
      <c r="X338" s="283"/>
      <c r="Y338" s="283">
        <v>172</v>
      </c>
      <c r="Z338" s="283"/>
      <c r="AA338" s="283">
        <v>19</v>
      </c>
      <c r="AB338" s="283"/>
      <c r="AC338" s="283"/>
      <c r="AD338" s="283"/>
      <c r="AE338" s="239">
        <v>0.32</v>
      </c>
      <c r="AF338" s="283"/>
      <c r="AG338" s="275"/>
    </row>
    <row r="339" spans="1:33" s="276" customFormat="1" ht="30" customHeight="1" x14ac:dyDescent="0.3">
      <c r="A339" s="230">
        <v>21</v>
      </c>
      <c r="B339" s="231" t="s">
        <v>843</v>
      </c>
      <c r="C339" s="232" t="s">
        <v>355</v>
      </c>
      <c r="D339" s="231">
        <v>2011</v>
      </c>
      <c r="E339" s="231" t="s">
        <v>816</v>
      </c>
      <c r="F339" s="231"/>
      <c r="G339" s="231">
        <v>3</v>
      </c>
      <c r="H339" s="231">
        <v>1</v>
      </c>
      <c r="I339" s="231">
        <v>1</v>
      </c>
      <c r="J339" s="231">
        <v>1</v>
      </c>
      <c r="K339" s="231" t="s">
        <v>951</v>
      </c>
      <c r="L339" s="239">
        <v>3</v>
      </c>
      <c r="M339" s="239">
        <v>1</v>
      </c>
      <c r="N339" s="239"/>
      <c r="O339" s="239">
        <v>2</v>
      </c>
      <c r="P339" s="239"/>
      <c r="Q339" s="239"/>
      <c r="R339" s="239" t="s">
        <v>255</v>
      </c>
      <c r="S339" s="283">
        <v>78.7</v>
      </c>
      <c r="T339" s="283"/>
      <c r="U339" s="283">
        <v>25</v>
      </c>
      <c r="V339" s="283"/>
      <c r="W339" s="283"/>
      <c r="X339" s="283"/>
      <c r="Y339" s="283">
        <v>145</v>
      </c>
      <c r="Z339" s="283"/>
      <c r="AA339" s="283">
        <v>19</v>
      </c>
      <c r="AB339" s="283"/>
      <c r="AC339" s="283"/>
      <c r="AD339" s="283"/>
      <c r="AE339" s="239">
        <v>2.8000000000000001E-2</v>
      </c>
      <c r="AF339" s="283"/>
      <c r="AG339" s="275"/>
    </row>
    <row r="340" spans="1:33" s="276" customFormat="1" ht="30" customHeight="1" x14ac:dyDescent="0.3">
      <c r="A340" s="230">
        <v>21</v>
      </c>
      <c r="B340" s="231" t="s">
        <v>843</v>
      </c>
      <c r="C340" s="232" t="s">
        <v>355</v>
      </c>
      <c r="D340" s="231">
        <v>2011</v>
      </c>
      <c r="E340" s="231" t="s">
        <v>816</v>
      </c>
      <c r="F340" s="231"/>
      <c r="G340" s="231">
        <v>3</v>
      </c>
      <c r="H340" s="231">
        <v>1</v>
      </c>
      <c r="I340" s="231">
        <v>1</v>
      </c>
      <c r="J340" s="231">
        <v>1</v>
      </c>
      <c r="K340" s="231" t="s">
        <v>951</v>
      </c>
      <c r="L340" s="239">
        <v>3</v>
      </c>
      <c r="M340" s="239">
        <v>1</v>
      </c>
      <c r="N340" s="239"/>
      <c r="O340" s="239">
        <v>2</v>
      </c>
      <c r="P340" s="239"/>
      <c r="Q340" s="247" t="s">
        <v>798</v>
      </c>
      <c r="R340" s="239" t="s">
        <v>255</v>
      </c>
      <c r="S340" s="252">
        <f>S337-S339</f>
        <v>75.399999999999991</v>
      </c>
      <c r="T340" s="283"/>
      <c r="U340" s="283">
        <v>25</v>
      </c>
      <c r="V340" s="283"/>
      <c r="W340" s="283"/>
      <c r="X340" s="283"/>
      <c r="Y340" s="252">
        <f>Y337-Y339</f>
        <v>21</v>
      </c>
      <c r="Z340" s="283"/>
      <c r="AA340" s="283">
        <v>19</v>
      </c>
      <c r="AB340" s="283"/>
      <c r="AC340" s="283"/>
      <c r="AD340" s="283"/>
      <c r="AE340" s="239"/>
      <c r="AF340" s="283"/>
      <c r="AG340" s="275"/>
    </row>
    <row r="341" spans="1:33" s="276" customFormat="1" ht="30" customHeight="1" x14ac:dyDescent="0.3">
      <c r="A341" s="230">
        <v>21</v>
      </c>
      <c r="B341" s="231" t="s">
        <v>843</v>
      </c>
      <c r="C341" s="232" t="s">
        <v>355</v>
      </c>
      <c r="D341" s="231">
        <v>2011</v>
      </c>
      <c r="E341" s="231" t="s">
        <v>816</v>
      </c>
      <c r="F341" s="231"/>
      <c r="G341" s="231">
        <v>3</v>
      </c>
      <c r="H341" s="231">
        <v>1</v>
      </c>
      <c r="I341" s="231">
        <v>1</v>
      </c>
      <c r="J341" s="231">
        <v>1</v>
      </c>
      <c r="K341" s="231" t="s">
        <v>951</v>
      </c>
      <c r="L341" s="239">
        <v>3</v>
      </c>
      <c r="M341" s="239">
        <v>1</v>
      </c>
      <c r="N341" s="239"/>
      <c r="O341" s="239">
        <v>2</v>
      </c>
      <c r="P341" s="239"/>
      <c r="Q341" s="239"/>
      <c r="R341" s="239" t="s">
        <v>572</v>
      </c>
      <c r="S341" s="283"/>
      <c r="T341" s="283"/>
      <c r="U341" s="283">
        <v>25</v>
      </c>
      <c r="V341" s="283"/>
      <c r="W341" s="283"/>
      <c r="X341" s="283"/>
      <c r="Y341" s="283"/>
      <c r="Z341" s="283"/>
      <c r="AA341" s="283">
        <v>19</v>
      </c>
      <c r="AB341" s="283"/>
      <c r="AC341" s="283"/>
      <c r="AD341" s="283"/>
      <c r="AE341" s="239">
        <v>0.04</v>
      </c>
      <c r="AF341" s="283" t="s">
        <v>568</v>
      </c>
      <c r="AG341" s="275"/>
    </row>
    <row r="342" spans="1:33" s="276" customFormat="1" ht="30" customHeight="1" x14ac:dyDescent="0.3">
      <c r="A342" s="230">
        <v>21</v>
      </c>
      <c r="B342" s="231" t="s">
        <v>843</v>
      </c>
      <c r="C342" s="232" t="s">
        <v>355</v>
      </c>
      <c r="D342" s="231">
        <v>2011</v>
      </c>
      <c r="E342" s="231" t="s">
        <v>816</v>
      </c>
      <c r="F342" s="231"/>
      <c r="G342" s="231">
        <v>3</v>
      </c>
      <c r="H342" s="231">
        <v>1</v>
      </c>
      <c r="I342" s="231">
        <v>1</v>
      </c>
      <c r="J342" s="231">
        <v>1</v>
      </c>
      <c r="K342" s="231" t="s">
        <v>951</v>
      </c>
      <c r="L342" s="239">
        <v>3</v>
      </c>
      <c r="M342" s="239">
        <v>1</v>
      </c>
      <c r="N342" s="239"/>
      <c r="O342" s="239">
        <v>2</v>
      </c>
      <c r="P342" s="239" t="s">
        <v>156</v>
      </c>
      <c r="Q342" s="239" t="s">
        <v>738</v>
      </c>
      <c r="R342" s="239">
        <v>36</v>
      </c>
      <c r="S342" s="283"/>
      <c r="T342" s="283"/>
      <c r="U342" s="283"/>
      <c r="V342" s="283"/>
      <c r="W342" s="283"/>
      <c r="X342" s="283"/>
      <c r="Y342" s="283"/>
      <c r="Z342" s="283"/>
      <c r="AA342" s="283"/>
      <c r="AB342" s="283"/>
      <c r="AC342" s="283"/>
      <c r="AD342" s="283"/>
      <c r="AE342" s="239"/>
      <c r="AF342" s="283"/>
      <c r="AG342" s="275"/>
    </row>
  </sheetData>
  <sheetProtection algorithmName="SHA-512" hashValue="VXbliS3l2iBhraK+I2sFlwO2+AjAy4waSSDKdC22iG1YQD2NkTUWeR8zSaghRoLIEaUwb+NUFksXGxgxYZbbtg==" saltValue="P8ya+vPKSqnxXr1ccF04AQ==" spinCount="100000" sheet="1" objects="1" scenarios="1" selectLockedCells="1" selectUnlockedCells="1"/>
  <mergeCells count="16">
    <mergeCell ref="AE208:AE209"/>
    <mergeCell ref="AF208:AF209"/>
    <mergeCell ref="AE206:AE207"/>
    <mergeCell ref="AF206:AF207"/>
    <mergeCell ref="P208:P209"/>
    <mergeCell ref="R208:R209"/>
    <mergeCell ref="T208:T209"/>
    <mergeCell ref="U208:U209"/>
    <mergeCell ref="Z208:Z209"/>
    <mergeCell ref="AA208:AA209"/>
    <mergeCell ref="P206:P207"/>
    <mergeCell ref="R206:R207"/>
    <mergeCell ref="T206:T207"/>
    <mergeCell ref="U206:U207"/>
    <mergeCell ref="Z206:Z207"/>
    <mergeCell ref="AA206:AA207"/>
  </mergeCells>
  <phoneticPr fontId="19" type="noConversion"/>
  <hyperlinks>
    <hyperlink ref="AF94" r:id="rId1"/>
  </hyperlinks>
  <pageMargins left="0.7" right="0.7" top="0.75" bottom="0.75" header="0.3" footer="0.3"/>
  <pageSetup paperSize="9"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H225"/>
  <sheetViews>
    <sheetView zoomScale="85" zoomScaleNormal="85" workbookViewId="0">
      <pane ySplit="1" topLeftCell="A2" activePane="bottomLeft" state="frozen"/>
      <selection pane="bottomLeft" activeCell="G1" sqref="G1:AH226"/>
    </sheetView>
  </sheetViews>
  <sheetFormatPr defaultColWidth="9.625" defaultRowHeight="22.5" customHeight="1" x14ac:dyDescent="0.3"/>
  <cols>
    <col min="1" max="2" width="9.625" style="6"/>
    <col min="3" max="3" width="9.625" style="8"/>
    <col min="4" max="19" width="9.625" style="6"/>
    <col min="20" max="22" width="15.375" style="6" customWidth="1"/>
    <col min="23" max="32" width="9.625" style="6"/>
    <col min="33" max="33" width="22.5" style="9" customWidth="1"/>
    <col min="34" max="34" width="21.5" style="5" customWidth="1"/>
    <col min="35" max="16384" width="9.625" style="5"/>
  </cols>
  <sheetData>
    <row r="1" spans="1:34" s="7" customFormat="1" ht="22.5" customHeight="1" x14ac:dyDescent="0.3">
      <c r="A1" s="15" t="s">
        <v>884</v>
      </c>
      <c r="B1" s="139" t="s">
        <v>360</v>
      </c>
      <c r="C1" s="140" t="s">
        <v>609</v>
      </c>
      <c r="D1" s="139" t="s">
        <v>612</v>
      </c>
      <c r="E1" s="139" t="s">
        <v>815</v>
      </c>
      <c r="F1" s="139" t="s">
        <v>965</v>
      </c>
      <c r="G1" s="139" t="s">
        <v>993</v>
      </c>
      <c r="H1" s="139" t="s">
        <v>992</v>
      </c>
      <c r="I1" s="139" t="s">
        <v>730</v>
      </c>
      <c r="J1" s="139" t="s">
        <v>731</v>
      </c>
      <c r="K1" s="139" t="s">
        <v>947</v>
      </c>
      <c r="L1" s="139" t="s">
        <v>948</v>
      </c>
      <c r="M1" s="139" t="s">
        <v>949</v>
      </c>
      <c r="N1" s="139" t="s">
        <v>950</v>
      </c>
      <c r="O1" s="139" t="s">
        <v>130</v>
      </c>
      <c r="P1" s="139" t="s">
        <v>968</v>
      </c>
      <c r="Q1" s="139" t="s">
        <v>610</v>
      </c>
      <c r="R1" s="141" t="s">
        <v>722</v>
      </c>
      <c r="S1" s="139" t="s">
        <v>607</v>
      </c>
      <c r="T1" s="142" t="s">
        <v>600</v>
      </c>
      <c r="U1" s="142" t="s">
        <v>601</v>
      </c>
      <c r="V1" s="142" t="s">
        <v>602</v>
      </c>
      <c r="W1" s="142" t="s">
        <v>644</v>
      </c>
      <c r="X1" s="142" t="s">
        <v>666</v>
      </c>
      <c r="Y1" s="142" t="s">
        <v>667</v>
      </c>
      <c r="Z1" s="142" t="s">
        <v>603</v>
      </c>
      <c r="AA1" s="142" t="s">
        <v>604</v>
      </c>
      <c r="AB1" s="142" t="s">
        <v>605</v>
      </c>
      <c r="AC1" s="142" t="s">
        <v>645</v>
      </c>
      <c r="AD1" s="142" t="s">
        <v>668</v>
      </c>
      <c r="AE1" s="142" t="s">
        <v>669</v>
      </c>
      <c r="AF1" s="139" t="s">
        <v>606</v>
      </c>
      <c r="AG1" s="143" t="s">
        <v>32</v>
      </c>
      <c r="AH1" s="7" t="s">
        <v>971</v>
      </c>
    </row>
    <row r="2" spans="1:34" ht="22.5" customHeight="1" x14ac:dyDescent="0.3">
      <c r="A2" s="6">
        <v>8</v>
      </c>
      <c r="B2" s="27">
        <v>516</v>
      </c>
      <c r="C2" s="28" t="s">
        <v>208</v>
      </c>
      <c r="D2" s="27">
        <v>2022</v>
      </c>
      <c r="E2" s="27" t="s">
        <v>817</v>
      </c>
      <c r="F2" s="27">
        <v>1</v>
      </c>
      <c r="G2" s="27">
        <v>3</v>
      </c>
      <c r="H2" s="27">
        <v>3</v>
      </c>
      <c r="I2" s="27">
        <v>1</v>
      </c>
      <c r="J2" s="27">
        <v>1</v>
      </c>
      <c r="K2" s="27">
        <v>1</v>
      </c>
      <c r="L2" s="27" t="s">
        <v>951</v>
      </c>
      <c r="M2" s="27">
        <v>3</v>
      </c>
      <c r="N2" s="27">
        <v>3</v>
      </c>
      <c r="O2" s="27">
        <v>79.7</v>
      </c>
      <c r="P2" s="27">
        <v>1</v>
      </c>
      <c r="Q2" s="27" t="s">
        <v>970</v>
      </c>
      <c r="R2" s="27" t="s">
        <v>809</v>
      </c>
      <c r="S2" s="27" t="s">
        <v>266</v>
      </c>
      <c r="T2" s="27">
        <v>7.8</v>
      </c>
      <c r="U2" s="27">
        <v>4.6689999999999996</v>
      </c>
      <c r="V2" s="27">
        <v>148</v>
      </c>
      <c r="W2" s="27"/>
      <c r="X2" s="27"/>
      <c r="Y2" s="27"/>
      <c r="Z2" s="27">
        <v>9.01</v>
      </c>
      <c r="AA2" s="27">
        <v>5.2220000000000004</v>
      </c>
      <c r="AB2" s="27">
        <v>77</v>
      </c>
      <c r="AC2" s="27"/>
      <c r="AD2" s="27"/>
      <c r="AE2" s="27"/>
      <c r="AF2" s="27">
        <v>0.105</v>
      </c>
      <c r="AG2" s="28" t="s">
        <v>611</v>
      </c>
      <c r="AH2" s="3" t="s">
        <v>972</v>
      </c>
    </row>
    <row r="3" spans="1:34" ht="22.5" customHeight="1" x14ac:dyDescent="0.3">
      <c r="A3" s="6">
        <v>8</v>
      </c>
      <c r="B3" s="27">
        <v>516</v>
      </c>
      <c r="C3" s="28" t="s">
        <v>208</v>
      </c>
      <c r="D3" s="27">
        <v>2022</v>
      </c>
      <c r="E3" s="27" t="s">
        <v>817</v>
      </c>
      <c r="F3" s="27"/>
      <c r="G3" s="27">
        <v>3</v>
      </c>
      <c r="H3" s="27">
        <v>3</v>
      </c>
      <c r="I3" s="27">
        <v>1</v>
      </c>
      <c r="J3" s="27">
        <v>1</v>
      </c>
      <c r="K3" s="27">
        <v>1</v>
      </c>
      <c r="L3" s="27" t="s">
        <v>951</v>
      </c>
      <c r="M3" s="27">
        <v>3</v>
      </c>
      <c r="N3" s="27">
        <v>3</v>
      </c>
      <c r="O3" s="27"/>
      <c r="P3" s="27">
        <v>1</v>
      </c>
      <c r="Q3" s="27" t="s">
        <v>381</v>
      </c>
      <c r="R3" s="27"/>
      <c r="S3" s="27" t="s">
        <v>235</v>
      </c>
      <c r="T3" s="27">
        <v>7.37</v>
      </c>
      <c r="U3" s="27">
        <v>4.1310000000000002</v>
      </c>
      <c r="V3" s="27">
        <v>148</v>
      </c>
      <c r="W3" s="27"/>
      <c r="X3" s="27"/>
      <c r="Y3" s="27"/>
      <c r="Z3" s="27">
        <v>8.93</v>
      </c>
      <c r="AA3" s="27">
        <v>5.3170000000000002</v>
      </c>
      <c r="AB3" s="27">
        <v>71</v>
      </c>
      <c r="AC3" s="27"/>
      <c r="AD3" s="27"/>
      <c r="AE3" s="27"/>
      <c r="AF3" s="27">
        <v>3.8899999999999997E-2</v>
      </c>
      <c r="AG3" s="28" t="s">
        <v>382</v>
      </c>
      <c r="AH3" s="3" t="s">
        <v>972</v>
      </c>
    </row>
    <row r="4" spans="1:34" ht="22.5" customHeight="1" x14ac:dyDescent="0.3">
      <c r="A4" s="6">
        <v>8</v>
      </c>
      <c r="B4" s="27">
        <v>516</v>
      </c>
      <c r="C4" s="28" t="s">
        <v>208</v>
      </c>
      <c r="D4" s="27">
        <v>2022</v>
      </c>
      <c r="E4" s="27" t="s">
        <v>817</v>
      </c>
      <c r="F4" s="27"/>
      <c r="G4" s="27">
        <v>3</v>
      </c>
      <c r="H4" s="27">
        <v>3</v>
      </c>
      <c r="I4" s="27">
        <v>1</v>
      </c>
      <c r="J4" s="27">
        <v>1</v>
      </c>
      <c r="K4" s="27">
        <v>1</v>
      </c>
      <c r="L4" s="27" t="s">
        <v>951</v>
      </c>
      <c r="M4" s="27">
        <v>3</v>
      </c>
      <c r="N4" s="27">
        <v>3</v>
      </c>
      <c r="O4" s="27"/>
      <c r="P4" s="27">
        <v>1</v>
      </c>
      <c r="Q4" s="27" t="s">
        <v>381</v>
      </c>
      <c r="R4" s="27"/>
      <c r="S4" s="60" t="s">
        <v>255</v>
      </c>
      <c r="T4" s="27">
        <v>6.49</v>
      </c>
      <c r="U4" s="27">
        <v>4.1660000000000004</v>
      </c>
      <c r="V4" s="27">
        <v>137</v>
      </c>
      <c r="W4" s="27"/>
      <c r="X4" s="27"/>
      <c r="Y4" s="27"/>
      <c r="Z4" s="27">
        <v>8.2100000000000009</v>
      </c>
      <c r="AA4" s="27">
        <v>4.5380000000000003</v>
      </c>
      <c r="AB4" s="27">
        <v>66</v>
      </c>
      <c r="AC4" s="27"/>
      <c r="AD4" s="27"/>
      <c r="AE4" s="27"/>
      <c r="AF4" s="27">
        <v>4.0000000000000001E-3</v>
      </c>
      <c r="AG4" s="28" t="s">
        <v>383</v>
      </c>
      <c r="AH4" s="3" t="s">
        <v>972</v>
      </c>
    </row>
    <row r="5" spans="1:34" ht="22.5" customHeight="1" x14ac:dyDescent="0.3">
      <c r="A5" s="6">
        <v>8</v>
      </c>
      <c r="B5" s="27">
        <v>516</v>
      </c>
      <c r="C5" s="28" t="s">
        <v>208</v>
      </c>
      <c r="D5" s="27">
        <v>2022</v>
      </c>
      <c r="E5" s="27" t="s">
        <v>817</v>
      </c>
      <c r="F5" s="27"/>
      <c r="G5" s="27">
        <v>3</v>
      </c>
      <c r="H5" s="27">
        <v>3</v>
      </c>
      <c r="I5" s="27">
        <v>1</v>
      </c>
      <c r="J5" s="27">
        <v>1</v>
      </c>
      <c r="K5" s="27">
        <v>1</v>
      </c>
      <c r="L5" s="27" t="s">
        <v>951</v>
      </c>
      <c r="M5" s="27">
        <v>3</v>
      </c>
      <c r="N5" s="27">
        <v>3</v>
      </c>
      <c r="O5" s="27"/>
      <c r="P5" s="27">
        <v>1</v>
      </c>
      <c r="Q5" s="27" t="s">
        <v>381</v>
      </c>
      <c r="R5" s="27"/>
      <c r="S5" s="27" t="s">
        <v>980</v>
      </c>
      <c r="T5" s="27">
        <v>5.82</v>
      </c>
      <c r="U5" s="27">
        <v>3.9420000000000002</v>
      </c>
      <c r="V5" s="27">
        <v>123</v>
      </c>
      <c r="W5" s="27"/>
      <c r="X5" s="27"/>
      <c r="Y5" s="27"/>
      <c r="Z5" s="27">
        <v>7.26</v>
      </c>
      <c r="AA5" s="27">
        <v>5.0359999999999996</v>
      </c>
      <c r="AB5" s="27">
        <v>63</v>
      </c>
      <c r="AC5" s="27"/>
      <c r="AD5" s="27"/>
      <c r="AE5" s="27"/>
      <c r="AF5" s="27">
        <v>9.74E-2</v>
      </c>
      <c r="AG5" s="28"/>
      <c r="AH5" s="3"/>
    </row>
    <row r="6" spans="1:34" ht="22.5" customHeight="1" x14ac:dyDescent="0.3">
      <c r="A6" s="6">
        <v>8</v>
      </c>
      <c r="B6" s="27">
        <v>516</v>
      </c>
      <c r="C6" s="28" t="s">
        <v>208</v>
      </c>
      <c r="D6" s="27">
        <v>2022</v>
      </c>
      <c r="E6" s="27" t="s">
        <v>817</v>
      </c>
      <c r="F6" s="27"/>
      <c r="G6" s="27">
        <v>3</v>
      </c>
      <c r="H6" s="27">
        <v>3</v>
      </c>
      <c r="I6" s="27">
        <v>1</v>
      </c>
      <c r="J6" s="27">
        <v>1</v>
      </c>
      <c r="K6" s="27">
        <v>1</v>
      </c>
      <c r="L6" s="27" t="s">
        <v>951</v>
      </c>
      <c r="M6" s="27">
        <v>3</v>
      </c>
      <c r="N6" s="27">
        <v>3</v>
      </c>
      <c r="O6" s="27"/>
      <c r="P6" s="27">
        <v>1</v>
      </c>
      <c r="Q6" s="27" t="s">
        <v>381</v>
      </c>
      <c r="R6" s="27" t="s">
        <v>809</v>
      </c>
      <c r="S6" s="27" t="s">
        <v>384</v>
      </c>
      <c r="T6" s="27">
        <v>6.27</v>
      </c>
      <c r="U6" s="27">
        <v>4.2240000000000002</v>
      </c>
      <c r="V6" s="27">
        <v>124</v>
      </c>
      <c r="W6" s="27"/>
      <c r="X6" s="27"/>
      <c r="Y6" s="27"/>
      <c r="Z6" s="27">
        <v>7.88</v>
      </c>
      <c r="AA6" s="27">
        <v>5.2220000000000004</v>
      </c>
      <c r="AB6" s="27">
        <v>63</v>
      </c>
      <c r="AC6" s="27"/>
      <c r="AD6" s="27"/>
      <c r="AE6" s="27"/>
      <c r="AF6" s="27">
        <v>5.5599999999999997E-2</v>
      </c>
      <c r="AG6" s="28" t="s">
        <v>385</v>
      </c>
      <c r="AH6" s="3" t="s">
        <v>972</v>
      </c>
    </row>
    <row r="7" spans="1:34" ht="22.5" customHeight="1" x14ac:dyDescent="0.3">
      <c r="A7" s="6">
        <v>8</v>
      </c>
      <c r="B7" s="27">
        <v>516</v>
      </c>
      <c r="C7" s="28" t="s">
        <v>208</v>
      </c>
      <c r="D7" s="27">
        <v>2022</v>
      </c>
      <c r="E7" s="27" t="s">
        <v>817</v>
      </c>
      <c r="F7" s="27"/>
      <c r="G7" s="27">
        <v>3</v>
      </c>
      <c r="H7" s="27">
        <v>3</v>
      </c>
      <c r="I7" s="27">
        <v>1</v>
      </c>
      <c r="J7" s="27">
        <v>1</v>
      </c>
      <c r="K7" s="27">
        <v>1</v>
      </c>
      <c r="L7" s="27" t="s">
        <v>951</v>
      </c>
      <c r="M7" s="27">
        <v>3</v>
      </c>
      <c r="N7" s="27">
        <v>3</v>
      </c>
      <c r="O7" s="27"/>
      <c r="P7" s="27">
        <v>1</v>
      </c>
      <c r="Q7" s="27" t="s">
        <v>381</v>
      </c>
      <c r="R7" s="104" t="s">
        <v>808</v>
      </c>
      <c r="S7" s="60" t="s">
        <v>255</v>
      </c>
      <c r="T7" s="27">
        <f>ABS(T2-T4)</f>
        <v>1.3099999999999996</v>
      </c>
      <c r="U7" s="144">
        <f>ABS(0.3559*SQRT(137))</f>
        <v>4.1657026982251146</v>
      </c>
      <c r="V7" s="27">
        <v>137</v>
      </c>
      <c r="W7" s="27"/>
      <c r="X7" s="27"/>
      <c r="Y7" s="27"/>
      <c r="Z7" s="27">
        <f>ABS(Z2-Z4)</f>
        <v>0.79999999999999893</v>
      </c>
      <c r="AA7" s="144">
        <f>ABS(0.5586*SQRT(66))</f>
        <v>4.5380878528296478</v>
      </c>
      <c r="AB7" s="27">
        <v>66</v>
      </c>
      <c r="AC7" s="27"/>
      <c r="AD7" s="27"/>
      <c r="AE7" s="27"/>
      <c r="AF7" s="145">
        <v>8.0999999999999996E-3</v>
      </c>
      <c r="AG7" s="99" t="s">
        <v>981</v>
      </c>
      <c r="AH7" s="3"/>
    </row>
    <row r="8" spans="1:34" ht="22.5" customHeight="1" x14ac:dyDescent="0.3">
      <c r="A8" s="6">
        <v>8</v>
      </c>
      <c r="B8" s="27">
        <v>516</v>
      </c>
      <c r="C8" s="28" t="s">
        <v>208</v>
      </c>
      <c r="D8" s="27">
        <v>2022</v>
      </c>
      <c r="E8" s="27" t="s">
        <v>817</v>
      </c>
      <c r="F8" s="27"/>
      <c r="G8" s="27">
        <v>3</v>
      </c>
      <c r="H8" s="27">
        <v>3</v>
      </c>
      <c r="I8" s="27">
        <v>1</v>
      </c>
      <c r="J8" s="27">
        <v>1</v>
      </c>
      <c r="K8" s="27">
        <v>1</v>
      </c>
      <c r="L8" s="27" t="s">
        <v>951</v>
      </c>
      <c r="M8" s="27">
        <v>3</v>
      </c>
      <c r="N8" s="27">
        <v>3</v>
      </c>
      <c r="O8" s="27"/>
      <c r="P8" s="27">
        <v>1</v>
      </c>
      <c r="Q8" s="27" t="s">
        <v>386</v>
      </c>
      <c r="R8" s="27"/>
      <c r="S8" s="27" t="s">
        <v>255</v>
      </c>
      <c r="T8" s="27">
        <v>0.87</v>
      </c>
      <c r="U8" s="27">
        <v>0.496</v>
      </c>
      <c r="V8" s="27">
        <v>134</v>
      </c>
      <c r="W8" s="27"/>
      <c r="X8" s="27"/>
      <c r="Y8" s="27"/>
      <c r="Z8" s="27">
        <v>1.01</v>
      </c>
      <c r="AA8" s="27">
        <v>0.51300000000000001</v>
      </c>
      <c r="AB8" s="27">
        <v>66</v>
      </c>
      <c r="AC8" s="27"/>
      <c r="AD8" s="27"/>
      <c r="AE8" s="27"/>
      <c r="AF8" s="27">
        <v>3.4200000000000001E-2</v>
      </c>
      <c r="AG8" s="28" t="s">
        <v>387</v>
      </c>
      <c r="AH8" s="3" t="s">
        <v>972</v>
      </c>
    </row>
    <row r="9" spans="1:34" ht="22.5" customHeight="1" x14ac:dyDescent="0.3">
      <c r="A9" s="6">
        <v>8</v>
      </c>
      <c r="B9" s="27">
        <v>516</v>
      </c>
      <c r="C9" s="28" t="s">
        <v>208</v>
      </c>
      <c r="D9" s="27">
        <v>2022</v>
      </c>
      <c r="E9" s="27" t="s">
        <v>817</v>
      </c>
      <c r="F9" s="27"/>
      <c r="G9" s="27">
        <v>3</v>
      </c>
      <c r="H9" s="27">
        <v>3</v>
      </c>
      <c r="I9" s="27">
        <v>1</v>
      </c>
      <c r="J9" s="27">
        <v>1</v>
      </c>
      <c r="K9" s="27">
        <v>1</v>
      </c>
      <c r="L9" s="27" t="s">
        <v>951</v>
      </c>
      <c r="M9" s="27">
        <v>3</v>
      </c>
      <c r="N9" s="27">
        <v>3</v>
      </c>
      <c r="O9" s="27"/>
      <c r="P9" s="27">
        <v>1</v>
      </c>
      <c r="Q9" s="27" t="s">
        <v>386</v>
      </c>
      <c r="R9" s="27" t="s">
        <v>729</v>
      </c>
      <c r="S9" s="27" t="s">
        <v>384</v>
      </c>
      <c r="T9" s="27">
        <v>0.84</v>
      </c>
      <c r="U9" s="27">
        <v>0.499</v>
      </c>
      <c r="V9" s="27">
        <v>124</v>
      </c>
      <c r="W9" s="27"/>
      <c r="X9" s="27"/>
      <c r="Y9" s="27"/>
      <c r="Z9" s="27">
        <v>0.98</v>
      </c>
      <c r="AA9" s="27">
        <v>1.6220000000000001</v>
      </c>
      <c r="AB9" s="27">
        <v>63</v>
      </c>
      <c r="AC9" s="27"/>
      <c r="AD9" s="27"/>
      <c r="AE9" s="27"/>
      <c r="AF9" s="27">
        <v>0.15479999999999999</v>
      </c>
      <c r="AG9" s="28" t="s">
        <v>387</v>
      </c>
      <c r="AH9" s="3" t="s">
        <v>972</v>
      </c>
    </row>
    <row r="10" spans="1:34" ht="22.5" customHeight="1" x14ac:dyDescent="0.3">
      <c r="A10" s="6">
        <v>8</v>
      </c>
      <c r="B10" s="27">
        <v>516</v>
      </c>
      <c r="C10" s="28" t="s">
        <v>208</v>
      </c>
      <c r="D10" s="27">
        <v>2022</v>
      </c>
      <c r="E10" s="27" t="s">
        <v>817</v>
      </c>
      <c r="F10" s="27"/>
      <c r="G10" s="27">
        <v>3</v>
      </c>
      <c r="H10" s="27">
        <v>3</v>
      </c>
      <c r="I10" s="27">
        <v>1</v>
      </c>
      <c r="J10" s="27">
        <v>1</v>
      </c>
      <c r="K10" s="27">
        <v>1</v>
      </c>
      <c r="L10" s="27" t="s">
        <v>951</v>
      </c>
      <c r="M10" s="27">
        <v>3</v>
      </c>
      <c r="N10" s="27">
        <v>3</v>
      </c>
      <c r="O10" s="27"/>
      <c r="P10" s="27">
        <v>1</v>
      </c>
      <c r="Q10" s="27" t="s">
        <v>388</v>
      </c>
      <c r="R10" s="27"/>
      <c r="S10" s="27" t="s">
        <v>255</v>
      </c>
      <c r="T10" s="27">
        <v>0.49</v>
      </c>
      <c r="U10" s="27">
        <v>0.56299999999999994</v>
      </c>
      <c r="V10" s="27">
        <v>137</v>
      </c>
      <c r="W10" s="27"/>
      <c r="X10" s="27"/>
      <c r="Y10" s="27"/>
      <c r="Z10" s="27">
        <v>0.72</v>
      </c>
      <c r="AA10" s="27">
        <v>0.55600000000000005</v>
      </c>
      <c r="AB10" s="27">
        <v>66</v>
      </c>
      <c r="AC10" s="27"/>
      <c r="AD10" s="27"/>
      <c r="AE10" s="27"/>
      <c r="AF10" s="27">
        <v>1E-4</v>
      </c>
      <c r="AG10" s="28" t="s">
        <v>389</v>
      </c>
      <c r="AH10" s="3" t="s">
        <v>972</v>
      </c>
    </row>
    <row r="11" spans="1:34" ht="22.5" customHeight="1" x14ac:dyDescent="0.3">
      <c r="A11" s="6">
        <v>8</v>
      </c>
      <c r="B11" s="27">
        <v>516</v>
      </c>
      <c r="C11" s="28" t="s">
        <v>208</v>
      </c>
      <c r="D11" s="27">
        <v>2022</v>
      </c>
      <c r="E11" s="27" t="s">
        <v>817</v>
      </c>
      <c r="F11" s="27"/>
      <c r="G11" s="27">
        <v>3</v>
      </c>
      <c r="H11" s="27">
        <v>3</v>
      </c>
      <c r="I11" s="27">
        <v>1</v>
      </c>
      <c r="J11" s="27">
        <v>1</v>
      </c>
      <c r="K11" s="27">
        <v>1</v>
      </c>
      <c r="L11" s="27" t="s">
        <v>951</v>
      </c>
      <c r="M11" s="27">
        <v>3</v>
      </c>
      <c r="N11" s="27">
        <v>3</v>
      </c>
      <c r="O11" s="27"/>
      <c r="P11" s="27">
        <v>1</v>
      </c>
      <c r="Q11" s="27" t="s">
        <v>388</v>
      </c>
      <c r="R11" s="27" t="s">
        <v>810</v>
      </c>
      <c r="S11" s="27" t="s">
        <v>384</v>
      </c>
      <c r="T11" s="27">
        <v>0.47</v>
      </c>
      <c r="U11" s="27">
        <v>0.57399999999999995</v>
      </c>
      <c r="V11" s="27">
        <v>124</v>
      </c>
      <c r="W11" s="27"/>
      <c r="X11" s="27"/>
      <c r="Y11" s="27"/>
      <c r="Z11" s="27">
        <v>0.7</v>
      </c>
      <c r="AA11" s="27">
        <v>0.56599999999999995</v>
      </c>
      <c r="AB11" s="27">
        <v>63</v>
      </c>
      <c r="AC11" s="27"/>
      <c r="AD11" s="27"/>
      <c r="AE11" s="27"/>
      <c r="AF11" s="27">
        <v>3.2000000000000002E-3</v>
      </c>
      <c r="AG11" s="29"/>
      <c r="AH11" s="3" t="s">
        <v>972</v>
      </c>
    </row>
    <row r="12" spans="1:34" ht="22.5" customHeight="1" x14ac:dyDescent="0.3">
      <c r="A12" s="6">
        <v>8</v>
      </c>
      <c r="B12" s="27">
        <v>516</v>
      </c>
      <c r="C12" s="28" t="s">
        <v>208</v>
      </c>
      <c r="D12" s="27">
        <v>2022</v>
      </c>
      <c r="E12" s="27" t="s">
        <v>817</v>
      </c>
      <c r="F12" s="27"/>
      <c r="G12" s="27">
        <v>3</v>
      </c>
      <c r="H12" s="27">
        <v>3</v>
      </c>
      <c r="I12" s="27">
        <v>1</v>
      </c>
      <c r="J12" s="27">
        <v>1</v>
      </c>
      <c r="K12" s="27">
        <v>1</v>
      </c>
      <c r="L12" s="27" t="s">
        <v>951</v>
      </c>
      <c r="M12" s="27">
        <v>3</v>
      </c>
      <c r="N12" s="27">
        <v>3</v>
      </c>
      <c r="O12" s="27"/>
      <c r="P12" s="27">
        <v>1</v>
      </c>
      <c r="Q12" s="27" t="s">
        <v>653</v>
      </c>
      <c r="R12" s="27" t="s">
        <v>653</v>
      </c>
      <c r="S12" s="27" t="s">
        <v>182</v>
      </c>
      <c r="T12" s="27" t="s">
        <v>182</v>
      </c>
      <c r="U12" s="27"/>
      <c r="V12" s="27"/>
      <c r="W12" s="27"/>
      <c r="X12" s="27"/>
      <c r="Y12" s="27"/>
      <c r="Z12" s="27"/>
      <c r="AA12" s="27"/>
      <c r="AB12" s="27"/>
      <c r="AC12" s="27"/>
      <c r="AD12" s="27"/>
      <c r="AE12" s="27"/>
      <c r="AF12" s="27"/>
      <c r="AG12" s="29"/>
      <c r="AH12" s="3" t="s">
        <v>972</v>
      </c>
    </row>
    <row r="13" spans="1:34" s="1" customFormat="1" ht="22.5" customHeight="1" x14ac:dyDescent="0.3">
      <c r="A13" s="2">
        <v>9</v>
      </c>
      <c r="B13" s="27">
        <v>599</v>
      </c>
      <c r="C13" s="28" t="s">
        <v>962</v>
      </c>
      <c r="D13" s="27">
        <v>2019</v>
      </c>
      <c r="E13" s="27" t="s">
        <v>817</v>
      </c>
      <c r="F13" s="27">
        <v>1</v>
      </c>
      <c r="G13" s="27">
        <v>1</v>
      </c>
      <c r="H13" s="27">
        <v>1</v>
      </c>
      <c r="I13" s="27">
        <v>1</v>
      </c>
      <c r="J13" s="27">
        <v>0</v>
      </c>
      <c r="K13" s="27">
        <v>1</v>
      </c>
      <c r="L13" s="27" t="s">
        <v>951</v>
      </c>
      <c r="M13" s="27">
        <v>1</v>
      </c>
      <c r="N13" s="27">
        <v>1</v>
      </c>
      <c r="O13" s="27">
        <v>71.400000000000006</v>
      </c>
      <c r="P13" s="27">
        <v>1</v>
      </c>
      <c r="Q13" s="27" t="s">
        <v>964</v>
      </c>
      <c r="R13" s="27"/>
      <c r="S13" s="27"/>
      <c r="T13" s="27"/>
      <c r="U13" s="27"/>
      <c r="V13" s="27"/>
      <c r="W13" s="27"/>
      <c r="X13" s="27"/>
      <c r="Y13" s="27"/>
      <c r="Z13" s="27"/>
      <c r="AA13" s="27"/>
      <c r="AB13" s="27"/>
      <c r="AC13" s="27"/>
      <c r="AD13" s="27"/>
      <c r="AE13" s="27"/>
      <c r="AF13" s="27"/>
      <c r="AG13" s="28"/>
      <c r="AH13" s="3"/>
    </row>
    <row r="14" spans="1:34" s="1" customFormat="1" ht="22.5" customHeight="1" x14ac:dyDescent="0.3">
      <c r="A14" s="2">
        <v>10</v>
      </c>
      <c r="B14" s="27">
        <v>277</v>
      </c>
      <c r="C14" s="28" t="s">
        <v>233</v>
      </c>
      <c r="D14" s="27">
        <v>2019</v>
      </c>
      <c r="E14" s="27" t="s">
        <v>817</v>
      </c>
      <c r="F14" s="27">
        <v>1</v>
      </c>
      <c r="G14" s="27">
        <v>3</v>
      </c>
      <c r="H14" s="27">
        <v>3</v>
      </c>
      <c r="I14" s="27">
        <v>1</v>
      </c>
      <c r="J14" s="27">
        <v>1</v>
      </c>
      <c r="K14" s="27">
        <v>1</v>
      </c>
      <c r="L14" s="27" t="s">
        <v>951</v>
      </c>
      <c r="M14" s="27">
        <v>2</v>
      </c>
      <c r="N14" s="27">
        <v>3</v>
      </c>
      <c r="O14" s="27">
        <v>98.3</v>
      </c>
      <c r="P14" s="27">
        <v>3</v>
      </c>
      <c r="Q14" s="27" t="s">
        <v>397</v>
      </c>
      <c r="R14" s="27" t="s">
        <v>983</v>
      </c>
      <c r="S14" s="27" t="s">
        <v>266</v>
      </c>
      <c r="T14" s="27">
        <v>293.5</v>
      </c>
      <c r="U14" s="27">
        <v>168.1</v>
      </c>
      <c r="V14" s="27">
        <v>108</v>
      </c>
      <c r="W14" s="27"/>
      <c r="X14" s="27"/>
      <c r="Y14" s="27"/>
      <c r="Z14" s="27">
        <v>298.3</v>
      </c>
      <c r="AA14" s="27">
        <v>174.2</v>
      </c>
      <c r="AB14" s="27">
        <v>113</v>
      </c>
      <c r="AC14" s="27"/>
      <c r="AD14" s="27"/>
      <c r="AE14" s="27"/>
      <c r="AF14" s="27">
        <v>0.57550000000000001</v>
      </c>
      <c r="AG14" s="28" t="s">
        <v>613</v>
      </c>
      <c r="AH14" s="3"/>
    </row>
    <row r="15" spans="1:34" s="1" customFormat="1" ht="22.5" customHeight="1" x14ac:dyDescent="0.3">
      <c r="A15" s="2">
        <v>10</v>
      </c>
      <c r="B15" s="27">
        <v>277</v>
      </c>
      <c r="C15" s="28" t="s">
        <v>233</v>
      </c>
      <c r="D15" s="27">
        <v>2019</v>
      </c>
      <c r="E15" s="27" t="s">
        <v>817</v>
      </c>
      <c r="F15" s="27"/>
      <c r="G15" s="27">
        <v>3</v>
      </c>
      <c r="H15" s="27">
        <v>3</v>
      </c>
      <c r="I15" s="27">
        <v>1</v>
      </c>
      <c r="J15" s="27">
        <v>1</v>
      </c>
      <c r="K15" s="27">
        <v>1</v>
      </c>
      <c r="L15" s="27" t="s">
        <v>951</v>
      </c>
      <c r="M15" s="27">
        <v>2</v>
      </c>
      <c r="N15" s="27">
        <v>3</v>
      </c>
      <c r="O15" s="27"/>
      <c r="P15" s="27">
        <v>3</v>
      </c>
      <c r="Q15" s="27" t="s">
        <v>397</v>
      </c>
      <c r="R15" s="27" t="s">
        <v>652</v>
      </c>
      <c r="S15" s="27" t="s">
        <v>266</v>
      </c>
      <c r="T15" s="27">
        <v>292.8</v>
      </c>
      <c r="U15" s="27">
        <v>166</v>
      </c>
      <c r="V15" s="27">
        <v>103</v>
      </c>
      <c r="W15" s="27"/>
      <c r="X15" s="27"/>
      <c r="Y15" s="27"/>
      <c r="Z15" s="27">
        <v>301.3</v>
      </c>
      <c r="AA15" s="27">
        <v>173</v>
      </c>
      <c r="AB15" s="27">
        <v>108</v>
      </c>
      <c r="AC15" s="27"/>
      <c r="AD15" s="27"/>
      <c r="AE15" s="27"/>
      <c r="AF15" s="27">
        <v>0.47799999999999998</v>
      </c>
      <c r="AG15" s="28" t="s">
        <v>398</v>
      </c>
      <c r="AH15" s="3"/>
    </row>
    <row r="16" spans="1:34" s="1" customFormat="1" ht="22.5" customHeight="1" x14ac:dyDescent="0.3">
      <c r="A16" s="2">
        <v>10</v>
      </c>
      <c r="B16" s="27">
        <v>277</v>
      </c>
      <c r="C16" s="28" t="s">
        <v>233</v>
      </c>
      <c r="D16" s="27">
        <v>2019</v>
      </c>
      <c r="E16" s="27" t="s">
        <v>817</v>
      </c>
      <c r="F16" s="27"/>
      <c r="G16" s="27">
        <v>3</v>
      </c>
      <c r="H16" s="27">
        <v>3</v>
      </c>
      <c r="I16" s="27">
        <v>1</v>
      </c>
      <c r="J16" s="27">
        <v>1</v>
      </c>
      <c r="K16" s="27">
        <v>1</v>
      </c>
      <c r="L16" s="27" t="s">
        <v>951</v>
      </c>
      <c r="M16" s="27">
        <v>2</v>
      </c>
      <c r="N16" s="27">
        <v>3</v>
      </c>
      <c r="O16" s="27"/>
      <c r="P16" s="27">
        <v>3</v>
      </c>
      <c r="Q16" s="27" t="s">
        <v>397</v>
      </c>
      <c r="R16" s="27" t="s">
        <v>983</v>
      </c>
      <c r="S16" s="27" t="s">
        <v>235</v>
      </c>
      <c r="T16" s="27">
        <v>207.6</v>
      </c>
      <c r="U16" s="27">
        <v>173.8</v>
      </c>
      <c r="V16" s="27">
        <v>113</v>
      </c>
      <c r="W16" s="27"/>
      <c r="X16" s="27"/>
      <c r="Y16" s="27"/>
      <c r="Z16" s="27">
        <v>238.9</v>
      </c>
      <c r="AA16" s="27">
        <v>182.4</v>
      </c>
      <c r="AB16" s="27">
        <v>114</v>
      </c>
      <c r="AC16" s="27"/>
      <c r="AD16" s="27"/>
      <c r="AE16" s="27"/>
      <c r="AF16" s="27">
        <v>7.0999999999999994E-2</v>
      </c>
      <c r="AG16" s="28" t="s">
        <v>399</v>
      </c>
      <c r="AH16" s="3"/>
    </row>
    <row r="17" spans="1:34" s="10" customFormat="1" ht="22.5" customHeight="1" x14ac:dyDescent="0.3">
      <c r="A17" s="2">
        <v>10</v>
      </c>
      <c r="B17" s="27">
        <v>277</v>
      </c>
      <c r="C17" s="28" t="s">
        <v>233</v>
      </c>
      <c r="D17" s="27">
        <v>2019</v>
      </c>
      <c r="E17" s="27" t="s">
        <v>817</v>
      </c>
      <c r="F17" s="27"/>
      <c r="G17" s="27">
        <v>3</v>
      </c>
      <c r="H17" s="27">
        <v>3</v>
      </c>
      <c r="I17" s="27">
        <v>1</v>
      </c>
      <c r="J17" s="27">
        <v>1</v>
      </c>
      <c r="K17" s="27">
        <v>1</v>
      </c>
      <c r="L17" s="27" t="s">
        <v>951</v>
      </c>
      <c r="M17" s="27">
        <v>2</v>
      </c>
      <c r="N17" s="27">
        <v>3</v>
      </c>
      <c r="O17" s="27"/>
      <c r="P17" s="27">
        <v>3</v>
      </c>
      <c r="Q17" s="27" t="s">
        <v>397</v>
      </c>
      <c r="R17" s="27" t="s">
        <v>652</v>
      </c>
      <c r="S17" s="17" t="s">
        <v>235</v>
      </c>
      <c r="T17" s="27">
        <v>206.5</v>
      </c>
      <c r="U17" s="27">
        <v>172.9</v>
      </c>
      <c r="V17" s="27">
        <v>107</v>
      </c>
      <c r="W17" s="27"/>
      <c r="X17" s="27"/>
      <c r="Y17" s="27"/>
      <c r="Z17" s="27">
        <v>239.3</v>
      </c>
      <c r="AA17" s="27">
        <v>183.7</v>
      </c>
      <c r="AB17" s="27">
        <v>109</v>
      </c>
      <c r="AC17" s="27"/>
      <c r="AD17" s="27"/>
      <c r="AE17" s="27"/>
      <c r="AF17" s="27">
        <v>5.2299999999999999E-2</v>
      </c>
      <c r="AG17" s="28" t="s">
        <v>400</v>
      </c>
      <c r="AH17" s="3"/>
    </row>
    <row r="18" spans="1:34" s="1" customFormat="1" ht="22.5" customHeight="1" x14ac:dyDescent="0.3">
      <c r="A18" s="2">
        <v>10</v>
      </c>
      <c r="B18" s="27">
        <v>277</v>
      </c>
      <c r="C18" s="28" t="s">
        <v>233</v>
      </c>
      <c r="D18" s="27">
        <v>2019</v>
      </c>
      <c r="E18" s="27" t="s">
        <v>817</v>
      </c>
      <c r="F18" s="27"/>
      <c r="G18" s="27">
        <v>3</v>
      </c>
      <c r="H18" s="27">
        <v>3</v>
      </c>
      <c r="I18" s="27">
        <v>1</v>
      </c>
      <c r="J18" s="27">
        <v>1</v>
      </c>
      <c r="K18" s="27">
        <v>1</v>
      </c>
      <c r="L18" s="27" t="s">
        <v>951</v>
      </c>
      <c r="M18" s="27">
        <v>2</v>
      </c>
      <c r="N18" s="27">
        <v>3</v>
      </c>
      <c r="O18" s="27"/>
      <c r="P18" s="27">
        <v>3</v>
      </c>
      <c r="Q18" s="27" t="s">
        <v>397</v>
      </c>
      <c r="R18" s="104" t="s">
        <v>808</v>
      </c>
      <c r="S18" s="17" t="s">
        <v>235</v>
      </c>
      <c r="T18" s="27">
        <f>ABS(T14-T16)</f>
        <v>85.9</v>
      </c>
      <c r="U18" s="144">
        <f>ABS(22.9991*SQRT(113))</f>
        <v>244.48378656166548</v>
      </c>
      <c r="V18" s="27">
        <v>113</v>
      </c>
      <c r="W18" s="27"/>
      <c r="X18" s="27"/>
      <c r="Y18" s="27"/>
      <c r="Z18" s="27">
        <f>ABS(Z14-Z16)</f>
        <v>59.400000000000006</v>
      </c>
      <c r="AA18" s="144">
        <f>ABS(23.6725*SQRT(114))</f>
        <v>252.7531349212112</v>
      </c>
      <c r="AB18" s="27">
        <v>113</v>
      </c>
      <c r="AC18" s="27"/>
      <c r="AD18" s="27"/>
      <c r="AE18" s="27"/>
      <c r="AF18" s="20">
        <v>1.2800000000000001E-2</v>
      </c>
      <c r="AG18" s="99" t="s">
        <v>982</v>
      </c>
      <c r="AH18" s="3"/>
    </row>
    <row r="19" spans="1:34" ht="22.5" customHeight="1" x14ac:dyDescent="0.3">
      <c r="A19" s="6">
        <v>11</v>
      </c>
      <c r="B19" s="27">
        <v>286</v>
      </c>
      <c r="C19" s="28" t="s">
        <v>239</v>
      </c>
      <c r="D19" s="27">
        <v>2018</v>
      </c>
      <c r="E19" s="27" t="s">
        <v>817</v>
      </c>
      <c r="F19" s="27">
        <v>1</v>
      </c>
      <c r="G19" s="27">
        <v>3</v>
      </c>
      <c r="H19" s="27">
        <v>3</v>
      </c>
      <c r="I19" s="27">
        <v>1</v>
      </c>
      <c r="J19" s="27">
        <v>1</v>
      </c>
      <c r="K19" s="27">
        <v>2</v>
      </c>
      <c r="L19" s="27" t="s">
        <v>160</v>
      </c>
      <c r="M19" s="27">
        <v>1</v>
      </c>
      <c r="N19" s="27">
        <v>3</v>
      </c>
      <c r="O19" s="27">
        <v>92.4</v>
      </c>
      <c r="P19" s="27">
        <v>3</v>
      </c>
      <c r="Q19" s="27" t="s">
        <v>381</v>
      </c>
      <c r="R19" s="27"/>
      <c r="S19" s="27" t="s">
        <v>401</v>
      </c>
      <c r="T19" s="27">
        <v>1.2470000000000001</v>
      </c>
      <c r="U19" s="27">
        <v>0.97199999999999998</v>
      </c>
      <c r="V19" s="27">
        <v>264</v>
      </c>
      <c r="W19" s="27"/>
      <c r="X19" s="27"/>
      <c r="Y19" s="27"/>
      <c r="Z19" s="27">
        <v>1.4750000000000001</v>
      </c>
      <c r="AA19" s="27">
        <v>1.0489999999999999</v>
      </c>
      <c r="AB19" s="27">
        <v>136</v>
      </c>
      <c r="AC19" s="27"/>
      <c r="AD19" s="27"/>
      <c r="AE19" s="27"/>
      <c r="AF19" s="27">
        <v>4.1000000000000002E-2</v>
      </c>
      <c r="AG19" s="28" t="s">
        <v>723</v>
      </c>
      <c r="AH19" s="3"/>
    </row>
    <row r="20" spans="1:34" ht="22.5" customHeight="1" x14ac:dyDescent="0.3">
      <c r="A20" s="6">
        <v>11</v>
      </c>
      <c r="B20" s="27">
        <v>286</v>
      </c>
      <c r="C20" s="28" t="s">
        <v>239</v>
      </c>
      <c r="D20" s="27">
        <v>2018</v>
      </c>
      <c r="E20" s="27" t="s">
        <v>816</v>
      </c>
      <c r="F20" s="27"/>
      <c r="G20" s="27">
        <v>3</v>
      </c>
      <c r="H20" s="27">
        <v>3</v>
      </c>
      <c r="I20" s="27">
        <v>1</v>
      </c>
      <c r="J20" s="27">
        <v>1</v>
      </c>
      <c r="K20" s="27">
        <v>2</v>
      </c>
      <c r="L20" s="27" t="s">
        <v>160</v>
      </c>
      <c r="M20" s="27">
        <v>1</v>
      </c>
      <c r="N20" s="27">
        <v>3</v>
      </c>
      <c r="O20" s="27"/>
      <c r="P20" s="27">
        <v>3</v>
      </c>
      <c r="Q20" s="27" t="s">
        <v>402</v>
      </c>
      <c r="R20" s="27"/>
      <c r="S20" s="27" t="s">
        <v>401</v>
      </c>
      <c r="T20" s="27">
        <v>3.665</v>
      </c>
      <c r="U20" s="27">
        <v>3.169</v>
      </c>
      <c r="V20" s="27">
        <v>284</v>
      </c>
      <c r="W20" s="27"/>
      <c r="X20" s="27"/>
      <c r="Y20" s="27"/>
      <c r="Z20" s="27">
        <v>4.4980000000000002</v>
      </c>
      <c r="AA20" s="27">
        <v>3.5129999999999999</v>
      </c>
      <c r="AB20" s="27">
        <v>150</v>
      </c>
      <c r="AC20" s="27"/>
      <c r="AD20" s="27"/>
      <c r="AE20" s="27"/>
      <c r="AF20" s="27">
        <v>1.2999999999999999E-2</v>
      </c>
      <c r="AG20" s="28" t="s">
        <v>724</v>
      </c>
      <c r="AH20" s="3"/>
    </row>
    <row r="21" spans="1:34" ht="22.5" customHeight="1" x14ac:dyDescent="0.3">
      <c r="A21" s="6">
        <v>11</v>
      </c>
      <c r="B21" s="27">
        <v>286</v>
      </c>
      <c r="C21" s="28" t="s">
        <v>239</v>
      </c>
      <c r="D21" s="27">
        <v>2018</v>
      </c>
      <c r="E21" s="27" t="s">
        <v>816</v>
      </c>
      <c r="F21" s="27"/>
      <c r="G21" s="27">
        <v>3</v>
      </c>
      <c r="H21" s="27">
        <v>3</v>
      </c>
      <c r="I21" s="27">
        <v>1</v>
      </c>
      <c r="J21" s="27">
        <v>1</v>
      </c>
      <c r="K21" s="27">
        <v>2</v>
      </c>
      <c r="L21" s="27" t="s">
        <v>160</v>
      </c>
      <c r="M21" s="27">
        <v>1</v>
      </c>
      <c r="N21" s="27">
        <v>3</v>
      </c>
      <c r="O21" s="27"/>
      <c r="P21" s="27">
        <v>3</v>
      </c>
      <c r="Q21" s="27" t="s">
        <v>393</v>
      </c>
      <c r="R21" s="27"/>
      <c r="S21" s="27" t="s">
        <v>401</v>
      </c>
      <c r="T21" s="27">
        <v>0.59399999999999997</v>
      </c>
      <c r="U21" s="27">
        <v>0.59499999999999997</v>
      </c>
      <c r="V21" s="27"/>
      <c r="W21" s="27"/>
      <c r="X21" s="27"/>
      <c r="Y21" s="27"/>
      <c r="Z21" s="27">
        <v>0.69799999999999995</v>
      </c>
      <c r="AA21" s="27">
        <v>0.62</v>
      </c>
      <c r="AB21" s="27">
        <v>108</v>
      </c>
      <c r="AC21" s="27"/>
      <c r="AD21" s="27"/>
      <c r="AE21" s="27"/>
      <c r="AF21" s="27">
        <v>0.152</v>
      </c>
      <c r="AG21" s="28" t="s">
        <v>614</v>
      </c>
      <c r="AH21" s="3"/>
    </row>
    <row r="22" spans="1:34" ht="22.5" customHeight="1" x14ac:dyDescent="0.3">
      <c r="A22" s="6">
        <v>11</v>
      </c>
      <c r="B22" s="27">
        <v>286</v>
      </c>
      <c r="C22" s="28" t="s">
        <v>239</v>
      </c>
      <c r="D22" s="27">
        <v>2018</v>
      </c>
      <c r="E22" s="27" t="s">
        <v>816</v>
      </c>
      <c r="F22" s="27"/>
      <c r="G22" s="27">
        <v>3</v>
      </c>
      <c r="H22" s="27">
        <v>3</v>
      </c>
      <c r="I22" s="27">
        <v>1</v>
      </c>
      <c r="J22" s="27">
        <v>1</v>
      </c>
      <c r="K22" s="27">
        <v>2</v>
      </c>
      <c r="L22" s="27" t="s">
        <v>160</v>
      </c>
      <c r="M22" s="27">
        <v>1</v>
      </c>
      <c r="N22" s="27">
        <v>3</v>
      </c>
      <c r="O22" s="27"/>
      <c r="P22" s="27">
        <v>3</v>
      </c>
      <c r="Q22" s="27" t="s">
        <v>381</v>
      </c>
      <c r="R22" s="27" t="s">
        <v>809</v>
      </c>
      <c r="S22" s="17" t="s">
        <v>401</v>
      </c>
      <c r="T22" s="27">
        <v>0.97599999999999998</v>
      </c>
      <c r="U22" s="27">
        <v>0.81</v>
      </c>
      <c r="V22" s="27">
        <v>201</v>
      </c>
      <c r="W22" s="27"/>
      <c r="X22" s="27"/>
      <c r="Y22" s="27"/>
      <c r="Z22" s="27">
        <v>1.1890000000000001</v>
      </c>
      <c r="AA22" s="27">
        <v>0.85599999999999998</v>
      </c>
      <c r="AB22" s="27">
        <v>95</v>
      </c>
      <c r="AC22" s="27"/>
      <c r="AD22" s="27"/>
      <c r="AE22" s="27"/>
      <c r="AF22" s="27">
        <v>2.9000000000000001E-2</v>
      </c>
      <c r="AG22" s="28" t="s">
        <v>615</v>
      </c>
      <c r="AH22" s="3"/>
    </row>
    <row r="23" spans="1:34" ht="22.5" customHeight="1" x14ac:dyDescent="0.3">
      <c r="A23" s="6">
        <v>11</v>
      </c>
      <c r="B23" s="27">
        <v>286</v>
      </c>
      <c r="C23" s="28" t="s">
        <v>239</v>
      </c>
      <c r="D23" s="27">
        <v>2018</v>
      </c>
      <c r="E23" s="27" t="s">
        <v>816</v>
      </c>
      <c r="F23" s="27"/>
      <c r="G23" s="27">
        <v>3</v>
      </c>
      <c r="H23" s="27">
        <v>3</v>
      </c>
      <c r="I23" s="27">
        <v>1</v>
      </c>
      <c r="J23" s="27">
        <v>1</v>
      </c>
      <c r="K23" s="27">
        <v>2</v>
      </c>
      <c r="L23" s="27" t="s">
        <v>160</v>
      </c>
      <c r="M23" s="27">
        <v>1</v>
      </c>
      <c r="N23" s="27">
        <v>3</v>
      </c>
      <c r="O23" s="27"/>
      <c r="P23" s="27">
        <v>3</v>
      </c>
      <c r="Q23" s="27" t="s">
        <v>402</v>
      </c>
      <c r="R23" s="27"/>
      <c r="S23" s="27" t="s">
        <v>401</v>
      </c>
      <c r="T23" s="27" t="s">
        <v>403</v>
      </c>
      <c r="U23" s="27">
        <v>2.1709999999999998</v>
      </c>
      <c r="V23" s="27">
        <v>186</v>
      </c>
      <c r="W23" s="27"/>
      <c r="X23" s="27"/>
      <c r="Y23" s="27"/>
      <c r="Z23" s="27">
        <v>3.1680000000000001</v>
      </c>
      <c r="AA23" s="27">
        <v>2.423</v>
      </c>
      <c r="AB23" s="27">
        <v>86</v>
      </c>
      <c r="AC23" s="27"/>
      <c r="AD23" s="27"/>
      <c r="AE23" s="27"/>
      <c r="AF23" s="27">
        <v>7.2999999999999995E-2</v>
      </c>
      <c r="AG23" s="28" t="s">
        <v>725</v>
      </c>
      <c r="AH23" s="3"/>
    </row>
    <row r="24" spans="1:34" ht="22.5" customHeight="1" x14ac:dyDescent="0.3">
      <c r="A24" s="6">
        <v>11</v>
      </c>
      <c r="B24" s="27">
        <v>286</v>
      </c>
      <c r="C24" s="28" t="s">
        <v>239</v>
      </c>
      <c r="D24" s="27">
        <v>2018</v>
      </c>
      <c r="E24" s="27" t="s">
        <v>816</v>
      </c>
      <c r="F24" s="27"/>
      <c r="G24" s="27">
        <v>3</v>
      </c>
      <c r="H24" s="27">
        <v>3</v>
      </c>
      <c r="I24" s="27">
        <v>1</v>
      </c>
      <c r="J24" s="27">
        <v>1</v>
      </c>
      <c r="K24" s="27">
        <v>2</v>
      </c>
      <c r="L24" s="27" t="s">
        <v>160</v>
      </c>
      <c r="M24" s="27">
        <v>1</v>
      </c>
      <c r="N24" s="27">
        <v>3</v>
      </c>
      <c r="O24" s="27"/>
      <c r="P24" s="27">
        <v>3</v>
      </c>
      <c r="Q24" s="27" t="s">
        <v>393</v>
      </c>
      <c r="R24" s="27" t="s">
        <v>810</v>
      </c>
      <c r="S24" s="27" t="s">
        <v>401</v>
      </c>
      <c r="T24" s="27" t="s">
        <v>404</v>
      </c>
      <c r="U24" s="27">
        <v>0.48599999999999999</v>
      </c>
      <c r="V24" s="27">
        <v>144</v>
      </c>
      <c r="W24" s="27"/>
      <c r="X24" s="27"/>
      <c r="Y24" s="27"/>
      <c r="Z24" s="27">
        <v>0.57699999999999996</v>
      </c>
      <c r="AA24" s="27">
        <v>0.57699999999999996</v>
      </c>
      <c r="AB24" s="27">
        <v>64</v>
      </c>
      <c r="AC24" s="27"/>
      <c r="AD24" s="27"/>
      <c r="AE24" s="27"/>
      <c r="AF24" s="27">
        <v>0.127</v>
      </c>
      <c r="AG24" s="29" t="s">
        <v>726</v>
      </c>
      <c r="AH24" s="3"/>
    </row>
    <row r="25" spans="1:34" ht="22.5" customHeight="1" x14ac:dyDescent="0.3">
      <c r="A25" s="6">
        <v>11</v>
      </c>
      <c r="B25" s="27">
        <v>286</v>
      </c>
      <c r="C25" s="28" t="s">
        <v>239</v>
      </c>
      <c r="D25" s="27">
        <v>2018</v>
      </c>
      <c r="E25" s="27" t="s">
        <v>816</v>
      </c>
      <c r="F25" s="27"/>
      <c r="G25" s="27">
        <v>3</v>
      </c>
      <c r="H25" s="27">
        <v>3</v>
      </c>
      <c r="I25" s="27">
        <v>1</v>
      </c>
      <c r="J25" s="27">
        <v>1</v>
      </c>
      <c r="K25" s="27">
        <v>2</v>
      </c>
      <c r="L25" s="27" t="s">
        <v>160</v>
      </c>
      <c r="M25" s="27">
        <v>1</v>
      </c>
      <c r="N25" s="27">
        <v>3</v>
      </c>
      <c r="O25" s="27"/>
      <c r="P25" s="27">
        <v>3</v>
      </c>
      <c r="Q25" s="27" t="s">
        <v>405</v>
      </c>
      <c r="R25" s="27" t="s">
        <v>811</v>
      </c>
      <c r="S25" s="30" t="s">
        <v>401</v>
      </c>
      <c r="T25" s="27">
        <v>1.167</v>
      </c>
      <c r="U25" s="27">
        <v>1.0629999999999999</v>
      </c>
      <c r="V25" s="27">
        <v>332</v>
      </c>
      <c r="W25" s="27"/>
      <c r="X25" s="27"/>
      <c r="Y25" s="27"/>
      <c r="Z25" s="27">
        <v>1.407</v>
      </c>
      <c r="AA25" s="27">
        <v>1.1040000000000001</v>
      </c>
      <c r="AB25" s="27">
        <v>170</v>
      </c>
      <c r="AC25" s="27"/>
      <c r="AD25" s="27"/>
      <c r="AE25" s="27"/>
      <c r="AF25" s="27">
        <v>5.0000000000000001E-3</v>
      </c>
      <c r="AG25" s="28" t="s">
        <v>617</v>
      </c>
      <c r="AH25" s="3"/>
    </row>
    <row r="26" spans="1:34" ht="22.5" customHeight="1" x14ac:dyDescent="0.3">
      <c r="A26" s="6">
        <v>11</v>
      </c>
      <c r="B26" s="27">
        <v>286</v>
      </c>
      <c r="C26" s="28" t="s">
        <v>239</v>
      </c>
      <c r="D26" s="27">
        <v>2018</v>
      </c>
      <c r="E26" s="27" t="s">
        <v>816</v>
      </c>
      <c r="F26" s="27"/>
      <c r="G26" s="27">
        <v>3</v>
      </c>
      <c r="H26" s="27">
        <v>3</v>
      </c>
      <c r="I26" s="27">
        <v>1</v>
      </c>
      <c r="J26" s="27">
        <v>1</v>
      </c>
      <c r="K26" s="27">
        <v>2</v>
      </c>
      <c r="L26" s="27" t="s">
        <v>160</v>
      </c>
      <c r="M26" s="27">
        <v>1</v>
      </c>
      <c r="N26" s="27">
        <v>3</v>
      </c>
      <c r="O26" s="27"/>
      <c r="P26" s="27">
        <v>3</v>
      </c>
      <c r="Q26" s="27" t="s">
        <v>406</v>
      </c>
      <c r="R26" s="27"/>
      <c r="S26" s="30" t="s">
        <v>401</v>
      </c>
      <c r="T26" s="27">
        <v>0.78900000000000003</v>
      </c>
      <c r="U26" s="27">
        <v>0.91</v>
      </c>
      <c r="V26" s="27">
        <v>338</v>
      </c>
      <c r="W26" s="27"/>
      <c r="X26" s="27"/>
      <c r="Y26" s="27"/>
      <c r="Z26" s="27">
        <v>0.94399999999999995</v>
      </c>
      <c r="AA26" s="27">
        <v>0.90700000000000003</v>
      </c>
      <c r="AB26" s="27">
        <v>170</v>
      </c>
      <c r="AC26" s="27"/>
      <c r="AD26" s="27"/>
      <c r="AE26" s="27"/>
      <c r="AF26" s="27">
        <v>6.0000000000000001E-3</v>
      </c>
      <c r="AG26" s="28" t="s">
        <v>616</v>
      </c>
      <c r="AH26" s="3"/>
    </row>
    <row r="27" spans="1:34" s="1" customFormat="1" ht="22.5" customHeight="1" x14ac:dyDescent="0.3">
      <c r="A27" s="2">
        <v>12</v>
      </c>
      <c r="B27" s="27">
        <v>287</v>
      </c>
      <c r="C27" s="28" t="s">
        <v>621</v>
      </c>
      <c r="D27" s="27">
        <v>2018</v>
      </c>
      <c r="E27" s="27" t="s">
        <v>816</v>
      </c>
      <c r="F27" s="27">
        <v>1</v>
      </c>
      <c r="G27" s="27">
        <v>1</v>
      </c>
      <c r="H27" s="27">
        <v>1</v>
      </c>
      <c r="I27" s="27">
        <v>1</v>
      </c>
      <c r="J27" s="31">
        <v>0</v>
      </c>
      <c r="K27" s="31">
        <v>1</v>
      </c>
      <c r="L27" s="27" t="s">
        <v>951</v>
      </c>
      <c r="M27" s="31">
        <v>2</v>
      </c>
      <c r="N27" s="31">
        <v>1</v>
      </c>
      <c r="O27" s="31">
        <v>69.2</v>
      </c>
      <c r="P27" s="31">
        <v>1</v>
      </c>
      <c r="Q27" s="27" t="s">
        <v>822</v>
      </c>
      <c r="R27" s="104" t="s">
        <v>808</v>
      </c>
      <c r="S27" s="27" t="s">
        <v>806</v>
      </c>
      <c r="T27" s="27">
        <v>1.2</v>
      </c>
      <c r="U27" s="27">
        <v>0.8</v>
      </c>
      <c r="V27" s="27">
        <v>18</v>
      </c>
      <c r="W27" s="27"/>
      <c r="X27" s="27"/>
      <c r="Y27" s="27"/>
      <c r="Z27" s="27">
        <v>2.6</v>
      </c>
      <c r="AA27" s="27">
        <v>1.2</v>
      </c>
      <c r="AB27" s="27">
        <v>26</v>
      </c>
      <c r="AC27" s="27"/>
      <c r="AD27" s="27"/>
      <c r="AE27" s="27"/>
      <c r="AF27" s="27">
        <v>1E-3</v>
      </c>
      <c r="AG27" s="28"/>
      <c r="AH27" s="3"/>
    </row>
    <row r="28" spans="1:34" s="1" customFormat="1" ht="22.5" customHeight="1" x14ac:dyDescent="0.3">
      <c r="A28" s="2">
        <v>12</v>
      </c>
      <c r="B28" s="27">
        <v>287</v>
      </c>
      <c r="C28" s="28" t="s">
        <v>621</v>
      </c>
      <c r="D28" s="27">
        <v>2018</v>
      </c>
      <c r="E28" s="27" t="s">
        <v>816</v>
      </c>
      <c r="F28" s="27"/>
      <c r="G28" s="27">
        <v>1</v>
      </c>
      <c r="H28" s="27">
        <v>1</v>
      </c>
      <c r="I28" s="27">
        <v>1</v>
      </c>
      <c r="J28" s="31">
        <v>0</v>
      </c>
      <c r="K28" s="31">
        <v>1</v>
      </c>
      <c r="L28" s="27" t="s">
        <v>951</v>
      </c>
      <c r="M28" s="31">
        <v>2</v>
      </c>
      <c r="N28" s="31">
        <v>1</v>
      </c>
      <c r="O28" s="31"/>
      <c r="P28" s="31">
        <v>1</v>
      </c>
      <c r="Q28" s="27" t="s">
        <v>681</v>
      </c>
      <c r="R28" s="32" t="s">
        <v>797</v>
      </c>
      <c r="S28" s="27" t="s">
        <v>806</v>
      </c>
      <c r="T28" s="27">
        <v>0.5</v>
      </c>
      <c r="U28" s="27">
        <v>0.3</v>
      </c>
      <c r="V28" s="27">
        <v>18</v>
      </c>
      <c r="W28" s="27"/>
      <c r="X28" s="27"/>
      <c r="Y28" s="27"/>
      <c r="Z28" s="27">
        <v>1.1000000000000001</v>
      </c>
      <c r="AA28" s="27">
        <v>0.3</v>
      </c>
      <c r="AB28" s="27">
        <v>26</v>
      </c>
      <c r="AC28" s="27"/>
      <c r="AD28" s="27"/>
      <c r="AE28" s="27"/>
      <c r="AF28" s="27" t="s">
        <v>258</v>
      </c>
      <c r="AG28" s="28"/>
      <c r="AH28" s="3"/>
    </row>
    <row r="29" spans="1:34" s="1" customFormat="1" ht="22.5" customHeight="1" x14ac:dyDescent="0.3">
      <c r="A29" s="2">
        <v>12</v>
      </c>
      <c r="B29" s="27">
        <v>287</v>
      </c>
      <c r="C29" s="28" t="s">
        <v>621</v>
      </c>
      <c r="D29" s="27">
        <v>2018</v>
      </c>
      <c r="E29" s="27" t="s">
        <v>816</v>
      </c>
      <c r="F29" s="27"/>
      <c r="G29" s="27">
        <v>1</v>
      </c>
      <c r="H29" s="27">
        <v>1</v>
      </c>
      <c r="I29" s="27">
        <v>1</v>
      </c>
      <c r="J29" s="31">
        <v>0</v>
      </c>
      <c r="K29" s="31">
        <v>1</v>
      </c>
      <c r="L29" s="27" t="s">
        <v>951</v>
      </c>
      <c r="M29" s="31">
        <v>2</v>
      </c>
      <c r="N29" s="31">
        <v>1</v>
      </c>
      <c r="O29" s="31"/>
      <c r="P29" s="31">
        <v>1</v>
      </c>
      <c r="Q29" s="27" t="s">
        <v>680</v>
      </c>
      <c r="R29" s="33" t="s">
        <v>796</v>
      </c>
      <c r="S29" s="27" t="s">
        <v>806</v>
      </c>
      <c r="T29" s="27">
        <v>0.7</v>
      </c>
      <c r="U29" s="27">
        <v>0.6</v>
      </c>
      <c r="V29" s="27">
        <v>18</v>
      </c>
      <c r="W29" s="27"/>
      <c r="X29" s="27"/>
      <c r="Y29" s="27"/>
      <c r="Z29" s="27">
        <v>1.5</v>
      </c>
      <c r="AA29" s="27">
        <v>1.5</v>
      </c>
      <c r="AB29" s="27">
        <v>26</v>
      </c>
      <c r="AC29" s="27"/>
      <c r="AD29" s="27"/>
      <c r="AE29" s="27"/>
      <c r="AF29" s="27">
        <v>1.7000000000000001E-2</v>
      </c>
      <c r="AG29" s="28"/>
      <c r="AH29" s="3"/>
    </row>
    <row r="30" spans="1:34" s="1" customFormat="1" ht="22.5" customHeight="1" x14ac:dyDescent="0.3">
      <c r="A30" s="2">
        <v>12</v>
      </c>
      <c r="B30" s="27">
        <v>287</v>
      </c>
      <c r="C30" s="28" t="s">
        <v>621</v>
      </c>
      <c r="D30" s="27">
        <v>2018</v>
      </c>
      <c r="E30" s="27" t="s">
        <v>816</v>
      </c>
      <c r="F30" s="27"/>
      <c r="G30" s="27">
        <v>1</v>
      </c>
      <c r="H30" s="27">
        <v>1</v>
      </c>
      <c r="I30" s="27">
        <v>1</v>
      </c>
      <c r="J30" s="31">
        <v>0</v>
      </c>
      <c r="K30" s="31">
        <v>1</v>
      </c>
      <c r="L30" s="27" t="s">
        <v>951</v>
      </c>
      <c r="M30" s="31">
        <v>2</v>
      </c>
      <c r="N30" s="31">
        <v>1</v>
      </c>
      <c r="O30" s="31"/>
      <c r="P30" s="31">
        <v>1</v>
      </c>
      <c r="Q30" s="27" t="s">
        <v>407</v>
      </c>
      <c r="R30" s="27"/>
      <c r="S30" s="27" t="s">
        <v>806</v>
      </c>
      <c r="T30" s="27">
        <v>18.100000000000001</v>
      </c>
      <c r="U30" s="27">
        <v>9.8000000000000007</v>
      </c>
      <c r="V30" s="27">
        <v>18</v>
      </c>
      <c r="W30" s="27"/>
      <c r="X30" s="27"/>
      <c r="Y30" s="27"/>
      <c r="Z30" s="27">
        <v>4.0999999999999996</v>
      </c>
      <c r="AA30" s="27">
        <v>3.3</v>
      </c>
      <c r="AB30" s="27">
        <v>26</v>
      </c>
      <c r="AC30" s="27"/>
      <c r="AD30" s="27"/>
      <c r="AE30" s="27"/>
      <c r="AF30" s="27" t="s">
        <v>258</v>
      </c>
      <c r="AG30" s="28"/>
      <c r="AH30" s="3"/>
    </row>
    <row r="31" spans="1:34" s="1" customFormat="1" ht="22.5" customHeight="1" x14ac:dyDescent="0.3">
      <c r="A31" s="2">
        <v>12</v>
      </c>
      <c r="B31" s="27">
        <v>287</v>
      </c>
      <c r="C31" s="28" t="s">
        <v>621</v>
      </c>
      <c r="D31" s="27">
        <v>2018</v>
      </c>
      <c r="E31" s="27" t="s">
        <v>816</v>
      </c>
      <c r="F31" s="27"/>
      <c r="G31" s="27">
        <v>1</v>
      </c>
      <c r="H31" s="27">
        <v>1</v>
      </c>
      <c r="I31" s="27">
        <v>1</v>
      </c>
      <c r="J31" s="31">
        <v>0</v>
      </c>
      <c r="K31" s="31">
        <v>1</v>
      </c>
      <c r="L31" s="27" t="s">
        <v>951</v>
      </c>
      <c r="M31" s="31">
        <v>2</v>
      </c>
      <c r="N31" s="31">
        <v>1</v>
      </c>
      <c r="O31" s="31"/>
      <c r="P31" s="31">
        <v>1</v>
      </c>
      <c r="Q31" s="27" t="s">
        <v>408</v>
      </c>
      <c r="R31" s="27"/>
      <c r="S31" s="27" t="s">
        <v>806</v>
      </c>
      <c r="T31" s="27">
        <v>0</v>
      </c>
      <c r="U31" s="34">
        <v>0</v>
      </c>
      <c r="V31" s="30">
        <v>8</v>
      </c>
      <c r="W31" s="30"/>
      <c r="X31" s="30"/>
      <c r="Y31" s="30"/>
      <c r="Z31" s="27">
        <v>4</v>
      </c>
      <c r="AA31" s="34">
        <v>0.4</v>
      </c>
      <c r="AB31" s="30">
        <v>10</v>
      </c>
      <c r="AC31" s="30"/>
      <c r="AD31" s="30"/>
      <c r="AE31" s="30"/>
      <c r="AF31" s="27">
        <v>1.7999999999999999E-2</v>
      </c>
      <c r="AG31" s="28" t="s">
        <v>620</v>
      </c>
      <c r="AH31" s="3"/>
    </row>
    <row r="32" spans="1:34" s="1" customFormat="1" ht="22.5" customHeight="1" x14ac:dyDescent="0.3">
      <c r="A32" s="2">
        <v>12</v>
      </c>
      <c r="B32" s="27">
        <v>287</v>
      </c>
      <c r="C32" s="28" t="s">
        <v>621</v>
      </c>
      <c r="D32" s="27">
        <v>2018</v>
      </c>
      <c r="E32" s="27" t="s">
        <v>816</v>
      </c>
      <c r="F32" s="27"/>
      <c r="G32" s="27">
        <v>1</v>
      </c>
      <c r="H32" s="27">
        <v>1</v>
      </c>
      <c r="I32" s="27">
        <v>1</v>
      </c>
      <c r="J32" s="31">
        <v>0</v>
      </c>
      <c r="K32" s="31">
        <v>1</v>
      </c>
      <c r="L32" s="27" t="s">
        <v>951</v>
      </c>
      <c r="M32" s="31">
        <v>2</v>
      </c>
      <c r="N32" s="31">
        <v>1</v>
      </c>
      <c r="O32" s="31"/>
      <c r="P32" s="31">
        <v>1</v>
      </c>
      <c r="Q32" s="27" t="s">
        <v>409</v>
      </c>
      <c r="R32" s="27"/>
      <c r="S32" s="27" t="s">
        <v>806</v>
      </c>
      <c r="T32" s="27">
        <v>5</v>
      </c>
      <c r="U32" s="35">
        <v>0.625</v>
      </c>
      <c r="V32" s="30">
        <v>8</v>
      </c>
      <c r="W32" s="30"/>
      <c r="X32" s="30"/>
      <c r="Y32" s="30"/>
      <c r="Z32" s="27">
        <v>6</v>
      </c>
      <c r="AA32" s="34">
        <v>0.6</v>
      </c>
      <c r="AB32" s="30">
        <v>10</v>
      </c>
      <c r="AC32" s="30"/>
      <c r="AD32" s="30"/>
      <c r="AE32" s="30"/>
      <c r="AF32" s="27"/>
      <c r="AG32" s="28"/>
      <c r="AH32" s="3"/>
    </row>
    <row r="33" spans="1:34" s="1" customFormat="1" ht="22.5" customHeight="1" x14ac:dyDescent="0.3">
      <c r="A33" s="2">
        <v>12</v>
      </c>
      <c r="B33" s="27">
        <v>287</v>
      </c>
      <c r="C33" s="28" t="s">
        <v>621</v>
      </c>
      <c r="D33" s="27">
        <v>2018</v>
      </c>
      <c r="E33" s="27" t="s">
        <v>816</v>
      </c>
      <c r="F33" s="27"/>
      <c r="G33" s="27">
        <v>1</v>
      </c>
      <c r="H33" s="27">
        <v>1</v>
      </c>
      <c r="I33" s="27">
        <v>1</v>
      </c>
      <c r="J33" s="31">
        <v>0</v>
      </c>
      <c r="K33" s="31">
        <v>1</v>
      </c>
      <c r="L33" s="27" t="s">
        <v>951</v>
      </c>
      <c r="M33" s="31">
        <v>2</v>
      </c>
      <c r="N33" s="31">
        <v>1</v>
      </c>
      <c r="O33" s="31"/>
      <c r="P33" s="31">
        <v>1</v>
      </c>
      <c r="Q33" s="27" t="s">
        <v>410</v>
      </c>
      <c r="R33" s="27"/>
      <c r="S33" s="27" t="s">
        <v>806</v>
      </c>
      <c r="T33" s="27">
        <v>3</v>
      </c>
      <c r="U33" s="35">
        <v>0.375</v>
      </c>
      <c r="V33" s="30">
        <v>8</v>
      </c>
      <c r="W33" s="30"/>
      <c r="X33" s="30"/>
      <c r="Y33" s="30"/>
      <c r="Z33" s="27">
        <v>0</v>
      </c>
      <c r="AA33" s="34">
        <v>0</v>
      </c>
      <c r="AB33" s="30">
        <v>10</v>
      </c>
      <c r="AC33" s="30"/>
      <c r="AD33" s="30"/>
      <c r="AE33" s="30"/>
      <c r="AF33" s="27"/>
      <c r="AG33" s="28"/>
      <c r="AH33" s="3"/>
    </row>
    <row r="34" spans="1:34" s="1" customFormat="1" ht="22.5" customHeight="1" x14ac:dyDescent="0.3">
      <c r="A34" s="2">
        <v>12</v>
      </c>
      <c r="B34" s="27">
        <v>287</v>
      </c>
      <c r="C34" s="28" t="s">
        <v>621</v>
      </c>
      <c r="D34" s="27">
        <v>2018</v>
      </c>
      <c r="E34" s="27" t="s">
        <v>816</v>
      </c>
      <c r="F34" s="27"/>
      <c r="G34" s="27">
        <v>1</v>
      </c>
      <c r="H34" s="27">
        <v>1</v>
      </c>
      <c r="I34" s="27">
        <v>1</v>
      </c>
      <c r="J34" s="31">
        <v>0</v>
      </c>
      <c r="K34" s="31">
        <v>1</v>
      </c>
      <c r="L34" s="27" t="s">
        <v>951</v>
      </c>
      <c r="M34" s="31">
        <v>2</v>
      </c>
      <c r="N34" s="31">
        <v>1</v>
      </c>
      <c r="O34" s="31"/>
      <c r="P34" s="31">
        <v>1</v>
      </c>
      <c r="Q34" s="27" t="s">
        <v>653</v>
      </c>
      <c r="R34" s="27"/>
      <c r="S34" s="27" t="s">
        <v>795</v>
      </c>
      <c r="T34" s="27">
        <v>2.5</v>
      </c>
      <c r="U34" s="27">
        <v>1.1499999999999999</v>
      </c>
      <c r="V34" s="27">
        <v>18</v>
      </c>
      <c r="W34" s="27"/>
      <c r="X34" s="27"/>
      <c r="Y34" s="27"/>
      <c r="Z34" s="27">
        <v>2.5099999999999998</v>
      </c>
      <c r="AA34" s="27">
        <v>1.19</v>
      </c>
      <c r="AB34" s="27">
        <v>26</v>
      </c>
      <c r="AC34" s="27"/>
      <c r="AD34" s="27"/>
      <c r="AE34" s="27"/>
      <c r="AF34" s="27">
        <v>0.998</v>
      </c>
      <c r="AG34" s="28" t="s">
        <v>574</v>
      </c>
      <c r="AH34" s="3"/>
    </row>
    <row r="35" spans="1:34" s="1" customFormat="1" ht="22.5" customHeight="1" x14ac:dyDescent="0.3">
      <c r="A35" s="2">
        <v>12</v>
      </c>
      <c r="B35" s="27">
        <v>287</v>
      </c>
      <c r="C35" s="28" t="s">
        <v>621</v>
      </c>
      <c r="D35" s="27">
        <v>2018</v>
      </c>
      <c r="E35" s="27" t="s">
        <v>816</v>
      </c>
      <c r="F35" s="27"/>
      <c r="G35" s="27">
        <v>1</v>
      </c>
      <c r="H35" s="27">
        <v>1</v>
      </c>
      <c r="I35" s="27">
        <v>1</v>
      </c>
      <c r="J35" s="31">
        <v>0</v>
      </c>
      <c r="K35" s="31">
        <v>1</v>
      </c>
      <c r="L35" s="27" t="s">
        <v>951</v>
      </c>
      <c r="M35" s="31">
        <v>2</v>
      </c>
      <c r="N35" s="31">
        <v>1</v>
      </c>
      <c r="O35" s="31"/>
      <c r="P35" s="31">
        <v>1</v>
      </c>
      <c r="Q35" s="27" t="s">
        <v>825</v>
      </c>
      <c r="R35" s="27" t="s">
        <v>800</v>
      </c>
      <c r="S35" s="27" t="s">
        <v>806</v>
      </c>
      <c r="T35" s="27">
        <v>2</v>
      </c>
      <c r="U35" s="27">
        <v>0.9</v>
      </c>
      <c r="V35" s="27">
        <v>18</v>
      </c>
      <c r="W35" s="27"/>
      <c r="X35" s="27"/>
      <c r="Y35" s="27"/>
      <c r="Z35" s="27">
        <v>3.7</v>
      </c>
      <c r="AA35" s="27">
        <v>1.3</v>
      </c>
      <c r="AB35" s="27">
        <v>26</v>
      </c>
      <c r="AC35" s="27"/>
      <c r="AD35" s="27"/>
      <c r="AE35" s="27"/>
      <c r="AF35" s="27">
        <v>1E-3</v>
      </c>
      <c r="AG35" s="28"/>
      <c r="AH35" s="3"/>
    </row>
    <row r="36" spans="1:34" s="11" customFormat="1" ht="29.25" customHeight="1" x14ac:dyDescent="0.3">
      <c r="A36" s="12">
        <v>13</v>
      </c>
      <c r="B36" s="27">
        <v>300</v>
      </c>
      <c r="C36" s="28" t="s">
        <v>249</v>
      </c>
      <c r="D36" s="27">
        <v>2017</v>
      </c>
      <c r="E36" s="36" t="s">
        <v>816</v>
      </c>
      <c r="F36" s="36">
        <v>1</v>
      </c>
      <c r="G36" s="27">
        <v>1</v>
      </c>
      <c r="H36" s="27">
        <v>1</v>
      </c>
      <c r="I36" s="27">
        <v>1</v>
      </c>
      <c r="J36" s="31">
        <v>0</v>
      </c>
      <c r="K36" s="31">
        <v>1</v>
      </c>
      <c r="L36" s="31" t="s">
        <v>953</v>
      </c>
      <c r="M36" s="31">
        <v>3</v>
      </c>
      <c r="N36" s="31">
        <v>2</v>
      </c>
      <c r="O36" s="31" t="s">
        <v>182</v>
      </c>
      <c r="P36" s="31">
        <v>4</v>
      </c>
      <c r="Q36" s="27" t="s">
        <v>986</v>
      </c>
      <c r="R36" s="27" t="s">
        <v>985</v>
      </c>
      <c r="S36" s="27" t="s">
        <v>411</v>
      </c>
      <c r="T36" s="27">
        <v>4.34</v>
      </c>
      <c r="U36" s="27">
        <v>1.71</v>
      </c>
      <c r="V36" s="27">
        <v>29</v>
      </c>
      <c r="W36" s="27"/>
      <c r="X36" s="27"/>
      <c r="Y36" s="27"/>
      <c r="Z36" s="27">
        <v>4.46</v>
      </c>
      <c r="AA36" s="27">
        <v>1.69</v>
      </c>
      <c r="AB36" s="27">
        <v>26</v>
      </c>
      <c r="AC36" s="27"/>
      <c r="AD36" s="27"/>
      <c r="AE36" s="27"/>
      <c r="AF36" s="27"/>
      <c r="AG36" s="28" t="s">
        <v>623</v>
      </c>
      <c r="AH36" s="3"/>
    </row>
    <row r="37" spans="1:34" s="1" customFormat="1" ht="29.25" customHeight="1" x14ac:dyDescent="0.3">
      <c r="A37" s="12">
        <v>13</v>
      </c>
      <c r="B37" s="27">
        <v>300</v>
      </c>
      <c r="C37" s="28" t="s">
        <v>249</v>
      </c>
      <c r="D37" s="27">
        <v>2017</v>
      </c>
      <c r="E37" s="36" t="s">
        <v>816</v>
      </c>
      <c r="F37" s="36"/>
      <c r="G37" s="27">
        <v>1</v>
      </c>
      <c r="H37" s="27">
        <v>1</v>
      </c>
      <c r="I37" s="27">
        <v>1</v>
      </c>
      <c r="J37" s="31">
        <v>0</v>
      </c>
      <c r="K37" s="31">
        <v>1</v>
      </c>
      <c r="L37" s="31" t="s">
        <v>953</v>
      </c>
      <c r="M37" s="31">
        <v>3</v>
      </c>
      <c r="N37" s="31">
        <v>2</v>
      </c>
      <c r="O37" s="31"/>
      <c r="P37" s="31">
        <v>4</v>
      </c>
      <c r="Q37" s="27" t="s">
        <v>728</v>
      </c>
      <c r="R37" s="27" t="s">
        <v>809</v>
      </c>
      <c r="S37" s="27" t="s">
        <v>235</v>
      </c>
      <c r="T37" s="27">
        <v>1.93</v>
      </c>
      <c r="U37" s="27">
        <v>0.64</v>
      </c>
      <c r="V37" s="27">
        <v>29</v>
      </c>
      <c r="W37" s="27"/>
      <c r="X37" s="27"/>
      <c r="Y37" s="27"/>
      <c r="Z37" s="27">
        <v>3.92</v>
      </c>
      <c r="AA37" s="27">
        <v>1.1100000000000001</v>
      </c>
      <c r="AB37" s="27">
        <v>26</v>
      </c>
      <c r="AC37" s="27"/>
      <c r="AD37" s="27"/>
      <c r="AE37" s="27"/>
      <c r="AF37" s="27"/>
      <c r="AG37" s="28"/>
      <c r="AH37" s="3"/>
    </row>
    <row r="38" spans="1:34" s="1" customFormat="1" ht="29.25" customHeight="1" x14ac:dyDescent="0.3">
      <c r="A38" s="12">
        <v>13</v>
      </c>
      <c r="B38" s="27">
        <v>300</v>
      </c>
      <c r="C38" s="28" t="s">
        <v>249</v>
      </c>
      <c r="D38" s="27">
        <v>2017</v>
      </c>
      <c r="E38" s="36" t="s">
        <v>816</v>
      </c>
      <c r="F38" s="36"/>
      <c r="G38" s="27">
        <v>1</v>
      </c>
      <c r="H38" s="27">
        <v>1</v>
      </c>
      <c r="I38" s="27">
        <v>1</v>
      </c>
      <c r="J38" s="31">
        <v>0</v>
      </c>
      <c r="K38" s="31">
        <v>1</v>
      </c>
      <c r="L38" s="31" t="s">
        <v>953</v>
      </c>
      <c r="M38" s="31">
        <v>3</v>
      </c>
      <c r="N38" s="31">
        <v>2</v>
      </c>
      <c r="O38" s="31"/>
      <c r="P38" s="31">
        <v>4</v>
      </c>
      <c r="Q38" s="27" t="s">
        <v>728</v>
      </c>
      <c r="R38" s="104" t="s">
        <v>808</v>
      </c>
      <c r="S38" s="27" t="s">
        <v>235</v>
      </c>
      <c r="T38" s="27">
        <v>-3.51</v>
      </c>
      <c r="U38" s="20">
        <v>1.8260000000000001</v>
      </c>
      <c r="V38" s="27">
        <v>29</v>
      </c>
      <c r="W38" s="27"/>
      <c r="X38" s="27"/>
      <c r="Y38" s="27"/>
      <c r="Z38" s="27">
        <v>-0.87</v>
      </c>
      <c r="AA38" s="20">
        <v>2.0217999999999998</v>
      </c>
      <c r="AB38" s="27">
        <v>26</v>
      </c>
      <c r="AC38" s="27"/>
      <c r="AD38" s="27"/>
      <c r="AE38" s="27"/>
      <c r="AF38" s="27"/>
      <c r="AG38" s="99" t="s">
        <v>984</v>
      </c>
      <c r="AH38" s="3"/>
    </row>
    <row r="39" spans="1:34" s="1" customFormat="1" ht="29.25" customHeight="1" x14ac:dyDescent="0.3">
      <c r="A39" s="12">
        <v>13</v>
      </c>
      <c r="B39" s="27">
        <v>300</v>
      </c>
      <c r="C39" s="28" t="s">
        <v>249</v>
      </c>
      <c r="D39" s="27">
        <v>2017</v>
      </c>
      <c r="E39" s="36" t="s">
        <v>816</v>
      </c>
      <c r="F39" s="36"/>
      <c r="G39" s="27">
        <v>1</v>
      </c>
      <c r="H39" s="27">
        <v>1</v>
      </c>
      <c r="I39" s="27">
        <v>1</v>
      </c>
      <c r="J39" s="31">
        <v>0</v>
      </c>
      <c r="K39" s="31">
        <v>1</v>
      </c>
      <c r="L39" s="31" t="s">
        <v>953</v>
      </c>
      <c r="M39" s="31">
        <v>3</v>
      </c>
      <c r="N39" s="31">
        <v>2</v>
      </c>
      <c r="O39" s="31"/>
      <c r="P39" s="31">
        <v>4</v>
      </c>
      <c r="Q39" s="31" t="s">
        <v>987</v>
      </c>
      <c r="R39" s="104" t="s">
        <v>729</v>
      </c>
      <c r="S39" s="27" t="s">
        <v>235</v>
      </c>
      <c r="T39" s="37"/>
      <c r="U39" s="37"/>
      <c r="V39" s="37">
        <v>29</v>
      </c>
      <c r="W39" s="37"/>
      <c r="X39" s="37"/>
      <c r="Y39" s="37"/>
      <c r="Z39" s="27"/>
      <c r="AA39" s="27"/>
      <c r="AB39" s="27">
        <v>26</v>
      </c>
      <c r="AC39" s="27"/>
      <c r="AD39" s="27"/>
      <c r="AE39" s="27"/>
      <c r="AF39" s="27"/>
      <c r="AG39" s="28" t="s">
        <v>624</v>
      </c>
      <c r="AH39" s="3"/>
    </row>
    <row r="40" spans="1:34" s="1" customFormat="1" ht="29.25" customHeight="1" x14ac:dyDescent="0.3">
      <c r="A40" s="12">
        <v>13</v>
      </c>
      <c r="B40" s="27">
        <v>300</v>
      </c>
      <c r="C40" s="28" t="s">
        <v>249</v>
      </c>
      <c r="D40" s="27">
        <v>2017</v>
      </c>
      <c r="E40" s="36" t="s">
        <v>816</v>
      </c>
      <c r="F40" s="36"/>
      <c r="G40" s="27">
        <v>1</v>
      </c>
      <c r="H40" s="27">
        <v>1</v>
      </c>
      <c r="I40" s="27">
        <v>1</v>
      </c>
      <c r="J40" s="31">
        <v>0</v>
      </c>
      <c r="K40" s="31">
        <v>1</v>
      </c>
      <c r="L40" s="31" t="s">
        <v>953</v>
      </c>
      <c r="M40" s="31">
        <v>3</v>
      </c>
      <c r="N40" s="31">
        <v>2</v>
      </c>
      <c r="O40" s="31"/>
      <c r="P40" s="31">
        <v>4</v>
      </c>
      <c r="Q40" s="27" t="s">
        <v>405</v>
      </c>
      <c r="R40" s="27"/>
      <c r="S40" s="27" t="s">
        <v>411</v>
      </c>
      <c r="T40" s="27">
        <v>1.26</v>
      </c>
      <c r="U40" s="27"/>
      <c r="V40" s="27">
        <v>29</v>
      </c>
      <c r="W40" s="27"/>
      <c r="X40" s="27"/>
      <c r="Y40" s="27"/>
      <c r="Z40" s="27"/>
      <c r="AA40" s="27"/>
      <c r="AB40" s="27">
        <v>26</v>
      </c>
      <c r="AC40" s="27"/>
      <c r="AD40" s="27"/>
      <c r="AE40" s="27"/>
      <c r="AF40" s="27"/>
      <c r="AG40" s="28" t="s">
        <v>625</v>
      </c>
      <c r="AH40" s="3"/>
    </row>
    <row r="41" spans="1:34" s="1" customFormat="1" ht="29.25" customHeight="1" x14ac:dyDescent="0.3">
      <c r="A41" s="12">
        <v>13</v>
      </c>
      <c r="B41" s="27">
        <v>300</v>
      </c>
      <c r="C41" s="28" t="s">
        <v>249</v>
      </c>
      <c r="D41" s="27">
        <v>2017</v>
      </c>
      <c r="E41" s="36" t="s">
        <v>816</v>
      </c>
      <c r="F41" s="36"/>
      <c r="G41" s="27">
        <v>1</v>
      </c>
      <c r="H41" s="27">
        <v>1</v>
      </c>
      <c r="I41" s="27">
        <v>1</v>
      </c>
      <c r="J41" s="31">
        <v>0</v>
      </c>
      <c r="K41" s="31">
        <v>1</v>
      </c>
      <c r="L41" s="31" t="s">
        <v>953</v>
      </c>
      <c r="M41" s="31">
        <v>3</v>
      </c>
      <c r="N41" s="31">
        <v>2</v>
      </c>
      <c r="O41" s="31"/>
      <c r="P41" s="31">
        <v>4</v>
      </c>
      <c r="Q41" s="27" t="s">
        <v>653</v>
      </c>
      <c r="R41" s="104" t="s">
        <v>988</v>
      </c>
      <c r="S41" s="27" t="s">
        <v>235</v>
      </c>
      <c r="T41" s="27">
        <v>1.82</v>
      </c>
      <c r="U41" s="38">
        <f>ABS((Y41-X41)/W41)*SQRT(V41)</f>
        <v>0.86400857751453963</v>
      </c>
      <c r="V41" s="27">
        <v>29</v>
      </c>
      <c r="W41" s="39">
        <f>TINV(0.025,V41-1)</f>
        <v>2.3684517491687451</v>
      </c>
      <c r="X41" s="27">
        <v>1.54</v>
      </c>
      <c r="Y41" s="27">
        <v>1.92</v>
      </c>
      <c r="Z41" s="27">
        <v>1.74</v>
      </c>
      <c r="AA41" s="38">
        <f>ABS((AE41-AD41)/AC41)*SQRT(AB41)</f>
        <v>1.2615988608974953</v>
      </c>
      <c r="AB41" s="27">
        <v>26</v>
      </c>
      <c r="AC41" s="39">
        <f>TINV(0.025,AB41-1)</f>
        <v>2.3846102008046892</v>
      </c>
      <c r="AD41" s="27">
        <v>1.27</v>
      </c>
      <c r="AE41" s="27">
        <v>1.86</v>
      </c>
      <c r="AF41" s="27"/>
      <c r="AG41" s="28" t="s">
        <v>626</v>
      </c>
      <c r="AH41" s="3"/>
    </row>
    <row r="42" spans="1:34" s="1" customFormat="1" ht="29.25" customHeight="1" x14ac:dyDescent="0.3">
      <c r="A42" s="12">
        <v>13</v>
      </c>
      <c r="B42" s="27">
        <v>300</v>
      </c>
      <c r="C42" s="28" t="s">
        <v>249</v>
      </c>
      <c r="D42" s="27">
        <v>2017</v>
      </c>
      <c r="E42" s="36" t="s">
        <v>816</v>
      </c>
      <c r="F42" s="36"/>
      <c r="G42" s="27">
        <v>1</v>
      </c>
      <c r="H42" s="27">
        <v>1</v>
      </c>
      <c r="I42" s="27">
        <v>1</v>
      </c>
      <c r="J42" s="31">
        <v>0</v>
      </c>
      <c r="K42" s="31">
        <v>1</v>
      </c>
      <c r="L42" s="31" t="s">
        <v>953</v>
      </c>
      <c r="M42" s="31">
        <v>3</v>
      </c>
      <c r="N42" s="31">
        <v>2</v>
      </c>
      <c r="O42" s="31"/>
      <c r="P42" s="31">
        <v>4</v>
      </c>
      <c r="Q42" s="27"/>
      <c r="R42" s="27" t="s">
        <v>800</v>
      </c>
      <c r="S42" s="27" t="s">
        <v>706</v>
      </c>
      <c r="T42" s="27">
        <f>T40-T41</f>
        <v>-0.56000000000000005</v>
      </c>
      <c r="U42" s="38"/>
      <c r="V42" s="27">
        <v>29</v>
      </c>
      <c r="W42" s="39"/>
      <c r="X42" s="27"/>
      <c r="Y42" s="27"/>
      <c r="Z42" s="27"/>
      <c r="AA42" s="38"/>
      <c r="AB42" s="27"/>
      <c r="AC42" s="39"/>
      <c r="AD42" s="27"/>
      <c r="AE42" s="27"/>
      <c r="AF42" s="27"/>
      <c r="AG42" s="28"/>
      <c r="AH42" s="3"/>
    </row>
    <row r="43" spans="1:34" s="11" customFormat="1" ht="22.5" customHeight="1" x14ac:dyDescent="0.3">
      <c r="A43" s="12">
        <v>14</v>
      </c>
      <c r="B43" s="27">
        <v>297</v>
      </c>
      <c r="C43" s="28" t="s">
        <v>253</v>
      </c>
      <c r="D43" s="27">
        <v>2017</v>
      </c>
      <c r="E43" s="36" t="s">
        <v>816</v>
      </c>
      <c r="F43" s="36">
        <v>1</v>
      </c>
      <c r="G43" s="27">
        <v>1</v>
      </c>
      <c r="H43" s="27">
        <v>1</v>
      </c>
      <c r="I43" s="27">
        <v>1</v>
      </c>
      <c r="J43" s="31">
        <v>0</v>
      </c>
      <c r="K43" s="31">
        <v>1</v>
      </c>
      <c r="L43" s="27" t="s">
        <v>951</v>
      </c>
      <c r="M43" s="31">
        <v>3</v>
      </c>
      <c r="N43" s="31">
        <v>2</v>
      </c>
      <c r="O43" s="31">
        <v>86.1</v>
      </c>
      <c r="P43" s="31">
        <v>2</v>
      </c>
      <c r="Q43" s="31" t="s">
        <v>975</v>
      </c>
      <c r="R43" s="36" t="s">
        <v>154</v>
      </c>
      <c r="S43" s="27" t="s">
        <v>795</v>
      </c>
      <c r="T43" s="27">
        <v>6.1</v>
      </c>
      <c r="U43" s="40">
        <f t="shared" ref="U43:U57" si="0">ABS((Y43-X43)/1.35)</f>
        <v>1.1629629629629625</v>
      </c>
      <c r="V43" s="27">
        <v>36</v>
      </c>
      <c r="W43" s="27">
        <v>6.1</v>
      </c>
      <c r="X43" s="27">
        <v>5.32</v>
      </c>
      <c r="Y43" s="27">
        <v>6.89</v>
      </c>
      <c r="Z43" s="27">
        <v>6.06</v>
      </c>
      <c r="AA43" s="40">
        <f t="shared" ref="AA43:AA57" si="1">ABS((AE43-AD43)/1.35)</f>
        <v>1.2222222222222217</v>
      </c>
      <c r="AB43" s="27">
        <v>34</v>
      </c>
      <c r="AC43" s="27">
        <v>6.06</v>
      </c>
      <c r="AD43" s="27">
        <v>5.23</v>
      </c>
      <c r="AE43" s="27">
        <v>6.88</v>
      </c>
      <c r="AF43" s="27"/>
      <c r="AG43" s="28" t="s">
        <v>627</v>
      </c>
      <c r="AH43" s="3"/>
    </row>
    <row r="44" spans="1:34" s="1" customFormat="1" ht="22.5" customHeight="1" x14ac:dyDescent="0.3">
      <c r="A44" s="12">
        <v>14</v>
      </c>
      <c r="B44" s="27">
        <v>297</v>
      </c>
      <c r="C44" s="28" t="s">
        <v>253</v>
      </c>
      <c r="D44" s="27">
        <v>2017</v>
      </c>
      <c r="E44" s="36" t="s">
        <v>816</v>
      </c>
      <c r="F44" s="36"/>
      <c r="G44" s="27">
        <v>1</v>
      </c>
      <c r="H44" s="27">
        <v>1</v>
      </c>
      <c r="I44" s="27">
        <v>1</v>
      </c>
      <c r="J44" s="31">
        <v>0</v>
      </c>
      <c r="K44" s="31">
        <v>1</v>
      </c>
      <c r="L44" s="27" t="s">
        <v>951</v>
      </c>
      <c r="M44" s="31">
        <v>3</v>
      </c>
      <c r="N44" s="31">
        <v>2</v>
      </c>
      <c r="O44" s="31"/>
      <c r="P44" s="31">
        <v>2</v>
      </c>
      <c r="Q44" s="31" t="s">
        <v>415</v>
      </c>
      <c r="R44" s="27" t="s">
        <v>154</v>
      </c>
      <c r="S44" s="27" t="s">
        <v>266</v>
      </c>
      <c r="T44" s="27">
        <v>3.05</v>
      </c>
      <c r="U44" s="40">
        <f t="shared" si="0"/>
        <v>0.81481481481481488</v>
      </c>
      <c r="V44" s="27">
        <v>34</v>
      </c>
      <c r="W44" s="27">
        <v>3.05</v>
      </c>
      <c r="X44" s="27">
        <v>2.5</v>
      </c>
      <c r="Y44" s="27">
        <v>3.6</v>
      </c>
      <c r="Z44" s="27">
        <v>4.63</v>
      </c>
      <c r="AA44" s="40">
        <f t="shared" si="1"/>
        <v>1.1703703703703703</v>
      </c>
      <c r="AB44" s="27">
        <v>33</v>
      </c>
      <c r="AC44" s="27">
        <v>4.63</v>
      </c>
      <c r="AD44" s="27">
        <v>3.84</v>
      </c>
      <c r="AE44" s="27">
        <v>5.42</v>
      </c>
      <c r="AF44" s="27" t="s">
        <v>258</v>
      </c>
      <c r="AG44" s="28" t="s">
        <v>628</v>
      </c>
      <c r="AH44" s="3"/>
    </row>
    <row r="45" spans="1:34" s="1" customFormat="1" ht="22.5" customHeight="1" x14ac:dyDescent="0.3">
      <c r="A45" s="12">
        <v>14</v>
      </c>
      <c r="B45" s="27">
        <v>297</v>
      </c>
      <c r="C45" s="28" t="s">
        <v>253</v>
      </c>
      <c r="D45" s="27">
        <v>2017</v>
      </c>
      <c r="E45" s="36" t="s">
        <v>816</v>
      </c>
      <c r="F45" s="36"/>
      <c r="G45" s="27">
        <v>1</v>
      </c>
      <c r="H45" s="27">
        <v>1</v>
      </c>
      <c r="I45" s="27">
        <v>1</v>
      </c>
      <c r="J45" s="31">
        <v>0</v>
      </c>
      <c r="K45" s="31">
        <v>1</v>
      </c>
      <c r="L45" s="27" t="s">
        <v>951</v>
      </c>
      <c r="M45" s="31">
        <v>3</v>
      </c>
      <c r="N45" s="31">
        <v>2</v>
      </c>
      <c r="O45" s="31"/>
      <c r="P45" s="31">
        <v>2</v>
      </c>
      <c r="Q45" s="31" t="s">
        <v>415</v>
      </c>
      <c r="R45" s="27" t="s">
        <v>154</v>
      </c>
      <c r="S45" s="27" t="s">
        <v>235</v>
      </c>
      <c r="T45" s="27">
        <v>2.96</v>
      </c>
      <c r="U45" s="40">
        <f t="shared" si="0"/>
        <v>1.1111111111111109</v>
      </c>
      <c r="V45" s="27">
        <v>32</v>
      </c>
      <c r="W45" s="27">
        <v>2.96</v>
      </c>
      <c r="X45" s="27">
        <v>2.21</v>
      </c>
      <c r="Y45" s="27">
        <v>3.71</v>
      </c>
      <c r="Z45" s="27">
        <v>5.07</v>
      </c>
      <c r="AA45" s="40">
        <f t="shared" si="1"/>
        <v>1.3407407407407403</v>
      </c>
      <c r="AB45" s="27">
        <v>32</v>
      </c>
      <c r="AC45" s="27">
        <v>5.07</v>
      </c>
      <c r="AD45" s="27">
        <v>4.16</v>
      </c>
      <c r="AE45" s="27">
        <v>5.97</v>
      </c>
      <c r="AF45" s="27" t="s">
        <v>258</v>
      </c>
      <c r="AG45" s="28" t="s">
        <v>629</v>
      </c>
      <c r="AH45" s="3"/>
    </row>
    <row r="46" spans="1:34" s="1" customFormat="1" ht="22.5" customHeight="1" x14ac:dyDescent="0.3">
      <c r="A46" s="12">
        <v>14</v>
      </c>
      <c r="B46" s="27">
        <v>297</v>
      </c>
      <c r="C46" s="28" t="s">
        <v>253</v>
      </c>
      <c r="D46" s="27">
        <v>2017</v>
      </c>
      <c r="E46" s="36" t="s">
        <v>816</v>
      </c>
      <c r="F46" s="36"/>
      <c r="G46" s="27">
        <v>1</v>
      </c>
      <c r="H46" s="27">
        <v>1</v>
      </c>
      <c r="I46" s="27">
        <v>1</v>
      </c>
      <c r="J46" s="31">
        <v>0</v>
      </c>
      <c r="K46" s="31">
        <v>1</v>
      </c>
      <c r="L46" s="27" t="s">
        <v>951</v>
      </c>
      <c r="M46" s="31">
        <v>3</v>
      </c>
      <c r="N46" s="31">
        <v>2</v>
      </c>
      <c r="O46" s="31"/>
      <c r="P46" s="31">
        <v>2</v>
      </c>
      <c r="Q46" s="31" t="s">
        <v>415</v>
      </c>
      <c r="R46" s="27" t="s">
        <v>729</v>
      </c>
      <c r="S46" s="27" t="s">
        <v>255</v>
      </c>
      <c r="T46" s="27">
        <v>3.96</v>
      </c>
      <c r="U46" s="40">
        <f t="shared" si="0"/>
        <v>1.1111111111111109</v>
      </c>
      <c r="V46" s="27">
        <v>31</v>
      </c>
      <c r="W46" s="27">
        <v>3.96</v>
      </c>
      <c r="X46" s="27">
        <v>3.21</v>
      </c>
      <c r="Y46" s="27">
        <v>4.71</v>
      </c>
      <c r="Z46" s="27">
        <v>4.82</v>
      </c>
      <c r="AA46" s="40">
        <f t="shared" si="1"/>
        <v>1.3629629629629632</v>
      </c>
      <c r="AB46" s="27">
        <v>31</v>
      </c>
      <c r="AC46" s="27">
        <v>4.82</v>
      </c>
      <c r="AD46" s="27">
        <v>3.9</v>
      </c>
      <c r="AE46" s="27">
        <v>5.74</v>
      </c>
      <c r="AF46" s="27">
        <v>0.1</v>
      </c>
      <c r="AG46" s="28" t="s">
        <v>630</v>
      </c>
      <c r="AH46" s="3"/>
    </row>
    <row r="47" spans="1:34" s="1" customFormat="1" ht="22.5" customHeight="1" x14ac:dyDescent="0.3">
      <c r="A47" s="12">
        <v>14</v>
      </c>
      <c r="B47" s="27">
        <v>297</v>
      </c>
      <c r="C47" s="28" t="s">
        <v>253</v>
      </c>
      <c r="D47" s="27">
        <v>2017</v>
      </c>
      <c r="E47" s="36" t="s">
        <v>816</v>
      </c>
      <c r="F47" s="36"/>
      <c r="G47" s="27">
        <v>1</v>
      </c>
      <c r="H47" s="27">
        <v>1</v>
      </c>
      <c r="I47" s="27">
        <v>1</v>
      </c>
      <c r="J47" s="31">
        <v>0</v>
      </c>
      <c r="K47" s="31">
        <v>1</v>
      </c>
      <c r="L47" s="27" t="s">
        <v>951</v>
      </c>
      <c r="M47" s="31">
        <v>3</v>
      </c>
      <c r="N47" s="31">
        <v>2</v>
      </c>
      <c r="O47" s="31"/>
      <c r="P47" s="31">
        <v>2</v>
      </c>
      <c r="Q47" s="31" t="s">
        <v>415</v>
      </c>
      <c r="R47" s="32" t="s">
        <v>797</v>
      </c>
      <c r="S47" s="41" t="s">
        <v>904</v>
      </c>
      <c r="T47" s="38">
        <f>T46-T43</f>
        <v>-2.1399999999999997</v>
      </c>
      <c r="U47" s="40">
        <f>ABS((Y47-X47)/1.35)</f>
        <v>1.1629629629629625</v>
      </c>
      <c r="V47" s="27">
        <v>34</v>
      </c>
      <c r="W47" s="27">
        <f>W42-W43</f>
        <v>-6.1</v>
      </c>
      <c r="X47" s="27">
        <f>X42-X43</f>
        <v>-5.32</v>
      </c>
      <c r="Y47" s="27">
        <f>Y42-Y43</f>
        <v>-6.89</v>
      </c>
      <c r="Z47" s="38">
        <f>Z46-Z43</f>
        <v>-1.2399999999999993</v>
      </c>
      <c r="AA47" s="40">
        <f>ABS((AE47-AD47)/1.35)</f>
        <v>1.2222222222222217</v>
      </c>
      <c r="AB47" s="27">
        <v>33</v>
      </c>
      <c r="AC47" s="42">
        <f>AC42-AC43</f>
        <v>-6.06</v>
      </c>
      <c r="AD47" s="42">
        <f>AD42-AD43</f>
        <v>-5.23</v>
      </c>
      <c r="AE47" s="42">
        <f>AE42-AE43</f>
        <v>-6.88</v>
      </c>
      <c r="AF47" s="27"/>
      <c r="AG47" s="28"/>
      <c r="AH47" s="3"/>
    </row>
    <row r="48" spans="1:34" s="10" customFormat="1" ht="22.5" customHeight="1" x14ac:dyDescent="0.3">
      <c r="A48" s="12">
        <v>14</v>
      </c>
      <c r="B48" s="27">
        <v>297</v>
      </c>
      <c r="C48" s="28" t="s">
        <v>253</v>
      </c>
      <c r="D48" s="27">
        <v>2017</v>
      </c>
      <c r="E48" s="36" t="s">
        <v>816</v>
      </c>
      <c r="F48" s="36"/>
      <c r="G48" s="27">
        <v>1</v>
      </c>
      <c r="H48" s="27">
        <v>1</v>
      </c>
      <c r="I48" s="27">
        <v>1</v>
      </c>
      <c r="J48" s="31">
        <v>0</v>
      </c>
      <c r="K48" s="31">
        <v>1</v>
      </c>
      <c r="L48" s="27" t="s">
        <v>951</v>
      </c>
      <c r="M48" s="31">
        <v>3</v>
      </c>
      <c r="N48" s="31">
        <v>2</v>
      </c>
      <c r="O48" s="31"/>
      <c r="P48" s="31">
        <v>2</v>
      </c>
      <c r="Q48" s="31" t="s">
        <v>415</v>
      </c>
      <c r="R48" s="27" t="s">
        <v>797</v>
      </c>
      <c r="S48" s="41" t="s">
        <v>806</v>
      </c>
      <c r="T48" s="43">
        <f>T43-T46</f>
        <v>2.1399999999999997</v>
      </c>
      <c r="U48" s="40">
        <f>ABS((Y48-X48)/1.35)</f>
        <v>1.1629629629629625</v>
      </c>
      <c r="V48" s="27">
        <v>34</v>
      </c>
      <c r="W48" s="27">
        <f>W42-W43</f>
        <v>-6.1</v>
      </c>
      <c r="X48" s="27">
        <f>X42-X43</f>
        <v>-5.32</v>
      </c>
      <c r="Y48" s="27">
        <f>Y42-Y43</f>
        <v>-6.89</v>
      </c>
      <c r="Z48" s="42">
        <f>Z42-Z43</f>
        <v>-6.06</v>
      </c>
      <c r="AA48" s="40">
        <f>ABS((AE48-AD48)/1.35)</f>
        <v>1.2222222222222217</v>
      </c>
      <c r="AB48" s="27">
        <v>33</v>
      </c>
      <c r="AC48" s="42">
        <f t="shared" ref="AC48:AE49" si="2">AC42-AC43</f>
        <v>-6.06</v>
      </c>
      <c r="AD48" s="42">
        <f t="shared" si="2"/>
        <v>-5.23</v>
      </c>
      <c r="AE48" s="42">
        <f t="shared" si="2"/>
        <v>-6.88</v>
      </c>
      <c r="AF48" s="27"/>
      <c r="AG48" s="28"/>
      <c r="AH48" s="3"/>
    </row>
    <row r="49" spans="1:34" s="10" customFormat="1" ht="22.5" customHeight="1" x14ac:dyDescent="0.3">
      <c r="A49" s="12">
        <v>14</v>
      </c>
      <c r="B49" s="27">
        <v>297</v>
      </c>
      <c r="C49" s="28" t="s">
        <v>253</v>
      </c>
      <c r="D49" s="27">
        <v>2017</v>
      </c>
      <c r="E49" s="36" t="s">
        <v>816</v>
      </c>
      <c r="F49" s="36"/>
      <c r="G49" s="27">
        <v>1</v>
      </c>
      <c r="H49" s="27">
        <v>1</v>
      </c>
      <c r="I49" s="27">
        <v>1</v>
      </c>
      <c r="J49" s="31">
        <v>0</v>
      </c>
      <c r="K49" s="31">
        <v>1</v>
      </c>
      <c r="L49" s="27" t="s">
        <v>951</v>
      </c>
      <c r="M49" s="31">
        <v>3</v>
      </c>
      <c r="N49" s="31">
        <v>2</v>
      </c>
      <c r="O49" s="31"/>
      <c r="P49" s="31">
        <v>2</v>
      </c>
      <c r="Q49" s="31" t="s">
        <v>415</v>
      </c>
      <c r="R49" s="27" t="s">
        <v>797</v>
      </c>
      <c r="S49" s="41" t="s">
        <v>806</v>
      </c>
      <c r="T49" s="44">
        <f>T44-T43</f>
        <v>-3.05</v>
      </c>
      <c r="U49" s="40">
        <f t="shared" si="0"/>
        <v>0.3481481481481476</v>
      </c>
      <c r="V49" s="27">
        <v>34</v>
      </c>
      <c r="W49" s="27">
        <f>W43-W44</f>
        <v>3.05</v>
      </c>
      <c r="X49" s="27">
        <f>X43-X44</f>
        <v>2.8200000000000003</v>
      </c>
      <c r="Y49" s="27">
        <f>Y43-Y44</f>
        <v>3.2899999999999996</v>
      </c>
      <c r="Z49" s="45">
        <f>Z44-Z43</f>
        <v>-1.4299999999999997</v>
      </c>
      <c r="AA49" s="40">
        <f t="shared" si="1"/>
        <v>5.1851851851851399E-2</v>
      </c>
      <c r="AB49" s="27">
        <v>33</v>
      </c>
      <c r="AC49" s="42">
        <f t="shared" si="2"/>
        <v>1.4299999999999997</v>
      </c>
      <c r="AD49" s="42">
        <f t="shared" si="2"/>
        <v>1.3900000000000006</v>
      </c>
      <c r="AE49" s="42">
        <f t="shared" si="2"/>
        <v>1.46</v>
      </c>
      <c r="AF49" s="27"/>
      <c r="AG49" s="28"/>
      <c r="AH49" s="3"/>
    </row>
    <row r="50" spans="1:34" s="2" customFormat="1" ht="22.5" customHeight="1" x14ac:dyDescent="0.3">
      <c r="A50" s="2">
        <v>15</v>
      </c>
      <c r="B50" s="36">
        <v>311</v>
      </c>
      <c r="C50" s="46" t="s">
        <v>249</v>
      </c>
      <c r="D50" s="36">
        <v>2016</v>
      </c>
      <c r="E50" s="36" t="s">
        <v>816</v>
      </c>
      <c r="F50" s="36">
        <v>1</v>
      </c>
      <c r="G50" s="27">
        <v>1</v>
      </c>
      <c r="H50" s="27">
        <v>1</v>
      </c>
      <c r="I50" s="27">
        <v>1</v>
      </c>
      <c r="J50" s="31">
        <v>0</v>
      </c>
      <c r="K50" s="31">
        <v>1</v>
      </c>
      <c r="L50" s="27" t="s">
        <v>951</v>
      </c>
      <c r="M50" s="31">
        <v>3</v>
      </c>
      <c r="N50" s="31">
        <v>2</v>
      </c>
      <c r="O50" s="31">
        <v>93.9</v>
      </c>
      <c r="P50" s="31">
        <v>3</v>
      </c>
      <c r="Q50" s="36" t="s">
        <v>397</v>
      </c>
      <c r="R50" s="36"/>
      <c r="S50" s="36" t="s">
        <v>813</v>
      </c>
      <c r="T50" s="36">
        <v>7.85</v>
      </c>
      <c r="U50" s="40">
        <f t="shared" si="0"/>
        <v>3.9333333333333336</v>
      </c>
      <c r="V50" s="36">
        <v>31</v>
      </c>
      <c r="W50" s="36">
        <v>7.85</v>
      </c>
      <c r="X50" s="36">
        <v>3.67</v>
      </c>
      <c r="Y50" s="36">
        <v>8.98</v>
      </c>
      <c r="Z50" s="36">
        <v>7.41</v>
      </c>
      <c r="AA50" s="40">
        <f t="shared" si="1"/>
        <v>3.2888888888888888</v>
      </c>
      <c r="AB50" s="36">
        <v>24</v>
      </c>
      <c r="AC50" s="36">
        <v>7.41</v>
      </c>
      <c r="AD50" s="36">
        <v>4.1100000000000003</v>
      </c>
      <c r="AE50" s="36">
        <v>8.5500000000000007</v>
      </c>
      <c r="AF50" s="36"/>
      <c r="AG50" s="36"/>
      <c r="AH50" s="4"/>
    </row>
    <row r="51" spans="1:34" s="2" customFormat="1" ht="22.5" customHeight="1" x14ac:dyDescent="0.3">
      <c r="A51" s="2">
        <v>15</v>
      </c>
      <c r="B51" s="36">
        <v>311</v>
      </c>
      <c r="C51" s="47" t="s">
        <v>249</v>
      </c>
      <c r="D51" s="36">
        <v>2016</v>
      </c>
      <c r="E51" s="36" t="s">
        <v>816</v>
      </c>
      <c r="F51" s="36"/>
      <c r="G51" s="27">
        <v>1</v>
      </c>
      <c r="H51" s="27">
        <v>1</v>
      </c>
      <c r="I51" s="27">
        <v>1</v>
      </c>
      <c r="J51" s="31">
        <v>0</v>
      </c>
      <c r="K51" s="31">
        <v>1</v>
      </c>
      <c r="L51" s="27" t="s">
        <v>951</v>
      </c>
      <c r="M51" s="31">
        <v>3</v>
      </c>
      <c r="N51" s="31">
        <v>2</v>
      </c>
      <c r="O51" s="31"/>
      <c r="P51" s="31">
        <v>3</v>
      </c>
      <c r="Q51" s="36" t="s">
        <v>397</v>
      </c>
      <c r="R51" s="36" t="s">
        <v>809</v>
      </c>
      <c r="S51" s="48" t="s">
        <v>706</v>
      </c>
      <c r="T51" s="36">
        <v>4.63</v>
      </c>
      <c r="U51" s="45">
        <f t="shared" si="0"/>
        <v>3.9333333333333336</v>
      </c>
      <c r="V51" s="36">
        <v>31</v>
      </c>
      <c r="W51" s="36">
        <v>4.63</v>
      </c>
      <c r="X51" s="36">
        <v>3.67</v>
      </c>
      <c r="Y51" s="36">
        <v>8.98</v>
      </c>
      <c r="Z51" s="36">
        <v>7.32</v>
      </c>
      <c r="AA51" s="49">
        <f t="shared" si="1"/>
        <v>0.82962962962962961</v>
      </c>
      <c r="AB51" s="36">
        <v>24</v>
      </c>
      <c r="AC51" s="36">
        <v>7.32</v>
      </c>
      <c r="AD51" s="36">
        <v>4.0999999999999996</v>
      </c>
      <c r="AE51" s="36">
        <v>5.22</v>
      </c>
      <c r="AF51" s="36" t="s">
        <v>631</v>
      </c>
      <c r="AG51" s="36" t="s">
        <v>575</v>
      </c>
      <c r="AH51" s="4"/>
    </row>
    <row r="52" spans="1:34" s="2" customFormat="1" ht="22.5" customHeight="1" x14ac:dyDescent="0.3">
      <c r="A52" s="2">
        <v>15</v>
      </c>
      <c r="B52" s="36">
        <v>311</v>
      </c>
      <c r="C52" s="47" t="s">
        <v>249</v>
      </c>
      <c r="D52" s="36">
        <v>2016</v>
      </c>
      <c r="E52" s="36" t="s">
        <v>816</v>
      </c>
      <c r="F52" s="36"/>
      <c r="G52" s="27">
        <v>1</v>
      </c>
      <c r="H52" s="27">
        <v>1</v>
      </c>
      <c r="I52" s="27">
        <v>1</v>
      </c>
      <c r="J52" s="31">
        <v>0</v>
      </c>
      <c r="K52" s="31">
        <v>1</v>
      </c>
      <c r="L52" s="27" t="s">
        <v>951</v>
      </c>
      <c r="M52" s="31">
        <v>3</v>
      </c>
      <c r="N52" s="31">
        <v>2</v>
      </c>
      <c r="O52" s="31"/>
      <c r="P52" s="31">
        <v>3</v>
      </c>
      <c r="Q52" s="36" t="s">
        <v>397</v>
      </c>
      <c r="R52" s="104" t="s">
        <v>808</v>
      </c>
      <c r="S52" s="36" t="s">
        <v>706</v>
      </c>
      <c r="T52" s="36">
        <f>T51-T50</f>
        <v>-3.2199999999999998</v>
      </c>
      <c r="U52" s="45">
        <f t="shared" si="0"/>
        <v>0</v>
      </c>
      <c r="V52" s="36">
        <v>31</v>
      </c>
      <c r="W52" s="36">
        <f>W51-W50</f>
        <v>-3.2199999999999998</v>
      </c>
      <c r="X52" s="36">
        <f t="shared" ref="X52:Y52" si="3">X51-X50</f>
        <v>0</v>
      </c>
      <c r="Y52" s="36">
        <f t="shared" si="3"/>
        <v>0</v>
      </c>
      <c r="Z52" s="36">
        <f>Z51-Z50</f>
        <v>-8.9999999999999858E-2</v>
      </c>
      <c r="AA52" s="49">
        <f t="shared" si="1"/>
        <v>2.4592592592592593</v>
      </c>
      <c r="AB52" s="36">
        <v>24</v>
      </c>
      <c r="AC52" s="36">
        <f>AC51-AC50</f>
        <v>-8.9999999999999858E-2</v>
      </c>
      <c r="AD52" s="36">
        <f t="shared" ref="AD52:AE52" si="4">AD51-AD50</f>
        <v>-1.0000000000000675E-2</v>
      </c>
      <c r="AE52" s="36">
        <f t="shared" si="4"/>
        <v>-3.330000000000001</v>
      </c>
      <c r="AF52" s="36"/>
      <c r="AG52" s="146" t="s">
        <v>989</v>
      </c>
      <c r="AH52" s="4"/>
    </row>
    <row r="53" spans="1:34" s="2" customFormat="1" ht="22.5" customHeight="1" x14ac:dyDescent="0.3">
      <c r="A53" s="2">
        <v>15</v>
      </c>
      <c r="B53" s="36">
        <v>311</v>
      </c>
      <c r="C53" s="47" t="s">
        <v>249</v>
      </c>
      <c r="D53" s="36">
        <v>2016</v>
      </c>
      <c r="E53" s="36" t="s">
        <v>816</v>
      </c>
      <c r="F53" s="36"/>
      <c r="G53" s="27">
        <v>1</v>
      </c>
      <c r="H53" s="27">
        <v>1</v>
      </c>
      <c r="I53" s="27">
        <v>1</v>
      </c>
      <c r="J53" s="31">
        <v>0</v>
      </c>
      <c r="K53" s="31">
        <v>1</v>
      </c>
      <c r="L53" s="27" t="s">
        <v>951</v>
      </c>
      <c r="M53" s="31">
        <v>3</v>
      </c>
      <c r="N53" s="31">
        <v>2</v>
      </c>
      <c r="O53" s="31"/>
      <c r="P53" s="31">
        <v>3</v>
      </c>
      <c r="Q53" s="36" t="s">
        <v>386</v>
      </c>
      <c r="R53" s="36"/>
      <c r="S53" s="36" t="s">
        <v>813</v>
      </c>
      <c r="T53" s="36">
        <v>4.95</v>
      </c>
      <c r="U53" s="40">
        <f t="shared" si="0"/>
        <v>3.6518518518518515</v>
      </c>
      <c r="V53" s="36">
        <v>31</v>
      </c>
      <c r="W53" s="36">
        <v>4.95</v>
      </c>
      <c r="X53" s="36">
        <v>2.15</v>
      </c>
      <c r="Y53" s="36">
        <v>7.08</v>
      </c>
      <c r="Z53" s="36">
        <v>4.99</v>
      </c>
      <c r="AA53" s="40">
        <f t="shared" si="1"/>
        <v>2.244444444444444</v>
      </c>
      <c r="AB53" s="36">
        <v>24</v>
      </c>
      <c r="AC53" s="36">
        <v>4.99</v>
      </c>
      <c r="AD53" s="36">
        <v>3.22</v>
      </c>
      <c r="AE53" s="36">
        <v>6.25</v>
      </c>
      <c r="AF53" s="36">
        <v>0.39500000000000002</v>
      </c>
      <c r="AG53" s="47" t="s">
        <v>991</v>
      </c>
      <c r="AH53" s="4"/>
    </row>
    <row r="54" spans="1:34" s="2" customFormat="1" ht="22.5" customHeight="1" x14ac:dyDescent="0.3">
      <c r="A54" s="2">
        <v>15</v>
      </c>
      <c r="B54" s="36">
        <v>311</v>
      </c>
      <c r="C54" s="47" t="s">
        <v>249</v>
      </c>
      <c r="D54" s="36">
        <v>2016</v>
      </c>
      <c r="E54" s="36" t="s">
        <v>816</v>
      </c>
      <c r="F54" s="36"/>
      <c r="G54" s="27">
        <v>1</v>
      </c>
      <c r="H54" s="27">
        <v>1</v>
      </c>
      <c r="I54" s="27">
        <v>1</v>
      </c>
      <c r="J54" s="31">
        <v>0</v>
      </c>
      <c r="K54" s="31">
        <v>1</v>
      </c>
      <c r="L54" s="27" t="s">
        <v>951</v>
      </c>
      <c r="M54" s="31">
        <v>3</v>
      </c>
      <c r="N54" s="31">
        <v>2</v>
      </c>
      <c r="O54" s="31"/>
      <c r="P54" s="31">
        <v>3</v>
      </c>
      <c r="Q54" s="36" t="s">
        <v>386</v>
      </c>
      <c r="R54" s="36" t="s">
        <v>729</v>
      </c>
      <c r="S54" s="36" t="s">
        <v>706</v>
      </c>
      <c r="T54" s="50">
        <v>2.25</v>
      </c>
      <c r="U54" s="51">
        <f t="shared" si="0"/>
        <v>3.2666666666666666</v>
      </c>
      <c r="V54" s="36">
        <v>31</v>
      </c>
      <c r="W54" s="50">
        <v>2.25</v>
      </c>
      <c r="X54" s="50">
        <v>0.81</v>
      </c>
      <c r="Y54" s="50">
        <v>5.22</v>
      </c>
      <c r="Z54" s="50">
        <v>5.12</v>
      </c>
      <c r="AA54" s="51">
        <f t="shared" si="1"/>
        <v>3.0222222222222221</v>
      </c>
      <c r="AB54" s="36">
        <v>24</v>
      </c>
      <c r="AC54" s="50">
        <v>5.12</v>
      </c>
      <c r="AD54" s="50">
        <v>3.08</v>
      </c>
      <c r="AE54" s="50">
        <v>7.16</v>
      </c>
      <c r="AF54" s="50"/>
      <c r="AG54" s="147" t="s">
        <v>990</v>
      </c>
      <c r="AH54" s="4"/>
    </row>
    <row r="55" spans="1:34" s="2" customFormat="1" ht="22.5" customHeight="1" x14ac:dyDescent="0.3">
      <c r="A55" s="2">
        <v>15</v>
      </c>
      <c r="B55" s="36">
        <v>311</v>
      </c>
      <c r="C55" s="47" t="s">
        <v>249</v>
      </c>
      <c r="D55" s="36">
        <v>2016</v>
      </c>
      <c r="E55" s="36" t="s">
        <v>816</v>
      </c>
      <c r="F55" s="36"/>
      <c r="G55" s="27">
        <v>1</v>
      </c>
      <c r="H55" s="27">
        <v>1</v>
      </c>
      <c r="I55" s="27">
        <v>1</v>
      </c>
      <c r="J55" s="31">
        <v>0</v>
      </c>
      <c r="K55" s="31">
        <v>1</v>
      </c>
      <c r="L55" s="27" t="s">
        <v>951</v>
      </c>
      <c r="M55" s="31">
        <v>3</v>
      </c>
      <c r="N55" s="31">
        <v>2</v>
      </c>
      <c r="O55" s="31"/>
      <c r="P55" s="31">
        <v>3</v>
      </c>
      <c r="Q55" s="36" t="s">
        <v>386</v>
      </c>
      <c r="R55" s="52" t="s">
        <v>797</v>
      </c>
      <c r="S55" s="36" t="s">
        <v>706</v>
      </c>
      <c r="T55" s="53">
        <f>T54-T53</f>
        <v>-2.7</v>
      </c>
      <c r="U55" s="51">
        <f t="shared" si="0"/>
        <v>0.38518518518518552</v>
      </c>
      <c r="V55" s="50">
        <v>31</v>
      </c>
      <c r="W55" s="53">
        <f>W54-W53</f>
        <v>-2.7</v>
      </c>
      <c r="X55" s="53">
        <f>X54-X53</f>
        <v>-1.3399999999999999</v>
      </c>
      <c r="Y55" s="53">
        <f>Y54-Y53</f>
        <v>-1.8600000000000003</v>
      </c>
      <c r="Z55" s="54">
        <f>Z54-Z53</f>
        <v>0.12999999999999989</v>
      </c>
      <c r="AA55" s="51">
        <f t="shared" si="1"/>
        <v>0.7777777777777779</v>
      </c>
      <c r="AB55" s="50">
        <v>24</v>
      </c>
      <c r="AC55" s="54">
        <f>AC54-AC53</f>
        <v>0.12999999999999989</v>
      </c>
      <c r="AD55" s="54">
        <f>AD54-AD53</f>
        <v>-0.14000000000000012</v>
      </c>
      <c r="AE55" s="54">
        <f>AE54-AE53</f>
        <v>0.91000000000000014</v>
      </c>
      <c r="AF55" s="50"/>
      <c r="AG55" s="147" t="s">
        <v>990</v>
      </c>
      <c r="AH55" s="4"/>
    </row>
    <row r="56" spans="1:34" s="2" customFormat="1" ht="22.5" customHeight="1" x14ac:dyDescent="0.3">
      <c r="A56" s="2">
        <v>15</v>
      </c>
      <c r="B56" s="36">
        <v>311</v>
      </c>
      <c r="C56" s="47" t="s">
        <v>249</v>
      </c>
      <c r="D56" s="36">
        <v>2016</v>
      </c>
      <c r="E56" s="36" t="s">
        <v>816</v>
      </c>
      <c r="F56" s="36"/>
      <c r="G56" s="27">
        <v>1</v>
      </c>
      <c r="H56" s="27">
        <v>1</v>
      </c>
      <c r="I56" s="27">
        <v>1</v>
      </c>
      <c r="J56" s="31">
        <v>0</v>
      </c>
      <c r="K56" s="31">
        <v>1</v>
      </c>
      <c r="L56" s="27" t="s">
        <v>951</v>
      </c>
      <c r="M56" s="31">
        <v>3</v>
      </c>
      <c r="N56" s="31">
        <v>2</v>
      </c>
      <c r="O56" s="31"/>
      <c r="P56" s="31">
        <v>3</v>
      </c>
      <c r="Q56" s="36" t="s">
        <v>395</v>
      </c>
      <c r="R56" s="36"/>
      <c r="S56" s="36" t="s">
        <v>813</v>
      </c>
      <c r="T56" s="50">
        <v>2.15</v>
      </c>
      <c r="U56" s="51">
        <f t="shared" si="0"/>
        <v>2.3037037037037038</v>
      </c>
      <c r="V56" s="50">
        <v>31</v>
      </c>
      <c r="W56" s="50">
        <v>2.15</v>
      </c>
      <c r="X56" s="50">
        <v>1.0900000000000001</v>
      </c>
      <c r="Y56" s="50">
        <v>4.2</v>
      </c>
      <c r="Z56" s="50">
        <v>0.82</v>
      </c>
      <c r="AA56" s="51">
        <f t="shared" si="1"/>
        <v>2.081481481481481</v>
      </c>
      <c r="AB56" s="50">
        <v>24</v>
      </c>
      <c r="AC56" s="50">
        <v>0.82</v>
      </c>
      <c r="AD56" s="50">
        <v>0.24</v>
      </c>
      <c r="AE56" s="50">
        <v>3.05</v>
      </c>
      <c r="AF56" s="50"/>
      <c r="AG56" s="50"/>
      <c r="AH56" s="4"/>
    </row>
    <row r="57" spans="1:34" s="2" customFormat="1" ht="22.5" customHeight="1" x14ac:dyDescent="0.3">
      <c r="A57" s="2">
        <v>15</v>
      </c>
      <c r="B57" s="36">
        <v>311</v>
      </c>
      <c r="C57" s="47" t="s">
        <v>249</v>
      </c>
      <c r="D57" s="36">
        <v>2016</v>
      </c>
      <c r="E57" s="36" t="s">
        <v>816</v>
      </c>
      <c r="F57" s="36"/>
      <c r="G57" s="27">
        <v>1</v>
      </c>
      <c r="H57" s="27">
        <v>1</v>
      </c>
      <c r="I57" s="27">
        <v>1</v>
      </c>
      <c r="J57" s="31">
        <v>0</v>
      </c>
      <c r="K57" s="31">
        <v>1</v>
      </c>
      <c r="L57" s="27" t="s">
        <v>951</v>
      </c>
      <c r="M57" s="31">
        <v>3</v>
      </c>
      <c r="N57" s="31">
        <v>2</v>
      </c>
      <c r="O57" s="31"/>
      <c r="P57" s="31">
        <v>3</v>
      </c>
      <c r="Q57" s="36" t="s">
        <v>395</v>
      </c>
      <c r="R57" s="36" t="s">
        <v>810</v>
      </c>
      <c r="S57" s="36" t="s">
        <v>706</v>
      </c>
      <c r="T57" s="50">
        <v>0.82</v>
      </c>
      <c r="U57" s="51">
        <f t="shared" si="0"/>
        <v>2.081481481481481</v>
      </c>
      <c r="V57" s="50">
        <v>31</v>
      </c>
      <c r="W57" s="50">
        <v>0.82</v>
      </c>
      <c r="X57" s="50">
        <v>0.24</v>
      </c>
      <c r="Y57" s="50">
        <v>3.05</v>
      </c>
      <c r="Z57" s="50">
        <v>2.25</v>
      </c>
      <c r="AA57" s="51">
        <f t="shared" si="1"/>
        <v>1.8074074074074074</v>
      </c>
      <c r="AB57" s="50">
        <v>24</v>
      </c>
      <c r="AC57" s="55">
        <v>2.25</v>
      </c>
      <c r="AD57" s="50">
        <v>0.69</v>
      </c>
      <c r="AE57" s="50">
        <v>3.13</v>
      </c>
      <c r="AF57" s="50"/>
      <c r="AG57" s="56"/>
      <c r="AH57" s="4"/>
    </row>
    <row r="58" spans="1:34" s="2" customFormat="1" ht="22.5" customHeight="1" x14ac:dyDescent="0.3">
      <c r="A58" s="2">
        <v>15</v>
      </c>
      <c r="B58" s="36">
        <v>311</v>
      </c>
      <c r="C58" s="47" t="s">
        <v>249</v>
      </c>
      <c r="D58" s="36">
        <v>2016</v>
      </c>
      <c r="E58" s="36" t="s">
        <v>816</v>
      </c>
      <c r="F58" s="36"/>
      <c r="G58" s="27">
        <v>1</v>
      </c>
      <c r="H58" s="27">
        <v>1</v>
      </c>
      <c r="I58" s="27">
        <v>1</v>
      </c>
      <c r="J58" s="31">
        <v>0</v>
      </c>
      <c r="K58" s="31">
        <v>1</v>
      </c>
      <c r="L58" s="27" t="s">
        <v>951</v>
      </c>
      <c r="M58" s="31">
        <v>3</v>
      </c>
      <c r="N58" s="31">
        <v>2</v>
      </c>
      <c r="O58" s="31"/>
      <c r="P58" s="31">
        <v>3</v>
      </c>
      <c r="Q58" s="36" t="s">
        <v>395</v>
      </c>
      <c r="R58" s="57" t="s">
        <v>796</v>
      </c>
      <c r="S58" s="36" t="s">
        <v>706</v>
      </c>
      <c r="T58" s="58">
        <f>T57-T56</f>
        <v>-1.33</v>
      </c>
      <c r="U58" s="59">
        <v>3.1</v>
      </c>
      <c r="V58" s="50">
        <v>31</v>
      </c>
      <c r="W58" s="50">
        <f>W57-W56</f>
        <v>-1.33</v>
      </c>
      <c r="X58" s="50">
        <f>X57-X56</f>
        <v>-0.85000000000000009</v>
      </c>
      <c r="Y58" s="50">
        <f>Y57-Y56</f>
        <v>-1.1500000000000004</v>
      </c>
      <c r="Z58" s="58">
        <f>Z57-Z56</f>
        <v>1.4300000000000002</v>
      </c>
      <c r="AA58" s="59">
        <v>2.76</v>
      </c>
      <c r="AB58" s="50">
        <v>24</v>
      </c>
      <c r="AC58" s="50">
        <f>AC57-AC56</f>
        <v>1.4300000000000002</v>
      </c>
      <c r="AD58" s="50">
        <f>AD57-AD56</f>
        <v>0.44999999999999996</v>
      </c>
      <c r="AE58" s="50">
        <f>AE57-AE56</f>
        <v>8.0000000000000071E-2</v>
      </c>
      <c r="AF58" s="50"/>
      <c r="AG58" s="50"/>
      <c r="AH58" s="4"/>
    </row>
    <row r="59" spans="1:34" s="11" customFormat="1" ht="22.5" customHeight="1" x14ac:dyDescent="0.3">
      <c r="A59" s="12">
        <v>16</v>
      </c>
      <c r="B59" s="27">
        <v>308</v>
      </c>
      <c r="C59" s="28" t="s">
        <v>244</v>
      </c>
      <c r="D59" s="27">
        <v>2016</v>
      </c>
      <c r="E59" s="27" t="s">
        <v>817</v>
      </c>
      <c r="F59" s="27">
        <v>1</v>
      </c>
      <c r="G59" s="27">
        <v>3</v>
      </c>
      <c r="H59" s="27">
        <v>3</v>
      </c>
      <c r="I59" s="27">
        <v>1</v>
      </c>
      <c r="J59" s="27">
        <v>1</v>
      </c>
      <c r="K59" s="31">
        <v>1</v>
      </c>
      <c r="L59" s="27" t="s">
        <v>951</v>
      </c>
      <c r="M59" s="27">
        <v>3</v>
      </c>
      <c r="N59" s="27">
        <v>1</v>
      </c>
      <c r="O59" s="27">
        <v>72.2</v>
      </c>
      <c r="P59" s="27">
        <v>1</v>
      </c>
      <c r="Q59" s="27" t="s">
        <v>417</v>
      </c>
      <c r="R59" s="27" t="s">
        <v>154</v>
      </c>
      <c r="S59" s="27" t="s">
        <v>411</v>
      </c>
      <c r="T59" s="27">
        <v>5.8</v>
      </c>
      <c r="U59" s="27">
        <v>1.2</v>
      </c>
      <c r="V59" s="27">
        <v>18</v>
      </c>
      <c r="W59" s="27"/>
      <c r="X59" s="27"/>
      <c r="Y59" s="27"/>
      <c r="Z59" s="27">
        <v>5.2</v>
      </c>
      <c r="AA59" s="27">
        <v>1.5</v>
      </c>
      <c r="AB59" s="27">
        <v>18</v>
      </c>
      <c r="AC59" s="27"/>
      <c r="AD59" s="27"/>
      <c r="AE59" s="27"/>
      <c r="AF59" s="27">
        <v>0.13300000000000001</v>
      </c>
      <c r="AG59" s="28"/>
      <c r="AH59" s="3"/>
    </row>
    <row r="60" spans="1:34" s="1" customFormat="1" ht="22.5" customHeight="1" x14ac:dyDescent="0.3">
      <c r="A60" s="12">
        <v>16</v>
      </c>
      <c r="B60" s="27">
        <v>308</v>
      </c>
      <c r="C60" s="28" t="s">
        <v>244</v>
      </c>
      <c r="D60" s="27">
        <v>2016</v>
      </c>
      <c r="E60" s="27" t="s">
        <v>816</v>
      </c>
      <c r="F60" s="27"/>
      <c r="G60" s="27">
        <v>3</v>
      </c>
      <c r="H60" s="27">
        <v>3</v>
      </c>
      <c r="I60" s="27">
        <v>1</v>
      </c>
      <c r="J60" s="27">
        <v>1</v>
      </c>
      <c r="K60" s="31">
        <v>1</v>
      </c>
      <c r="L60" s="27" t="s">
        <v>951</v>
      </c>
      <c r="M60" s="27">
        <v>3</v>
      </c>
      <c r="N60" s="27">
        <v>1</v>
      </c>
      <c r="O60" s="27"/>
      <c r="P60" s="27">
        <v>1</v>
      </c>
      <c r="Q60" s="27" t="s">
        <v>417</v>
      </c>
      <c r="R60" s="27" t="s">
        <v>729</v>
      </c>
      <c r="S60" s="27" t="s">
        <v>235</v>
      </c>
      <c r="T60" s="31">
        <v>2.4359999999999999</v>
      </c>
      <c r="U60" s="27" t="s">
        <v>0</v>
      </c>
      <c r="V60" s="27">
        <v>18</v>
      </c>
      <c r="W60" s="27"/>
      <c r="X60" s="27"/>
      <c r="Y60" s="27"/>
      <c r="Z60" s="27" t="s">
        <v>0</v>
      </c>
      <c r="AA60" s="27" t="s">
        <v>0</v>
      </c>
      <c r="AB60" s="27">
        <v>18</v>
      </c>
      <c r="AC60" s="27"/>
      <c r="AD60" s="27"/>
      <c r="AE60" s="27"/>
      <c r="AF60" s="27">
        <v>2E-3</v>
      </c>
      <c r="AG60" s="28" t="s">
        <v>576</v>
      </c>
      <c r="AH60" s="3"/>
    </row>
    <row r="61" spans="1:34" s="1" customFormat="1" ht="22.5" customHeight="1" x14ac:dyDescent="0.3">
      <c r="A61" s="12">
        <v>16</v>
      </c>
      <c r="B61" s="27">
        <v>308</v>
      </c>
      <c r="C61" s="28" t="s">
        <v>244</v>
      </c>
      <c r="D61" s="27">
        <v>2016</v>
      </c>
      <c r="E61" s="27" t="s">
        <v>816</v>
      </c>
      <c r="F61" s="27"/>
      <c r="G61" s="27">
        <v>3</v>
      </c>
      <c r="H61" s="27">
        <v>3</v>
      </c>
      <c r="I61" s="27">
        <v>1</v>
      </c>
      <c r="J61" s="27">
        <v>1</v>
      </c>
      <c r="K61" s="31">
        <v>1</v>
      </c>
      <c r="L61" s="27" t="s">
        <v>951</v>
      </c>
      <c r="M61" s="27">
        <v>3</v>
      </c>
      <c r="N61" s="27">
        <v>1</v>
      </c>
      <c r="O61" s="27"/>
      <c r="P61" s="27">
        <v>1</v>
      </c>
      <c r="Q61" s="27" t="s">
        <v>418</v>
      </c>
      <c r="R61" s="27" t="s">
        <v>155</v>
      </c>
      <c r="S61" s="27" t="s">
        <v>411</v>
      </c>
      <c r="T61" s="27">
        <v>0.9</v>
      </c>
      <c r="U61" s="27">
        <v>0.3</v>
      </c>
      <c r="V61" s="27">
        <v>18</v>
      </c>
      <c r="W61" s="27"/>
      <c r="X61" s="27"/>
      <c r="Y61" s="27"/>
      <c r="Z61" s="27">
        <v>0.8</v>
      </c>
      <c r="AA61" s="27">
        <v>0.4</v>
      </c>
      <c r="AB61" s="27">
        <v>18</v>
      </c>
      <c r="AC61" s="27"/>
      <c r="AD61" s="27"/>
      <c r="AE61" s="27"/>
      <c r="AF61" s="27">
        <v>0.20399999999999999</v>
      </c>
      <c r="AG61" s="28"/>
      <c r="AH61" s="3"/>
    </row>
    <row r="62" spans="1:34" s="1" customFormat="1" ht="22.5" customHeight="1" x14ac:dyDescent="0.3">
      <c r="A62" s="12">
        <v>16</v>
      </c>
      <c r="B62" s="27">
        <v>308</v>
      </c>
      <c r="C62" s="28" t="s">
        <v>244</v>
      </c>
      <c r="D62" s="27">
        <v>2016</v>
      </c>
      <c r="E62" s="27" t="s">
        <v>816</v>
      </c>
      <c r="F62" s="27"/>
      <c r="G62" s="27">
        <v>3</v>
      </c>
      <c r="H62" s="27">
        <v>3</v>
      </c>
      <c r="I62" s="27">
        <v>1</v>
      </c>
      <c r="J62" s="27">
        <v>1</v>
      </c>
      <c r="K62" s="31">
        <v>1</v>
      </c>
      <c r="L62" s="27" t="s">
        <v>951</v>
      </c>
      <c r="M62" s="27">
        <v>3</v>
      </c>
      <c r="N62" s="27">
        <v>1</v>
      </c>
      <c r="O62" s="27"/>
      <c r="P62" s="27">
        <v>1</v>
      </c>
      <c r="Q62" s="27"/>
      <c r="R62" s="27" t="s">
        <v>810</v>
      </c>
      <c r="S62" s="27" t="s">
        <v>235</v>
      </c>
      <c r="T62" s="27" t="s">
        <v>0</v>
      </c>
      <c r="U62" s="27" t="s">
        <v>0</v>
      </c>
      <c r="V62" s="27">
        <v>18</v>
      </c>
      <c r="W62" s="27"/>
      <c r="X62" s="27"/>
      <c r="Y62" s="27"/>
      <c r="Z62" s="27" t="s">
        <v>0</v>
      </c>
      <c r="AA62" s="27" t="s">
        <v>0</v>
      </c>
      <c r="AB62" s="27">
        <v>18</v>
      </c>
      <c r="AC62" s="27"/>
      <c r="AD62" s="27"/>
      <c r="AE62" s="27"/>
      <c r="AF62" s="27">
        <v>1.2999999999999999E-2</v>
      </c>
      <c r="AG62" s="28" t="s">
        <v>577</v>
      </c>
      <c r="AH62" s="3"/>
    </row>
    <row r="63" spans="1:34" s="1" customFormat="1" ht="22.5" customHeight="1" x14ac:dyDescent="0.3">
      <c r="A63" s="12">
        <v>16</v>
      </c>
      <c r="B63" s="27">
        <v>308</v>
      </c>
      <c r="C63" s="28" t="s">
        <v>244</v>
      </c>
      <c r="D63" s="27">
        <v>2016</v>
      </c>
      <c r="E63" s="27" t="s">
        <v>816</v>
      </c>
      <c r="F63" s="27"/>
      <c r="G63" s="27">
        <v>3</v>
      </c>
      <c r="H63" s="27">
        <v>3</v>
      </c>
      <c r="I63" s="27">
        <v>1</v>
      </c>
      <c r="J63" s="27">
        <v>1</v>
      </c>
      <c r="K63" s="31">
        <v>1</v>
      </c>
      <c r="L63" s="27" t="s">
        <v>951</v>
      </c>
      <c r="M63" s="27">
        <v>3</v>
      </c>
      <c r="N63" s="27">
        <v>1</v>
      </c>
      <c r="O63" s="27"/>
      <c r="P63" s="27">
        <v>1</v>
      </c>
      <c r="Q63" s="27" t="s">
        <v>419</v>
      </c>
      <c r="R63" s="27" t="s">
        <v>155</v>
      </c>
      <c r="S63" s="27" t="s">
        <v>411</v>
      </c>
      <c r="T63" s="27">
        <v>2.1</v>
      </c>
      <c r="U63" s="27">
        <v>0.5</v>
      </c>
      <c r="V63" s="27">
        <v>18</v>
      </c>
      <c r="W63" s="27"/>
      <c r="X63" s="27"/>
      <c r="Y63" s="27"/>
      <c r="Z63" s="27">
        <v>1.8</v>
      </c>
      <c r="AA63" s="27">
        <v>0.6</v>
      </c>
      <c r="AB63" s="27">
        <v>18</v>
      </c>
      <c r="AC63" s="27"/>
      <c r="AD63" s="27"/>
      <c r="AE63" s="27"/>
      <c r="AF63" s="27">
        <v>0.11700000000000001</v>
      </c>
      <c r="AG63" s="28"/>
      <c r="AH63" s="3"/>
    </row>
    <row r="64" spans="1:34" s="1" customFormat="1" ht="22.5" customHeight="1" x14ac:dyDescent="0.3">
      <c r="A64" s="12">
        <v>16</v>
      </c>
      <c r="B64" s="27">
        <v>308</v>
      </c>
      <c r="C64" s="28" t="s">
        <v>244</v>
      </c>
      <c r="D64" s="27">
        <v>2016</v>
      </c>
      <c r="E64" s="27" t="s">
        <v>817</v>
      </c>
      <c r="F64" s="27"/>
      <c r="G64" s="27">
        <v>3</v>
      </c>
      <c r="H64" s="27">
        <v>3</v>
      </c>
      <c r="I64" s="27">
        <v>1</v>
      </c>
      <c r="J64" s="27">
        <v>1</v>
      </c>
      <c r="K64" s="31">
        <v>1</v>
      </c>
      <c r="L64" s="27" t="s">
        <v>951</v>
      </c>
      <c r="M64" s="27">
        <v>3</v>
      </c>
      <c r="N64" s="27">
        <v>1</v>
      </c>
      <c r="O64" s="27"/>
      <c r="P64" s="27">
        <v>1</v>
      </c>
      <c r="Q64" s="27"/>
      <c r="R64" s="27" t="s">
        <v>809</v>
      </c>
      <c r="S64" s="27" t="s">
        <v>235</v>
      </c>
      <c r="T64" s="27" t="s">
        <v>0</v>
      </c>
      <c r="U64" s="27" t="s">
        <v>0</v>
      </c>
      <c r="V64" s="27">
        <v>18</v>
      </c>
      <c r="W64" s="27"/>
      <c r="X64" s="27"/>
      <c r="Y64" s="27"/>
      <c r="Z64" s="27" t="s">
        <v>0</v>
      </c>
      <c r="AA64" s="27" t="s">
        <v>0</v>
      </c>
      <c r="AB64" s="27">
        <v>18</v>
      </c>
      <c r="AC64" s="27"/>
      <c r="AD64" s="27"/>
      <c r="AE64" s="27"/>
      <c r="AF64" s="27">
        <v>1E-3</v>
      </c>
      <c r="AG64" s="62" t="s">
        <v>576</v>
      </c>
      <c r="AH64" s="3"/>
    </row>
    <row r="65" spans="1:34" s="1" customFormat="1" ht="22.5" customHeight="1" x14ac:dyDescent="0.3">
      <c r="A65" s="12">
        <v>16</v>
      </c>
      <c r="B65" s="27">
        <v>308</v>
      </c>
      <c r="C65" s="28" t="s">
        <v>244</v>
      </c>
      <c r="D65" s="27">
        <v>2016</v>
      </c>
      <c r="E65" s="27" t="s">
        <v>816</v>
      </c>
      <c r="F65" s="27"/>
      <c r="G65" s="27">
        <v>3</v>
      </c>
      <c r="H65" s="27">
        <v>3</v>
      </c>
      <c r="I65" s="27">
        <v>1</v>
      </c>
      <c r="J65" s="27">
        <v>1</v>
      </c>
      <c r="K65" s="31">
        <v>1</v>
      </c>
      <c r="L65" s="27" t="s">
        <v>951</v>
      </c>
      <c r="M65" s="27">
        <v>3</v>
      </c>
      <c r="N65" s="27">
        <v>1</v>
      </c>
      <c r="O65" s="27"/>
      <c r="P65" s="27">
        <v>1</v>
      </c>
      <c r="Q65" s="27" t="s">
        <v>826</v>
      </c>
      <c r="R65" s="27"/>
      <c r="S65" s="27" t="s">
        <v>411</v>
      </c>
      <c r="T65" s="27">
        <v>10.4</v>
      </c>
      <c r="U65" s="27">
        <v>8</v>
      </c>
      <c r="V65" s="27">
        <v>18</v>
      </c>
      <c r="W65" s="27"/>
      <c r="X65" s="27"/>
      <c r="Y65" s="27"/>
      <c r="Z65" s="27">
        <v>7.5</v>
      </c>
      <c r="AA65" s="27">
        <v>6.4</v>
      </c>
      <c r="AB65" s="27">
        <v>18</v>
      </c>
      <c r="AC65" s="27"/>
      <c r="AD65" s="27"/>
      <c r="AE65" s="27"/>
      <c r="AF65" s="27">
        <v>0.23200000000000001</v>
      </c>
      <c r="AG65" s="28" t="s">
        <v>827</v>
      </c>
      <c r="AH65" s="3"/>
    </row>
    <row r="66" spans="1:34" s="10" customFormat="1" ht="22.5" customHeight="1" x14ac:dyDescent="0.3">
      <c r="A66" s="12">
        <v>16</v>
      </c>
      <c r="B66" s="27">
        <v>308</v>
      </c>
      <c r="C66" s="28" t="s">
        <v>244</v>
      </c>
      <c r="D66" s="27">
        <v>2016</v>
      </c>
      <c r="E66" s="27" t="s">
        <v>816</v>
      </c>
      <c r="F66" s="27"/>
      <c r="G66" s="27">
        <v>3</v>
      </c>
      <c r="H66" s="27">
        <v>3</v>
      </c>
      <c r="I66" s="27">
        <v>1</v>
      </c>
      <c r="J66" s="27">
        <v>1</v>
      </c>
      <c r="K66" s="31">
        <v>1</v>
      </c>
      <c r="L66" s="27" t="s">
        <v>951</v>
      </c>
      <c r="M66" s="27">
        <v>3</v>
      </c>
      <c r="N66" s="27">
        <v>1</v>
      </c>
      <c r="O66" s="27"/>
      <c r="P66" s="27">
        <v>1</v>
      </c>
      <c r="Q66" s="31"/>
      <c r="R66" s="31" t="s">
        <v>907</v>
      </c>
      <c r="S66" s="27" t="s">
        <v>235</v>
      </c>
      <c r="T66" s="27" t="s">
        <v>0</v>
      </c>
      <c r="U66" s="27" t="s">
        <v>0</v>
      </c>
      <c r="V66" s="27">
        <v>18</v>
      </c>
      <c r="W66" s="27"/>
      <c r="X66" s="27"/>
      <c r="Y66" s="27"/>
      <c r="Z66" s="27" t="s">
        <v>0</v>
      </c>
      <c r="AA66" s="27" t="s">
        <v>0</v>
      </c>
      <c r="AB66" s="27">
        <v>18</v>
      </c>
      <c r="AC66" s="27"/>
      <c r="AD66" s="27"/>
      <c r="AE66" s="27"/>
      <c r="AF66" s="27">
        <v>3.1E-2</v>
      </c>
      <c r="AG66" s="28" t="s">
        <v>578</v>
      </c>
      <c r="AH66" s="3"/>
    </row>
    <row r="67" spans="1:34" ht="24" customHeight="1" x14ac:dyDescent="0.3">
      <c r="A67" s="6">
        <v>17</v>
      </c>
      <c r="B67" s="27">
        <v>332</v>
      </c>
      <c r="C67" s="28" t="s">
        <v>732</v>
      </c>
      <c r="D67" s="27">
        <v>2014</v>
      </c>
      <c r="E67" s="27" t="s">
        <v>816</v>
      </c>
      <c r="F67" s="27">
        <v>1</v>
      </c>
      <c r="G67" s="27">
        <v>3</v>
      </c>
      <c r="H67" s="27">
        <v>3</v>
      </c>
      <c r="I67" s="41">
        <v>1</v>
      </c>
      <c r="J67" s="27">
        <v>1</v>
      </c>
      <c r="K67" s="27">
        <v>1</v>
      </c>
      <c r="L67" s="27" t="s">
        <v>951</v>
      </c>
      <c r="M67" s="27">
        <v>2</v>
      </c>
      <c r="N67" s="27">
        <v>2</v>
      </c>
      <c r="O67" s="27">
        <v>90.16</v>
      </c>
      <c r="P67" s="27">
        <v>3</v>
      </c>
      <c r="Q67" s="31" t="s">
        <v>632</v>
      </c>
      <c r="R67" s="16" t="s">
        <v>808</v>
      </c>
      <c r="S67" s="27" t="s">
        <v>266</v>
      </c>
      <c r="T67" s="27">
        <v>-0.44</v>
      </c>
      <c r="U67" s="27">
        <v>1.69</v>
      </c>
      <c r="V67" s="27">
        <v>55</v>
      </c>
      <c r="W67" s="29"/>
      <c r="X67" s="29"/>
      <c r="Y67" s="29"/>
      <c r="Z67" s="27">
        <v>0.54</v>
      </c>
      <c r="AA67" s="27">
        <v>1.85</v>
      </c>
      <c r="AB67" s="27">
        <v>47</v>
      </c>
      <c r="AC67" s="29"/>
      <c r="AD67" s="29"/>
      <c r="AE67" s="29"/>
      <c r="AF67" s="27">
        <v>6.0000000000000001E-3</v>
      </c>
      <c r="AG67" s="28" t="s">
        <v>633</v>
      </c>
      <c r="AH67" s="3"/>
    </row>
    <row r="68" spans="1:34" ht="24" customHeight="1" x14ac:dyDescent="0.3">
      <c r="A68" s="6">
        <v>17</v>
      </c>
      <c r="B68" s="27">
        <v>332</v>
      </c>
      <c r="C68" s="28" t="s">
        <v>732</v>
      </c>
      <c r="D68" s="27">
        <v>2014</v>
      </c>
      <c r="E68" s="27" t="s">
        <v>816</v>
      </c>
      <c r="F68" s="27"/>
      <c r="G68" s="27">
        <v>3</v>
      </c>
      <c r="H68" s="27">
        <v>3</v>
      </c>
      <c r="I68" s="41">
        <v>1</v>
      </c>
      <c r="J68" s="27">
        <v>1</v>
      </c>
      <c r="K68" s="27">
        <v>1</v>
      </c>
      <c r="L68" s="27" t="s">
        <v>951</v>
      </c>
      <c r="M68" s="27">
        <v>2</v>
      </c>
      <c r="N68" s="27">
        <v>2</v>
      </c>
      <c r="O68" s="27"/>
      <c r="P68" s="27">
        <v>3</v>
      </c>
      <c r="Q68" s="31" t="s">
        <v>634</v>
      </c>
      <c r="R68" s="31" t="s">
        <v>808</v>
      </c>
      <c r="S68" s="27" t="s">
        <v>266</v>
      </c>
      <c r="T68" s="42">
        <v>-0.94750000000000001</v>
      </c>
      <c r="U68" s="42">
        <v>-0.15429999999999999</v>
      </c>
      <c r="V68" s="27">
        <v>55</v>
      </c>
      <c r="W68" s="29"/>
      <c r="X68" s="29"/>
      <c r="Y68" s="29"/>
      <c r="Z68" s="27">
        <v>0.51</v>
      </c>
      <c r="AA68" s="27">
        <v>1.87</v>
      </c>
      <c r="AB68" s="27">
        <v>47</v>
      </c>
      <c r="AC68" s="29"/>
      <c r="AD68" s="29"/>
      <c r="AE68" s="29"/>
      <c r="AF68" s="27">
        <v>4.0000000000000001E-3</v>
      </c>
      <c r="AG68" s="29" t="s">
        <v>428</v>
      </c>
      <c r="AH68" s="3"/>
    </row>
    <row r="69" spans="1:34" ht="24" customHeight="1" x14ac:dyDescent="0.3">
      <c r="A69" s="6">
        <v>17</v>
      </c>
      <c r="B69" s="27">
        <v>332</v>
      </c>
      <c r="C69" s="28" t="s">
        <v>272</v>
      </c>
      <c r="D69" s="27">
        <v>2014</v>
      </c>
      <c r="E69" s="27" t="s">
        <v>816</v>
      </c>
      <c r="F69" s="27"/>
      <c r="G69" s="27">
        <v>3</v>
      </c>
      <c r="H69" s="27">
        <v>3</v>
      </c>
      <c r="I69" s="41">
        <v>1</v>
      </c>
      <c r="J69" s="27">
        <v>1</v>
      </c>
      <c r="K69" s="27">
        <v>1</v>
      </c>
      <c r="L69" s="27" t="s">
        <v>951</v>
      </c>
      <c r="M69" s="27">
        <v>2</v>
      </c>
      <c r="N69" s="27">
        <v>2</v>
      </c>
      <c r="O69" s="27"/>
      <c r="P69" s="27">
        <v>3</v>
      </c>
      <c r="Q69" s="31" t="s">
        <v>635</v>
      </c>
      <c r="R69" s="31"/>
      <c r="S69" s="27" t="s">
        <v>266</v>
      </c>
      <c r="T69" s="27">
        <v>0.55000000000000004</v>
      </c>
      <c r="U69" s="27">
        <v>0.43</v>
      </c>
      <c r="V69" s="27">
        <v>55</v>
      </c>
      <c r="W69" s="29"/>
      <c r="X69" s="29"/>
      <c r="Y69" s="29"/>
      <c r="Z69" s="27">
        <v>0.86</v>
      </c>
      <c r="AA69" s="27">
        <v>0.57999999999999996</v>
      </c>
      <c r="AB69" s="27">
        <v>47</v>
      </c>
      <c r="AC69" s="29"/>
      <c r="AD69" s="29"/>
      <c r="AE69" s="29"/>
      <c r="AF69" s="27">
        <v>6.0000000000000001E-3</v>
      </c>
      <c r="AG69" s="29" t="s">
        <v>429</v>
      </c>
      <c r="AH69" s="3"/>
    </row>
    <row r="70" spans="1:34" ht="24" customHeight="1" x14ac:dyDescent="0.3">
      <c r="A70" s="6">
        <v>17</v>
      </c>
      <c r="B70" s="27">
        <v>332</v>
      </c>
      <c r="C70" s="28" t="s">
        <v>272</v>
      </c>
      <c r="D70" s="27">
        <v>2014</v>
      </c>
      <c r="E70" s="27" t="s">
        <v>816</v>
      </c>
      <c r="F70" s="27"/>
      <c r="G70" s="27">
        <v>3</v>
      </c>
      <c r="H70" s="27">
        <v>3</v>
      </c>
      <c r="I70" s="41">
        <v>1</v>
      </c>
      <c r="J70" s="27">
        <v>1</v>
      </c>
      <c r="K70" s="27">
        <v>1</v>
      </c>
      <c r="L70" s="27" t="s">
        <v>951</v>
      </c>
      <c r="M70" s="27">
        <v>2</v>
      </c>
      <c r="N70" s="27">
        <v>2</v>
      </c>
      <c r="O70" s="27"/>
      <c r="P70" s="27">
        <v>3</v>
      </c>
      <c r="Q70" s="31" t="s">
        <v>636</v>
      </c>
      <c r="R70" s="52" t="s">
        <v>797</v>
      </c>
      <c r="S70" s="27" t="s">
        <v>266</v>
      </c>
      <c r="T70" s="27">
        <v>0.56999999999999995</v>
      </c>
      <c r="U70" s="27">
        <v>0.41</v>
      </c>
      <c r="V70" s="27">
        <v>55</v>
      </c>
      <c r="W70" s="29"/>
      <c r="X70" s="29"/>
      <c r="Y70" s="29"/>
      <c r="Z70" s="27">
        <v>0.86</v>
      </c>
      <c r="AA70" s="27">
        <v>0.55000000000000004</v>
      </c>
      <c r="AB70" s="27">
        <v>47</v>
      </c>
      <c r="AC70" s="29"/>
      <c r="AD70" s="29"/>
      <c r="AE70" s="29"/>
      <c r="AF70" s="27">
        <v>4.0000000000000001E-3</v>
      </c>
      <c r="AG70" s="29" t="s">
        <v>430</v>
      </c>
      <c r="AH70" s="3"/>
    </row>
    <row r="71" spans="1:34" ht="32.25" customHeight="1" x14ac:dyDescent="0.3">
      <c r="A71" s="6">
        <v>17</v>
      </c>
      <c r="B71" s="27">
        <v>332</v>
      </c>
      <c r="C71" s="28" t="s">
        <v>272</v>
      </c>
      <c r="D71" s="27">
        <v>2014</v>
      </c>
      <c r="E71" s="27" t="s">
        <v>816</v>
      </c>
      <c r="F71" s="27"/>
      <c r="G71" s="27">
        <v>3</v>
      </c>
      <c r="H71" s="27">
        <v>3</v>
      </c>
      <c r="I71" s="41">
        <v>1</v>
      </c>
      <c r="J71" s="27">
        <v>1</v>
      </c>
      <c r="K71" s="27">
        <v>1</v>
      </c>
      <c r="L71" s="27" t="s">
        <v>951</v>
      </c>
      <c r="M71" s="27">
        <v>2</v>
      </c>
      <c r="N71" s="27">
        <v>2</v>
      </c>
      <c r="O71" s="27"/>
      <c r="P71" s="27">
        <v>3</v>
      </c>
      <c r="Q71" s="31" t="s">
        <v>637</v>
      </c>
      <c r="R71" s="31"/>
      <c r="S71" s="27" t="s">
        <v>266</v>
      </c>
      <c r="T71" s="27">
        <v>0.64</v>
      </c>
      <c r="U71" s="27">
        <v>1.36</v>
      </c>
      <c r="V71" s="27">
        <v>55</v>
      </c>
      <c r="W71" s="29"/>
      <c r="X71" s="29"/>
      <c r="Y71" s="29"/>
      <c r="Z71" s="27">
        <v>1.1299999999999999</v>
      </c>
      <c r="AA71" s="27">
        <v>1.1599999999999999</v>
      </c>
      <c r="AB71" s="27">
        <v>47</v>
      </c>
      <c r="AC71" s="29"/>
      <c r="AD71" s="29"/>
      <c r="AE71" s="29"/>
      <c r="AF71" s="27">
        <v>2E-3</v>
      </c>
      <c r="AG71" s="28" t="s">
        <v>638</v>
      </c>
      <c r="AH71" s="3"/>
    </row>
    <row r="72" spans="1:34" ht="24" customHeight="1" x14ac:dyDescent="0.3">
      <c r="A72" s="6">
        <v>17</v>
      </c>
      <c r="B72" s="27">
        <v>332</v>
      </c>
      <c r="C72" s="28" t="s">
        <v>272</v>
      </c>
      <c r="D72" s="27">
        <v>2014</v>
      </c>
      <c r="E72" s="27" t="s">
        <v>816</v>
      </c>
      <c r="F72" s="27"/>
      <c r="G72" s="27">
        <v>3</v>
      </c>
      <c r="H72" s="27">
        <v>3</v>
      </c>
      <c r="I72" s="41">
        <v>1</v>
      </c>
      <c r="J72" s="27">
        <v>1</v>
      </c>
      <c r="K72" s="27">
        <v>1</v>
      </c>
      <c r="L72" s="27" t="s">
        <v>951</v>
      </c>
      <c r="M72" s="27">
        <v>2</v>
      </c>
      <c r="N72" s="27">
        <v>2</v>
      </c>
      <c r="O72" s="27"/>
      <c r="P72" s="27">
        <v>3</v>
      </c>
      <c r="Q72" s="31" t="s">
        <v>639</v>
      </c>
      <c r="R72" s="57" t="s">
        <v>796</v>
      </c>
      <c r="S72" s="27" t="s">
        <v>266</v>
      </c>
      <c r="T72" s="27">
        <v>0.7</v>
      </c>
      <c r="U72" s="27">
        <v>1.28</v>
      </c>
      <c r="V72" s="27">
        <v>55</v>
      </c>
      <c r="W72" s="29"/>
      <c r="X72" s="29"/>
      <c r="Y72" s="29"/>
      <c r="Z72" s="27">
        <v>1.17</v>
      </c>
      <c r="AA72" s="27">
        <v>1.1599999999999999</v>
      </c>
      <c r="AB72" s="27">
        <v>47</v>
      </c>
      <c r="AC72" s="29"/>
      <c r="AD72" s="29"/>
      <c r="AE72" s="29"/>
      <c r="AF72" s="27">
        <v>4.0000000000000001E-3</v>
      </c>
      <c r="AG72" s="28" t="s">
        <v>640</v>
      </c>
      <c r="AH72" s="3"/>
    </row>
    <row r="73" spans="1:34" ht="24" customHeight="1" x14ac:dyDescent="0.3">
      <c r="A73" s="6">
        <v>17</v>
      </c>
      <c r="B73" s="27">
        <v>332</v>
      </c>
      <c r="C73" s="28" t="s">
        <v>272</v>
      </c>
      <c r="D73" s="27">
        <v>2014</v>
      </c>
      <c r="E73" s="27" t="s">
        <v>817</v>
      </c>
      <c r="F73" s="27"/>
      <c r="G73" s="27">
        <v>3</v>
      </c>
      <c r="H73" s="27">
        <v>3</v>
      </c>
      <c r="I73" s="41">
        <v>1</v>
      </c>
      <c r="J73" s="27">
        <v>1</v>
      </c>
      <c r="K73" s="27">
        <v>1</v>
      </c>
      <c r="L73" s="27" t="s">
        <v>951</v>
      </c>
      <c r="M73" s="27">
        <v>2</v>
      </c>
      <c r="N73" s="27">
        <v>2</v>
      </c>
      <c r="O73" s="27"/>
      <c r="P73" s="27">
        <v>3</v>
      </c>
      <c r="Q73" s="31" t="s">
        <v>641</v>
      </c>
      <c r="R73" s="31"/>
      <c r="S73" s="27" t="s">
        <v>266</v>
      </c>
      <c r="T73" s="27">
        <v>25.59</v>
      </c>
      <c r="U73" s="35">
        <v>0.29099999999999998</v>
      </c>
      <c r="V73" s="27">
        <v>55</v>
      </c>
      <c r="W73" s="29"/>
      <c r="X73" s="29"/>
      <c r="Y73" s="29"/>
      <c r="Z73" s="27">
        <v>18.47</v>
      </c>
      <c r="AA73" s="35">
        <v>0.29420000000000002</v>
      </c>
      <c r="AB73" s="27">
        <v>47</v>
      </c>
      <c r="AC73" s="29"/>
      <c r="AD73" s="29"/>
      <c r="AE73" s="29"/>
      <c r="AF73" s="27">
        <v>3.3000000000000002E-2</v>
      </c>
      <c r="AG73" s="29"/>
      <c r="AH73" s="3"/>
    </row>
    <row r="74" spans="1:34" ht="24" customHeight="1" x14ac:dyDescent="0.3">
      <c r="A74" s="6">
        <v>17</v>
      </c>
      <c r="B74" s="27">
        <v>332</v>
      </c>
      <c r="C74" s="28" t="s">
        <v>272</v>
      </c>
      <c r="D74" s="27">
        <v>2014</v>
      </c>
      <c r="E74" s="27" t="s">
        <v>816</v>
      </c>
      <c r="F74" s="27"/>
      <c r="G74" s="27">
        <v>3</v>
      </c>
      <c r="H74" s="27">
        <v>3</v>
      </c>
      <c r="I74" s="41">
        <v>1</v>
      </c>
      <c r="J74" s="27">
        <v>1</v>
      </c>
      <c r="K74" s="27">
        <v>1</v>
      </c>
      <c r="L74" s="27" t="s">
        <v>951</v>
      </c>
      <c r="M74" s="27">
        <v>2</v>
      </c>
      <c r="N74" s="27">
        <v>2</v>
      </c>
      <c r="O74" s="27"/>
      <c r="P74" s="27">
        <v>3</v>
      </c>
      <c r="Q74" s="31" t="s">
        <v>642</v>
      </c>
      <c r="R74" s="31"/>
      <c r="S74" s="27" t="s">
        <v>266</v>
      </c>
      <c r="T74" s="27">
        <v>24.08</v>
      </c>
      <c r="U74" s="35">
        <v>0.27439999999999998</v>
      </c>
      <c r="V74" s="27">
        <v>55</v>
      </c>
      <c r="W74" s="29"/>
      <c r="X74" s="29"/>
      <c r="Y74" s="29"/>
      <c r="Z74" s="27">
        <v>18.329999999999998</v>
      </c>
      <c r="AA74" s="35">
        <v>0.28699999999999998</v>
      </c>
      <c r="AB74" s="27">
        <v>47</v>
      </c>
      <c r="AC74" s="29"/>
      <c r="AD74" s="29"/>
      <c r="AE74" s="29"/>
      <c r="AF74" s="27">
        <v>2.5000000000000001E-2</v>
      </c>
      <c r="AG74" s="29"/>
      <c r="AH74" s="3"/>
    </row>
    <row r="75" spans="1:34" ht="24" customHeight="1" x14ac:dyDescent="0.3">
      <c r="A75" s="6">
        <v>17</v>
      </c>
      <c r="B75" s="27">
        <v>332</v>
      </c>
      <c r="C75" s="28" t="s">
        <v>272</v>
      </c>
      <c r="D75" s="27">
        <v>2014</v>
      </c>
      <c r="E75" s="27" t="s">
        <v>816</v>
      </c>
      <c r="F75" s="27"/>
      <c r="G75" s="27">
        <v>3</v>
      </c>
      <c r="H75" s="27">
        <v>3</v>
      </c>
      <c r="I75" s="41">
        <v>1</v>
      </c>
      <c r="J75" s="27">
        <v>1</v>
      </c>
      <c r="K75" s="27">
        <v>1</v>
      </c>
      <c r="L75" s="27" t="s">
        <v>951</v>
      </c>
      <c r="M75" s="27">
        <v>2</v>
      </c>
      <c r="N75" s="27">
        <v>2</v>
      </c>
      <c r="O75" s="27"/>
      <c r="P75" s="27">
        <v>3</v>
      </c>
      <c r="Q75" s="27" t="s">
        <v>431</v>
      </c>
      <c r="R75" s="27"/>
      <c r="S75" s="27" t="s">
        <v>266</v>
      </c>
      <c r="T75" s="35">
        <v>0.90900000000000003</v>
      </c>
      <c r="U75" s="27"/>
      <c r="V75" s="27">
        <v>55</v>
      </c>
      <c r="W75" s="27"/>
      <c r="X75" s="27"/>
      <c r="Y75" s="27"/>
      <c r="Z75" s="35">
        <v>0.59599999999999997</v>
      </c>
      <c r="AA75" s="27"/>
      <c r="AB75" s="27">
        <v>47</v>
      </c>
      <c r="AC75" s="27"/>
      <c r="AD75" s="27"/>
      <c r="AE75" s="27"/>
      <c r="AF75" s="27" t="s">
        <v>258</v>
      </c>
      <c r="AG75" s="28" t="s">
        <v>432</v>
      </c>
      <c r="AH75" s="3"/>
    </row>
    <row r="76" spans="1:34" ht="24" customHeight="1" x14ac:dyDescent="0.3">
      <c r="A76" s="6">
        <v>17</v>
      </c>
      <c r="B76" s="27">
        <v>332</v>
      </c>
      <c r="C76" s="28" t="s">
        <v>272</v>
      </c>
      <c r="D76" s="27">
        <v>2014</v>
      </c>
      <c r="E76" s="27" t="s">
        <v>816</v>
      </c>
      <c r="F76" s="27"/>
      <c r="G76" s="27">
        <v>3</v>
      </c>
      <c r="H76" s="27">
        <v>3</v>
      </c>
      <c r="I76" s="41">
        <v>1</v>
      </c>
      <c r="J76" s="27">
        <v>1</v>
      </c>
      <c r="K76" s="27">
        <v>1</v>
      </c>
      <c r="L76" s="27" t="s">
        <v>951</v>
      </c>
      <c r="M76" s="27">
        <v>2</v>
      </c>
      <c r="N76" s="27">
        <v>2</v>
      </c>
      <c r="O76" s="27"/>
      <c r="P76" s="27">
        <v>3</v>
      </c>
      <c r="Q76" s="27" t="s">
        <v>433</v>
      </c>
      <c r="R76" s="27"/>
      <c r="S76" s="27" t="s">
        <v>411</v>
      </c>
      <c r="T76" s="27">
        <v>1.38</v>
      </c>
      <c r="U76" s="27">
        <v>1.1299999999999999</v>
      </c>
      <c r="V76" s="27">
        <v>55</v>
      </c>
      <c r="W76" s="27"/>
      <c r="X76" s="27"/>
      <c r="Y76" s="27"/>
      <c r="Z76" s="27">
        <v>1.36</v>
      </c>
      <c r="AA76" s="27">
        <v>1.1599999999999999</v>
      </c>
      <c r="AB76" s="27">
        <v>47</v>
      </c>
      <c r="AC76" s="27"/>
      <c r="AD76" s="27"/>
      <c r="AE76" s="27"/>
      <c r="AF76" s="27" t="s">
        <v>434</v>
      </c>
      <c r="AG76" s="28" t="s">
        <v>435</v>
      </c>
      <c r="AH76" s="3"/>
    </row>
    <row r="77" spans="1:34" ht="24" customHeight="1" x14ac:dyDescent="0.3">
      <c r="A77" s="6">
        <v>17</v>
      </c>
      <c r="B77" s="27">
        <v>332</v>
      </c>
      <c r="C77" s="28" t="s">
        <v>272</v>
      </c>
      <c r="D77" s="27">
        <v>2014</v>
      </c>
      <c r="E77" s="27" t="s">
        <v>816</v>
      </c>
      <c r="F77" s="27"/>
      <c r="G77" s="27">
        <v>3</v>
      </c>
      <c r="H77" s="27">
        <v>3</v>
      </c>
      <c r="I77" s="41">
        <v>1</v>
      </c>
      <c r="J77" s="27">
        <v>1</v>
      </c>
      <c r="K77" s="27">
        <v>1</v>
      </c>
      <c r="L77" s="27" t="s">
        <v>951</v>
      </c>
      <c r="M77" s="27">
        <v>2</v>
      </c>
      <c r="N77" s="27">
        <v>2</v>
      </c>
      <c r="O77" s="27"/>
      <c r="P77" s="27">
        <v>3</v>
      </c>
      <c r="Q77" s="27" t="s">
        <v>433</v>
      </c>
      <c r="R77" s="27"/>
      <c r="S77" s="27" t="s">
        <v>266</v>
      </c>
      <c r="T77" s="27">
        <v>0.56000000000000005</v>
      </c>
      <c r="U77" s="27">
        <v>1.31</v>
      </c>
      <c r="V77" s="27">
        <v>55</v>
      </c>
      <c r="W77" s="27"/>
      <c r="X77" s="27"/>
      <c r="Y77" s="27"/>
      <c r="Z77" s="27">
        <v>0.11</v>
      </c>
      <c r="AA77" s="27">
        <v>1.31</v>
      </c>
      <c r="AB77" s="27">
        <v>47</v>
      </c>
      <c r="AC77" s="27"/>
      <c r="AD77" s="27"/>
      <c r="AE77" s="27"/>
      <c r="AF77" s="27" t="s">
        <v>436</v>
      </c>
      <c r="AG77" s="28" t="s">
        <v>435</v>
      </c>
      <c r="AH77" s="3"/>
    </row>
    <row r="78" spans="1:34" s="11" customFormat="1" ht="22.5" customHeight="1" x14ac:dyDescent="0.3">
      <c r="A78" s="12">
        <v>18</v>
      </c>
      <c r="B78" s="27">
        <v>345</v>
      </c>
      <c r="C78" s="28" t="s">
        <v>278</v>
      </c>
      <c r="D78" s="27">
        <v>2013</v>
      </c>
      <c r="E78" s="27" t="s">
        <v>816</v>
      </c>
      <c r="F78" s="27">
        <v>1</v>
      </c>
      <c r="G78" s="27">
        <v>3</v>
      </c>
      <c r="H78" s="27">
        <v>3</v>
      </c>
      <c r="I78" s="41">
        <v>1</v>
      </c>
      <c r="J78" s="27">
        <v>1</v>
      </c>
      <c r="K78" s="27">
        <v>2</v>
      </c>
      <c r="L78" s="27" t="s">
        <v>954</v>
      </c>
      <c r="M78" s="27">
        <v>2</v>
      </c>
      <c r="N78" s="27">
        <v>3</v>
      </c>
      <c r="O78" s="27">
        <v>94.08</v>
      </c>
      <c r="P78" s="27">
        <v>3</v>
      </c>
      <c r="Q78" s="31" t="s">
        <v>652</v>
      </c>
      <c r="R78" s="104" t="s">
        <v>808</v>
      </c>
      <c r="S78" s="27" t="s">
        <v>235</v>
      </c>
      <c r="T78" s="27">
        <v>5.7</v>
      </c>
      <c r="U78" s="40">
        <f>ABS((Y78-X78)/1.35)</f>
        <v>5.481481481481481</v>
      </c>
      <c r="V78" s="27">
        <v>175</v>
      </c>
      <c r="W78" s="27">
        <v>5.7</v>
      </c>
      <c r="X78" s="27">
        <v>2.62</v>
      </c>
      <c r="Y78" s="27">
        <v>10.02</v>
      </c>
      <c r="Z78" s="27">
        <v>7.07</v>
      </c>
      <c r="AA78" s="40">
        <f>ABS((AE78-AD78)/1.35)</f>
        <v>5.3629629629629632</v>
      </c>
      <c r="AB78" s="27">
        <v>94</v>
      </c>
      <c r="AC78" s="27">
        <v>7.07</v>
      </c>
      <c r="AD78" s="27">
        <v>3.47</v>
      </c>
      <c r="AE78" s="27">
        <v>10.71</v>
      </c>
      <c r="AF78" s="27">
        <v>3.85E-2</v>
      </c>
      <c r="AG78" s="28" t="s">
        <v>651</v>
      </c>
      <c r="AH78" s="3"/>
    </row>
    <row r="79" spans="1:34" s="1" customFormat="1" ht="22.5" customHeight="1" x14ac:dyDescent="0.3">
      <c r="A79" s="2">
        <v>18</v>
      </c>
      <c r="B79" s="27">
        <v>345</v>
      </c>
      <c r="C79" s="28" t="s">
        <v>278</v>
      </c>
      <c r="D79" s="27">
        <v>2013</v>
      </c>
      <c r="E79" s="27" t="s">
        <v>816</v>
      </c>
      <c r="F79" s="27"/>
      <c r="G79" s="27">
        <v>3</v>
      </c>
      <c r="H79" s="27">
        <v>3</v>
      </c>
      <c r="I79" s="41">
        <v>1</v>
      </c>
      <c r="J79" s="27">
        <v>1</v>
      </c>
      <c r="K79" s="27">
        <v>2</v>
      </c>
      <c r="L79" s="27" t="s">
        <v>954</v>
      </c>
      <c r="M79" s="27">
        <v>2</v>
      </c>
      <c r="N79" s="27">
        <v>3</v>
      </c>
      <c r="O79" s="27"/>
      <c r="P79" s="27">
        <v>3</v>
      </c>
      <c r="Q79" s="31" t="s">
        <v>652</v>
      </c>
      <c r="R79" s="36" t="s">
        <v>809</v>
      </c>
      <c r="S79" s="30" t="s">
        <v>266</v>
      </c>
      <c r="T79" s="27">
        <v>5.0599999999999996</v>
      </c>
      <c r="U79" s="40">
        <f t="shared" ref="U79:U84" si="5">ABS((Y79-X79)/1.35)</f>
        <v>5.2518518518518524</v>
      </c>
      <c r="V79" s="27">
        <v>175</v>
      </c>
      <c r="W79" s="27">
        <v>5.0599999999999996</v>
      </c>
      <c r="X79" s="27">
        <v>2.88</v>
      </c>
      <c r="Y79" s="27">
        <v>9.9700000000000006</v>
      </c>
      <c r="Z79" s="27">
        <v>7.97</v>
      </c>
      <c r="AA79" s="40">
        <f t="shared" ref="AA79:AA84" si="6">ABS((AE79-AD79)/1.35)</f>
        <v>5.8962962962962955</v>
      </c>
      <c r="AB79" s="27">
        <v>94</v>
      </c>
      <c r="AC79" s="27">
        <v>7.97</v>
      </c>
      <c r="AD79" s="27">
        <v>3.71</v>
      </c>
      <c r="AE79" s="27">
        <v>11.67</v>
      </c>
      <c r="AF79" s="27">
        <v>4.0000000000000001E-3</v>
      </c>
      <c r="AG79" s="28" t="s">
        <v>591</v>
      </c>
      <c r="AH79" s="3"/>
    </row>
    <row r="80" spans="1:34" s="1" customFormat="1" ht="22.5" customHeight="1" x14ac:dyDescent="0.3">
      <c r="A80" s="12">
        <v>18</v>
      </c>
      <c r="B80" s="27">
        <v>345</v>
      </c>
      <c r="C80" s="28" t="s">
        <v>278</v>
      </c>
      <c r="D80" s="27">
        <v>2013</v>
      </c>
      <c r="E80" s="27" t="s">
        <v>816</v>
      </c>
      <c r="F80" s="27"/>
      <c r="G80" s="27">
        <v>3</v>
      </c>
      <c r="H80" s="27">
        <v>3</v>
      </c>
      <c r="I80" s="41">
        <v>1</v>
      </c>
      <c r="J80" s="27">
        <v>1</v>
      </c>
      <c r="K80" s="27">
        <v>2</v>
      </c>
      <c r="L80" s="27" t="s">
        <v>954</v>
      </c>
      <c r="M80" s="27">
        <v>2</v>
      </c>
      <c r="N80" s="27">
        <v>3</v>
      </c>
      <c r="O80" s="27"/>
      <c r="P80" s="27">
        <v>3</v>
      </c>
      <c r="Q80" s="31" t="s">
        <v>397</v>
      </c>
      <c r="R80" s="36" t="s">
        <v>809</v>
      </c>
      <c r="S80" s="18" t="s">
        <v>235</v>
      </c>
      <c r="T80" s="27">
        <v>4.26</v>
      </c>
      <c r="U80" s="40">
        <f t="shared" si="5"/>
        <v>4.6740740740740732</v>
      </c>
      <c r="V80" s="27">
        <v>175</v>
      </c>
      <c r="W80" s="27">
        <v>4.26</v>
      </c>
      <c r="X80" s="27">
        <v>1.89</v>
      </c>
      <c r="Y80" s="27">
        <v>8.1999999999999993</v>
      </c>
      <c r="Z80" s="27">
        <v>6.43</v>
      </c>
      <c r="AA80" s="40">
        <f t="shared" si="6"/>
        <v>5.1407407407407408</v>
      </c>
      <c r="AB80" s="27">
        <v>94</v>
      </c>
      <c r="AC80" s="27">
        <v>6.43</v>
      </c>
      <c r="AD80" s="27">
        <v>4.1100000000000003</v>
      </c>
      <c r="AE80" s="27">
        <v>11.05</v>
      </c>
      <c r="AF80" s="27">
        <v>3.0000000000000001E-3</v>
      </c>
      <c r="AG80" s="28" t="s">
        <v>592</v>
      </c>
      <c r="AH80" s="3"/>
    </row>
    <row r="81" spans="1:34" s="1" customFormat="1" ht="22.5" customHeight="1" x14ac:dyDescent="0.3">
      <c r="A81" s="2">
        <v>18</v>
      </c>
      <c r="B81" s="27">
        <v>345</v>
      </c>
      <c r="C81" s="28" t="s">
        <v>278</v>
      </c>
      <c r="D81" s="27">
        <v>2013</v>
      </c>
      <c r="E81" s="27" t="s">
        <v>817</v>
      </c>
      <c r="F81" s="27"/>
      <c r="G81" s="27">
        <v>3</v>
      </c>
      <c r="H81" s="27">
        <v>3</v>
      </c>
      <c r="I81" s="41">
        <v>1</v>
      </c>
      <c r="J81" s="27">
        <v>1</v>
      </c>
      <c r="K81" s="27">
        <v>2</v>
      </c>
      <c r="L81" s="27" t="s">
        <v>954</v>
      </c>
      <c r="M81" s="27">
        <v>2</v>
      </c>
      <c r="N81" s="27">
        <v>3</v>
      </c>
      <c r="O81" s="27"/>
      <c r="P81" s="27">
        <v>3</v>
      </c>
      <c r="Q81" s="31" t="s">
        <v>386</v>
      </c>
      <c r="R81" s="36" t="s">
        <v>729</v>
      </c>
      <c r="S81" s="30" t="s">
        <v>266</v>
      </c>
      <c r="T81" s="27">
        <v>4.24</v>
      </c>
      <c r="U81" s="40">
        <f t="shared" si="5"/>
        <v>5.1259259259259258</v>
      </c>
      <c r="V81" s="27">
        <v>175</v>
      </c>
      <c r="W81" s="27">
        <v>4.24</v>
      </c>
      <c r="X81" s="27">
        <v>1.91</v>
      </c>
      <c r="Y81" s="27">
        <v>8.83</v>
      </c>
      <c r="Z81" s="27">
        <v>6.57</v>
      </c>
      <c r="AA81" s="40">
        <f t="shared" si="6"/>
        <v>4.3111111111111109</v>
      </c>
      <c r="AB81" s="27">
        <v>94</v>
      </c>
      <c r="AC81" s="27">
        <v>6.57</v>
      </c>
      <c r="AD81" s="27">
        <v>3.23</v>
      </c>
      <c r="AE81" s="27">
        <v>9.0500000000000007</v>
      </c>
      <c r="AF81" s="27">
        <v>4.0000000000000001E-3</v>
      </c>
      <c r="AG81" s="28" t="s">
        <v>591</v>
      </c>
      <c r="AH81" s="3"/>
    </row>
    <row r="82" spans="1:34" s="1" customFormat="1" ht="22.5" customHeight="1" x14ac:dyDescent="0.3">
      <c r="A82" s="12">
        <v>18</v>
      </c>
      <c r="B82" s="27">
        <v>345</v>
      </c>
      <c r="C82" s="28" t="s">
        <v>278</v>
      </c>
      <c r="D82" s="27">
        <v>2013</v>
      </c>
      <c r="E82" s="27" t="s">
        <v>816</v>
      </c>
      <c r="F82" s="27"/>
      <c r="G82" s="27">
        <v>3</v>
      </c>
      <c r="H82" s="27">
        <v>3</v>
      </c>
      <c r="I82" s="41">
        <v>1</v>
      </c>
      <c r="J82" s="27">
        <v>1</v>
      </c>
      <c r="K82" s="27">
        <v>2</v>
      </c>
      <c r="L82" s="27" t="s">
        <v>954</v>
      </c>
      <c r="M82" s="27">
        <v>2</v>
      </c>
      <c r="N82" s="27">
        <v>3</v>
      </c>
      <c r="O82" s="27"/>
      <c r="P82" s="27">
        <v>3</v>
      </c>
      <c r="Q82" s="31" t="s">
        <v>386</v>
      </c>
      <c r="R82" s="36" t="s">
        <v>729</v>
      </c>
      <c r="S82" s="30" t="s">
        <v>235</v>
      </c>
      <c r="T82" s="27">
        <v>2.81</v>
      </c>
      <c r="U82" s="40">
        <f t="shared" si="5"/>
        <v>3.9851851851851849</v>
      </c>
      <c r="V82" s="27">
        <v>175</v>
      </c>
      <c r="W82" s="27">
        <v>2.81</v>
      </c>
      <c r="X82" s="27">
        <v>1.26</v>
      </c>
      <c r="Y82" s="27">
        <v>6.64</v>
      </c>
      <c r="Z82" s="27">
        <v>5.17</v>
      </c>
      <c r="AA82" s="40">
        <f t="shared" si="6"/>
        <v>4.992592592592592</v>
      </c>
      <c r="AB82" s="27">
        <v>94</v>
      </c>
      <c r="AC82" s="27">
        <v>5.17</v>
      </c>
      <c r="AD82" s="27">
        <v>2.62</v>
      </c>
      <c r="AE82" s="27">
        <v>9.36</v>
      </c>
      <c r="AF82" s="27">
        <v>7.0000000000000001E-3</v>
      </c>
      <c r="AG82" s="28" t="s">
        <v>592</v>
      </c>
      <c r="AH82" s="3"/>
    </row>
    <row r="83" spans="1:34" s="1" customFormat="1" ht="22.5" customHeight="1" x14ac:dyDescent="0.3">
      <c r="A83" s="2">
        <v>18</v>
      </c>
      <c r="B83" s="27">
        <v>345</v>
      </c>
      <c r="C83" s="28" t="s">
        <v>278</v>
      </c>
      <c r="D83" s="27">
        <v>2013</v>
      </c>
      <c r="E83" s="27" t="s">
        <v>816</v>
      </c>
      <c r="F83" s="27"/>
      <c r="G83" s="27">
        <v>3</v>
      </c>
      <c r="H83" s="27">
        <v>3</v>
      </c>
      <c r="I83" s="41">
        <v>1</v>
      </c>
      <c r="J83" s="27">
        <v>1</v>
      </c>
      <c r="K83" s="27">
        <v>2</v>
      </c>
      <c r="L83" s="27" t="s">
        <v>954</v>
      </c>
      <c r="M83" s="27">
        <v>2</v>
      </c>
      <c r="N83" s="27">
        <v>3</v>
      </c>
      <c r="O83" s="27"/>
      <c r="P83" s="27">
        <v>3</v>
      </c>
      <c r="Q83" s="31" t="s">
        <v>395</v>
      </c>
      <c r="R83" s="36" t="s">
        <v>810</v>
      </c>
      <c r="S83" s="30" t="s">
        <v>266</v>
      </c>
      <c r="T83" s="27">
        <v>0.77</v>
      </c>
      <c r="U83" s="40">
        <f t="shared" si="5"/>
        <v>1.1481481481481481</v>
      </c>
      <c r="V83" s="27">
        <v>175</v>
      </c>
      <c r="W83" s="27">
        <v>0.77</v>
      </c>
      <c r="X83" s="27">
        <v>0.18</v>
      </c>
      <c r="Y83" s="27">
        <v>1.73</v>
      </c>
      <c r="Z83" s="27">
        <v>0.85</v>
      </c>
      <c r="AA83" s="40">
        <f t="shared" si="6"/>
        <v>1.4370370370370369</v>
      </c>
      <c r="AB83" s="27">
        <v>94</v>
      </c>
      <c r="AC83" s="27">
        <v>0.85</v>
      </c>
      <c r="AD83" s="27">
        <v>0.27</v>
      </c>
      <c r="AE83" s="27">
        <v>2.21</v>
      </c>
      <c r="AF83" s="27">
        <v>0.79300000000000004</v>
      </c>
      <c r="AG83" s="29" t="s">
        <v>591</v>
      </c>
      <c r="AH83" s="3"/>
    </row>
    <row r="84" spans="1:34" s="1" customFormat="1" ht="22.5" customHeight="1" x14ac:dyDescent="0.3">
      <c r="A84" s="12">
        <v>18</v>
      </c>
      <c r="B84" s="27">
        <v>345</v>
      </c>
      <c r="C84" s="28" t="s">
        <v>278</v>
      </c>
      <c r="D84" s="27">
        <v>2013</v>
      </c>
      <c r="E84" s="27" t="s">
        <v>816</v>
      </c>
      <c r="F84" s="27"/>
      <c r="G84" s="27">
        <v>3</v>
      </c>
      <c r="H84" s="27">
        <v>3</v>
      </c>
      <c r="I84" s="41">
        <v>1</v>
      </c>
      <c r="J84" s="27">
        <v>1</v>
      </c>
      <c r="K84" s="27">
        <v>2</v>
      </c>
      <c r="L84" s="27" t="s">
        <v>954</v>
      </c>
      <c r="M84" s="27">
        <v>2</v>
      </c>
      <c r="N84" s="27">
        <v>3</v>
      </c>
      <c r="O84" s="27"/>
      <c r="P84" s="27">
        <v>3</v>
      </c>
      <c r="Q84" s="31" t="s">
        <v>395</v>
      </c>
      <c r="R84" s="36" t="s">
        <v>810</v>
      </c>
      <c r="S84" s="30" t="s">
        <v>235</v>
      </c>
      <c r="T84" s="27">
        <v>0.59</v>
      </c>
      <c r="U84" s="40">
        <f t="shared" si="5"/>
        <v>1.0962962962962961</v>
      </c>
      <c r="V84" s="27">
        <v>175</v>
      </c>
      <c r="W84" s="27">
        <v>0.59</v>
      </c>
      <c r="X84" s="27">
        <v>0.1</v>
      </c>
      <c r="Y84" s="27">
        <v>1.58</v>
      </c>
      <c r="Z84" s="27">
        <v>0.83</v>
      </c>
      <c r="AA84" s="40">
        <f t="shared" si="6"/>
        <v>1.4666666666666666</v>
      </c>
      <c r="AB84" s="27">
        <v>94</v>
      </c>
      <c r="AC84" s="27">
        <v>0.83</v>
      </c>
      <c r="AD84" s="27">
        <v>0.25</v>
      </c>
      <c r="AE84" s="27">
        <v>2.23</v>
      </c>
      <c r="AF84" s="27">
        <v>0.30599999999999999</v>
      </c>
      <c r="AG84" s="29" t="s">
        <v>592</v>
      </c>
      <c r="AH84" s="3"/>
    </row>
    <row r="85" spans="1:34" s="1" customFormat="1" ht="22.5" customHeight="1" x14ac:dyDescent="0.3">
      <c r="A85" s="2">
        <v>18</v>
      </c>
      <c r="B85" s="27">
        <v>345</v>
      </c>
      <c r="C85" s="28" t="s">
        <v>153</v>
      </c>
      <c r="D85" s="27">
        <v>2013</v>
      </c>
      <c r="E85" s="27" t="s">
        <v>816</v>
      </c>
      <c r="F85" s="27"/>
      <c r="G85" s="27">
        <v>3</v>
      </c>
      <c r="H85" s="27">
        <v>3</v>
      </c>
      <c r="I85" s="41">
        <v>1</v>
      </c>
      <c r="J85" s="27">
        <v>1</v>
      </c>
      <c r="K85" s="27">
        <v>2</v>
      </c>
      <c r="L85" s="27" t="s">
        <v>954</v>
      </c>
      <c r="M85" s="27">
        <v>2</v>
      </c>
      <c r="N85" s="27">
        <v>3</v>
      </c>
      <c r="O85" s="27"/>
      <c r="P85" s="27">
        <v>3</v>
      </c>
      <c r="Q85" s="31" t="s">
        <v>653</v>
      </c>
      <c r="R85" s="84" t="s">
        <v>811</v>
      </c>
      <c r="S85" s="30" t="s">
        <v>235</v>
      </c>
      <c r="T85" s="27">
        <v>1.38</v>
      </c>
      <c r="U85" s="43">
        <f>ABS(1.17/W85)</f>
        <v>9.1494012236282067</v>
      </c>
      <c r="V85" s="27">
        <v>175</v>
      </c>
      <c r="W85" s="27">
        <f>SQRT((1/175)+1/94)</f>
        <v>0.12787722074953828</v>
      </c>
      <c r="X85" s="27" t="s">
        <v>48</v>
      </c>
      <c r="Y85" s="27">
        <v>1.17</v>
      </c>
      <c r="Z85" s="27">
        <v>1.72</v>
      </c>
      <c r="AA85" s="43">
        <f>ABS(1.12/AC85)</f>
        <v>8.7584011713364056</v>
      </c>
      <c r="AB85" s="27">
        <v>94</v>
      </c>
      <c r="AC85" s="27">
        <f>SQRT((1/175)+1/94)</f>
        <v>0.12787722074953828</v>
      </c>
      <c r="AD85" s="27" t="s">
        <v>48</v>
      </c>
      <c r="AE85" s="27">
        <v>1.1200000000000001</v>
      </c>
      <c r="AF85" s="27">
        <v>2.1999999999999999E-2</v>
      </c>
      <c r="AG85" s="28"/>
      <c r="AH85" s="3"/>
    </row>
    <row r="86" spans="1:34" s="1" customFormat="1" ht="22.5" customHeight="1" x14ac:dyDescent="0.3">
      <c r="A86" s="12">
        <v>18</v>
      </c>
      <c r="B86" s="27">
        <v>345</v>
      </c>
      <c r="C86" s="28" t="s">
        <v>278</v>
      </c>
      <c r="D86" s="27">
        <v>2013</v>
      </c>
      <c r="E86" s="27" t="s">
        <v>816</v>
      </c>
      <c r="F86" s="27"/>
      <c r="G86" s="27">
        <v>3</v>
      </c>
      <c r="H86" s="27">
        <v>3</v>
      </c>
      <c r="I86" s="41">
        <v>1</v>
      </c>
      <c r="J86" s="27">
        <v>1</v>
      </c>
      <c r="K86" s="27">
        <v>2</v>
      </c>
      <c r="L86" s="27" t="s">
        <v>954</v>
      </c>
      <c r="M86" s="27">
        <v>2</v>
      </c>
      <c r="N86" s="27">
        <v>3</v>
      </c>
      <c r="O86" s="27"/>
      <c r="P86" s="27">
        <v>3</v>
      </c>
      <c r="Q86" s="31" t="s">
        <v>654</v>
      </c>
      <c r="R86" s="31"/>
      <c r="S86" s="27" t="s">
        <v>235</v>
      </c>
      <c r="T86" s="27">
        <v>1.02</v>
      </c>
      <c r="U86" s="27">
        <v>1.43</v>
      </c>
      <c r="V86" s="27">
        <v>175</v>
      </c>
      <c r="W86" s="27"/>
      <c r="X86" s="27"/>
      <c r="Y86" s="27"/>
      <c r="Z86" s="27">
        <v>1.37</v>
      </c>
      <c r="AA86" s="27">
        <v>1.43</v>
      </c>
      <c r="AB86" s="27">
        <v>94</v>
      </c>
      <c r="AC86" s="27"/>
      <c r="AD86" s="27"/>
      <c r="AE86" s="27"/>
      <c r="AF86" s="27">
        <v>1.4999999999999999E-2</v>
      </c>
      <c r="AG86" s="87" t="s">
        <v>450</v>
      </c>
      <c r="AH86" s="3"/>
    </row>
    <row r="87" spans="1:34" s="10" customFormat="1" ht="22.5" customHeight="1" x14ac:dyDescent="0.3">
      <c r="A87" s="2">
        <v>18</v>
      </c>
      <c r="B87" s="27">
        <v>345</v>
      </c>
      <c r="C87" s="28" t="s">
        <v>278</v>
      </c>
      <c r="D87" s="27">
        <v>2013</v>
      </c>
      <c r="E87" s="27" t="s">
        <v>816</v>
      </c>
      <c r="F87" s="27"/>
      <c r="G87" s="27">
        <v>3</v>
      </c>
      <c r="H87" s="27">
        <v>3</v>
      </c>
      <c r="I87" s="41">
        <v>1</v>
      </c>
      <c r="J87" s="27">
        <v>1</v>
      </c>
      <c r="K87" s="27">
        <v>2</v>
      </c>
      <c r="L87" s="27" t="s">
        <v>954</v>
      </c>
      <c r="M87" s="27">
        <v>2</v>
      </c>
      <c r="N87" s="27">
        <v>3</v>
      </c>
      <c r="O87" s="27"/>
      <c r="P87" s="27">
        <v>3</v>
      </c>
      <c r="Q87" s="31" t="s">
        <v>655</v>
      </c>
      <c r="R87" s="31"/>
      <c r="S87" s="27" t="s">
        <v>235</v>
      </c>
      <c r="T87" s="27">
        <v>1.81</v>
      </c>
      <c r="U87" s="27">
        <v>1.43</v>
      </c>
      <c r="V87" s="27">
        <v>175</v>
      </c>
      <c r="W87" s="27"/>
      <c r="X87" s="27"/>
      <c r="Y87" s="27"/>
      <c r="Z87" s="27">
        <v>2.21</v>
      </c>
      <c r="AA87" s="27">
        <v>1.36</v>
      </c>
      <c r="AB87" s="27">
        <v>94</v>
      </c>
      <c r="AC87" s="27"/>
      <c r="AD87" s="27"/>
      <c r="AE87" s="27"/>
      <c r="AF87" s="27">
        <v>2.4E-2</v>
      </c>
      <c r="AG87" s="62" t="s">
        <v>450</v>
      </c>
      <c r="AH87" s="3"/>
    </row>
    <row r="88" spans="1:34" s="1" customFormat="1" ht="22.5" customHeight="1" x14ac:dyDescent="0.3">
      <c r="A88" s="2">
        <v>19</v>
      </c>
      <c r="B88" s="27">
        <v>370</v>
      </c>
      <c r="C88" s="28" t="s">
        <v>278</v>
      </c>
      <c r="D88" s="27">
        <v>2012</v>
      </c>
      <c r="E88" s="27" t="s">
        <v>817</v>
      </c>
      <c r="F88" s="27">
        <v>1</v>
      </c>
      <c r="G88" s="27">
        <v>3</v>
      </c>
      <c r="H88" s="27">
        <v>3</v>
      </c>
      <c r="I88" s="27">
        <v>1</v>
      </c>
      <c r="J88" s="27">
        <v>1</v>
      </c>
      <c r="K88" s="27">
        <v>1</v>
      </c>
      <c r="L88" s="27" t="s">
        <v>951</v>
      </c>
      <c r="M88" s="27">
        <v>2</v>
      </c>
      <c r="N88" s="27">
        <v>2</v>
      </c>
      <c r="O88" s="27">
        <v>76.2</v>
      </c>
      <c r="P88" s="27">
        <v>1</v>
      </c>
      <c r="Q88" s="27" t="s">
        <v>397</v>
      </c>
      <c r="R88" s="27" t="s">
        <v>809</v>
      </c>
      <c r="S88" s="27" t="s">
        <v>266</v>
      </c>
      <c r="T88" s="27">
        <v>5.68</v>
      </c>
      <c r="U88" s="40">
        <f t="shared" ref="U88:U103" si="7">ABS((Y88-X88)/1.35)</f>
        <v>2.5777777777777775</v>
      </c>
      <c r="V88" s="27">
        <v>126</v>
      </c>
      <c r="W88" s="27">
        <v>5.68</v>
      </c>
      <c r="X88" s="27">
        <v>3.77</v>
      </c>
      <c r="Y88" s="27">
        <v>7.25</v>
      </c>
      <c r="Z88" s="27">
        <v>6.73</v>
      </c>
      <c r="AA88" s="40">
        <f t="shared" ref="AA88:AA103" si="8">ABS((AE88-AD88)/1.35)</f>
        <v>3.9703703703703703</v>
      </c>
      <c r="AB88" s="27">
        <v>53</v>
      </c>
      <c r="AC88" s="27">
        <v>6.73</v>
      </c>
      <c r="AD88" s="27">
        <v>4.7</v>
      </c>
      <c r="AE88" s="27">
        <v>10.06</v>
      </c>
      <c r="AF88" s="27" t="s">
        <v>451</v>
      </c>
      <c r="AG88" s="28"/>
      <c r="AH88" s="3"/>
    </row>
    <row r="89" spans="1:34" s="1" customFormat="1" ht="22.5" customHeight="1" x14ac:dyDescent="0.3">
      <c r="A89" s="2">
        <v>19</v>
      </c>
      <c r="B89" s="27">
        <v>370</v>
      </c>
      <c r="C89" s="28" t="s">
        <v>278</v>
      </c>
      <c r="D89" s="27">
        <v>2012</v>
      </c>
      <c r="E89" s="27" t="s">
        <v>817</v>
      </c>
      <c r="F89" s="27"/>
      <c r="G89" s="27">
        <v>3</v>
      </c>
      <c r="H89" s="27">
        <v>3</v>
      </c>
      <c r="I89" s="27">
        <v>1</v>
      </c>
      <c r="J89" s="27">
        <v>1</v>
      </c>
      <c r="K89" s="27">
        <v>1</v>
      </c>
      <c r="L89" s="27" t="s">
        <v>951</v>
      </c>
      <c r="M89" s="27">
        <v>2</v>
      </c>
      <c r="N89" s="27">
        <v>2</v>
      </c>
      <c r="O89" s="27"/>
      <c r="P89" s="27">
        <v>1</v>
      </c>
      <c r="Q89" s="31" t="s">
        <v>386</v>
      </c>
      <c r="R89" s="31" t="s">
        <v>729</v>
      </c>
      <c r="S89" s="27" t="s">
        <v>266</v>
      </c>
      <c r="T89" s="27">
        <v>4.6500000000000004</v>
      </c>
      <c r="U89" s="40">
        <f t="shared" si="7"/>
        <v>2.2740740740740741</v>
      </c>
      <c r="V89" s="27">
        <v>126</v>
      </c>
      <c r="W89" s="27">
        <v>4.6500000000000004</v>
      </c>
      <c r="X89" s="27">
        <v>3.01</v>
      </c>
      <c r="Y89" s="27">
        <v>6.08</v>
      </c>
      <c r="Z89" s="27">
        <v>5.26</v>
      </c>
      <c r="AA89" s="40">
        <f t="shared" si="8"/>
        <v>2.0962962962962965</v>
      </c>
      <c r="AB89" s="27">
        <v>53</v>
      </c>
      <c r="AC89" s="27">
        <v>5.26</v>
      </c>
      <c r="AD89" s="27">
        <v>3.86</v>
      </c>
      <c r="AE89" s="27">
        <v>6.69</v>
      </c>
      <c r="AF89" s="27">
        <v>0.05</v>
      </c>
      <c r="AG89" s="28"/>
      <c r="AH89" s="3"/>
    </row>
    <row r="90" spans="1:34" s="1" customFormat="1" ht="22.5" customHeight="1" x14ac:dyDescent="0.3">
      <c r="A90" s="2">
        <v>19</v>
      </c>
      <c r="B90" s="27">
        <v>370</v>
      </c>
      <c r="C90" s="28" t="s">
        <v>278</v>
      </c>
      <c r="D90" s="27">
        <v>2012</v>
      </c>
      <c r="E90" s="27" t="s">
        <v>817</v>
      </c>
      <c r="F90" s="27"/>
      <c r="G90" s="27">
        <v>3</v>
      </c>
      <c r="H90" s="27">
        <v>3</v>
      </c>
      <c r="I90" s="27">
        <v>1</v>
      </c>
      <c r="J90" s="27">
        <v>1</v>
      </c>
      <c r="K90" s="27">
        <v>1</v>
      </c>
      <c r="L90" s="27" t="s">
        <v>951</v>
      </c>
      <c r="M90" s="27">
        <v>2</v>
      </c>
      <c r="N90" s="27">
        <v>2</v>
      </c>
      <c r="O90" s="27"/>
      <c r="P90" s="27">
        <v>1</v>
      </c>
      <c r="Q90" s="31" t="s">
        <v>395</v>
      </c>
      <c r="R90" s="31" t="s">
        <v>810</v>
      </c>
      <c r="S90" s="27" t="s">
        <v>266</v>
      </c>
      <c r="T90" s="27">
        <v>0.83</v>
      </c>
      <c r="U90" s="40">
        <f t="shared" si="7"/>
        <v>1.0148148148148146</v>
      </c>
      <c r="V90" s="27">
        <v>126</v>
      </c>
      <c r="W90" s="27">
        <v>0.83</v>
      </c>
      <c r="X90" s="27">
        <v>0.28000000000000003</v>
      </c>
      <c r="Y90" s="27">
        <v>1.65</v>
      </c>
      <c r="Z90" s="27">
        <v>1.4</v>
      </c>
      <c r="AA90" s="40">
        <f t="shared" si="8"/>
        <v>1.4888888888888887</v>
      </c>
      <c r="AB90" s="27">
        <v>53</v>
      </c>
      <c r="AC90" s="27">
        <v>1.4</v>
      </c>
      <c r="AD90" s="27">
        <v>0.51</v>
      </c>
      <c r="AE90" s="27">
        <v>2.52</v>
      </c>
      <c r="AF90" s="27" t="s">
        <v>451</v>
      </c>
      <c r="AG90" s="29"/>
      <c r="AH90" s="3"/>
    </row>
    <row r="91" spans="1:34" s="1" customFormat="1" ht="22.5" customHeight="1" x14ac:dyDescent="0.3">
      <c r="A91" s="2">
        <v>19</v>
      </c>
      <c r="B91" s="27">
        <v>370</v>
      </c>
      <c r="C91" s="28" t="s">
        <v>278</v>
      </c>
      <c r="D91" s="27">
        <v>2012</v>
      </c>
      <c r="E91" s="27" t="s">
        <v>817</v>
      </c>
      <c r="F91" s="27"/>
      <c r="G91" s="27">
        <v>3</v>
      </c>
      <c r="H91" s="27">
        <v>3</v>
      </c>
      <c r="I91" s="27">
        <v>1</v>
      </c>
      <c r="J91" s="27">
        <v>1</v>
      </c>
      <c r="K91" s="27">
        <v>1</v>
      </c>
      <c r="L91" s="27" t="s">
        <v>951</v>
      </c>
      <c r="M91" s="27">
        <v>2</v>
      </c>
      <c r="N91" s="27">
        <v>2</v>
      </c>
      <c r="O91" s="27"/>
      <c r="P91" s="27">
        <v>1</v>
      </c>
      <c r="Q91" s="27" t="s">
        <v>452</v>
      </c>
      <c r="R91" s="27"/>
      <c r="S91" s="27" t="s">
        <v>266</v>
      </c>
      <c r="T91" s="27">
        <v>0.22</v>
      </c>
      <c r="U91" s="40">
        <f t="shared" si="7"/>
        <v>1.0814814814814815</v>
      </c>
      <c r="V91" s="27">
        <v>126</v>
      </c>
      <c r="W91" s="27">
        <v>0.22</v>
      </c>
      <c r="X91" s="27">
        <v>0</v>
      </c>
      <c r="Y91" s="27">
        <v>1.46</v>
      </c>
      <c r="Z91" s="27">
        <v>0.64</v>
      </c>
      <c r="AA91" s="40">
        <f t="shared" si="8"/>
        <v>1.3037037037037036</v>
      </c>
      <c r="AB91" s="27">
        <v>53</v>
      </c>
      <c r="AC91" s="27">
        <v>0.64</v>
      </c>
      <c r="AD91" s="27">
        <v>0</v>
      </c>
      <c r="AE91" s="27">
        <v>1.76</v>
      </c>
      <c r="AF91" s="27">
        <v>7.0000000000000007E-2</v>
      </c>
      <c r="AG91" s="28"/>
      <c r="AH91" s="3"/>
    </row>
    <row r="92" spans="1:34" s="2" customFormat="1" ht="22.5" customHeight="1" x14ac:dyDescent="0.3">
      <c r="A92" s="2">
        <v>19</v>
      </c>
      <c r="B92" s="27">
        <v>370</v>
      </c>
      <c r="C92" s="28" t="s">
        <v>278</v>
      </c>
      <c r="D92" s="27">
        <v>2012</v>
      </c>
      <c r="E92" s="27" t="s">
        <v>817</v>
      </c>
      <c r="F92" s="27"/>
      <c r="G92" s="27">
        <v>3</v>
      </c>
      <c r="H92" s="27">
        <v>3</v>
      </c>
      <c r="I92" s="27">
        <v>1</v>
      </c>
      <c r="J92" s="27">
        <v>1</v>
      </c>
      <c r="K92" s="27">
        <v>1</v>
      </c>
      <c r="L92" s="27" t="s">
        <v>951</v>
      </c>
      <c r="M92" s="27">
        <v>2</v>
      </c>
      <c r="N92" s="27">
        <v>2</v>
      </c>
      <c r="O92" s="27"/>
      <c r="P92" s="27">
        <v>1</v>
      </c>
      <c r="Q92" s="27" t="s">
        <v>656</v>
      </c>
      <c r="R92" s="84" t="s">
        <v>811</v>
      </c>
      <c r="S92" s="27" t="s">
        <v>266</v>
      </c>
      <c r="T92" s="27">
        <v>1.93</v>
      </c>
      <c r="U92" s="40">
        <f t="shared" si="7"/>
        <v>1.2370370370370369</v>
      </c>
      <c r="V92" s="27">
        <v>126</v>
      </c>
      <c r="W92" s="27">
        <v>1.93</v>
      </c>
      <c r="X92" s="27">
        <v>1.29</v>
      </c>
      <c r="Y92" s="27">
        <v>2.96</v>
      </c>
      <c r="Z92" s="27">
        <v>2.46</v>
      </c>
      <c r="AA92" s="40">
        <f t="shared" si="8"/>
        <v>1.2148148148148146</v>
      </c>
      <c r="AB92" s="27">
        <v>53</v>
      </c>
      <c r="AC92" s="27">
        <v>2.46</v>
      </c>
      <c r="AD92" s="27">
        <v>1.68</v>
      </c>
      <c r="AE92" s="27">
        <v>3.32</v>
      </c>
      <c r="AF92" s="27">
        <v>0.03</v>
      </c>
      <c r="AG92" s="27"/>
      <c r="AH92" s="4"/>
    </row>
    <row r="93" spans="1:34" s="2" customFormat="1" ht="22.5" customHeight="1" x14ac:dyDescent="0.3">
      <c r="A93" s="2">
        <v>19</v>
      </c>
      <c r="B93" s="27">
        <v>370</v>
      </c>
      <c r="C93" s="28" t="s">
        <v>278</v>
      </c>
      <c r="D93" s="27">
        <v>2012</v>
      </c>
      <c r="E93" s="27" t="s">
        <v>817</v>
      </c>
      <c r="F93" s="27"/>
      <c r="G93" s="27">
        <v>3</v>
      </c>
      <c r="H93" s="27">
        <v>3</v>
      </c>
      <c r="I93" s="27">
        <v>1</v>
      </c>
      <c r="J93" s="27">
        <v>1</v>
      </c>
      <c r="K93" s="27">
        <v>1</v>
      </c>
      <c r="L93" s="27" t="s">
        <v>951</v>
      </c>
      <c r="M93" s="27">
        <v>2</v>
      </c>
      <c r="N93" s="27">
        <v>2</v>
      </c>
      <c r="O93" s="27"/>
      <c r="P93" s="27">
        <v>1</v>
      </c>
      <c r="Q93" s="27" t="s">
        <v>657</v>
      </c>
      <c r="R93" s="27"/>
      <c r="S93" s="27" t="s">
        <v>266</v>
      </c>
      <c r="T93" s="27">
        <v>3</v>
      </c>
      <c r="U93" s="40">
        <f t="shared" si="7"/>
        <v>1.4814814814814814</v>
      </c>
      <c r="V93" s="27">
        <v>126</v>
      </c>
      <c r="W93" s="27">
        <v>3</v>
      </c>
      <c r="X93" s="27">
        <v>2</v>
      </c>
      <c r="Y93" s="27">
        <v>4</v>
      </c>
      <c r="Z93" s="27">
        <v>3.67</v>
      </c>
      <c r="AA93" s="40">
        <f t="shared" si="8"/>
        <v>0.98518518518518516</v>
      </c>
      <c r="AB93" s="27">
        <v>53</v>
      </c>
      <c r="AC93" s="27">
        <v>3.67</v>
      </c>
      <c r="AD93" s="27">
        <v>3</v>
      </c>
      <c r="AE93" s="27">
        <v>4.33</v>
      </c>
      <c r="AF93" s="27">
        <v>0.02</v>
      </c>
      <c r="AG93" s="27"/>
      <c r="AH93" s="4"/>
    </row>
    <row r="94" spans="1:34" s="2" customFormat="1" ht="22.5" customHeight="1" x14ac:dyDescent="0.3">
      <c r="A94" s="2">
        <v>19</v>
      </c>
      <c r="B94" s="27">
        <v>370</v>
      </c>
      <c r="C94" s="28" t="s">
        <v>278</v>
      </c>
      <c r="D94" s="27">
        <v>2012</v>
      </c>
      <c r="E94" s="27" t="s">
        <v>817</v>
      </c>
      <c r="F94" s="27"/>
      <c r="G94" s="27">
        <v>3</v>
      </c>
      <c r="H94" s="27">
        <v>3</v>
      </c>
      <c r="I94" s="27">
        <v>1</v>
      </c>
      <c r="J94" s="27">
        <v>1</v>
      </c>
      <c r="K94" s="27">
        <v>1</v>
      </c>
      <c r="L94" s="27" t="s">
        <v>951</v>
      </c>
      <c r="M94" s="27">
        <v>2</v>
      </c>
      <c r="N94" s="27">
        <v>2</v>
      </c>
      <c r="O94" s="27"/>
      <c r="P94" s="27">
        <v>1</v>
      </c>
      <c r="Q94" s="27" t="s">
        <v>658</v>
      </c>
      <c r="R94" s="27"/>
      <c r="S94" s="27" t="s">
        <v>266</v>
      </c>
      <c r="T94" s="27">
        <v>1.64</v>
      </c>
      <c r="U94" s="40">
        <f t="shared" si="7"/>
        <v>1.6370370370370368</v>
      </c>
      <c r="V94" s="27">
        <v>126</v>
      </c>
      <c r="W94" s="27">
        <v>1.64</v>
      </c>
      <c r="X94" s="27">
        <v>0.79</v>
      </c>
      <c r="Y94" s="27">
        <v>3</v>
      </c>
      <c r="Z94" s="27">
        <v>2.0699999999999998</v>
      </c>
      <c r="AA94" s="40">
        <f t="shared" si="8"/>
        <v>1.162962962962963</v>
      </c>
      <c r="AB94" s="27">
        <v>53</v>
      </c>
      <c r="AC94" s="27">
        <v>2.0699999999999998</v>
      </c>
      <c r="AD94" s="27">
        <v>1.57</v>
      </c>
      <c r="AE94" s="27">
        <v>3.14</v>
      </c>
      <c r="AF94" s="27">
        <v>0.05</v>
      </c>
      <c r="AG94" s="27"/>
      <c r="AH94" s="4"/>
    </row>
    <row r="95" spans="1:34" s="2" customFormat="1" ht="22.5" customHeight="1" x14ac:dyDescent="0.3">
      <c r="A95" s="2">
        <v>19</v>
      </c>
      <c r="B95" s="27">
        <v>370</v>
      </c>
      <c r="C95" s="28" t="s">
        <v>278</v>
      </c>
      <c r="D95" s="27">
        <v>2012</v>
      </c>
      <c r="E95" s="27" t="s">
        <v>817</v>
      </c>
      <c r="F95" s="27"/>
      <c r="G95" s="27">
        <v>3</v>
      </c>
      <c r="H95" s="27">
        <v>3</v>
      </c>
      <c r="I95" s="27">
        <v>1</v>
      </c>
      <c r="J95" s="27">
        <v>1</v>
      </c>
      <c r="K95" s="27">
        <v>1</v>
      </c>
      <c r="L95" s="27" t="s">
        <v>951</v>
      </c>
      <c r="M95" s="27">
        <v>2</v>
      </c>
      <c r="N95" s="27">
        <v>2</v>
      </c>
      <c r="O95" s="27"/>
      <c r="P95" s="27">
        <v>1</v>
      </c>
      <c r="Q95" s="27" t="s">
        <v>659</v>
      </c>
      <c r="R95" s="27"/>
      <c r="S95" s="27" t="s">
        <v>266</v>
      </c>
      <c r="T95" s="27">
        <v>1</v>
      </c>
      <c r="U95" s="40">
        <f t="shared" si="7"/>
        <v>1.4814814814814814</v>
      </c>
      <c r="V95" s="27">
        <v>126</v>
      </c>
      <c r="W95" s="27">
        <v>1</v>
      </c>
      <c r="X95" s="27">
        <v>0.25</v>
      </c>
      <c r="Y95" s="27">
        <v>2.25</v>
      </c>
      <c r="Z95" s="27">
        <v>1.5</v>
      </c>
      <c r="AA95" s="40">
        <f t="shared" si="8"/>
        <v>2.2222222222222219</v>
      </c>
      <c r="AB95" s="27">
        <v>53</v>
      </c>
      <c r="AC95" s="27">
        <v>1.5</v>
      </c>
      <c r="AD95" s="27">
        <v>0</v>
      </c>
      <c r="AE95" s="27">
        <v>3</v>
      </c>
      <c r="AF95" s="27">
        <v>0.12</v>
      </c>
      <c r="AG95" s="27"/>
      <c r="AH95" s="4"/>
    </row>
    <row r="96" spans="1:34" s="2" customFormat="1" ht="22.5" customHeight="1" x14ac:dyDescent="0.3">
      <c r="A96" s="2">
        <v>19</v>
      </c>
      <c r="B96" s="27">
        <v>370</v>
      </c>
      <c r="C96" s="28" t="s">
        <v>278</v>
      </c>
      <c r="D96" s="27">
        <v>2012</v>
      </c>
      <c r="E96" s="27" t="s">
        <v>817</v>
      </c>
      <c r="F96" s="27"/>
      <c r="G96" s="27">
        <v>3</v>
      </c>
      <c r="H96" s="27">
        <v>3</v>
      </c>
      <c r="I96" s="27">
        <v>1</v>
      </c>
      <c r="J96" s="27">
        <v>1</v>
      </c>
      <c r="K96" s="27">
        <v>1</v>
      </c>
      <c r="L96" s="27" t="s">
        <v>951</v>
      </c>
      <c r="M96" s="27">
        <v>2</v>
      </c>
      <c r="N96" s="27">
        <v>2</v>
      </c>
      <c r="O96" s="27"/>
      <c r="P96" s="27">
        <v>1</v>
      </c>
      <c r="Q96" s="27" t="s">
        <v>397</v>
      </c>
      <c r="R96" s="27" t="s">
        <v>809</v>
      </c>
      <c r="S96" s="27" t="s">
        <v>235</v>
      </c>
      <c r="T96" s="27">
        <v>3.93</v>
      </c>
      <c r="U96" s="40">
        <f t="shared" si="7"/>
        <v>4.6444444444444439</v>
      </c>
      <c r="V96" s="27">
        <v>126</v>
      </c>
      <c r="W96" s="27">
        <v>3.93</v>
      </c>
      <c r="X96" s="27">
        <v>0</v>
      </c>
      <c r="Y96" s="27">
        <v>6.27</v>
      </c>
      <c r="Z96" s="27">
        <v>5.86</v>
      </c>
      <c r="AA96" s="40">
        <f t="shared" si="8"/>
        <v>3.8888888888888888</v>
      </c>
      <c r="AB96" s="27">
        <v>53</v>
      </c>
      <c r="AC96" s="27">
        <v>5.86</v>
      </c>
      <c r="AD96" s="27">
        <v>3.11</v>
      </c>
      <c r="AE96" s="27">
        <v>8.36</v>
      </c>
      <c r="AF96" s="27" t="s">
        <v>451</v>
      </c>
      <c r="AG96" s="27"/>
      <c r="AH96" s="4"/>
    </row>
    <row r="97" spans="1:34" s="2" customFormat="1" ht="22.5" customHeight="1" x14ac:dyDescent="0.3">
      <c r="A97" s="2">
        <v>19</v>
      </c>
      <c r="B97" s="27">
        <v>370</v>
      </c>
      <c r="C97" s="28" t="s">
        <v>278</v>
      </c>
      <c r="D97" s="27">
        <v>2012</v>
      </c>
      <c r="E97" s="27" t="s">
        <v>817</v>
      </c>
      <c r="F97" s="27"/>
      <c r="G97" s="27">
        <v>3</v>
      </c>
      <c r="H97" s="27">
        <v>3</v>
      </c>
      <c r="I97" s="27">
        <v>1</v>
      </c>
      <c r="J97" s="27">
        <v>1</v>
      </c>
      <c r="K97" s="27">
        <v>1</v>
      </c>
      <c r="L97" s="27" t="s">
        <v>951</v>
      </c>
      <c r="M97" s="27">
        <v>2</v>
      </c>
      <c r="N97" s="27">
        <v>2</v>
      </c>
      <c r="O97" s="27"/>
      <c r="P97" s="27">
        <v>1</v>
      </c>
      <c r="Q97" s="31" t="s">
        <v>386</v>
      </c>
      <c r="R97" s="31" t="s">
        <v>729</v>
      </c>
      <c r="S97" s="27" t="s">
        <v>235</v>
      </c>
      <c r="T97" s="27">
        <v>4.16</v>
      </c>
      <c r="U97" s="40">
        <f t="shared" si="7"/>
        <v>2.5037037037037035</v>
      </c>
      <c r="V97" s="27">
        <v>126</v>
      </c>
      <c r="W97" s="27">
        <v>4.16</v>
      </c>
      <c r="X97" s="27">
        <v>2.2999999999999998</v>
      </c>
      <c r="Y97" s="27">
        <v>5.68</v>
      </c>
      <c r="Z97" s="27">
        <v>5.03</v>
      </c>
      <c r="AA97" s="40">
        <f t="shared" si="8"/>
        <v>2.3407407407407406</v>
      </c>
      <c r="AB97" s="27">
        <v>53</v>
      </c>
      <c r="AC97" s="27">
        <v>5.03</v>
      </c>
      <c r="AD97" s="27">
        <v>3.41</v>
      </c>
      <c r="AE97" s="27">
        <v>6.57</v>
      </c>
      <c r="AF97" s="27">
        <v>0.02</v>
      </c>
      <c r="AG97" s="27"/>
      <c r="AH97" s="4"/>
    </row>
    <row r="98" spans="1:34" s="2" customFormat="1" ht="22.5" customHeight="1" x14ac:dyDescent="0.3">
      <c r="A98" s="2">
        <v>19</v>
      </c>
      <c r="B98" s="27">
        <v>370</v>
      </c>
      <c r="C98" s="28" t="s">
        <v>278</v>
      </c>
      <c r="D98" s="27">
        <v>2012</v>
      </c>
      <c r="E98" s="27" t="s">
        <v>817</v>
      </c>
      <c r="F98" s="27"/>
      <c r="G98" s="27">
        <v>3</v>
      </c>
      <c r="H98" s="27">
        <v>3</v>
      </c>
      <c r="I98" s="27">
        <v>1</v>
      </c>
      <c r="J98" s="27">
        <v>1</v>
      </c>
      <c r="K98" s="27">
        <v>1</v>
      </c>
      <c r="L98" s="27" t="s">
        <v>951</v>
      </c>
      <c r="M98" s="27">
        <v>2</v>
      </c>
      <c r="N98" s="27">
        <v>2</v>
      </c>
      <c r="O98" s="27"/>
      <c r="P98" s="27">
        <v>1</v>
      </c>
      <c r="Q98" s="31" t="s">
        <v>395</v>
      </c>
      <c r="R98" s="31" t="s">
        <v>810</v>
      </c>
      <c r="S98" s="27" t="s">
        <v>235</v>
      </c>
      <c r="T98" s="27">
        <v>0.55000000000000004</v>
      </c>
      <c r="U98" s="40">
        <f t="shared" si="7"/>
        <v>0.8674074074074074</v>
      </c>
      <c r="V98" s="27">
        <v>126</v>
      </c>
      <c r="W98" s="27">
        <v>0.55000000000000004</v>
      </c>
      <c r="X98" s="27">
        <v>8.9999999999999993E-3</v>
      </c>
      <c r="Y98" s="27">
        <v>1.18</v>
      </c>
      <c r="Z98" s="27">
        <v>1.19</v>
      </c>
      <c r="AA98" s="40">
        <f t="shared" si="8"/>
        <v>1.622222222222222</v>
      </c>
      <c r="AB98" s="27">
        <v>53</v>
      </c>
      <c r="AC98" s="27">
        <v>1.19</v>
      </c>
      <c r="AD98" s="27">
        <v>0.41</v>
      </c>
      <c r="AE98" s="27">
        <v>2.6</v>
      </c>
      <c r="AF98" s="27" t="s">
        <v>451</v>
      </c>
      <c r="AG98" s="29"/>
      <c r="AH98" s="4"/>
    </row>
    <row r="99" spans="1:34" s="2" customFormat="1" ht="22.5" customHeight="1" x14ac:dyDescent="0.3">
      <c r="A99" s="2">
        <v>19</v>
      </c>
      <c r="B99" s="27">
        <v>370</v>
      </c>
      <c r="C99" s="28" t="s">
        <v>278</v>
      </c>
      <c r="D99" s="27">
        <v>2012</v>
      </c>
      <c r="E99" s="27" t="s">
        <v>817</v>
      </c>
      <c r="F99" s="27"/>
      <c r="G99" s="27">
        <v>3</v>
      </c>
      <c r="H99" s="27">
        <v>3</v>
      </c>
      <c r="I99" s="27">
        <v>1</v>
      </c>
      <c r="J99" s="27">
        <v>1</v>
      </c>
      <c r="K99" s="27">
        <v>1</v>
      </c>
      <c r="L99" s="27" t="s">
        <v>951</v>
      </c>
      <c r="M99" s="27">
        <v>2</v>
      </c>
      <c r="N99" s="27">
        <v>2</v>
      </c>
      <c r="O99" s="27"/>
      <c r="P99" s="27">
        <v>1</v>
      </c>
      <c r="Q99" s="27" t="s">
        <v>452</v>
      </c>
      <c r="R99" s="27"/>
      <c r="S99" s="27" t="s">
        <v>235</v>
      </c>
      <c r="T99" s="27">
        <v>0.1</v>
      </c>
      <c r="U99" s="40">
        <f t="shared" si="7"/>
        <v>0.70370370370370361</v>
      </c>
      <c r="V99" s="27">
        <v>126</v>
      </c>
      <c r="W99" s="27">
        <v>0.1</v>
      </c>
      <c r="X99" s="27">
        <v>0</v>
      </c>
      <c r="Y99" s="27">
        <v>0.95</v>
      </c>
      <c r="Z99" s="27">
        <v>0.83</v>
      </c>
      <c r="AA99" s="40">
        <f t="shared" si="8"/>
        <v>1.6444444444444444</v>
      </c>
      <c r="AB99" s="27">
        <v>53</v>
      </c>
      <c r="AC99" s="27">
        <v>0.83</v>
      </c>
      <c r="AD99" s="27">
        <v>0</v>
      </c>
      <c r="AE99" s="27">
        <v>2.2200000000000002</v>
      </c>
      <c r="AF99" s="27">
        <v>0.03</v>
      </c>
      <c r="AG99" s="27"/>
      <c r="AH99" s="4"/>
    </row>
    <row r="100" spans="1:34" s="2" customFormat="1" ht="22.5" customHeight="1" x14ac:dyDescent="0.3">
      <c r="A100" s="2">
        <v>19</v>
      </c>
      <c r="B100" s="27">
        <v>370</v>
      </c>
      <c r="C100" s="28" t="s">
        <v>278</v>
      </c>
      <c r="D100" s="27">
        <v>2012</v>
      </c>
      <c r="E100" s="27" t="s">
        <v>817</v>
      </c>
      <c r="F100" s="27"/>
      <c r="G100" s="27">
        <v>3</v>
      </c>
      <c r="H100" s="27">
        <v>3</v>
      </c>
      <c r="I100" s="27">
        <v>1</v>
      </c>
      <c r="J100" s="27">
        <v>1</v>
      </c>
      <c r="K100" s="27">
        <v>1</v>
      </c>
      <c r="L100" s="27" t="s">
        <v>951</v>
      </c>
      <c r="M100" s="27">
        <v>2</v>
      </c>
      <c r="N100" s="27">
        <v>2</v>
      </c>
      <c r="O100" s="27"/>
      <c r="P100" s="27">
        <v>1</v>
      </c>
      <c r="Q100" s="27" t="s">
        <v>660</v>
      </c>
      <c r="R100" s="148" t="s">
        <v>811</v>
      </c>
      <c r="S100" s="60" t="s">
        <v>235</v>
      </c>
      <c r="T100" s="27">
        <v>2.02</v>
      </c>
      <c r="U100" s="40">
        <f t="shared" si="7"/>
        <v>1.1111111111111109</v>
      </c>
      <c r="V100" s="27">
        <v>126</v>
      </c>
      <c r="W100" s="27">
        <v>2.02</v>
      </c>
      <c r="X100" s="27">
        <v>1.32</v>
      </c>
      <c r="Y100" s="27">
        <v>2.82</v>
      </c>
      <c r="Z100" s="27">
        <v>2.2999999999999998</v>
      </c>
      <c r="AA100" s="40">
        <f t="shared" si="8"/>
        <v>1.1925925925925926</v>
      </c>
      <c r="AB100" s="27">
        <v>53</v>
      </c>
      <c r="AC100" s="27">
        <v>2.2999999999999998</v>
      </c>
      <c r="AD100" s="27">
        <v>1.55</v>
      </c>
      <c r="AE100" s="27">
        <v>3.16</v>
      </c>
      <c r="AF100" s="27">
        <v>0.14000000000000001</v>
      </c>
      <c r="AG100" s="27"/>
      <c r="AH100" s="4"/>
    </row>
    <row r="101" spans="1:34" s="2" customFormat="1" ht="22.5" customHeight="1" x14ac:dyDescent="0.3">
      <c r="A101" s="2">
        <v>19</v>
      </c>
      <c r="B101" s="27">
        <v>370</v>
      </c>
      <c r="C101" s="28" t="s">
        <v>278</v>
      </c>
      <c r="D101" s="27">
        <v>2012</v>
      </c>
      <c r="E101" s="27" t="s">
        <v>817</v>
      </c>
      <c r="F101" s="27"/>
      <c r="G101" s="27">
        <v>3</v>
      </c>
      <c r="H101" s="27">
        <v>3</v>
      </c>
      <c r="I101" s="27">
        <v>1</v>
      </c>
      <c r="J101" s="27">
        <v>1</v>
      </c>
      <c r="K101" s="27">
        <v>1</v>
      </c>
      <c r="L101" s="27" t="s">
        <v>951</v>
      </c>
      <c r="M101" s="27">
        <v>2</v>
      </c>
      <c r="N101" s="27">
        <v>2</v>
      </c>
      <c r="O101" s="27"/>
      <c r="P101" s="27">
        <v>1</v>
      </c>
      <c r="Q101" s="27" t="s">
        <v>657</v>
      </c>
      <c r="R101" s="27"/>
      <c r="S101" s="27" t="s">
        <v>235</v>
      </c>
      <c r="T101" s="27">
        <v>3</v>
      </c>
      <c r="U101" s="40">
        <f t="shared" si="7"/>
        <v>1.4814814814814814</v>
      </c>
      <c r="V101" s="27">
        <v>126</v>
      </c>
      <c r="W101" s="27">
        <v>3</v>
      </c>
      <c r="X101" s="27">
        <v>2</v>
      </c>
      <c r="Y101" s="27">
        <v>4</v>
      </c>
      <c r="Z101" s="27">
        <v>3.33</v>
      </c>
      <c r="AA101" s="40">
        <f t="shared" si="8"/>
        <v>1.2296296296296296</v>
      </c>
      <c r="AB101" s="27">
        <v>53</v>
      </c>
      <c r="AC101" s="27">
        <v>3.33</v>
      </c>
      <c r="AD101" s="27">
        <v>2.67</v>
      </c>
      <c r="AE101" s="27">
        <v>4.33</v>
      </c>
      <c r="AF101" s="27">
        <v>0.18</v>
      </c>
      <c r="AG101" s="27"/>
      <c r="AH101" s="4"/>
    </row>
    <row r="102" spans="1:34" s="2" customFormat="1" ht="22.5" customHeight="1" x14ac:dyDescent="0.3">
      <c r="A102" s="2">
        <v>19</v>
      </c>
      <c r="B102" s="27">
        <v>370</v>
      </c>
      <c r="C102" s="28" t="s">
        <v>278</v>
      </c>
      <c r="D102" s="27">
        <v>2012</v>
      </c>
      <c r="E102" s="27" t="s">
        <v>817</v>
      </c>
      <c r="F102" s="27"/>
      <c r="G102" s="27">
        <v>3</v>
      </c>
      <c r="H102" s="27">
        <v>3</v>
      </c>
      <c r="I102" s="27">
        <v>1</v>
      </c>
      <c r="J102" s="27">
        <v>1</v>
      </c>
      <c r="K102" s="27">
        <v>1</v>
      </c>
      <c r="L102" s="27" t="s">
        <v>951</v>
      </c>
      <c r="M102" s="27">
        <v>2</v>
      </c>
      <c r="N102" s="27">
        <v>2</v>
      </c>
      <c r="O102" s="27"/>
      <c r="P102" s="27">
        <v>1</v>
      </c>
      <c r="Q102" s="27" t="s">
        <v>658</v>
      </c>
      <c r="R102" s="27"/>
      <c r="S102" s="27" t="s">
        <v>235</v>
      </c>
      <c r="T102" s="27">
        <v>1.43</v>
      </c>
      <c r="U102" s="40">
        <f t="shared" si="7"/>
        <v>1.3777777777777775</v>
      </c>
      <c r="V102" s="27">
        <v>126</v>
      </c>
      <c r="W102" s="27">
        <v>1.43</v>
      </c>
      <c r="X102" s="27">
        <v>0.71</v>
      </c>
      <c r="Y102" s="27">
        <v>2.57</v>
      </c>
      <c r="Z102" s="27">
        <v>2.0699999999999998</v>
      </c>
      <c r="AA102" s="40">
        <f t="shared" si="8"/>
        <v>1.3777777777777778</v>
      </c>
      <c r="AB102" s="27">
        <v>53</v>
      </c>
      <c r="AC102" s="27">
        <v>2.0699999999999998</v>
      </c>
      <c r="AD102" s="27">
        <v>1.1399999999999999</v>
      </c>
      <c r="AE102" s="27">
        <v>3</v>
      </c>
      <c r="AF102" s="27">
        <v>0.05</v>
      </c>
      <c r="AG102" s="27"/>
      <c r="AH102" s="4"/>
    </row>
    <row r="103" spans="1:34" s="2" customFormat="1" ht="22.5" customHeight="1" x14ac:dyDescent="0.3">
      <c r="A103" s="2">
        <v>19</v>
      </c>
      <c r="B103" s="27">
        <v>370</v>
      </c>
      <c r="C103" s="28" t="s">
        <v>278</v>
      </c>
      <c r="D103" s="27">
        <v>2012</v>
      </c>
      <c r="E103" s="27" t="s">
        <v>817</v>
      </c>
      <c r="F103" s="27"/>
      <c r="G103" s="27">
        <v>3</v>
      </c>
      <c r="H103" s="27">
        <v>3</v>
      </c>
      <c r="I103" s="27">
        <v>1</v>
      </c>
      <c r="J103" s="27">
        <v>1</v>
      </c>
      <c r="K103" s="27">
        <v>1</v>
      </c>
      <c r="L103" s="27" t="s">
        <v>951</v>
      </c>
      <c r="M103" s="27">
        <v>2</v>
      </c>
      <c r="N103" s="27">
        <v>2</v>
      </c>
      <c r="O103" s="27"/>
      <c r="P103" s="27">
        <v>1</v>
      </c>
      <c r="Q103" s="27" t="s">
        <v>659</v>
      </c>
      <c r="R103" s="27"/>
      <c r="S103" s="27" t="s">
        <v>235</v>
      </c>
      <c r="T103" s="27">
        <v>1.25</v>
      </c>
      <c r="U103" s="40">
        <f t="shared" si="7"/>
        <v>1.2962962962962963</v>
      </c>
      <c r="V103" s="27">
        <v>126</v>
      </c>
      <c r="W103" s="27">
        <v>1.25</v>
      </c>
      <c r="X103" s="27">
        <v>0.25</v>
      </c>
      <c r="Y103" s="27">
        <v>2</v>
      </c>
      <c r="Z103" s="27">
        <v>2</v>
      </c>
      <c r="AA103" s="40">
        <f t="shared" si="8"/>
        <v>1.1111111111111109</v>
      </c>
      <c r="AB103" s="27">
        <v>53</v>
      </c>
      <c r="AC103" s="27">
        <v>2</v>
      </c>
      <c r="AD103" s="27">
        <v>1</v>
      </c>
      <c r="AE103" s="27">
        <v>2.5</v>
      </c>
      <c r="AF103" s="27">
        <v>0.04</v>
      </c>
      <c r="AG103" s="27"/>
      <c r="AH103" s="4"/>
    </row>
    <row r="104" spans="1:34" s="11" customFormat="1" ht="22.5" customHeight="1" x14ac:dyDescent="0.3">
      <c r="A104" s="12">
        <v>20</v>
      </c>
      <c r="B104" s="27">
        <v>372</v>
      </c>
      <c r="C104" s="28" t="s">
        <v>280</v>
      </c>
      <c r="D104" s="27">
        <v>2012</v>
      </c>
      <c r="E104" s="27" t="s">
        <v>816</v>
      </c>
      <c r="F104" s="27">
        <v>1</v>
      </c>
      <c r="G104" s="27">
        <v>3</v>
      </c>
      <c r="H104" s="27">
        <v>3</v>
      </c>
      <c r="I104" s="27">
        <v>1</v>
      </c>
      <c r="J104" s="27">
        <v>1</v>
      </c>
      <c r="K104" s="27">
        <v>1</v>
      </c>
      <c r="L104" s="27" t="s">
        <v>953</v>
      </c>
      <c r="M104" s="27">
        <v>2</v>
      </c>
      <c r="N104" s="27">
        <v>1</v>
      </c>
      <c r="O104" s="27">
        <v>93.7</v>
      </c>
      <c r="P104" s="27">
        <v>3</v>
      </c>
      <c r="Q104" s="31" t="s">
        <v>580</v>
      </c>
      <c r="R104" s="31"/>
      <c r="S104" s="27" t="s">
        <v>266</v>
      </c>
      <c r="T104" s="27" t="s">
        <v>0</v>
      </c>
      <c r="U104" s="27" t="s">
        <v>0</v>
      </c>
      <c r="V104" s="27">
        <v>10</v>
      </c>
      <c r="W104" s="27"/>
      <c r="X104" s="27"/>
      <c r="Y104" s="27"/>
      <c r="Z104" s="27" t="s">
        <v>0</v>
      </c>
      <c r="AA104" s="27" t="s">
        <v>0</v>
      </c>
      <c r="AB104" s="27">
        <v>10</v>
      </c>
      <c r="AC104" s="27"/>
      <c r="AD104" s="27"/>
      <c r="AE104" s="27"/>
      <c r="AF104" s="27">
        <v>0.03</v>
      </c>
      <c r="AG104" s="28" t="s">
        <v>454</v>
      </c>
      <c r="AH104" s="3"/>
    </row>
    <row r="105" spans="1:34" s="2" customFormat="1" ht="22.5" customHeight="1" x14ac:dyDescent="0.3">
      <c r="A105" s="2">
        <v>20</v>
      </c>
      <c r="B105" s="27">
        <v>372</v>
      </c>
      <c r="C105" s="28" t="s">
        <v>280</v>
      </c>
      <c r="D105" s="27">
        <v>2012</v>
      </c>
      <c r="E105" s="4"/>
      <c r="F105" s="4"/>
      <c r="G105" s="27">
        <v>3</v>
      </c>
      <c r="H105" s="27">
        <v>3</v>
      </c>
      <c r="I105" s="27">
        <v>1</v>
      </c>
      <c r="J105" s="27">
        <v>1</v>
      </c>
      <c r="K105" s="27">
        <v>1</v>
      </c>
      <c r="L105" s="27" t="s">
        <v>953</v>
      </c>
      <c r="M105" s="27">
        <v>2</v>
      </c>
      <c r="N105" s="27">
        <v>1</v>
      </c>
      <c r="O105" s="27"/>
      <c r="P105" s="27">
        <v>3</v>
      </c>
      <c r="Q105" s="31" t="s">
        <v>581</v>
      </c>
      <c r="R105" s="31"/>
      <c r="S105" s="27" t="s">
        <v>266</v>
      </c>
      <c r="T105" s="27" t="s">
        <v>0</v>
      </c>
      <c r="U105" s="27" t="s">
        <v>0</v>
      </c>
      <c r="V105" s="27">
        <v>10</v>
      </c>
      <c r="W105" s="27"/>
      <c r="X105" s="27"/>
      <c r="Y105" s="27"/>
      <c r="Z105" s="27" t="s">
        <v>0</v>
      </c>
      <c r="AA105" s="27" t="s">
        <v>0</v>
      </c>
      <c r="AB105" s="27">
        <v>10</v>
      </c>
      <c r="AC105" s="27"/>
      <c r="AD105" s="27"/>
      <c r="AE105" s="27"/>
      <c r="AF105" s="27">
        <v>0.01</v>
      </c>
      <c r="AG105" s="27" t="s">
        <v>661</v>
      </c>
      <c r="AH105" s="4"/>
    </row>
    <row r="106" spans="1:34" s="1" customFormat="1" ht="22.5" customHeight="1" x14ac:dyDescent="0.3">
      <c r="A106" s="12">
        <v>20</v>
      </c>
      <c r="B106" s="27">
        <v>372</v>
      </c>
      <c r="C106" s="28" t="s">
        <v>280</v>
      </c>
      <c r="D106" s="27">
        <v>2012</v>
      </c>
      <c r="E106" s="27" t="s">
        <v>816</v>
      </c>
      <c r="F106" s="27"/>
      <c r="G106" s="27">
        <v>3</v>
      </c>
      <c r="H106" s="27">
        <v>3</v>
      </c>
      <c r="I106" s="27">
        <v>1</v>
      </c>
      <c r="J106" s="27">
        <v>1</v>
      </c>
      <c r="K106" s="27">
        <v>1</v>
      </c>
      <c r="L106" s="27" t="s">
        <v>953</v>
      </c>
      <c r="M106" s="27">
        <v>2</v>
      </c>
      <c r="N106" s="27">
        <v>1</v>
      </c>
      <c r="O106" s="27"/>
      <c r="P106" s="27">
        <v>3</v>
      </c>
      <c r="Q106" s="31" t="s">
        <v>422</v>
      </c>
      <c r="R106" s="31" t="s">
        <v>729</v>
      </c>
      <c r="S106" s="27" t="s">
        <v>266</v>
      </c>
      <c r="T106" s="27" t="s">
        <v>0</v>
      </c>
      <c r="U106" s="27" t="s">
        <v>0</v>
      </c>
      <c r="V106" s="27">
        <v>10</v>
      </c>
      <c r="W106" s="27"/>
      <c r="X106" s="27"/>
      <c r="Y106" s="27"/>
      <c r="Z106" s="27" t="s">
        <v>0</v>
      </c>
      <c r="AA106" s="27" t="s">
        <v>0</v>
      </c>
      <c r="AB106" s="27">
        <v>10</v>
      </c>
      <c r="AC106" s="27"/>
      <c r="AD106" s="27"/>
      <c r="AE106" s="27"/>
      <c r="AF106" s="27">
        <v>8.9999999999999993E-3</v>
      </c>
      <c r="AG106" s="28" t="s">
        <v>661</v>
      </c>
      <c r="AH106" s="3"/>
    </row>
    <row r="107" spans="1:34" s="1" customFormat="1" ht="22.5" customHeight="1" x14ac:dyDescent="0.3">
      <c r="A107" s="2">
        <v>20</v>
      </c>
      <c r="B107" s="27">
        <v>372</v>
      </c>
      <c r="C107" s="28" t="s">
        <v>941</v>
      </c>
      <c r="D107" s="27">
        <v>2012</v>
      </c>
      <c r="E107" s="27" t="s">
        <v>816</v>
      </c>
      <c r="F107" s="27"/>
      <c r="G107" s="27">
        <v>3</v>
      </c>
      <c r="H107" s="27">
        <v>3</v>
      </c>
      <c r="I107" s="27">
        <v>1</v>
      </c>
      <c r="J107" s="27">
        <v>1</v>
      </c>
      <c r="K107" s="27">
        <v>1</v>
      </c>
      <c r="L107" s="27" t="s">
        <v>953</v>
      </c>
      <c r="M107" s="27">
        <v>2</v>
      </c>
      <c r="N107" s="27">
        <v>1</v>
      </c>
      <c r="O107" s="27"/>
      <c r="P107" s="27">
        <v>3</v>
      </c>
      <c r="Q107" s="31" t="s">
        <v>733</v>
      </c>
      <c r="R107" s="31" t="s">
        <v>836</v>
      </c>
      <c r="S107" s="27" t="s">
        <v>266</v>
      </c>
      <c r="T107" s="27">
        <v>99.2</v>
      </c>
      <c r="U107" s="27">
        <v>10</v>
      </c>
      <c r="V107" s="27">
        <v>10</v>
      </c>
      <c r="W107" s="27"/>
      <c r="X107" s="27"/>
      <c r="Y107" s="27"/>
      <c r="Z107" s="27">
        <v>96.2</v>
      </c>
      <c r="AA107" s="27">
        <v>10.199999999999999</v>
      </c>
      <c r="AB107" s="27">
        <v>10</v>
      </c>
      <c r="AC107" s="27"/>
      <c r="AD107" s="27"/>
      <c r="AE107" s="27"/>
      <c r="AF107" s="27" t="s">
        <v>434</v>
      </c>
      <c r="AG107" s="28" t="s">
        <v>662</v>
      </c>
      <c r="AH107" s="3"/>
    </row>
    <row r="108" spans="1:34" s="1" customFormat="1" ht="22.5" customHeight="1" x14ac:dyDescent="0.3">
      <c r="A108" s="12">
        <v>20</v>
      </c>
      <c r="B108" s="27">
        <v>372</v>
      </c>
      <c r="C108" s="28" t="s">
        <v>280</v>
      </c>
      <c r="D108" s="27">
        <v>2012</v>
      </c>
      <c r="E108" s="27" t="s">
        <v>816</v>
      </c>
      <c r="F108" s="27"/>
      <c r="G108" s="27">
        <v>3</v>
      </c>
      <c r="H108" s="27">
        <v>3</v>
      </c>
      <c r="I108" s="27">
        <v>1</v>
      </c>
      <c r="J108" s="27">
        <v>1</v>
      </c>
      <c r="K108" s="27">
        <v>1</v>
      </c>
      <c r="L108" s="27" t="s">
        <v>953</v>
      </c>
      <c r="M108" s="27">
        <v>2</v>
      </c>
      <c r="N108" s="27">
        <v>1</v>
      </c>
      <c r="O108" s="27"/>
      <c r="P108" s="27">
        <v>3</v>
      </c>
      <c r="Q108" s="31" t="s">
        <v>455</v>
      </c>
      <c r="R108" s="31"/>
      <c r="S108" s="27" t="s">
        <v>266</v>
      </c>
      <c r="T108" s="27" t="s">
        <v>0</v>
      </c>
      <c r="U108" s="27" t="s">
        <v>0</v>
      </c>
      <c r="V108" s="27">
        <v>10</v>
      </c>
      <c r="W108" s="27"/>
      <c r="X108" s="27"/>
      <c r="Y108" s="27"/>
      <c r="Z108" s="27" t="s">
        <v>0</v>
      </c>
      <c r="AA108" s="27" t="s">
        <v>0</v>
      </c>
      <c r="AB108" s="27">
        <v>10</v>
      </c>
      <c r="AC108" s="27"/>
      <c r="AD108" s="27"/>
      <c r="AE108" s="27"/>
      <c r="AF108" s="27">
        <v>0.05</v>
      </c>
      <c r="AG108" s="28"/>
      <c r="AH108" s="3"/>
    </row>
    <row r="109" spans="1:34" s="1" customFormat="1" ht="22.5" customHeight="1" x14ac:dyDescent="0.3">
      <c r="A109" s="2">
        <v>20</v>
      </c>
      <c r="B109" s="27">
        <v>372</v>
      </c>
      <c r="C109" s="28" t="s">
        <v>280</v>
      </c>
      <c r="D109" s="27">
        <v>2012</v>
      </c>
      <c r="E109" s="27" t="s">
        <v>816</v>
      </c>
      <c r="F109" s="27"/>
      <c r="G109" s="27">
        <v>3</v>
      </c>
      <c r="H109" s="27">
        <v>3</v>
      </c>
      <c r="I109" s="27">
        <v>1</v>
      </c>
      <c r="J109" s="27">
        <v>1</v>
      </c>
      <c r="K109" s="27">
        <v>1</v>
      </c>
      <c r="L109" s="27" t="s">
        <v>953</v>
      </c>
      <c r="M109" s="27">
        <v>2</v>
      </c>
      <c r="N109" s="27">
        <v>1</v>
      </c>
      <c r="O109" s="27"/>
      <c r="P109" s="27">
        <v>3</v>
      </c>
      <c r="Q109" s="31" t="s">
        <v>456</v>
      </c>
      <c r="R109" s="31"/>
      <c r="S109" s="27" t="s">
        <v>266</v>
      </c>
      <c r="T109" s="27" t="s">
        <v>0</v>
      </c>
      <c r="U109" s="27" t="s">
        <v>0</v>
      </c>
      <c r="V109" s="27">
        <v>10</v>
      </c>
      <c r="W109" s="27"/>
      <c r="X109" s="27"/>
      <c r="Y109" s="27"/>
      <c r="Z109" s="27" t="s">
        <v>0</v>
      </c>
      <c r="AA109" s="27" t="s">
        <v>0</v>
      </c>
      <c r="AB109" s="27">
        <v>10</v>
      </c>
      <c r="AC109" s="27"/>
      <c r="AD109" s="27"/>
      <c r="AE109" s="27"/>
      <c r="AF109" s="27">
        <v>0.02</v>
      </c>
      <c r="AG109" s="28"/>
      <c r="AH109" s="3"/>
    </row>
    <row r="110" spans="1:34" s="11" customFormat="1" ht="22.5" customHeight="1" x14ac:dyDescent="0.3">
      <c r="A110" s="2">
        <v>23</v>
      </c>
      <c r="B110" s="27">
        <v>1206</v>
      </c>
      <c r="C110" s="28" t="s">
        <v>283</v>
      </c>
      <c r="D110" s="27">
        <v>2010</v>
      </c>
      <c r="E110" s="27" t="s">
        <v>816</v>
      </c>
      <c r="F110" s="27">
        <v>1</v>
      </c>
      <c r="G110" s="27">
        <v>3</v>
      </c>
      <c r="H110" s="27">
        <v>3</v>
      </c>
      <c r="I110" s="27">
        <v>1</v>
      </c>
      <c r="J110" s="27">
        <v>1</v>
      </c>
      <c r="K110" s="27">
        <v>1</v>
      </c>
      <c r="L110" s="27" t="s">
        <v>951</v>
      </c>
      <c r="M110" s="27">
        <v>1</v>
      </c>
      <c r="N110" s="27">
        <v>1</v>
      </c>
      <c r="O110" s="27">
        <v>75.8</v>
      </c>
      <c r="P110" s="27">
        <v>1</v>
      </c>
      <c r="Q110" s="31" t="s">
        <v>250</v>
      </c>
      <c r="R110" s="31"/>
      <c r="S110" s="27" t="s">
        <v>250</v>
      </c>
      <c r="T110" s="27"/>
      <c r="U110" s="27"/>
      <c r="V110" s="27">
        <v>33</v>
      </c>
      <c r="W110" s="27"/>
      <c r="X110" s="27"/>
      <c r="Y110" s="27"/>
      <c r="Z110" s="27"/>
      <c r="AA110" s="27"/>
      <c r="AB110" s="27">
        <v>13</v>
      </c>
      <c r="AC110" s="27"/>
      <c r="AD110" s="27"/>
      <c r="AE110" s="27"/>
      <c r="AF110" s="27"/>
      <c r="AG110" s="28"/>
      <c r="AH110" s="3"/>
    </row>
    <row r="111" spans="1:34" s="1" customFormat="1" ht="22.5" customHeight="1" x14ac:dyDescent="0.3">
      <c r="A111" s="2">
        <v>23</v>
      </c>
      <c r="B111" s="27">
        <v>1206</v>
      </c>
      <c r="C111" s="28" t="s">
        <v>283</v>
      </c>
      <c r="D111" s="27">
        <v>2010</v>
      </c>
      <c r="E111" s="27" t="s">
        <v>816</v>
      </c>
      <c r="F111" s="27"/>
      <c r="G111" s="27">
        <v>3</v>
      </c>
      <c r="H111" s="27">
        <v>3</v>
      </c>
      <c r="I111" s="27">
        <v>1</v>
      </c>
      <c r="J111" s="27">
        <v>1</v>
      </c>
      <c r="K111" s="27">
        <v>1</v>
      </c>
      <c r="L111" s="27" t="s">
        <v>951</v>
      </c>
      <c r="M111" s="27" t="s">
        <v>182</v>
      </c>
      <c r="N111" s="27">
        <v>1</v>
      </c>
      <c r="O111" s="27"/>
      <c r="P111" s="27">
        <v>1</v>
      </c>
      <c r="Q111" s="31" t="s">
        <v>250</v>
      </c>
      <c r="R111" s="31"/>
      <c r="S111" s="27" t="s">
        <v>250</v>
      </c>
      <c r="T111" s="27"/>
      <c r="U111" s="27"/>
      <c r="V111" s="27"/>
      <c r="W111" s="27"/>
      <c r="X111" s="27"/>
      <c r="Y111" s="27"/>
      <c r="Z111" s="27"/>
      <c r="AA111" s="27"/>
      <c r="AB111" s="27"/>
      <c r="AC111" s="27"/>
      <c r="AD111" s="27"/>
      <c r="AE111" s="27"/>
      <c r="AF111" s="27"/>
      <c r="AG111" s="28"/>
      <c r="AH111" s="3"/>
    </row>
    <row r="112" spans="1:34" s="11" customFormat="1" ht="22.5" customHeight="1" x14ac:dyDescent="0.3">
      <c r="A112" s="12">
        <v>24</v>
      </c>
      <c r="B112" s="27">
        <v>392</v>
      </c>
      <c r="C112" s="28" t="s">
        <v>278</v>
      </c>
      <c r="D112" s="27">
        <v>2010</v>
      </c>
      <c r="E112" s="27" t="s">
        <v>816</v>
      </c>
      <c r="F112" s="27">
        <v>1</v>
      </c>
      <c r="G112" s="27">
        <v>3</v>
      </c>
      <c r="H112" s="27">
        <v>3</v>
      </c>
      <c r="I112" s="27">
        <v>1</v>
      </c>
      <c r="J112" s="27">
        <v>1</v>
      </c>
      <c r="K112" s="27">
        <v>1</v>
      </c>
      <c r="L112" s="27" t="s">
        <v>951</v>
      </c>
      <c r="M112" s="27">
        <v>2</v>
      </c>
      <c r="N112" s="27">
        <v>2</v>
      </c>
      <c r="O112" s="27">
        <v>85.4</v>
      </c>
      <c r="P112" s="27">
        <v>2</v>
      </c>
      <c r="Q112" s="31" t="s">
        <v>397</v>
      </c>
      <c r="R112" s="31" t="s">
        <v>397</v>
      </c>
      <c r="S112" s="27" t="s">
        <v>411</v>
      </c>
      <c r="T112" s="27">
        <v>2.2999999999999998</v>
      </c>
      <c r="U112" s="40">
        <f t="shared" ref="U112:U117" si="9">ABS((Y112-X112)/1.35)</f>
        <v>1.7037037037037037</v>
      </c>
      <c r="V112" s="27">
        <v>137</v>
      </c>
      <c r="W112" s="27">
        <v>2.2999999999999998</v>
      </c>
      <c r="X112" s="27">
        <v>0.9</v>
      </c>
      <c r="Y112" s="27">
        <v>3.2</v>
      </c>
      <c r="Z112" s="27">
        <v>2.6</v>
      </c>
      <c r="AA112" s="40">
        <f t="shared" ref="AA112:AA117" si="10">ABS((AE112-AD112)/1.35)</f>
        <v>1.6296296296296298</v>
      </c>
      <c r="AB112" s="27">
        <v>47</v>
      </c>
      <c r="AC112" s="27">
        <v>2.6</v>
      </c>
      <c r="AD112" s="27">
        <v>2.2000000000000002</v>
      </c>
      <c r="AE112" s="27">
        <v>4.4000000000000004</v>
      </c>
      <c r="AF112" s="27"/>
      <c r="AG112" s="28" t="s">
        <v>663</v>
      </c>
      <c r="AH112" s="3"/>
    </row>
    <row r="113" spans="1:34" s="1" customFormat="1" ht="22.5" customHeight="1" x14ac:dyDescent="0.3">
      <c r="A113" s="2">
        <v>24</v>
      </c>
      <c r="B113" s="27">
        <v>392</v>
      </c>
      <c r="C113" s="28" t="s">
        <v>278</v>
      </c>
      <c r="D113" s="27">
        <v>2010</v>
      </c>
      <c r="E113" s="27" t="s">
        <v>816</v>
      </c>
      <c r="F113" s="27"/>
      <c r="G113" s="27">
        <v>3</v>
      </c>
      <c r="H113" s="27">
        <v>3</v>
      </c>
      <c r="I113" s="27">
        <v>1</v>
      </c>
      <c r="J113" s="27">
        <v>1</v>
      </c>
      <c r="K113" s="27">
        <v>1</v>
      </c>
      <c r="L113" s="27" t="s">
        <v>951</v>
      </c>
      <c r="M113" s="27">
        <v>2</v>
      </c>
      <c r="N113" s="27">
        <v>2</v>
      </c>
      <c r="O113" s="27"/>
      <c r="P113" s="27">
        <v>2</v>
      </c>
      <c r="Q113" s="31" t="s">
        <v>652</v>
      </c>
      <c r="R113" s="31" t="s">
        <v>809</v>
      </c>
      <c r="S113" s="27" t="s">
        <v>664</v>
      </c>
      <c r="T113" s="27">
        <v>2.2000000000000002</v>
      </c>
      <c r="U113" s="40">
        <f t="shared" si="9"/>
        <v>2.2222222222222219</v>
      </c>
      <c r="V113" s="27">
        <v>137</v>
      </c>
      <c r="W113" s="27">
        <v>2.2000000000000002</v>
      </c>
      <c r="X113" s="27">
        <v>0.8</v>
      </c>
      <c r="Y113" s="27">
        <v>3.8</v>
      </c>
      <c r="Z113" s="27">
        <v>3.6</v>
      </c>
      <c r="AA113" s="40">
        <f t="shared" si="10"/>
        <v>1.6296296296296298</v>
      </c>
      <c r="AB113" s="27">
        <v>47</v>
      </c>
      <c r="AC113" s="27">
        <v>3.6</v>
      </c>
      <c r="AD113" s="27">
        <v>2.2999999999999998</v>
      </c>
      <c r="AE113" s="27">
        <v>4.5</v>
      </c>
      <c r="AF113" s="27"/>
      <c r="AG113" s="28" t="s">
        <v>665</v>
      </c>
      <c r="AH113" s="3"/>
    </row>
    <row r="114" spans="1:34" s="1" customFormat="1" ht="22.5" customHeight="1" x14ac:dyDescent="0.3">
      <c r="A114" s="12">
        <v>24</v>
      </c>
      <c r="B114" s="27">
        <v>392</v>
      </c>
      <c r="C114" s="28" t="s">
        <v>278</v>
      </c>
      <c r="D114" s="27">
        <v>2010</v>
      </c>
      <c r="E114" s="27" t="s">
        <v>816</v>
      </c>
      <c r="F114" s="27"/>
      <c r="G114" s="27">
        <v>3</v>
      </c>
      <c r="H114" s="27">
        <v>3</v>
      </c>
      <c r="I114" s="27">
        <v>1</v>
      </c>
      <c r="J114" s="27">
        <v>1</v>
      </c>
      <c r="K114" s="27">
        <v>1</v>
      </c>
      <c r="L114" s="27" t="s">
        <v>951</v>
      </c>
      <c r="M114" s="27">
        <v>2</v>
      </c>
      <c r="N114" s="27">
        <v>2</v>
      </c>
      <c r="O114" s="27"/>
      <c r="P114" s="27">
        <v>2</v>
      </c>
      <c r="Q114" s="31" t="s">
        <v>652</v>
      </c>
      <c r="R114" s="66" t="s">
        <v>808</v>
      </c>
      <c r="S114" s="60" t="s">
        <v>664</v>
      </c>
      <c r="T114" s="27">
        <f>T113-T112</f>
        <v>-9.9999999999999645E-2</v>
      </c>
      <c r="U114" s="40">
        <f t="shared" si="9"/>
        <v>0.51851851851851816</v>
      </c>
      <c r="V114" s="27">
        <v>137</v>
      </c>
      <c r="W114" s="88">
        <f>W113-W112</f>
        <v>-9.9999999999999645E-2</v>
      </c>
      <c r="X114" s="88">
        <f>X113-X112</f>
        <v>-9.9999999999999978E-2</v>
      </c>
      <c r="Y114" s="88">
        <f>Y113-Y112</f>
        <v>0.59999999999999964</v>
      </c>
      <c r="Z114" s="89">
        <f>Z113-Z112</f>
        <v>1</v>
      </c>
      <c r="AA114" s="40">
        <f t="shared" si="10"/>
        <v>0</v>
      </c>
      <c r="AB114" s="27">
        <v>47</v>
      </c>
      <c r="AC114" s="89">
        <f>AC113-AC112</f>
        <v>1</v>
      </c>
      <c r="AD114" s="89">
        <f>AD113-AD112</f>
        <v>9.9999999999999645E-2</v>
      </c>
      <c r="AE114" s="89">
        <f>AE113-AE112</f>
        <v>9.9999999999999645E-2</v>
      </c>
      <c r="AF114" s="27"/>
      <c r="AG114" s="28"/>
      <c r="AH114" s="3"/>
    </row>
    <row r="115" spans="1:34" s="1" customFormat="1" ht="22.5" customHeight="1" x14ac:dyDescent="0.3">
      <c r="A115" s="2">
        <v>24</v>
      </c>
      <c r="B115" s="27">
        <v>392</v>
      </c>
      <c r="C115" s="28" t="s">
        <v>278</v>
      </c>
      <c r="D115" s="27">
        <v>2010</v>
      </c>
      <c r="E115" s="27" t="s">
        <v>816</v>
      </c>
      <c r="F115" s="27"/>
      <c r="G115" s="27">
        <v>3</v>
      </c>
      <c r="H115" s="27">
        <v>3</v>
      </c>
      <c r="I115" s="27">
        <v>1</v>
      </c>
      <c r="J115" s="27">
        <v>1</v>
      </c>
      <c r="K115" s="27">
        <v>1</v>
      </c>
      <c r="L115" s="27" t="s">
        <v>951</v>
      </c>
      <c r="M115" s="27">
        <v>2</v>
      </c>
      <c r="N115" s="27">
        <v>2</v>
      </c>
      <c r="O115" s="27"/>
      <c r="P115" s="27">
        <v>2</v>
      </c>
      <c r="Q115" s="31" t="s">
        <v>154</v>
      </c>
      <c r="R115" s="31" t="s">
        <v>729</v>
      </c>
      <c r="S115" s="27" t="s">
        <v>291</v>
      </c>
      <c r="T115" s="27">
        <v>0.54</v>
      </c>
      <c r="U115" s="40">
        <f t="shared" si="9"/>
        <v>0.37037037037037035</v>
      </c>
      <c r="V115" s="27">
        <v>137</v>
      </c>
      <c r="W115" s="27">
        <v>0.54</v>
      </c>
      <c r="X115" s="27">
        <v>0.27</v>
      </c>
      <c r="Y115" s="27">
        <v>0.77</v>
      </c>
      <c r="Z115" s="27">
        <v>0.61</v>
      </c>
      <c r="AA115" s="40">
        <f t="shared" si="10"/>
        <v>0.2</v>
      </c>
      <c r="AB115" s="27">
        <v>47</v>
      </c>
      <c r="AC115" s="27">
        <v>0.61</v>
      </c>
      <c r="AD115" s="27">
        <v>0.48</v>
      </c>
      <c r="AE115" s="27">
        <v>0.75</v>
      </c>
      <c r="AF115" s="27"/>
      <c r="AG115" s="28" t="s">
        <v>670</v>
      </c>
      <c r="AH115" s="3"/>
    </row>
    <row r="116" spans="1:34" s="1" customFormat="1" ht="22.5" customHeight="1" x14ac:dyDescent="0.3">
      <c r="A116" s="12">
        <v>24</v>
      </c>
      <c r="B116" s="27">
        <v>392</v>
      </c>
      <c r="C116" s="28" t="s">
        <v>278</v>
      </c>
      <c r="D116" s="27">
        <v>2010</v>
      </c>
      <c r="E116" s="27" t="s">
        <v>816</v>
      </c>
      <c r="F116" s="27"/>
      <c r="G116" s="27">
        <v>3</v>
      </c>
      <c r="H116" s="27">
        <v>3</v>
      </c>
      <c r="I116" s="27">
        <v>1</v>
      </c>
      <c r="J116" s="27">
        <v>1</v>
      </c>
      <c r="K116" s="27">
        <v>1</v>
      </c>
      <c r="L116" s="27" t="s">
        <v>951</v>
      </c>
      <c r="M116" s="27">
        <v>2</v>
      </c>
      <c r="N116" s="27">
        <v>2</v>
      </c>
      <c r="O116" s="27"/>
      <c r="P116" s="27">
        <v>2</v>
      </c>
      <c r="Q116" s="31" t="s">
        <v>155</v>
      </c>
      <c r="R116" s="31" t="s">
        <v>810</v>
      </c>
      <c r="S116" s="27" t="s">
        <v>291</v>
      </c>
      <c r="T116" s="27">
        <v>1.36</v>
      </c>
      <c r="U116" s="40">
        <f t="shared" si="9"/>
        <v>1.8518518518518516</v>
      </c>
      <c r="V116" s="27">
        <v>137</v>
      </c>
      <c r="W116" s="27">
        <v>1.36</v>
      </c>
      <c r="X116" s="27">
        <v>0.4</v>
      </c>
      <c r="Y116" s="27">
        <v>2.9</v>
      </c>
      <c r="Z116" s="27">
        <v>2.95</v>
      </c>
      <c r="AA116" s="40">
        <f t="shared" si="10"/>
        <v>1.6296296296296298</v>
      </c>
      <c r="AB116" s="27">
        <v>47</v>
      </c>
      <c r="AC116" s="27">
        <v>2.95</v>
      </c>
      <c r="AD116" s="27">
        <v>1.7</v>
      </c>
      <c r="AE116" s="27">
        <v>3.9</v>
      </c>
      <c r="AF116" s="27"/>
      <c r="AG116" s="28" t="s">
        <v>671</v>
      </c>
      <c r="AH116" s="3"/>
    </row>
    <row r="117" spans="1:34" s="1" customFormat="1" ht="27" customHeight="1" x14ac:dyDescent="0.3">
      <c r="A117" s="2">
        <v>24</v>
      </c>
      <c r="B117" s="27">
        <v>392</v>
      </c>
      <c r="C117" s="28" t="s">
        <v>278</v>
      </c>
      <c r="D117" s="27">
        <v>2010</v>
      </c>
      <c r="E117" s="27" t="s">
        <v>816</v>
      </c>
      <c r="F117" s="27"/>
      <c r="G117" s="27">
        <v>3</v>
      </c>
      <c r="H117" s="27">
        <v>3</v>
      </c>
      <c r="I117" s="27">
        <v>1</v>
      </c>
      <c r="J117" s="27">
        <v>1</v>
      </c>
      <c r="K117" s="27">
        <v>1</v>
      </c>
      <c r="L117" s="27" t="s">
        <v>951</v>
      </c>
      <c r="M117" s="27">
        <v>2</v>
      </c>
      <c r="N117" s="27">
        <v>2</v>
      </c>
      <c r="O117" s="27"/>
      <c r="P117" s="27">
        <v>2</v>
      </c>
      <c r="Q117" s="31" t="s">
        <v>652</v>
      </c>
      <c r="R117" s="31"/>
      <c r="S117" s="27" t="s">
        <v>467</v>
      </c>
      <c r="T117" s="27">
        <v>2.1</v>
      </c>
      <c r="U117" s="40">
        <f t="shared" si="9"/>
        <v>2</v>
      </c>
      <c r="V117" s="27">
        <v>137</v>
      </c>
      <c r="W117" s="27">
        <v>2.1</v>
      </c>
      <c r="X117" s="27">
        <v>0.7</v>
      </c>
      <c r="Y117" s="27">
        <v>3.4</v>
      </c>
      <c r="Z117" s="27">
        <v>4.2</v>
      </c>
      <c r="AA117" s="40">
        <f t="shared" si="10"/>
        <v>2.1481481481481479</v>
      </c>
      <c r="AB117" s="27">
        <v>47</v>
      </c>
      <c r="AC117" s="27">
        <v>4.2</v>
      </c>
      <c r="AD117" s="27">
        <v>2.4</v>
      </c>
      <c r="AE117" s="27">
        <v>5.3</v>
      </c>
      <c r="AF117" s="27"/>
      <c r="AG117" s="28" t="s">
        <v>672</v>
      </c>
      <c r="AH117" s="3"/>
    </row>
    <row r="118" spans="1:34" s="12" customFormat="1" ht="22.5" customHeight="1" x14ac:dyDescent="0.3">
      <c r="A118" s="12">
        <v>25</v>
      </c>
      <c r="B118" s="27">
        <v>1213</v>
      </c>
      <c r="C118" s="28" t="s">
        <v>298</v>
      </c>
      <c r="D118" s="27">
        <v>2010</v>
      </c>
      <c r="E118" s="27" t="s">
        <v>816</v>
      </c>
      <c r="F118" s="27">
        <v>1</v>
      </c>
      <c r="G118" s="27">
        <v>3</v>
      </c>
      <c r="H118" s="27">
        <v>3</v>
      </c>
      <c r="I118" s="27">
        <v>1</v>
      </c>
      <c r="J118" s="27">
        <v>1</v>
      </c>
      <c r="K118" s="27">
        <v>1</v>
      </c>
      <c r="L118" s="27" t="s">
        <v>953</v>
      </c>
      <c r="M118" s="27">
        <v>2</v>
      </c>
      <c r="N118" s="27">
        <v>2</v>
      </c>
      <c r="O118" s="27">
        <v>82.4</v>
      </c>
      <c r="P118" s="27">
        <v>2</v>
      </c>
      <c r="Q118" s="31" t="s">
        <v>673</v>
      </c>
      <c r="R118" s="31" t="s">
        <v>808</v>
      </c>
      <c r="S118" s="27" t="s">
        <v>266</v>
      </c>
      <c r="T118" s="42">
        <v>-1.046</v>
      </c>
      <c r="U118" s="42">
        <v>1.02</v>
      </c>
      <c r="V118" s="27">
        <v>62</v>
      </c>
      <c r="W118" s="27"/>
      <c r="X118" s="27"/>
      <c r="Y118" s="27"/>
      <c r="Z118" s="42">
        <v>-0.78500000000000003</v>
      </c>
      <c r="AA118" s="27">
        <v>0.96</v>
      </c>
      <c r="AB118" s="27">
        <v>55</v>
      </c>
      <c r="AC118" s="27"/>
      <c r="AD118" s="27"/>
      <c r="AE118" s="27"/>
      <c r="AF118" s="27" t="s">
        <v>677</v>
      </c>
      <c r="AG118" s="90" t="s">
        <v>468</v>
      </c>
      <c r="AH118" s="4"/>
    </row>
    <row r="119" spans="1:34" s="2" customFormat="1" ht="22.5" customHeight="1" x14ac:dyDescent="0.3">
      <c r="A119" s="2">
        <v>25</v>
      </c>
      <c r="B119" s="27">
        <v>1213</v>
      </c>
      <c r="C119" s="28" t="s">
        <v>298</v>
      </c>
      <c r="D119" s="27">
        <v>2010</v>
      </c>
      <c r="E119" s="27" t="s">
        <v>816</v>
      </c>
      <c r="F119" s="27"/>
      <c r="G119" s="27">
        <v>3</v>
      </c>
      <c r="H119" s="27">
        <v>3</v>
      </c>
      <c r="I119" s="27">
        <v>1</v>
      </c>
      <c r="J119" s="27">
        <v>1</v>
      </c>
      <c r="K119" s="27">
        <v>1</v>
      </c>
      <c r="L119" s="27" t="s">
        <v>953</v>
      </c>
      <c r="M119" s="27">
        <v>2</v>
      </c>
      <c r="N119" s="27">
        <v>2</v>
      </c>
      <c r="O119" s="27"/>
      <c r="P119" s="27">
        <v>2</v>
      </c>
      <c r="Q119" s="31" t="s">
        <v>674</v>
      </c>
      <c r="R119" s="31"/>
      <c r="S119" s="27" t="s">
        <v>266</v>
      </c>
      <c r="T119" s="27" t="s">
        <v>0</v>
      </c>
      <c r="U119" s="27" t="s">
        <v>0</v>
      </c>
      <c r="V119" s="27">
        <v>62</v>
      </c>
      <c r="W119" s="27"/>
      <c r="X119" s="27"/>
      <c r="Y119" s="27"/>
      <c r="Z119" s="27" t="s">
        <v>0</v>
      </c>
      <c r="AA119" s="27" t="s">
        <v>0</v>
      </c>
      <c r="AB119" s="27">
        <v>55</v>
      </c>
      <c r="AC119" s="27"/>
      <c r="AD119" s="27"/>
      <c r="AE119" s="27"/>
      <c r="AF119" s="27" t="s">
        <v>678</v>
      </c>
      <c r="AG119" s="27" t="s">
        <v>469</v>
      </c>
      <c r="AH119" s="4"/>
    </row>
    <row r="120" spans="1:34" s="2" customFormat="1" ht="22.5" customHeight="1" x14ac:dyDescent="0.3">
      <c r="A120" s="12">
        <v>25</v>
      </c>
      <c r="B120" s="27">
        <v>1213</v>
      </c>
      <c r="C120" s="28" t="s">
        <v>298</v>
      </c>
      <c r="D120" s="27">
        <v>2010</v>
      </c>
      <c r="E120" s="27" t="s">
        <v>816</v>
      </c>
      <c r="F120" s="27"/>
      <c r="G120" s="27">
        <v>3</v>
      </c>
      <c r="H120" s="27">
        <v>3</v>
      </c>
      <c r="I120" s="27">
        <v>1</v>
      </c>
      <c r="J120" s="27">
        <v>1</v>
      </c>
      <c r="K120" s="27">
        <v>1</v>
      </c>
      <c r="L120" s="27" t="s">
        <v>953</v>
      </c>
      <c r="M120" s="27">
        <v>2</v>
      </c>
      <c r="N120" s="27">
        <v>2</v>
      </c>
      <c r="O120" s="27"/>
      <c r="P120" s="27">
        <v>2</v>
      </c>
      <c r="Q120" s="31" t="s">
        <v>675</v>
      </c>
      <c r="R120" s="31"/>
      <c r="S120" s="27" t="s">
        <v>266</v>
      </c>
      <c r="T120" s="27" t="s">
        <v>0</v>
      </c>
      <c r="U120" s="27" t="s">
        <v>0</v>
      </c>
      <c r="V120" s="27">
        <v>62</v>
      </c>
      <c r="W120" s="27"/>
      <c r="X120" s="27"/>
      <c r="Y120" s="27"/>
      <c r="Z120" s="27" t="s">
        <v>0</v>
      </c>
      <c r="AA120" s="27" t="s">
        <v>0</v>
      </c>
      <c r="AB120" s="27">
        <v>55</v>
      </c>
      <c r="AC120" s="27"/>
      <c r="AD120" s="27"/>
      <c r="AE120" s="27"/>
      <c r="AF120" s="27" t="s">
        <v>679</v>
      </c>
      <c r="AG120" s="27" t="s">
        <v>469</v>
      </c>
      <c r="AH120" s="4"/>
    </row>
    <row r="121" spans="1:34" s="13" customFormat="1" ht="22.5" customHeight="1" x14ac:dyDescent="0.3">
      <c r="A121" s="2">
        <v>25</v>
      </c>
      <c r="B121" s="27">
        <v>1213</v>
      </c>
      <c r="C121" s="28" t="s">
        <v>298</v>
      </c>
      <c r="D121" s="27">
        <v>2010</v>
      </c>
      <c r="E121" s="27" t="s">
        <v>816</v>
      </c>
      <c r="F121" s="27"/>
      <c r="G121" s="27">
        <v>3</v>
      </c>
      <c r="H121" s="27">
        <v>3</v>
      </c>
      <c r="I121" s="27">
        <v>1</v>
      </c>
      <c r="J121" s="27">
        <v>1</v>
      </c>
      <c r="K121" s="27">
        <v>1</v>
      </c>
      <c r="L121" s="27" t="s">
        <v>953</v>
      </c>
      <c r="M121" s="27">
        <v>2</v>
      </c>
      <c r="N121" s="27">
        <v>2</v>
      </c>
      <c r="O121" s="27"/>
      <c r="P121" s="27">
        <v>2</v>
      </c>
      <c r="Q121" s="31" t="s">
        <v>676</v>
      </c>
      <c r="R121" s="31"/>
      <c r="S121" s="27" t="s">
        <v>266</v>
      </c>
      <c r="T121" s="27" t="s">
        <v>0</v>
      </c>
      <c r="U121" s="27" t="s">
        <v>0</v>
      </c>
      <c r="V121" s="27">
        <v>62</v>
      </c>
      <c r="W121" s="27"/>
      <c r="X121" s="27"/>
      <c r="Y121" s="27"/>
      <c r="Z121" s="27" t="s">
        <v>0</v>
      </c>
      <c r="AA121" s="27" t="s">
        <v>0</v>
      </c>
      <c r="AB121" s="27">
        <v>55</v>
      </c>
      <c r="AC121" s="27"/>
      <c r="AD121" s="27"/>
      <c r="AE121" s="27"/>
      <c r="AF121" s="27" t="s">
        <v>679</v>
      </c>
      <c r="AG121" s="27" t="s">
        <v>469</v>
      </c>
      <c r="AH121" s="4"/>
    </row>
    <row r="122" spans="1:34" ht="22.5" customHeight="1" x14ac:dyDescent="0.3">
      <c r="A122" s="6">
        <v>26</v>
      </c>
      <c r="B122" s="27">
        <v>398</v>
      </c>
      <c r="C122" s="28" t="s">
        <v>300</v>
      </c>
      <c r="D122" s="27">
        <v>2009</v>
      </c>
      <c r="E122" s="27" t="s">
        <v>816</v>
      </c>
      <c r="F122" s="27">
        <v>1</v>
      </c>
      <c r="G122" s="27">
        <v>1</v>
      </c>
      <c r="H122" s="27">
        <v>1</v>
      </c>
      <c r="I122" s="41">
        <v>1</v>
      </c>
      <c r="J122" s="27">
        <v>0</v>
      </c>
      <c r="K122" s="27">
        <v>1</v>
      </c>
      <c r="L122" s="27" t="s">
        <v>951</v>
      </c>
      <c r="M122" s="27">
        <v>2</v>
      </c>
      <c r="N122" s="27">
        <v>2</v>
      </c>
      <c r="O122" s="27">
        <v>93.3</v>
      </c>
      <c r="P122" s="27">
        <v>3</v>
      </c>
      <c r="Q122" s="31" t="s">
        <v>485</v>
      </c>
      <c r="R122" s="31"/>
      <c r="S122" s="27" t="s">
        <v>291</v>
      </c>
      <c r="T122" s="27">
        <v>0.57199999999999995</v>
      </c>
      <c r="U122" s="40">
        <f>ABS((Y122-X122)/1.35)</f>
        <v>0.74599999999999989</v>
      </c>
      <c r="V122" s="27">
        <v>28</v>
      </c>
      <c r="W122" s="27">
        <v>0.57199999999999995</v>
      </c>
      <c r="X122" s="27">
        <v>0.27589999999999998</v>
      </c>
      <c r="Y122" s="27">
        <v>1.2829999999999999</v>
      </c>
      <c r="Z122" s="27">
        <v>1.0322</v>
      </c>
      <c r="AA122" s="40">
        <f>ABS((AE122-AD122)/1.35)</f>
        <v>0.75540740740740742</v>
      </c>
      <c r="AB122" s="27">
        <v>30</v>
      </c>
      <c r="AC122" s="27">
        <v>1.0322</v>
      </c>
      <c r="AD122" s="27">
        <v>0.58819999999999995</v>
      </c>
      <c r="AE122" s="27">
        <v>1.6080000000000001</v>
      </c>
      <c r="AF122" s="27">
        <v>1.6E-2</v>
      </c>
      <c r="AG122" s="28"/>
      <c r="AH122" s="3"/>
    </row>
    <row r="123" spans="1:34" ht="22.5" customHeight="1" x14ac:dyDescent="0.3">
      <c r="A123" s="6">
        <v>26</v>
      </c>
      <c r="B123" s="27">
        <v>398</v>
      </c>
      <c r="C123" s="28" t="s">
        <v>300</v>
      </c>
      <c r="D123" s="27">
        <v>2009</v>
      </c>
      <c r="E123" s="27" t="s">
        <v>816</v>
      </c>
      <c r="F123" s="27"/>
      <c r="G123" s="27">
        <v>1</v>
      </c>
      <c r="H123" s="27">
        <v>1</v>
      </c>
      <c r="I123" s="41">
        <v>1</v>
      </c>
      <c r="J123" s="27">
        <v>0</v>
      </c>
      <c r="K123" s="27">
        <v>1</v>
      </c>
      <c r="L123" s="27" t="s">
        <v>951</v>
      </c>
      <c r="M123" s="27">
        <v>2</v>
      </c>
      <c r="N123" s="27">
        <v>2</v>
      </c>
      <c r="O123" s="27"/>
      <c r="P123" s="27">
        <v>3</v>
      </c>
      <c r="Q123" s="31" t="s">
        <v>486</v>
      </c>
      <c r="R123" s="31"/>
      <c r="S123" s="27" t="s">
        <v>291</v>
      </c>
      <c r="T123" s="27">
        <v>0.24399999999999999</v>
      </c>
      <c r="U123" s="40">
        <f>ABS((Y123-X123)/1.35)</f>
        <v>0.35925925925925922</v>
      </c>
      <c r="V123" s="27">
        <v>28</v>
      </c>
      <c r="W123" s="27">
        <v>0.24399999999999999</v>
      </c>
      <c r="X123" s="27">
        <v>5.8599999999999999E-2</v>
      </c>
      <c r="Y123" s="27">
        <v>0.54359999999999997</v>
      </c>
      <c r="Z123" s="27">
        <v>0.60729999999999995</v>
      </c>
      <c r="AA123" s="40">
        <f>ABS((AE123-AD123)/1.35)</f>
        <v>0.55148148148148146</v>
      </c>
      <c r="AB123" s="27">
        <v>30</v>
      </c>
      <c r="AC123" s="27">
        <v>0.60729999999999995</v>
      </c>
      <c r="AD123" s="27">
        <v>0.2893</v>
      </c>
      <c r="AE123" s="27">
        <v>1.0338000000000001</v>
      </c>
      <c r="AF123" s="27">
        <v>1.7000000000000001E-2</v>
      </c>
      <c r="AG123" s="28" t="s">
        <v>487</v>
      </c>
      <c r="AH123" s="3"/>
    </row>
    <row r="124" spans="1:34" ht="22.5" customHeight="1" x14ac:dyDescent="0.3">
      <c r="A124" s="6">
        <v>26</v>
      </c>
      <c r="B124" s="27">
        <v>398</v>
      </c>
      <c r="C124" s="28" t="s">
        <v>300</v>
      </c>
      <c r="D124" s="27">
        <v>2009</v>
      </c>
      <c r="E124" s="27" t="s">
        <v>816</v>
      </c>
      <c r="F124" s="27"/>
      <c r="G124" s="27">
        <v>1</v>
      </c>
      <c r="H124" s="27">
        <v>1</v>
      </c>
      <c r="I124" s="41">
        <v>1</v>
      </c>
      <c r="J124" s="27">
        <v>0</v>
      </c>
      <c r="K124" s="27">
        <v>1</v>
      </c>
      <c r="L124" s="27" t="s">
        <v>951</v>
      </c>
      <c r="M124" s="27">
        <v>2</v>
      </c>
      <c r="N124" s="27">
        <v>2</v>
      </c>
      <c r="O124" s="27"/>
      <c r="P124" s="27">
        <v>3</v>
      </c>
      <c r="Q124" s="31" t="s">
        <v>488</v>
      </c>
      <c r="R124" s="31"/>
      <c r="S124" s="27" t="s">
        <v>291</v>
      </c>
      <c r="T124" s="27">
        <v>0.57210000000000005</v>
      </c>
      <c r="U124" s="40">
        <f>ABS((Y124-X124)/1.35)</f>
        <v>0.7965185185185184</v>
      </c>
      <c r="V124" s="27">
        <v>28</v>
      </c>
      <c r="W124" s="27">
        <v>0.57210000000000005</v>
      </c>
      <c r="X124" s="27">
        <v>0.14449999999999999</v>
      </c>
      <c r="Y124" s="27">
        <v>1.2198</v>
      </c>
      <c r="Z124" s="27">
        <v>0.92579999999999996</v>
      </c>
      <c r="AA124" s="40">
        <f>ABS((AE124-AD124)/1.35)</f>
        <v>0.58074074074074078</v>
      </c>
      <c r="AB124" s="27">
        <v>30</v>
      </c>
      <c r="AC124" s="27">
        <v>0.92579999999999996</v>
      </c>
      <c r="AD124" s="27">
        <v>0.56579999999999997</v>
      </c>
      <c r="AE124" s="27">
        <v>1.3498000000000001</v>
      </c>
      <c r="AF124" s="27">
        <v>3.9E-2</v>
      </c>
      <c r="AG124" s="28" t="s">
        <v>487</v>
      </c>
      <c r="AH124" s="3"/>
    </row>
    <row r="125" spans="1:34" ht="22.5" customHeight="1" x14ac:dyDescent="0.3">
      <c r="A125" s="6">
        <v>26</v>
      </c>
      <c r="B125" s="27">
        <v>398</v>
      </c>
      <c r="C125" s="28" t="s">
        <v>300</v>
      </c>
      <c r="D125" s="27">
        <v>2009</v>
      </c>
      <c r="E125" s="27" t="s">
        <v>816</v>
      </c>
      <c r="F125" s="27"/>
      <c r="G125" s="27">
        <v>1</v>
      </c>
      <c r="H125" s="27">
        <v>1</v>
      </c>
      <c r="I125" s="41">
        <v>1</v>
      </c>
      <c r="J125" s="27">
        <v>0</v>
      </c>
      <c r="K125" s="27">
        <v>1</v>
      </c>
      <c r="L125" s="27" t="s">
        <v>951</v>
      </c>
      <c r="M125" s="27">
        <v>2</v>
      </c>
      <c r="N125" s="27">
        <v>2</v>
      </c>
      <c r="O125" s="27"/>
      <c r="P125" s="27">
        <v>3</v>
      </c>
      <c r="Q125" s="31" t="s">
        <v>488</v>
      </c>
      <c r="R125" s="31"/>
      <c r="S125" s="27" t="s">
        <v>291</v>
      </c>
      <c r="T125" s="27">
        <v>8.8099999999999998E-2</v>
      </c>
      <c r="U125" s="40">
        <f>ABS((Y125-X125)/1.35)</f>
        <v>0.22237037037037038</v>
      </c>
      <c r="V125" s="27">
        <v>28</v>
      </c>
      <c r="W125" s="27">
        <v>8.8099999999999998E-2</v>
      </c>
      <c r="X125" s="27">
        <v>1.1599999999999999E-2</v>
      </c>
      <c r="Y125" s="27">
        <v>0.31180000000000002</v>
      </c>
      <c r="Z125" s="27">
        <v>0.31509999999999999</v>
      </c>
      <c r="AA125" s="40">
        <f>ABS((AE125-AD125)/1.35)</f>
        <v>0.44222222222222224</v>
      </c>
      <c r="AB125" s="27">
        <v>30</v>
      </c>
      <c r="AC125" s="27">
        <v>0.31509999999999999</v>
      </c>
      <c r="AD125" s="27">
        <v>6.6900000000000001E-2</v>
      </c>
      <c r="AE125" s="27">
        <v>0.66390000000000005</v>
      </c>
      <c r="AF125" s="27">
        <v>6.5000000000000002E-2</v>
      </c>
      <c r="AG125" s="28" t="s">
        <v>487</v>
      </c>
      <c r="AH125" s="3"/>
    </row>
    <row r="126" spans="1:34" s="11" customFormat="1" ht="22.5" customHeight="1" x14ac:dyDescent="0.3">
      <c r="A126" s="12">
        <v>28</v>
      </c>
      <c r="B126" s="27">
        <v>1379</v>
      </c>
      <c r="C126" s="83" t="s">
        <v>312</v>
      </c>
      <c r="D126" s="84">
        <v>2006</v>
      </c>
      <c r="E126" s="27" t="s">
        <v>816</v>
      </c>
      <c r="F126" s="27">
        <v>1</v>
      </c>
      <c r="G126" s="27">
        <v>3</v>
      </c>
      <c r="H126" s="27">
        <v>3</v>
      </c>
      <c r="I126" s="84">
        <v>1</v>
      </c>
      <c r="J126" s="84">
        <v>1</v>
      </c>
      <c r="K126" s="27">
        <v>1</v>
      </c>
      <c r="L126" s="27" t="s">
        <v>951</v>
      </c>
      <c r="M126" s="27">
        <v>3</v>
      </c>
      <c r="N126" s="84">
        <v>1</v>
      </c>
      <c r="O126" s="84">
        <v>44.4</v>
      </c>
      <c r="P126" s="84">
        <v>1</v>
      </c>
      <c r="Q126" s="31" t="s">
        <v>397</v>
      </c>
      <c r="R126" s="31"/>
      <c r="S126" s="27" t="s">
        <v>411</v>
      </c>
      <c r="T126" s="27" t="s">
        <v>489</v>
      </c>
      <c r="U126" s="27"/>
      <c r="V126" s="27"/>
      <c r="W126" s="27"/>
      <c r="X126" s="27"/>
      <c r="Y126" s="27"/>
      <c r="Z126" s="27"/>
      <c r="AA126" s="27"/>
      <c r="AB126" s="27"/>
      <c r="AC126" s="27"/>
      <c r="AD126" s="27"/>
      <c r="AE126" s="27"/>
      <c r="AF126" s="27"/>
      <c r="AG126" s="91" t="s">
        <v>582</v>
      </c>
      <c r="AH126" s="3"/>
    </row>
    <row r="127" spans="1:34" s="1" customFormat="1" ht="22.5" customHeight="1" x14ac:dyDescent="0.3">
      <c r="A127" s="2">
        <v>28</v>
      </c>
      <c r="B127" s="27">
        <v>1379</v>
      </c>
      <c r="C127" s="83" t="s">
        <v>312</v>
      </c>
      <c r="D127" s="84">
        <v>2006</v>
      </c>
      <c r="E127" s="27" t="s">
        <v>816</v>
      </c>
      <c r="F127" s="27"/>
      <c r="G127" s="27">
        <v>3</v>
      </c>
      <c r="H127" s="27">
        <v>3</v>
      </c>
      <c r="I127" s="84">
        <v>1</v>
      </c>
      <c r="J127" s="84">
        <v>1</v>
      </c>
      <c r="K127" s="27">
        <v>1</v>
      </c>
      <c r="L127" s="27" t="s">
        <v>951</v>
      </c>
      <c r="M127" s="27">
        <v>3</v>
      </c>
      <c r="N127" s="84">
        <v>1</v>
      </c>
      <c r="O127" s="84"/>
      <c r="P127" s="84">
        <v>1</v>
      </c>
      <c r="Q127" s="31" t="s">
        <v>397</v>
      </c>
      <c r="R127" s="31"/>
      <c r="S127" s="27" t="s">
        <v>266</v>
      </c>
      <c r="T127" s="27" t="s">
        <v>489</v>
      </c>
      <c r="U127" s="27"/>
      <c r="V127" s="27"/>
      <c r="W127" s="27"/>
      <c r="X127" s="27"/>
      <c r="Y127" s="27"/>
      <c r="Z127" s="27"/>
      <c r="AA127" s="27"/>
      <c r="AB127" s="27"/>
      <c r="AC127" s="27"/>
      <c r="AD127" s="27"/>
      <c r="AE127" s="27"/>
      <c r="AF127" s="27"/>
      <c r="AG127" s="28" t="s">
        <v>493</v>
      </c>
      <c r="AH127" s="3"/>
    </row>
    <row r="128" spans="1:34" s="1" customFormat="1" ht="22.5" customHeight="1" x14ac:dyDescent="0.3">
      <c r="A128" s="2">
        <v>28</v>
      </c>
      <c r="B128" s="27">
        <v>1379</v>
      </c>
      <c r="C128" s="83" t="s">
        <v>312</v>
      </c>
      <c r="D128" s="84">
        <v>2006</v>
      </c>
      <c r="E128" s="27" t="s">
        <v>816</v>
      </c>
      <c r="F128" s="27"/>
      <c r="G128" s="27">
        <v>3</v>
      </c>
      <c r="H128" s="27">
        <v>3</v>
      </c>
      <c r="I128" s="84">
        <v>1</v>
      </c>
      <c r="J128" s="84">
        <v>1</v>
      </c>
      <c r="K128" s="27">
        <v>1</v>
      </c>
      <c r="L128" s="27" t="s">
        <v>951</v>
      </c>
      <c r="M128" s="27">
        <v>3</v>
      </c>
      <c r="N128" s="84">
        <v>1</v>
      </c>
      <c r="O128" s="84"/>
      <c r="P128" s="84">
        <v>1</v>
      </c>
      <c r="Q128" s="31" t="s">
        <v>397</v>
      </c>
      <c r="R128" s="31"/>
      <c r="S128" s="27" t="s">
        <v>235</v>
      </c>
      <c r="T128" s="27" t="s">
        <v>489</v>
      </c>
      <c r="U128" s="27"/>
      <c r="V128" s="27"/>
      <c r="W128" s="27"/>
      <c r="X128" s="27"/>
      <c r="Y128" s="27"/>
      <c r="Z128" s="27"/>
      <c r="AA128" s="27"/>
      <c r="AB128" s="27"/>
      <c r="AC128" s="27"/>
      <c r="AD128" s="27"/>
      <c r="AE128" s="27"/>
      <c r="AF128" s="27"/>
      <c r="AG128" s="28"/>
      <c r="AH128" s="3"/>
    </row>
    <row r="129" spans="1:34" s="1" customFormat="1" ht="22.5" customHeight="1" x14ac:dyDescent="0.3">
      <c r="A129" s="2">
        <v>28</v>
      </c>
      <c r="B129" s="27">
        <v>1379</v>
      </c>
      <c r="C129" s="83" t="s">
        <v>312</v>
      </c>
      <c r="D129" s="84">
        <v>2006</v>
      </c>
      <c r="E129" s="27" t="s">
        <v>816</v>
      </c>
      <c r="F129" s="27"/>
      <c r="G129" s="27">
        <v>3</v>
      </c>
      <c r="H129" s="27">
        <v>3</v>
      </c>
      <c r="I129" s="84">
        <v>1</v>
      </c>
      <c r="J129" s="84">
        <v>1</v>
      </c>
      <c r="K129" s="27">
        <v>1</v>
      </c>
      <c r="L129" s="27" t="s">
        <v>951</v>
      </c>
      <c r="M129" s="27">
        <v>3</v>
      </c>
      <c r="N129" s="84">
        <v>1</v>
      </c>
      <c r="O129" s="84"/>
      <c r="P129" s="84">
        <v>1</v>
      </c>
      <c r="Q129" s="31" t="s">
        <v>397</v>
      </c>
      <c r="R129" s="31"/>
      <c r="S129" s="27"/>
      <c r="T129" s="27"/>
      <c r="U129" s="27"/>
      <c r="V129" s="27"/>
      <c r="W129" s="27"/>
      <c r="X129" s="27"/>
      <c r="Y129" s="27"/>
      <c r="Z129" s="27"/>
      <c r="AA129" s="27"/>
      <c r="AB129" s="27"/>
      <c r="AC129" s="27"/>
      <c r="AD129" s="27"/>
      <c r="AE129" s="27"/>
      <c r="AF129" s="27"/>
      <c r="AG129" s="28"/>
      <c r="AH129" s="3"/>
    </row>
    <row r="130" spans="1:34" s="11" customFormat="1" ht="22.5" customHeight="1" x14ac:dyDescent="0.3">
      <c r="A130" s="2">
        <v>29</v>
      </c>
      <c r="B130" s="27">
        <v>1364</v>
      </c>
      <c r="C130" s="28" t="s">
        <v>315</v>
      </c>
      <c r="D130" s="27">
        <v>2006</v>
      </c>
      <c r="E130" s="27" t="s">
        <v>816</v>
      </c>
      <c r="F130" s="27">
        <v>1</v>
      </c>
      <c r="G130" s="27">
        <v>3</v>
      </c>
      <c r="H130" s="27">
        <v>3</v>
      </c>
      <c r="I130" s="27">
        <v>1</v>
      </c>
      <c r="J130" s="27">
        <v>1</v>
      </c>
      <c r="K130" s="27">
        <v>1</v>
      </c>
      <c r="L130" s="27" t="s">
        <v>951</v>
      </c>
      <c r="M130" s="27">
        <v>2</v>
      </c>
      <c r="N130" s="27">
        <v>2</v>
      </c>
      <c r="O130" s="27">
        <v>95.3</v>
      </c>
      <c r="P130" s="27">
        <v>3</v>
      </c>
      <c r="Q130" s="31" t="s">
        <v>494</v>
      </c>
      <c r="R130" s="31"/>
      <c r="S130" s="27"/>
      <c r="T130" s="27"/>
      <c r="U130" s="27"/>
      <c r="V130" s="27">
        <v>41</v>
      </c>
      <c r="W130" s="27"/>
      <c r="X130" s="27"/>
      <c r="Y130" s="27"/>
      <c r="Z130" s="27"/>
      <c r="AA130" s="27"/>
      <c r="AB130" s="27">
        <v>19</v>
      </c>
      <c r="AC130" s="27"/>
      <c r="AD130" s="27"/>
      <c r="AE130" s="27"/>
      <c r="AF130" s="27"/>
      <c r="AG130" s="28"/>
      <c r="AH130" s="3"/>
    </row>
    <row r="131" spans="1:34" s="1" customFormat="1" ht="22.5" customHeight="1" x14ac:dyDescent="0.3">
      <c r="A131" s="2">
        <v>29</v>
      </c>
      <c r="B131" s="27">
        <v>1364</v>
      </c>
      <c r="C131" s="28" t="s">
        <v>315</v>
      </c>
      <c r="D131" s="27">
        <v>2006</v>
      </c>
      <c r="E131" s="27" t="s">
        <v>816</v>
      </c>
      <c r="F131" s="27"/>
      <c r="G131" s="27">
        <v>3</v>
      </c>
      <c r="H131" s="27">
        <v>3</v>
      </c>
      <c r="I131" s="27">
        <v>1</v>
      </c>
      <c r="J131" s="27">
        <v>1</v>
      </c>
      <c r="K131" s="27">
        <v>1</v>
      </c>
      <c r="L131" s="27" t="s">
        <v>951</v>
      </c>
      <c r="M131" s="27">
        <v>2</v>
      </c>
      <c r="N131" s="27">
        <v>2</v>
      </c>
      <c r="O131" s="27"/>
      <c r="P131" s="27">
        <v>3</v>
      </c>
      <c r="Q131" s="344"/>
      <c r="R131" s="27"/>
      <c r="S131" s="344" t="s">
        <v>688</v>
      </c>
      <c r="T131" s="27" t="s">
        <v>495</v>
      </c>
      <c r="U131" s="344" t="s">
        <v>496</v>
      </c>
      <c r="V131" s="344">
        <v>41</v>
      </c>
      <c r="W131" s="27"/>
      <c r="X131" s="27"/>
      <c r="Y131" s="27"/>
      <c r="Z131" s="27" t="s">
        <v>497</v>
      </c>
      <c r="AA131" s="344" t="s">
        <v>498</v>
      </c>
      <c r="AB131" s="344">
        <v>19</v>
      </c>
      <c r="AC131" s="27"/>
      <c r="AD131" s="27"/>
      <c r="AE131" s="27"/>
      <c r="AF131" s="344" t="s">
        <v>451</v>
      </c>
      <c r="AG131" s="345"/>
      <c r="AH131" s="3"/>
    </row>
    <row r="132" spans="1:34" s="1" customFormat="1" ht="22.5" customHeight="1" x14ac:dyDescent="0.3">
      <c r="A132" s="2">
        <v>29</v>
      </c>
      <c r="B132" s="27">
        <v>1364</v>
      </c>
      <c r="C132" s="28" t="s">
        <v>315</v>
      </c>
      <c r="D132" s="27">
        <v>2006</v>
      </c>
      <c r="E132" s="27" t="s">
        <v>816</v>
      </c>
      <c r="F132" s="27"/>
      <c r="G132" s="27">
        <v>3</v>
      </c>
      <c r="H132" s="27">
        <v>3</v>
      </c>
      <c r="I132" s="27">
        <v>1</v>
      </c>
      <c r="J132" s="27">
        <v>1</v>
      </c>
      <c r="K132" s="27">
        <v>1</v>
      </c>
      <c r="L132" s="27" t="s">
        <v>951</v>
      </c>
      <c r="M132" s="27">
        <v>2</v>
      </c>
      <c r="N132" s="27">
        <v>2</v>
      </c>
      <c r="O132" s="27"/>
      <c r="P132" s="27">
        <v>3</v>
      </c>
      <c r="Q132" s="344"/>
      <c r="R132" s="27"/>
      <c r="S132" s="344"/>
      <c r="T132" s="35">
        <v>-0.29899999999999999</v>
      </c>
      <c r="U132" s="344"/>
      <c r="V132" s="344"/>
      <c r="W132" s="27"/>
      <c r="X132" s="27"/>
      <c r="Y132" s="27"/>
      <c r="Z132" s="35">
        <v>-8.6999999999999994E-2</v>
      </c>
      <c r="AA132" s="344"/>
      <c r="AB132" s="344"/>
      <c r="AC132" s="27"/>
      <c r="AD132" s="27"/>
      <c r="AE132" s="27"/>
      <c r="AF132" s="344"/>
      <c r="AG132" s="345"/>
      <c r="AH132" s="3"/>
    </row>
    <row r="133" spans="1:34" s="1" customFormat="1" ht="22.5" customHeight="1" x14ac:dyDescent="0.3">
      <c r="A133" s="2">
        <v>29</v>
      </c>
      <c r="B133" s="27">
        <v>1364</v>
      </c>
      <c r="C133" s="28" t="s">
        <v>315</v>
      </c>
      <c r="D133" s="27">
        <v>2006</v>
      </c>
      <c r="E133" s="27" t="s">
        <v>816</v>
      </c>
      <c r="F133" s="27"/>
      <c r="G133" s="27">
        <v>3</v>
      </c>
      <c r="H133" s="27">
        <v>3</v>
      </c>
      <c r="I133" s="27">
        <v>1</v>
      </c>
      <c r="J133" s="27">
        <v>1</v>
      </c>
      <c r="K133" s="27">
        <v>1</v>
      </c>
      <c r="L133" s="27" t="s">
        <v>951</v>
      </c>
      <c r="M133" s="27">
        <v>2</v>
      </c>
      <c r="N133" s="27">
        <v>2</v>
      </c>
      <c r="O133" s="27"/>
      <c r="P133" s="27">
        <v>3</v>
      </c>
      <c r="Q133" s="344"/>
      <c r="R133" s="27"/>
      <c r="S133" s="344" t="s">
        <v>499</v>
      </c>
      <c r="T133" s="27" t="s">
        <v>500</v>
      </c>
      <c r="U133" s="344" t="s">
        <v>501</v>
      </c>
      <c r="V133" s="344">
        <v>41</v>
      </c>
      <c r="W133" s="27"/>
      <c r="X133" s="27"/>
      <c r="Y133" s="27"/>
      <c r="Z133" s="27" t="s">
        <v>502</v>
      </c>
      <c r="AA133" s="344" t="s">
        <v>503</v>
      </c>
      <c r="AB133" s="344">
        <v>19</v>
      </c>
      <c r="AC133" s="27"/>
      <c r="AD133" s="27"/>
      <c r="AE133" s="27"/>
      <c r="AF133" s="344" t="s">
        <v>451</v>
      </c>
      <c r="AG133" s="345"/>
      <c r="AH133" s="3"/>
    </row>
    <row r="134" spans="1:34" s="1" customFormat="1" ht="22.5" customHeight="1" x14ac:dyDescent="0.3">
      <c r="A134" s="2">
        <v>29</v>
      </c>
      <c r="B134" s="27">
        <v>1364</v>
      </c>
      <c r="C134" s="28" t="s">
        <v>315</v>
      </c>
      <c r="D134" s="27">
        <v>2006</v>
      </c>
      <c r="E134" s="27" t="s">
        <v>816</v>
      </c>
      <c r="F134" s="27"/>
      <c r="G134" s="27">
        <v>3</v>
      </c>
      <c r="H134" s="27">
        <v>3</v>
      </c>
      <c r="I134" s="27">
        <v>1</v>
      </c>
      <c r="J134" s="27">
        <v>1</v>
      </c>
      <c r="K134" s="27">
        <v>1</v>
      </c>
      <c r="L134" s="27" t="s">
        <v>951</v>
      </c>
      <c r="M134" s="27">
        <v>2</v>
      </c>
      <c r="N134" s="27">
        <v>2</v>
      </c>
      <c r="O134" s="27"/>
      <c r="P134" s="27">
        <v>3</v>
      </c>
      <c r="Q134" s="344"/>
      <c r="R134" s="27"/>
      <c r="S134" s="344"/>
      <c r="T134" s="35">
        <v>-0.29099999999999998</v>
      </c>
      <c r="U134" s="344"/>
      <c r="V134" s="344"/>
      <c r="W134" s="27"/>
      <c r="X134" s="27"/>
      <c r="Y134" s="27"/>
      <c r="Z134" s="35">
        <v>-1.4E-2</v>
      </c>
      <c r="AA134" s="344"/>
      <c r="AB134" s="344"/>
      <c r="AC134" s="27"/>
      <c r="AD134" s="27"/>
      <c r="AE134" s="27"/>
      <c r="AF134" s="344"/>
      <c r="AG134" s="345"/>
      <c r="AH134" s="3"/>
    </row>
    <row r="135" spans="1:34" s="1" customFormat="1" ht="22.5" customHeight="1" x14ac:dyDescent="0.3">
      <c r="A135" s="2">
        <v>29</v>
      </c>
      <c r="B135" s="27">
        <v>1364</v>
      </c>
      <c r="C135" s="28" t="s">
        <v>315</v>
      </c>
      <c r="D135" s="27">
        <v>2006</v>
      </c>
      <c r="E135" s="27" t="s">
        <v>816</v>
      </c>
      <c r="F135" s="27"/>
      <c r="G135" s="27">
        <v>3</v>
      </c>
      <c r="H135" s="27">
        <v>3</v>
      </c>
      <c r="I135" s="27">
        <v>1</v>
      </c>
      <c r="J135" s="27">
        <v>1</v>
      </c>
      <c r="K135" s="27">
        <v>1</v>
      </c>
      <c r="L135" s="27" t="s">
        <v>951</v>
      </c>
      <c r="M135" s="27">
        <v>2</v>
      </c>
      <c r="N135" s="27">
        <v>2</v>
      </c>
      <c r="O135" s="27"/>
      <c r="P135" s="27">
        <v>3</v>
      </c>
      <c r="Q135" s="27" t="s">
        <v>504</v>
      </c>
      <c r="R135" s="27"/>
      <c r="S135" s="27" t="s">
        <v>876</v>
      </c>
      <c r="T135" s="27">
        <v>2.8</v>
      </c>
      <c r="U135" s="40">
        <f t="shared" ref="U135:U154" si="11">ABS((Y135-X135)/1.35)</f>
        <v>0.44444444444444448</v>
      </c>
      <c r="V135" s="27">
        <v>41</v>
      </c>
      <c r="W135" s="27">
        <v>2.8</v>
      </c>
      <c r="X135" s="27">
        <v>2.5</v>
      </c>
      <c r="Y135" s="27">
        <v>3.1</v>
      </c>
      <c r="Z135" s="27">
        <v>2.8</v>
      </c>
      <c r="AA135" s="40">
        <f>ABS((AE135-AD135)/1.35)</f>
        <v>0.59259259259259278</v>
      </c>
      <c r="AB135" s="27">
        <v>19</v>
      </c>
      <c r="AC135" s="27">
        <v>2.8</v>
      </c>
      <c r="AD135" s="27">
        <v>2.4</v>
      </c>
      <c r="AE135" s="27">
        <v>3.2</v>
      </c>
      <c r="AF135" s="27">
        <v>0.749</v>
      </c>
      <c r="AG135" s="28"/>
      <c r="AH135" s="3"/>
    </row>
    <row r="136" spans="1:34" s="1" customFormat="1" ht="22.5" customHeight="1" x14ac:dyDescent="0.3">
      <c r="A136" s="2">
        <v>29</v>
      </c>
      <c r="B136" s="27">
        <v>1364</v>
      </c>
      <c r="C136" s="28" t="s">
        <v>315</v>
      </c>
      <c r="D136" s="27">
        <v>2006</v>
      </c>
      <c r="E136" s="27" t="s">
        <v>816</v>
      </c>
      <c r="F136" s="27"/>
      <c r="G136" s="27">
        <v>3</v>
      </c>
      <c r="H136" s="27">
        <v>3</v>
      </c>
      <c r="I136" s="27">
        <v>1</v>
      </c>
      <c r="J136" s="27">
        <v>1</v>
      </c>
      <c r="K136" s="27">
        <v>1</v>
      </c>
      <c r="L136" s="27" t="s">
        <v>951</v>
      </c>
      <c r="M136" s="27">
        <v>2</v>
      </c>
      <c r="N136" s="27">
        <v>2</v>
      </c>
      <c r="O136" s="27"/>
      <c r="P136" s="27">
        <v>3</v>
      </c>
      <c r="Q136" s="60" t="s">
        <v>504</v>
      </c>
      <c r="R136" s="66" t="s">
        <v>811</v>
      </c>
      <c r="S136" s="60" t="s">
        <v>266</v>
      </c>
      <c r="T136" s="27">
        <v>1.9</v>
      </c>
      <c r="U136" s="40">
        <f t="shared" si="11"/>
        <v>0.44444444444444448</v>
      </c>
      <c r="V136" s="27">
        <v>41</v>
      </c>
      <c r="W136" s="27">
        <v>1.9</v>
      </c>
      <c r="X136" s="27">
        <v>2.2000000000000002</v>
      </c>
      <c r="Y136" s="27">
        <v>1.6</v>
      </c>
      <c r="Z136" s="27">
        <v>2.7</v>
      </c>
      <c r="AA136" s="40">
        <f>ABS((AE136-AD136)/1.35)</f>
        <v>0.7407407407407407</v>
      </c>
      <c r="AB136" s="27">
        <v>19</v>
      </c>
      <c r="AC136" s="27">
        <v>2.7</v>
      </c>
      <c r="AD136" s="27">
        <v>3.2</v>
      </c>
      <c r="AE136" s="27">
        <v>2.2000000000000002</v>
      </c>
      <c r="AF136" s="27">
        <v>1.7000000000000001E-2</v>
      </c>
      <c r="AG136" s="28" t="s">
        <v>505</v>
      </c>
      <c r="AH136" s="3"/>
    </row>
    <row r="137" spans="1:34" s="1" customFormat="1" ht="22.5" customHeight="1" x14ac:dyDescent="0.3">
      <c r="A137" s="2">
        <v>29</v>
      </c>
      <c r="B137" s="27">
        <v>1364</v>
      </c>
      <c r="C137" s="28" t="s">
        <v>944</v>
      </c>
      <c r="D137" s="27">
        <v>2006</v>
      </c>
      <c r="E137" s="27" t="s">
        <v>816</v>
      </c>
      <c r="F137" s="27"/>
      <c r="G137" s="27">
        <v>3</v>
      </c>
      <c r="H137" s="27">
        <v>3</v>
      </c>
      <c r="I137" s="27">
        <v>1</v>
      </c>
      <c r="J137" s="27">
        <v>1</v>
      </c>
      <c r="K137" s="27">
        <v>1</v>
      </c>
      <c r="L137" s="27" t="s">
        <v>951</v>
      </c>
      <c r="M137" s="27">
        <v>2</v>
      </c>
      <c r="N137" s="27">
        <v>2</v>
      </c>
      <c r="O137" s="27"/>
      <c r="P137" s="27">
        <v>3</v>
      </c>
      <c r="Q137" s="27" t="s">
        <v>504</v>
      </c>
      <c r="R137" s="31" t="s">
        <v>877</v>
      </c>
      <c r="S137" s="27" t="s">
        <v>266</v>
      </c>
      <c r="T137" s="27">
        <f>T136-T135</f>
        <v>-0.89999999999999991</v>
      </c>
      <c r="U137" s="40">
        <f t="shared" si="11"/>
        <v>0.88888888888888895</v>
      </c>
      <c r="V137" s="27">
        <v>41</v>
      </c>
      <c r="W137" s="27">
        <f>W136-W135</f>
        <v>-0.89999999999999991</v>
      </c>
      <c r="X137" s="27">
        <f>X136-X135</f>
        <v>-0.29999999999999982</v>
      </c>
      <c r="Y137" s="27">
        <f>Y136-Y135</f>
        <v>-1.5</v>
      </c>
      <c r="Z137" s="27">
        <f>Z136-Z135</f>
        <v>-9.9999999999999645E-2</v>
      </c>
      <c r="AA137" s="40">
        <f>ABS((AE137-AD137)/1.35)</f>
        <v>1.3333333333333335</v>
      </c>
      <c r="AB137" s="27">
        <v>19</v>
      </c>
      <c r="AC137" s="27">
        <f>AC136-AC135</f>
        <v>-9.9999999999999645E-2</v>
      </c>
      <c r="AD137" s="27">
        <f>AD136-AD135</f>
        <v>0.80000000000000027</v>
      </c>
      <c r="AE137" s="27">
        <f>AE136-AE135</f>
        <v>-1</v>
      </c>
      <c r="AF137" s="27"/>
      <c r="AG137" s="28"/>
      <c r="AH137" s="3"/>
    </row>
    <row r="138" spans="1:34" s="1" customFormat="1" ht="22.5" customHeight="1" x14ac:dyDescent="0.3">
      <c r="A138" s="2">
        <v>29</v>
      </c>
      <c r="B138" s="27">
        <v>1364</v>
      </c>
      <c r="C138" s="28" t="s">
        <v>315</v>
      </c>
      <c r="D138" s="27">
        <v>2006</v>
      </c>
      <c r="E138" s="27" t="s">
        <v>816</v>
      </c>
      <c r="F138" s="27"/>
      <c r="G138" s="27">
        <v>3</v>
      </c>
      <c r="H138" s="27">
        <v>3</v>
      </c>
      <c r="I138" s="27">
        <v>1</v>
      </c>
      <c r="J138" s="27">
        <v>1</v>
      </c>
      <c r="K138" s="27">
        <v>1</v>
      </c>
      <c r="L138" s="27" t="s">
        <v>951</v>
      </c>
      <c r="M138" s="27">
        <v>2</v>
      </c>
      <c r="N138" s="27">
        <v>2</v>
      </c>
      <c r="O138" s="27"/>
      <c r="P138" s="27">
        <v>3</v>
      </c>
      <c r="Q138" s="27" t="s">
        <v>453</v>
      </c>
      <c r="R138" s="27"/>
      <c r="S138" s="27" t="s">
        <v>266</v>
      </c>
      <c r="T138" s="27">
        <v>2.6</v>
      </c>
      <c r="U138" s="40">
        <f t="shared" si="11"/>
        <v>0.66666666666666652</v>
      </c>
      <c r="V138" s="27">
        <v>41</v>
      </c>
      <c r="W138" s="27">
        <v>2.6</v>
      </c>
      <c r="X138" s="27">
        <v>3</v>
      </c>
      <c r="Y138" s="27">
        <v>2.1</v>
      </c>
      <c r="Z138" s="27">
        <v>3.9</v>
      </c>
      <c r="AA138" s="40">
        <f t="shared" ref="AA138:AA154" si="12">ABS((AE138-AD138)/1.35)</f>
        <v>0.74074074074074103</v>
      </c>
      <c r="AB138" s="27">
        <v>19</v>
      </c>
      <c r="AC138" s="27">
        <v>3.9</v>
      </c>
      <c r="AD138" s="27">
        <v>4.4000000000000004</v>
      </c>
      <c r="AE138" s="27">
        <v>3.4</v>
      </c>
      <c r="AF138" s="27">
        <v>2E-3</v>
      </c>
      <c r="AG138" s="28"/>
      <c r="AH138" s="3"/>
    </row>
    <row r="139" spans="1:34" s="1" customFormat="1" ht="22.5" customHeight="1" x14ac:dyDescent="0.3">
      <c r="A139" s="2">
        <v>29</v>
      </c>
      <c r="B139" s="27">
        <v>1364</v>
      </c>
      <c r="C139" s="28" t="s">
        <v>315</v>
      </c>
      <c r="D139" s="27">
        <v>2006</v>
      </c>
      <c r="E139" s="27" t="s">
        <v>816</v>
      </c>
      <c r="F139" s="27"/>
      <c r="G139" s="27">
        <v>3</v>
      </c>
      <c r="H139" s="27">
        <v>3</v>
      </c>
      <c r="I139" s="27">
        <v>1</v>
      </c>
      <c r="J139" s="27">
        <v>1</v>
      </c>
      <c r="K139" s="27">
        <v>1</v>
      </c>
      <c r="L139" s="27" t="s">
        <v>951</v>
      </c>
      <c r="M139" s="27">
        <v>2</v>
      </c>
      <c r="N139" s="27">
        <v>2</v>
      </c>
      <c r="O139" s="27"/>
      <c r="P139" s="27">
        <v>3</v>
      </c>
      <c r="Q139" s="27" t="s">
        <v>506</v>
      </c>
      <c r="R139" s="27"/>
      <c r="S139" s="27" t="s">
        <v>266</v>
      </c>
      <c r="T139" s="27">
        <v>1.4</v>
      </c>
      <c r="U139" s="40">
        <f t="shared" si="11"/>
        <v>0.44444444444444431</v>
      </c>
      <c r="V139" s="27">
        <v>41</v>
      </c>
      <c r="W139" s="27">
        <v>1.4</v>
      </c>
      <c r="X139" s="27">
        <v>1.7</v>
      </c>
      <c r="Y139" s="27">
        <v>1.1000000000000001</v>
      </c>
      <c r="Z139" s="27">
        <v>2.1</v>
      </c>
      <c r="AA139" s="40">
        <f t="shared" si="12"/>
        <v>1.037037037037037</v>
      </c>
      <c r="AB139" s="27">
        <v>19</v>
      </c>
      <c r="AC139" s="27">
        <v>2.1</v>
      </c>
      <c r="AD139" s="27">
        <v>2.8</v>
      </c>
      <c r="AE139" s="27">
        <v>1.4</v>
      </c>
      <c r="AF139" s="27">
        <v>0.32100000000000001</v>
      </c>
      <c r="AG139" s="28"/>
      <c r="AH139" s="3"/>
    </row>
    <row r="140" spans="1:34" s="1" customFormat="1" ht="22.5" customHeight="1" x14ac:dyDescent="0.3">
      <c r="A140" s="2">
        <v>29</v>
      </c>
      <c r="B140" s="27">
        <v>1364</v>
      </c>
      <c r="C140" s="28" t="s">
        <v>315</v>
      </c>
      <c r="D140" s="27">
        <v>2006</v>
      </c>
      <c r="E140" s="27" t="s">
        <v>816</v>
      </c>
      <c r="F140" s="27"/>
      <c r="G140" s="27">
        <v>3</v>
      </c>
      <c r="H140" s="27">
        <v>3</v>
      </c>
      <c r="I140" s="27">
        <v>1</v>
      </c>
      <c r="J140" s="27">
        <v>1</v>
      </c>
      <c r="K140" s="27">
        <v>1</v>
      </c>
      <c r="L140" s="27" t="s">
        <v>951</v>
      </c>
      <c r="M140" s="27">
        <v>2</v>
      </c>
      <c r="N140" s="27">
        <v>2</v>
      </c>
      <c r="O140" s="27"/>
      <c r="P140" s="27">
        <v>3</v>
      </c>
      <c r="Q140" s="27" t="s">
        <v>507</v>
      </c>
      <c r="R140" s="27"/>
      <c r="S140" s="27" t="s">
        <v>266</v>
      </c>
      <c r="T140" s="27">
        <v>1.7</v>
      </c>
      <c r="U140" s="40">
        <f t="shared" si="11"/>
        <v>0.5185185185185186</v>
      </c>
      <c r="V140" s="27">
        <v>41</v>
      </c>
      <c r="W140" s="27">
        <v>1.7</v>
      </c>
      <c r="X140" s="27">
        <v>2.1</v>
      </c>
      <c r="Y140" s="27">
        <v>1.4</v>
      </c>
      <c r="Z140" s="27">
        <v>2.2999999999999998</v>
      </c>
      <c r="AA140" s="40">
        <f t="shared" si="12"/>
        <v>0.74074074074074048</v>
      </c>
      <c r="AB140" s="27">
        <v>19</v>
      </c>
      <c r="AC140" s="27">
        <v>2.2999999999999998</v>
      </c>
      <c r="AD140" s="27">
        <v>2.8</v>
      </c>
      <c r="AE140" s="27">
        <v>1.8</v>
      </c>
      <c r="AF140" s="27">
        <v>0.8</v>
      </c>
      <c r="AG140" s="28"/>
      <c r="AH140" s="3"/>
    </row>
    <row r="141" spans="1:34" s="1" customFormat="1" ht="22.5" customHeight="1" x14ac:dyDescent="0.3">
      <c r="A141" s="2">
        <v>29</v>
      </c>
      <c r="B141" s="27">
        <v>1364</v>
      </c>
      <c r="C141" s="28" t="s">
        <v>315</v>
      </c>
      <c r="D141" s="27">
        <v>2006</v>
      </c>
      <c r="E141" s="27" t="s">
        <v>816</v>
      </c>
      <c r="F141" s="27"/>
      <c r="G141" s="27">
        <v>3</v>
      </c>
      <c r="H141" s="27">
        <v>3</v>
      </c>
      <c r="I141" s="27">
        <v>1</v>
      </c>
      <c r="J141" s="27">
        <v>1</v>
      </c>
      <c r="K141" s="27">
        <v>1</v>
      </c>
      <c r="L141" s="27" t="s">
        <v>951</v>
      </c>
      <c r="M141" s="27">
        <v>2</v>
      </c>
      <c r="N141" s="27">
        <v>2</v>
      </c>
      <c r="O141" s="27"/>
      <c r="P141" s="27">
        <v>3</v>
      </c>
      <c r="Q141" s="27" t="s">
        <v>508</v>
      </c>
      <c r="R141" s="27"/>
      <c r="S141" s="27" t="s">
        <v>266</v>
      </c>
      <c r="T141" s="27">
        <v>2.7</v>
      </c>
      <c r="U141" s="40">
        <f t="shared" si="11"/>
        <v>0.66666666666666685</v>
      </c>
      <c r="V141" s="27">
        <v>41</v>
      </c>
      <c r="W141" s="27">
        <v>2.7</v>
      </c>
      <c r="X141" s="27">
        <v>3.2</v>
      </c>
      <c r="Y141" s="27">
        <v>2.2999999999999998</v>
      </c>
      <c r="Z141" s="27">
        <v>3.7</v>
      </c>
      <c r="AA141" s="40">
        <f t="shared" si="12"/>
        <v>1.0370370370370372</v>
      </c>
      <c r="AB141" s="27">
        <v>19</v>
      </c>
      <c r="AC141" s="27">
        <v>3.7</v>
      </c>
      <c r="AD141" s="27">
        <v>4.4000000000000004</v>
      </c>
      <c r="AE141" s="27">
        <v>3</v>
      </c>
      <c r="AF141" s="27">
        <v>7.2999999999999995E-2</v>
      </c>
      <c r="AG141" s="28"/>
      <c r="AH141" s="3"/>
    </row>
    <row r="142" spans="1:34" s="1" customFormat="1" ht="22.5" customHeight="1" x14ac:dyDescent="0.3">
      <c r="A142" s="2">
        <v>29</v>
      </c>
      <c r="B142" s="27">
        <v>1364</v>
      </c>
      <c r="C142" s="28" t="s">
        <v>315</v>
      </c>
      <c r="D142" s="27">
        <v>2006</v>
      </c>
      <c r="E142" s="27" t="s">
        <v>816</v>
      </c>
      <c r="F142" s="27"/>
      <c r="G142" s="27">
        <v>3</v>
      </c>
      <c r="H142" s="27">
        <v>3</v>
      </c>
      <c r="I142" s="27">
        <v>1</v>
      </c>
      <c r="J142" s="27">
        <v>1</v>
      </c>
      <c r="K142" s="27">
        <v>1</v>
      </c>
      <c r="L142" s="27" t="s">
        <v>951</v>
      </c>
      <c r="M142" s="27">
        <v>2</v>
      </c>
      <c r="N142" s="27">
        <v>2</v>
      </c>
      <c r="O142" s="27"/>
      <c r="P142" s="27">
        <v>3</v>
      </c>
      <c r="Q142" s="27" t="s">
        <v>509</v>
      </c>
      <c r="R142" s="27"/>
      <c r="S142" s="27" t="s">
        <v>806</v>
      </c>
      <c r="T142" s="27">
        <v>1.9</v>
      </c>
      <c r="U142" s="40">
        <f t="shared" si="11"/>
        <v>0.5185185185185186</v>
      </c>
      <c r="V142" s="27">
        <v>41</v>
      </c>
      <c r="W142" s="27">
        <v>1.9</v>
      </c>
      <c r="X142" s="27">
        <v>2.2000000000000002</v>
      </c>
      <c r="Y142" s="27">
        <v>1.5</v>
      </c>
      <c r="Z142" s="27">
        <v>3.1</v>
      </c>
      <c r="AA142" s="40">
        <f t="shared" si="12"/>
        <v>1.1111111111111109</v>
      </c>
      <c r="AB142" s="27">
        <v>19</v>
      </c>
      <c r="AC142" s="27">
        <v>3.1</v>
      </c>
      <c r="AD142" s="27">
        <v>3.8</v>
      </c>
      <c r="AE142" s="27">
        <v>2.2999999999999998</v>
      </c>
      <c r="AF142" s="27">
        <v>8.0000000000000002E-3</v>
      </c>
      <c r="AG142" s="28"/>
      <c r="AH142" s="3"/>
    </row>
    <row r="143" spans="1:34" s="1" customFormat="1" ht="22.5" customHeight="1" x14ac:dyDescent="0.3">
      <c r="A143" s="2">
        <v>29</v>
      </c>
      <c r="B143" s="27">
        <v>1364</v>
      </c>
      <c r="C143" s="28" t="s">
        <v>315</v>
      </c>
      <c r="D143" s="27">
        <v>2006</v>
      </c>
      <c r="E143" s="27" t="s">
        <v>816</v>
      </c>
      <c r="F143" s="27"/>
      <c r="G143" s="27">
        <v>3</v>
      </c>
      <c r="H143" s="27">
        <v>3</v>
      </c>
      <c r="I143" s="27">
        <v>1</v>
      </c>
      <c r="J143" s="27">
        <v>1</v>
      </c>
      <c r="K143" s="27">
        <v>1</v>
      </c>
      <c r="L143" s="27" t="s">
        <v>951</v>
      </c>
      <c r="M143" s="27">
        <v>2</v>
      </c>
      <c r="N143" s="27">
        <v>2</v>
      </c>
      <c r="O143" s="27"/>
      <c r="P143" s="27">
        <v>3</v>
      </c>
      <c r="Q143" s="27" t="s">
        <v>510</v>
      </c>
      <c r="R143" s="27"/>
      <c r="S143" s="27" t="s">
        <v>266</v>
      </c>
      <c r="T143" s="27">
        <v>1.6</v>
      </c>
      <c r="U143" s="40">
        <f t="shared" si="11"/>
        <v>0.51851851851851849</v>
      </c>
      <c r="V143" s="27">
        <v>41</v>
      </c>
      <c r="W143" s="27">
        <v>1.6</v>
      </c>
      <c r="X143" s="27">
        <v>2</v>
      </c>
      <c r="Y143" s="27">
        <v>1.3</v>
      </c>
      <c r="Z143" s="27">
        <v>1.9</v>
      </c>
      <c r="AA143" s="40">
        <f t="shared" si="12"/>
        <v>0.81481481481481466</v>
      </c>
      <c r="AB143" s="27">
        <v>19</v>
      </c>
      <c r="AC143" s="27">
        <v>1.9</v>
      </c>
      <c r="AD143" s="27">
        <v>2.4</v>
      </c>
      <c r="AE143" s="27">
        <v>1.3</v>
      </c>
      <c r="AF143" s="27">
        <v>0.73199999999999998</v>
      </c>
      <c r="AG143" s="28"/>
      <c r="AH143" s="3"/>
    </row>
    <row r="144" spans="1:34" s="1" customFormat="1" ht="22.5" customHeight="1" x14ac:dyDescent="0.3">
      <c r="A144" s="2">
        <v>29</v>
      </c>
      <c r="B144" s="27">
        <v>1364</v>
      </c>
      <c r="C144" s="28" t="s">
        <v>315</v>
      </c>
      <c r="D144" s="27">
        <v>2006</v>
      </c>
      <c r="E144" s="27" t="s">
        <v>816</v>
      </c>
      <c r="F144" s="27"/>
      <c r="G144" s="27">
        <v>3</v>
      </c>
      <c r="H144" s="27">
        <v>3</v>
      </c>
      <c r="I144" s="27">
        <v>1</v>
      </c>
      <c r="J144" s="27">
        <v>1</v>
      </c>
      <c r="K144" s="27">
        <v>1</v>
      </c>
      <c r="L144" s="27" t="s">
        <v>951</v>
      </c>
      <c r="M144" s="27">
        <v>2</v>
      </c>
      <c r="N144" s="27">
        <v>2</v>
      </c>
      <c r="O144" s="27"/>
      <c r="P144" s="27">
        <v>3</v>
      </c>
      <c r="Q144" s="27" t="s">
        <v>511</v>
      </c>
      <c r="R144" s="27"/>
      <c r="S144" s="27" t="s">
        <v>266</v>
      </c>
      <c r="T144" s="27">
        <v>1.2</v>
      </c>
      <c r="U144" s="40">
        <f t="shared" si="11"/>
        <v>0.44444444444444442</v>
      </c>
      <c r="V144" s="27">
        <v>41</v>
      </c>
      <c r="W144" s="27">
        <v>1.2</v>
      </c>
      <c r="X144" s="27">
        <v>1.5</v>
      </c>
      <c r="Y144" s="27">
        <v>0.9</v>
      </c>
      <c r="Z144" s="27">
        <v>1.8</v>
      </c>
      <c r="AA144" s="40">
        <f t="shared" si="12"/>
        <v>0.74074074074074048</v>
      </c>
      <c r="AB144" s="27">
        <v>19</v>
      </c>
      <c r="AC144" s="27">
        <v>1.8</v>
      </c>
      <c r="AD144" s="27">
        <v>2.2999999999999998</v>
      </c>
      <c r="AE144" s="27">
        <v>1.3</v>
      </c>
      <c r="AF144" s="27">
        <v>0.41</v>
      </c>
      <c r="AG144" s="28"/>
      <c r="AH144" s="3"/>
    </row>
    <row r="145" spans="1:34" s="1" customFormat="1" ht="22.5" customHeight="1" x14ac:dyDescent="0.3">
      <c r="A145" s="2">
        <v>29</v>
      </c>
      <c r="B145" s="27">
        <v>1364</v>
      </c>
      <c r="C145" s="28" t="s">
        <v>315</v>
      </c>
      <c r="D145" s="27">
        <v>2006</v>
      </c>
      <c r="E145" s="27" t="s">
        <v>816</v>
      </c>
      <c r="F145" s="27"/>
      <c r="G145" s="27">
        <v>3</v>
      </c>
      <c r="H145" s="27">
        <v>3</v>
      </c>
      <c r="I145" s="27">
        <v>1</v>
      </c>
      <c r="J145" s="27">
        <v>1</v>
      </c>
      <c r="K145" s="27">
        <v>1</v>
      </c>
      <c r="L145" s="27" t="s">
        <v>951</v>
      </c>
      <c r="M145" s="27">
        <v>2</v>
      </c>
      <c r="N145" s="27">
        <v>2</v>
      </c>
      <c r="O145" s="27"/>
      <c r="P145" s="27">
        <v>3</v>
      </c>
      <c r="Q145" s="31" t="s">
        <v>874</v>
      </c>
      <c r="R145" s="31" t="s">
        <v>729</v>
      </c>
      <c r="S145" s="27" t="s">
        <v>266</v>
      </c>
      <c r="T145" s="27">
        <v>4.3</v>
      </c>
      <c r="U145" s="40">
        <f t="shared" si="11"/>
        <v>0.88888888888888862</v>
      </c>
      <c r="V145" s="27">
        <v>41</v>
      </c>
      <c r="W145" s="27">
        <v>4.3</v>
      </c>
      <c r="X145" s="27">
        <v>3.4</v>
      </c>
      <c r="Y145" s="27">
        <v>4.5999999999999996</v>
      </c>
      <c r="Z145" s="27">
        <v>6.4</v>
      </c>
      <c r="AA145" s="40">
        <f t="shared" si="12"/>
        <v>3.2592592592592595</v>
      </c>
      <c r="AB145" s="27">
        <v>19</v>
      </c>
      <c r="AC145" s="27">
        <v>6.4</v>
      </c>
      <c r="AD145" s="27">
        <v>4</v>
      </c>
      <c r="AE145" s="27">
        <v>8.4</v>
      </c>
      <c r="AF145" s="27" t="s">
        <v>258</v>
      </c>
      <c r="AG145" s="28" t="s">
        <v>505</v>
      </c>
      <c r="AH145" s="3"/>
    </row>
    <row r="146" spans="1:34" s="1" customFormat="1" ht="22.5" customHeight="1" x14ac:dyDescent="0.3">
      <c r="A146" s="2">
        <v>29</v>
      </c>
      <c r="B146" s="27">
        <v>1364</v>
      </c>
      <c r="C146" s="28" t="s">
        <v>315</v>
      </c>
      <c r="D146" s="27">
        <v>2006</v>
      </c>
      <c r="E146" s="27" t="s">
        <v>816</v>
      </c>
      <c r="F146" s="27"/>
      <c r="G146" s="27">
        <v>3</v>
      </c>
      <c r="H146" s="27">
        <v>3</v>
      </c>
      <c r="I146" s="27">
        <v>1</v>
      </c>
      <c r="J146" s="27">
        <v>1</v>
      </c>
      <c r="K146" s="27">
        <v>1</v>
      </c>
      <c r="L146" s="27" t="s">
        <v>951</v>
      </c>
      <c r="M146" s="27">
        <v>2</v>
      </c>
      <c r="N146" s="27">
        <v>2</v>
      </c>
      <c r="O146" s="27"/>
      <c r="P146" s="27">
        <v>3</v>
      </c>
      <c r="Q146" s="31" t="s">
        <v>512</v>
      </c>
      <c r="R146" s="31"/>
      <c r="S146" s="27" t="s">
        <v>266</v>
      </c>
      <c r="T146" s="27">
        <v>3</v>
      </c>
      <c r="U146" s="40">
        <f t="shared" si="11"/>
        <v>0.51851851851851827</v>
      </c>
      <c r="V146" s="27">
        <v>41</v>
      </c>
      <c r="W146" s="27">
        <v>3</v>
      </c>
      <c r="X146" s="27">
        <v>2.6</v>
      </c>
      <c r="Y146" s="27">
        <v>3.3</v>
      </c>
      <c r="Z146" s="27">
        <v>4.5</v>
      </c>
      <c r="AA146" s="40">
        <f t="shared" si="12"/>
        <v>1.7777777777777777</v>
      </c>
      <c r="AB146" s="27">
        <v>19</v>
      </c>
      <c r="AC146" s="27">
        <v>4.5</v>
      </c>
      <c r="AD146" s="27">
        <v>2.9</v>
      </c>
      <c r="AE146" s="27">
        <v>5.3</v>
      </c>
      <c r="AF146" s="27" t="s">
        <v>258</v>
      </c>
      <c r="AG146" s="28"/>
      <c r="AH146" s="3"/>
    </row>
    <row r="147" spans="1:34" s="1" customFormat="1" ht="22.5" customHeight="1" x14ac:dyDescent="0.3">
      <c r="A147" s="2">
        <v>29</v>
      </c>
      <c r="B147" s="27">
        <v>1364</v>
      </c>
      <c r="C147" s="28" t="s">
        <v>315</v>
      </c>
      <c r="D147" s="27">
        <v>2006</v>
      </c>
      <c r="E147" s="27" t="s">
        <v>816</v>
      </c>
      <c r="F147" s="27"/>
      <c r="G147" s="27">
        <v>3</v>
      </c>
      <c r="H147" s="27">
        <v>3</v>
      </c>
      <c r="I147" s="27">
        <v>1</v>
      </c>
      <c r="J147" s="27">
        <v>1</v>
      </c>
      <c r="K147" s="27">
        <v>1</v>
      </c>
      <c r="L147" s="27" t="s">
        <v>951</v>
      </c>
      <c r="M147" s="27">
        <v>2</v>
      </c>
      <c r="N147" s="27">
        <v>2</v>
      </c>
      <c r="O147" s="27"/>
      <c r="P147" s="27">
        <v>3</v>
      </c>
      <c r="Q147" s="31" t="s">
        <v>513</v>
      </c>
      <c r="R147" s="31"/>
      <c r="S147" s="27" t="s">
        <v>266</v>
      </c>
      <c r="T147" s="27">
        <v>1</v>
      </c>
      <c r="U147" s="40">
        <f t="shared" si="11"/>
        <v>0.22222222222222224</v>
      </c>
      <c r="V147" s="27">
        <v>41</v>
      </c>
      <c r="W147" s="27">
        <v>1</v>
      </c>
      <c r="X147" s="27">
        <v>0.8</v>
      </c>
      <c r="Y147" s="27">
        <v>1.1000000000000001</v>
      </c>
      <c r="Z147" s="27">
        <v>0.8</v>
      </c>
      <c r="AA147" s="40">
        <f t="shared" si="12"/>
        <v>0.44444444444444448</v>
      </c>
      <c r="AB147" s="27">
        <v>19</v>
      </c>
      <c r="AC147" s="27">
        <v>0.8</v>
      </c>
      <c r="AD147" s="27">
        <v>0.5</v>
      </c>
      <c r="AE147" s="27">
        <v>1.1000000000000001</v>
      </c>
      <c r="AF147" s="27">
        <v>0.10100000000000001</v>
      </c>
      <c r="AG147" s="28"/>
      <c r="AH147" s="3"/>
    </row>
    <row r="148" spans="1:34" s="1" customFormat="1" ht="22.5" customHeight="1" x14ac:dyDescent="0.3">
      <c r="A148" s="2">
        <v>29</v>
      </c>
      <c r="B148" s="27">
        <v>1364</v>
      </c>
      <c r="C148" s="28" t="s">
        <v>315</v>
      </c>
      <c r="D148" s="27">
        <v>2006</v>
      </c>
      <c r="E148" s="27" t="s">
        <v>816</v>
      </c>
      <c r="F148" s="27"/>
      <c r="G148" s="27">
        <v>3</v>
      </c>
      <c r="H148" s="27">
        <v>3</v>
      </c>
      <c r="I148" s="27">
        <v>1</v>
      </c>
      <c r="J148" s="27">
        <v>1</v>
      </c>
      <c r="K148" s="27">
        <v>1</v>
      </c>
      <c r="L148" s="27" t="s">
        <v>951</v>
      </c>
      <c r="M148" s="27">
        <v>2</v>
      </c>
      <c r="N148" s="27">
        <v>2</v>
      </c>
      <c r="O148" s="27"/>
      <c r="P148" s="27">
        <v>3</v>
      </c>
      <c r="Q148" s="31" t="s">
        <v>514</v>
      </c>
      <c r="R148" s="31"/>
      <c r="S148" s="27" t="s">
        <v>266</v>
      </c>
      <c r="T148" s="27">
        <v>0.1</v>
      </c>
      <c r="U148" s="40">
        <f t="shared" si="11"/>
        <v>7.407407407407407E-2</v>
      </c>
      <c r="V148" s="27">
        <v>41</v>
      </c>
      <c r="W148" s="27">
        <v>0.1</v>
      </c>
      <c r="X148" s="27">
        <v>0.1</v>
      </c>
      <c r="Y148" s="27">
        <v>0.2</v>
      </c>
      <c r="Z148" s="27">
        <v>1.3</v>
      </c>
      <c r="AA148" s="40">
        <f t="shared" si="12"/>
        <v>0.66666666666666663</v>
      </c>
      <c r="AB148" s="27">
        <v>19</v>
      </c>
      <c r="AC148" s="27">
        <v>1.3</v>
      </c>
      <c r="AD148" s="27">
        <v>0.6</v>
      </c>
      <c r="AE148" s="27">
        <v>1.5</v>
      </c>
      <c r="AF148" s="27" t="s">
        <v>258</v>
      </c>
      <c r="AG148" s="28"/>
      <c r="AH148" s="3"/>
    </row>
    <row r="149" spans="1:34" s="1" customFormat="1" ht="22.5" customHeight="1" x14ac:dyDescent="0.3">
      <c r="A149" s="2">
        <v>29</v>
      </c>
      <c r="B149" s="27">
        <v>1364</v>
      </c>
      <c r="C149" s="28" t="s">
        <v>315</v>
      </c>
      <c r="D149" s="27">
        <v>2006</v>
      </c>
      <c r="E149" s="27" t="s">
        <v>816</v>
      </c>
      <c r="F149" s="27"/>
      <c r="G149" s="27">
        <v>3</v>
      </c>
      <c r="H149" s="27">
        <v>3</v>
      </c>
      <c r="I149" s="27">
        <v>1</v>
      </c>
      <c r="J149" s="27">
        <v>1</v>
      </c>
      <c r="K149" s="27">
        <v>1</v>
      </c>
      <c r="L149" s="27" t="s">
        <v>951</v>
      </c>
      <c r="M149" s="27">
        <v>2</v>
      </c>
      <c r="N149" s="27">
        <v>2</v>
      </c>
      <c r="O149" s="27"/>
      <c r="P149" s="27">
        <v>3</v>
      </c>
      <c r="Q149" s="31" t="s">
        <v>395</v>
      </c>
      <c r="R149" s="31" t="s">
        <v>810</v>
      </c>
      <c r="S149" s="27" t="s">
        <v>266</v>
      </c>
      <c r="T149" s="27">
        <v>0.8</v>
      </c>
      <c r="U149" s="40">
        <f t="shared" si="11"/>
        <v>7.4074074074074139E-2</v>
      </c>
      <c r="V149" s="27">
        <v>41</v>
      </c>
      <c r="W149" s="27">
        <v>0.8</v>
      </c>
      <c r="X149" s="27">
        <v>0.7</v>
      </c>
      <c r="Y149" s="27">
        <v>0.8</v>
      </c>
      <c r="Z149" s="27">
        <v>0.9</v>
      </c>
      <c r="AA149" s="40">
        <f t="shared" si="12"/>
        <v>0.44444444444444448</v>
      </c>
      <c r="AB149" s="27">
        <v>19</v>
      </c>
      <c r="AC149" s="27">
        <v>0.9</v>
      </c>
      <c r="AD149" s="27">
        <v>0.5</v>
      </c>
      <c r="AE149" s="27">
        <v>1.1000000000000001</v>
      </c>
      <c r="AF149" s="27">
        <v>0.115</v>
      </c>
      <c r="AG149" s="29"/>
      <c r="AH149" s="3"/>
    </row>
    <row r="150" spans="1:34" s="1" customFormat="1" ht="22.5" customHeight="1" x14ac:dyDescent="0.3">
      <c r="A150" s="2">
        <v>29</v>
      </c>
      <c r="B150" s="27">
        <v>1364</v>
      </c>
      <c r="C150" s="28" t="s">
        <v>315</v>
      </c>
      <c r="D150" s="27">
        <v>2006</v>
      </c>
      <c r="E150" s="27" t="s">
        <v>816</v>
      </c>
      <c r="F150" s="27"/>
      <c r="G150" s="27">
        <v>3</v>
      </c>
      <c r="H150" s="27">
        <v>3</v>
      </c>
      <c r="I150" s="27">
        <v>1</v>
      </c>
      <c r="J150" s="27">
        <v>1</v>
      </c>
      <c r="K150" s="27">
        <v>1</v>
      </c>
      <c r="L150" s="27" t="s">
        <v>951</v>
      </c>
      <c r="M150" s="27">
        <v>2</v>
      </c>
      <c r="N150" s="27">
        <v>2</v>
      </c>
      <c r="O150" s="27"/>
      <c r="P150" s="27">
        <v>3</v>
      </c>
      <c r="Q150" s="31" t="s">
        <v>875</v>
      </c>
      <c r="R150" s="31"/>
      <c r="S150" s="27" t="s">
        <v>266</v>
      </c>
      <c r="T150" s="27">
        <v>4.4000000000000004</v>
      </c>
      <c r="U150" s="40">
        <f t="shared" si="11"/>
        <v>0.22222222222222207</v>
      </c>
      <c r="V150" s="27">
        <v>41</v>
      </c>
      <c r="W150" s="27">
        <v>4.4000000000000004</v>
      </c>
      <c r="X150" s="27">
        <v>4.3</v>
      </c>
      <c r="Y150" s="27">
        <v>4.5999999999999996</v>
      </c>
      <c r="Z150" s="27">
        <v>8.4</v>
      </c>
      <c r="AA150" s="40">
        <f t="shared" si="12"/>
        <v>0.96296296296296346</v>
      </c>
      <c r="AB150" s="27">
        <v>19</v>
      </c>
      <c r="AC150" s="27">
        <v>8.4</v>
      </c>
      <c r="AD150" s="27">
        <v>7.5</v>
      </c>
      <c r="AE150" s="27">
        <v>8.8000000000000007</v>
      </c>
      <c r="AF150" s="27" t="s">
        <v>258</v>
      </c>
      <c r="AG150" s="28"/>
      <c r="AH150" s="3"/>
    </row>
    <row r="151" spans="1:34" s="1" customFormat="1" ht="22.5" customHeight="1" x14ac:dyDescent="0.3">
      <c r="A151" s="2">
        <v>29</v>
      </c>
      <c r="B151" s="27">
        <v>1364</v>
      </c>
      <c r="C151" s="28" t="s">
        <v>315</v>
      </c>
      <c r="D151" s="27">
        <v>2006</v>
      </c>
      <c r="E151" s="27" t="s">
        <v>816</v>
      </c>
      <c r="F151" s="27"/>
      <c r="G151" s="27">
        <v>3</v>
      </c>
      <c r="H151" s="27">
        <v>3</v>
      </c>
      <c r="I151" s="27">
        <v>1</v>
      </c>
      <c r="J151" s="27">
        <v>1</v>
      </c>
      <c r="K151" s="27">
        <v>1</v>
      </c>
      <c r="L151" s="27" t="s">
        <v>951</v>
      </c>
      <c r="M151" s="27">
        <v>2</v>
      </c>
      <c r="N151" s="27">
        <v>2</v>
      </c>
      <c r="O151" s="27"/>
      <c r="P151" s="27">
        <v>3</v>
      </c>
      <c r="Q151" s="31" t="s">
        <v>512</v>
      </c>
      <c r="R151" s="31"/>
      <c r="S151" s="27" t="s">
        <v>266</v>
      </c>
      <c r="T151" s="27">
        <v>3.2</v>
      </c>
      <c r="U151" s="40">
        <f t="shared" si="11"/>
        <v>0.37037037037037035</v>
      </c>
      <c r="V151" s="27">
        <v>41</v>
      </c>
      <c r="W151" s="27">
        <v>3.2</v>
      </c>
      <c r="X151" s="27">
        <v>3</v>
      </c>
      <c r="Y151" s="27">
        <v>3.5</v>
      </c>
      <c r="Z151" s="27">
        <v>5.3</v>
      </c>
      <c r="AA151" s="40">
        <f t="shared" si="12"/>
        <v>0.37037037037037035</v>
      </c>
      <c r="AB151" s="27">
        <v>19</v>
      </c>
      <c r="AC151" s="27">
        <v>5.3</v>
      </c>
      <c r="AD151" s="27">
        <v>5</v>
      </c>
      <c r="AE151" s="27">
        <v>5.5</v>
      </c>
      <c r="AF151" s="27" t="s">
        <v>258</v>
      </c>
      <c r="AG151" s="28"/>
      <c r="AH151" s="3"/>
    </row>
    <row r="152" spans="1:34" s="1" customFormat="1" ht="22.5" customHeight="1" x14ac:dyDescent="0.3">
      <c r="A152" s="2">
        <v>29</v>
      </c>
      <c r="B152" s="27">
        <v>1364</v>
      </c>
      <c r="C152" s="28" t="s">
        <v>315</v>
      </c>
      <c r="D152" s="27">
        <v>2006</v>
      </c>
      <c r="E152" s="27" t="s">
        <v>816</v>
      </c>
      <c r="F152" s="27"/>
      <c r="G152" s="27">
        <v>3</v>
      </c>
      <c r="H152" s="27">
        <v>3</v>
      </c>
      <c r="I152" s="27">
        <v>1</v>
      </c>
      <c r="J152" s="27">
        <v>1</v>
      </c>
      <c r="K152" s="27">
        <v>1</v>
      </c>
      <c r="L152" s="27" t="s">
        <v>951</v>
      </c>
      <c r="M152" s="27">
        <v>2</v>
      </c>
      <c r="N152" s="27">
        <v>2</v>
      </c>
      <c r="O152" s="27"/>
      <c r="P152" s="27">
        <v>3</v>
      </c>
      <c r="Q152" s="31" t="s">
        <v>513</v>
      </c>
      <c r="R152" s="31"/>
      <c r="S152" s="27" t="s">
        <v>266</v>
      </c>
      <c r="T152" s="27">
        <v>1.1000000000000001</v>
      </c>
      <c r="U152" s="40">
        <f t="shared" si="11"/>
        <v>7.4074074074074139E-2</v>
      </c>
      <c r="V152" s="27">
        <v>41</v>
      </c>
      <c r="W152" s="27">
        <v>1.1000000000000001</v>
      </c>
      <c r="X152" s="27">
        <v>1</v>
      </c>
      <c r="Y152" s="27">
        <v>1.1000000000000001</v>
      </c>
      <c r="Z152" s="27">
        <v>1.1000000000000001</v>
      </c>
      <c r="AA152" s="40">
        <f t="shared" si="12"/>
        <v>0.44444444444444442</v>
      </c>
      <c r="AB152" s="27">
        <v>19</v>
      </c>
      <c r="AC152" s="27">
        <v>1.1000000000000001</v>
      </c>
      <c r="AD152" s="27">
        <v>0.9</v>
      </c>
      <c r="AE152" s="27">
        <v>1.5</v>
      </c>
      <c r="AF152" s="27">
        <v>0.66900000000000004</v>
      </c>
      <c r="AG152" s="28"/>
      <c r="AH152" s="3"/>
    </row>
    <row r="153" spans="1:34" s="1" customFormat="1" ht="22.5" customHeight="1" x14ac:dyDescent="0.3">
      <c r="A153" s="2">
        <v>29</v>
      </c>
      <c r="B153" s="27">
        <v>1364</v>
      </c>
      <c r="C153" s="28" t="s">
        <v>315</v>
      </c>
      <c r="D153" s="27">
        <v>2006</v>
      </c>
      <c r="E153" s="27" t="s">
        <v>816</v>
      </c>
      <c r="F153" s="27"/>
      <c r="G153" s="27">
        <v>3</v>
      </c>
      <c r="H153" s="27">
        <v>3</v>
      </c>
      <c r="I153" s="27">
        <v>1</v>
      </c>
      <c r="J153" s="27">
        <v>1</v>
      </c>
      <c r="K153" s="27">
        <v>1</v>
      </c>
      <c r="L153" s="27" t="s">
        <v>951</v>
      </c>
      <c r="M153" s="27">
        <v>2</v>
      </c>
      <c r="N153" s="27">
        <v>2</v>
      </c>
      <c r="O153" s="27"/>
      <c r="P153" s="27">
        <v>3</v>
      </c>
      <c r="Q153" s="31" t="s">
        <v>514</v>
      </c>
      <c r="R153" s="31"/>
      <c r="S153" s="27" t="s">
        <v>266</v>
      </c>
      <c r="T153" s="27">
        <v>0.2</v>
      </c>
      <c r="U153" s="40">
        <f t="shared" si="11"/>
        <v>7.4074074074074056E-2</v>
      </c>
      <c r="V153" s="27">
        <v>41</v>
      </c>
      <c r="W153" s="27">
        <v>0.2</v>
      </c>
      <c r="X153" s="27">
        <v>0.2</v>
      </c>
      <c r="Y153" s="27">
        <v>0.3</v>
      </c>
      <c r="Z153" s="27">
        <v>1.5</v>
      </c>
      <c r="AA153" s="40">
        <f t="shared" si="12"/>
        <v>0.14814814814814828</v>
      </c>
      <c r="AB153" s="27">
        <v>19</v>
      </c>
      <c r="AC153" s="27">
        <v>1.5</v>
      </c>
      <c r="AD153" s="27">
        <v>1.4</v>
      </c>
      <c r="AE153" s="27">
        <v>1.6</v>
      </c>
      <c r="AF153" s="27" t="s">
        <v>258</v>
      </c>
      <c r="AG153" s="28"/>
      <c r="AH153" s="3"/>
    </row>
    <row r="154" spans="1:34" s="1" customFormat="1" ht="22.5" customHeight="1" x14ac:dyDescent="0.3">
      <c r="A154" s="2">
        <v>29</v>
      </c>
      <c r="B154" s="27">
        <v>1364</v>
      </c>
      <c r="C154" s="28" t="s">
        <v>315</v>
      </c>
      <c r="D154" s="27">
        <v>2006</v>
      </c>
      <c r="E154" s="27" t="s">
        <v>816</v>
      </c>
      <c r="F154" s="27"/>
      <c r="G154" s="27">
        <v>3</v>
      </c>
      <c r="H154" s="27">
        <v>3</v>
      </c>
      <c r="I154" s="27">
        <v>1</v>
      </c>
      <c r="J154" s="27">
        <v>1</v>
      </c>
      <c r="K154" s="27">
        <v>1</v>
      </c>
      <c r="L154" s="27" t="s">
        <v>951</v>
      </c>
      <c r="M154" s="27">
        <v>2</v>
      </c>
      <c r="N154" s="27">
        <v>2</v>
      </c>
      <c r="O154" s="27"/>
      <c r="P154" s="27">
        <v>3</v>
      </c>
      <c r="Q154" s="31" t="s">
        <v>395</v>
      </c>
      <c r="R154" s="31"/>
      <c r="S154" s="27" t="s">
        <v>266</v>
      </c>
      <c r="T154" s="27">
        <v>0.8</v>
      </c>
      <c r="U154" s="40">
        <f t="shared" si="11"/>
        <v>7.4074074074074139E-2</v>
      </c>
      <c r="V154" s="27">
        <v>41</v>
      </c>
      <c r="W154" s="27">
        <v>0.8</v>
      </c>
      <c r="X154" s="27">
        <v>0.7</v>
      </c>
      <c r="Y154" s="27">
        <v>0.8</v>
      </c>
      <c r="Z154" s="27">
        <v>1.1000000000000001</v>
      </c>
      <c r="AA154" s="40">
        <f t="shared" si="12"/>
        <v>0.14814814814814811</v>
      </c>
      <c r="AB154" s="27">
        <v>19</v>
      </c>
      <c r="AC154" s="27">
        <v>1.1000000000000001</v>
      </c>
      <c r="AD154" s="27">
        <v>1</v>
      </c>
      <c r="AE154" s="27">
        <v>1.2</v>
      </c>
      <c r="AF154" s="27" t="s">
        <v>258</v>
      </c>
      <c r="AG154" s="28"/>
      <c r="AH154" s="3"/>
    </row>
    <row r="155" spans="1:34" ht="22.5" customHeight="1" x14ac:dyDescent="0.3">
      <c r="A155" s="6">
        <v>33</v>
      </c>
      <c r="B155" s="30">
        <v>442</v>
      </c>
      <c r="C155" s="94" t="s">
        <v>327</v>
      </c>
      <c r="D155" s="30">
        <v>2005</v>
      </c>
      <c r="E155" s="27" t="s">
        <v>816</v>
      </c>
      <c r="F155" s="27">
        <v>1</v>
      </c>
      <c r="G155" s="27">
        <v>3</v>
      </c>
      <c r="H155" s="27">
        <v>3</v>
      </c>
      <c r="I155" s="30">
        <v>1</v>
      </c>
      <c r="J155" s="30">
        <v>1</v>
      </c>
      <c r="K155" s="30">
        <v>2</v>
      </c>
      <c r="L155" s="27" t="s">
        <v>951</v>
      </c>
      <c r="M155" s="30">
        <v>2</v>
      </c>
      <c r="N155" s="30">
        <v>2</v>
      </c>
      <c r="O155" s="30">
        <v>92.2</v>
      </c>
      <c r="P155" s="30">
        <v>3</v>
      </c>
      <c r="Q155" s="27" t="s">
        <v>397</v>
      </c>
      <c r="R155" s="27" t="s">
        <v>809</v>
      </c>
      <c r="S155" s="17" t="s">
        <v>266</v>
      </c>
      <c r="T155" s="27">
        <v>215</v>
      </c>
      <c r="U155" s="40">
        <f t="shared" ref="U155:U156" si="13">ABS((Y155-X155)/1.35)</f>
        <v>617.40740740740739</v>
      </c>
      <c r="V155" s="27">
        <v>71</v>
      </c>
      <c r="W155" s="27">
        <v>215</v>
      </c>
      <c r="X155" s="27">
        <v>15</v>
      </c>
      <c r="Y155" s="27">
        <v>848.5</v>
      </c>
      <c r="Z155" s="27">
        <v>293</v>
      </c>
      <c r="AA155" s="40">
        <f t="shared" ref="AA155:AA156" si="14">ABS((AE155-AD155)/1.35)</f>
        <v>671.85185185185185</v>
      </c>
      <c r="AB155" s="27">
        <v>71</v>
      </c>
      <c r="AC155" s="27">
        <v>293</v>
      </c>
      <c r="AD155" s="27">
        <v>28</v>
      </c>
      <c r="AE155" s="27">
        <v>935</v>
      </c>
      <c r="AF155" s="27">
        <v>2.58E-2</v>
      </c>
      <c r="AG155" s="28" t="s">
        <v>705</v>
      </c>
      <c r="AH155" s="3"/>
    </row>
    <row r="156" spans="1:34" ht="22.5" customHeight="1" x14ac:dyDescent="0.3">
      <c r="A156" s="6">
        <v>33</v>
      </c>
      <c r="B156" s="30">
        <v>442</v>
      </c>
      <c r="C156" s="94" t="s">
        <v>327</v>
      </c>
      <c r="D156" s="30">
        <v>2005</v>
      </c>
      <c r="E156" s="27" t="s">
        <v>816</v>
      </c>
      <c r="F156" s="27"/>
      <c r="G156" s="27">
        <v>3</v>
      </c>
      <c r="H156" s="27">
        <v>3</v>
      </c>
      <c r="I156" s="30">
        <v>1</v>
      </c>
      <c r="J156" s="30">
        <v>1</v>
      </c>
      <c r="K156" s="30">
        <v>2</v>
      </c>
      <c r="L156" s="27" t="s">
        <v>951</v>
      </c>
      <c r="M156" s="30">
        <v>2</v>
      </c>
      <c r="N156" s="30">
        <v>2</v>
      </c>
      <c r="O156" s="30"/>
      <c r="P156" s="30">
        <v>3</v>
      </c>
      <c r="Q156" s="27" t="s">
        <v>397</v>
      </c>
      <c r="R156" s="27" t="s">
        <v>809</v>
      </c>
      <c r="S156" s="17" t="s">
        <v>706</v>
      </c>
      <c r="T156" s="27">
        <v>174</v>
      </c>
      <c r="U156" s="40">
        <f t="shared" si="13"/>
        <v>491.48148148148147</v>
      </c>
      <c r="V156" s="27">
        <v>66</v>
      </c>
      <c r="W156" s="27">
        <v>174</v>
      </c>
      <c r="X156" s="27">
        <v>0</v>
      </c>
      <c r="Y156" s="27">
        <v>663.5</v>
      </c>
      <c r="Z156" s="27">
        <v>337</v>
      </c>
      <c r="AA156" s="40">
        <f t="shared" si="14"/>
        <v>633.33333333333326</v>
      </c>
      <c r="AB156" s="27">
        <v>60</v>
      </c>
      <c r="AC156" s="27">
        <v>337</v>
      </c>
      <c r="AD156" s="27">
        <v>11</v>
      </c>
      <c r="AE156" s="27">
        <v>866</v>
      </c>
      <c r="AF156" s="27">
        <v>1.77E-2</v>
      </c>
      <c r="AG156" s="28" t="s">
        <v>543</v>
      </c>
      <c r="AH156" s="3"/>
    </row>
    <row r="157" spans="1:34" ht="22.5" customHeight="1" x14ac:dyDescent="0.3">
      <c r="A157" s="6">
        <v>33</v>
      </c>
      <c r="B157" s="30">
        <v>442</v>
      </c>
      <c r="C157" s="94" t="s">
        <v>327</v>
      </c>
      <c r="D157" s="30">
        <v>2005</v>
      </c>
      <c r="E157" s="27" t="s">
        <v>816</v>
      </c>
      <c r="F157" s="27"/>
      <c r="G157" s="27">
        <v>3</v>
      </c>
      <c r="H157" s="27">
        <v>3</v>
      </c>
      <c r="I157" s="30">
        <v>1</v>
      </c>
      <c r="J157" s="30">
        <v>1</v>
      </c>
      <c r="K157" s="30">
        <v>2</v>
      </c>
      <c r="L157" s="27" t="s">
        <v>951</v>
      </c>
      <c r="M157" s="30">
        <v>2</v>
      </c>
      <c r="N157" s="30">
        <v>2</v>
      </c>
      <c r="O157" s="30"/>
      <c r="P157" s="30">
        <v>3</v>
      </c>
      <c r="Q157" s="27" t="s">
        <v>397</v>
      </c>
      <c r="R157" s="31" t="s">
        <v>808</v>
      </c>
      <c r="S157" s="31" t="s">
        <v>706</v>
      </c>
      <c r="T157" s="31">
        <v>235.1</v>
      </c>
      <c r="U157" s="92">
        <v>91.4</v>
      </c>
      <c r="V157" s="31">
        <v>77</v>
      </c>
      <c r="W157" s="27"/>
      <c r="X157" s="27"/>
      <c r="Y157" s="27"/>
      <c r="Z157" s="31">
        <v>319.2</v>
      </c>
      <c r="AA157" s="92">
        <v>201.7</v>
      </c>
      <c r="AB157" s="31">
        <v>77</v>
      </c>
      <c r="AC157" s="27"/>
      <c r="AD157" s="27"/>
      <c r="AE157" s="27"/>
      <c r="AF157" s="27"/>
      <c r="AG157" s="28"/>
      <c r="AH157" s="3"/>
    </row>
    <row r="158" spans="1:34" ht="22.5" customHeight="1" x14ac:dyDescent="0.3">
      <c r="A158" s="6">
        <v>33</v>
      </c>
      <c r="B158" s="30">
        <v>442</v>
      </c>
      <c r="C158" s="94" t="s">
        <v>734</v>
      </c>
      <c r="D158" s="30">
        <v>2005</v>
      </c>
      <c r="E158" s="27" t="s">
        <v>816</v>
      </c>
      <c r="F158" s="27"/>
      <c r="G158" s="27">
        <v>3</v>
      </c>
      <c r="H158" s="27">
        <v>3</v>
      </c>
      <c r="I158" s="30">
        <v>1</v>
      </c>
      <c r="J158" s="30">
        <v>1</v>
      </c>
      <c r="K158" s="30">
        <v>2</v>
      </c>
      <c r="L158" s="27" t="s">
        <v>951</v>
      </c>
      <c r="M158" s="30">
        <v>2</v>
      </c>
      <c r="N158" s="30">
        <v>2</v>
      </c>
      <c r="O158" s="30"/>
      <c r="P158" s="30">
        <v>3</v>
      </c>
      <c r="Q158" s="27" t="s">
        <v>397</v>
      </c>
      <c r="R158" s="52" t="s">
        <v>808</v>
      </c>
      <c r="S158" s="31" t="s">
        <v>706</v>
      </c>
      <c r="T158" s="31">
        <v>166.5</v>
      </c>
      <c r="U158" s="92">
        <v>114.9</v>
      </c>
      <c r="V158" s="31">
        <v>77</v>
      </c>
      <c r="W158" s="27"/>
      <c r="X158" s="27"/>
      <c r="Y158" s="27"/>
      <c r="Z158" s="31">
        <v>218</v>
      </c>
      <c r="AA158" s="92">
        <v>135.4</v>
      </c>
      <c r="AB158" s="31">
        <v>77</v>
      </c>
      <c r="AC158" s="27"/>
      <c r="AD158" s="27"/>
      <c r="AE158" s="27"/>
      <c r="AF158" s="27"/>
      <c r="AG158" s="28"/>
      <c r="AH158" s="3"/>
    </row>
    <row r="159" spans="1:34" ht="22.5" customHeight="1" x14ac:dyDescent="0.3">
      <c r="A159" s="6">
        <v>33</v>
      </c>
      <c r="B159" s="30">
        <v>442</v>
      </c>
      <c r="C159" s="94" t="s">
        <v>327</v>
      </c>
      <c r="D159" s="30">
        <v>2005</v>
      </c>
      <c r="E159" s="27" t="s">
        <v>816</v>
      </c>
      <c r="F159" s="27"/>
      <c r="G159" s="27">
        <v>3</v>
      </c>
      <c r="H159" s="27">
        <v>3</v>
      </c>
      <c r="I159" s="30">
        <v>1</v>
      </c>
      <c r="J159" s="30">
        <v>1</v>
      </c>
      <c r="K159" s="30">
        <v>2</v>
      </c>
      <c r="L159" s="27" t="s">
        <v>951</v>
      </c>
      <c r="M159" s="30">
        <v>2</v>
      </c>
      <c r="N159" s="30">
        <v>2</v>
      </c>
      <c r="O159" s="30"/>
      <c r="P159" s="30">
        <v>3</v>
      </c>
      <c r="Q159" s="27" t="s">
        <v>155</v>
      </c>
      <c r="R159" s="57" t="s">
        <v>796</v>
      </c>
      <c r="S159" s="31" t="s">
        <v>706</v>
      </c>
      <c r="T159" s="31">
        <v>65.599999999999994</v>
      </c>
      <c r="U159" s="92">
        <v>96.15</v>
      </c>
      <c r="V159" s="31">
        <v>77</v>
      </c>
      <c r="W159" s="27"/>
      <c r="X159" s="27"/>
      <c r="Y159" s="27"/>
      <c r="Z159" s="31">
        <v>101.2</v>
      </c>
      <c r="AA159" s="92">
        <v>126</v>
      </c>
      <c r="AB159" s="31">
        <v>77</v>
      </c>
      <c r="AC159" s="27"/>
      <c r="AD159" s="27"/>
      <c r="AE159" s="27"/>
      <c r="AF159" s="27"/>
      <c r="AG159" s="28"/>
      <c r="AH159" s="3"/>
    </row>
    <row r="160" spans="1:34" ht="22.5" customHeight="1" x14ac:dyDescent="0.3">
      <c r="A160" s="6">
        <v>33</v>
      </c>
      <c r="B160" s="30">
        <v>442</v>
      </c>
      <c r="C160" s="94" t="s">
        <v>327</v>
      </c>
      <c r="D160" s="30">
        <v>2005</v>
      </c>
      <c r="E160" s="27" t="s">
        <v>816</v>
      </c>
      <c r="F160" s="27"/>
      <c r="G160" s="27">
        <v>3</v>
      </c>
      <c r="H160" s="27">
        <v>3</v>
      </c>
      <c r="I160" s="30">
        <v>1</v>
      </c>
      <c r="J160" s="30">
        <v>1</v>
      </c>
      <c r="K160" s="30">
        <v>2</v>
      </c>
      <c r="L160" s="27" t="s">
        <v>951</v>
      </c>
      <c r="M160" s="30">
        <v>2</v>
      </c>
      <c r="N160" s="30">
        <v>2</v>
      </c>
      <c r="O160" s="30"/>
      <c r="P160" s="30">
        <v>3</v>
      </c>
      <c r="Q160" s="27" t="s">
        <v>544</v>
      </c>
      <c r="R160" s="27" t="s">
        <v>800</v>
      </c>
      <c r="S160" s="27" t="s">
        <v>235</v>
      </c>
      <c r="T160" s="20">
        <v>-0.74</v>
      </c>
      <c r="U160" s="27"/>
      <c r="V160" s="27">
        <v>66</v>
      </c>
      <c r="W160" s="27"/>
      <c r="X160" s="27"/>
      <c r="Y160" s="27"/>
      <c r="Z160" s="20">
        <v>-1.48</v>
      </c>
      <c r="AA160" s="27"/>
      <c r="AB160" s="27">
        <v>60</v>
      </c>
      <c r="AC160" s="27"/>
      <c r="AD160" s="27"/>
      <c r="AE160" s="27"/>
      <c r="AF160" s="27">
        <v>2.52E-2</v>
      </c>
      <c r="AG160" s="29" t="s">
        <v>545</v>
      </c>
      <c r="AH160" s="3"/>
    </row>
    <row r="161" spans="1:34" ht="22.5" customHeight="1" x14ac:dyDescent="0.3">
      <c r="A161" s="6">
        <v>33</v>
      </c>
      <c r="B161" s="30">
        <v>442</v>
      </c>
      <c r="C161" s="94" t="s">
        <v>734</v>
      </c>
      <c r="D161" s="30">
        <v>2005</v>
      </c>
      <c r="E161" s="27" t="s">
        <v>816</v>
      </c>
      <c r="F161" s="27"/>
      <c r="G161" s="27">
        <v>3</v>
      </c>
      <c r="H161" s="27">
        <v>3</v>
      </c>
      <c r="I161" s="30">
        <v>1</v>
      </c>
      <c r="J161" s="30">
        <v>1</v>
      </c>
      <c r="K161" s="30">
        <v>2</v>
      </c>
      <c r="L161" s="27" t="s">
        <v>951</v>
      </c>
      <c r="M161" s="30">
        <v>2</v>
      </c>
      <c r="N161" s="30">
        <v>2</v>
      </c>
      <c r="O161" s="30"/>
      <c r="P161" s="30">
        <v>3</v>
      </c>
      <c r="Q161" s="27"/>
      <c r="R161" s="27"/>
      <c r="S161" s="27"/>
      <c r="T161" s="27" t="s">
        <v>708</v>
      </c>
      <c r="U161" s="27"/>
      <c r="V161" s="27">
        <v>66</v>
      </c>
      <c r="W161" s="27"/>
      <c r="X161" s="27"/>
      <c r="Y161" s="27"/>
      <c r="Z161" s="27" t="s">
        <v>709</v>
      </c>
      <c r="AA161" s="27"/>
      <c r="AB161" s="27">
        <v>60</v>
      </c>
      <c r="AC161" s="27"/>
      <c r="AD161" s="27"/>
      <c r="AE161" s="27"/>
      <c r="AF161" s="27"/>
      <c r="AG161" s="28" t="s">
        <v>707</v>
      </c>
      <c r="AH161" s="3"/>
    </row>
    <row r="162" spans="1:34" ht="22.5" customHeight="1" x14ac:dyDescent="0.3">
      <c r="A162" s="6">
        <v>33</v>
      </c>
      <c r="B162" s="30">
        <v>442</v>
      </c>
      <c r="C162" s="94" t="s">
        <v>327</v>
      </c>
      <c r="D162" s="30">
        <v>2005</v>
      </c>
      <c r="E162" s="27" t="s">
        <v>816</v>
      </c>
      <c r="F162" s="27"/>
      <c r="G162" s="27">
        <v>3</v>
      </c>
      <c r="H162" s="27">
        <v>3</v>
      </c>
      <c r="I162" s="30">
        <v>1</v>
      </c>
      <c r="J162" s="30">
        <v>1</v>
      </c>
      <c r="K162" s="30">
        <v>2</v>
      </c>
      <c r="L162" s="27" t="s">
        <v>951</v>
      </c>
      <c r="M162" s="30">
        <v>2</v>
      </c>
      <c r="N162" s="30">
        <v>2</v>
      </c>
      <c r="O162" s="30"/>
      <c r="P162" s="30">
        <v>3</v>
      </c>
      <c r="Q162" s="27" t="s">
        <v>546</v>
      </c>
      <c r="R162" s="27"/>
      <c r="S162" s="27" t="s">
        <v>0</v>
      </c>
      <c r="T162" s="27"/>
      <c r="U162" s="27"/>
      <c r="V162" s="27"/>
      <c r="W162" s="27"/>
      <c r="X162" s="27"/>
      <c r="Y162" s="27"/>
      <c r="Z162" s="27"/>
      <c r="AA162" s="27"/>
      <c r="AB162" s="27"/>
      <c r="AC162" s="27"/>
      <c r="AD162" s="27"/>
      <c r="AE162" s="27"/>
      <c r="AF162" s="27"/>
      <c r="AG162" s="28" t="s">
        <v>547</v>
      </c>
      <c r="AH162" s="3"/>
    </row>
    <row r="163" spans="1:34" ht="22.5" customHeight="1" x14ac:dyDescent="0.3">
      <c r="A163" s="6">
        <v>34</v>
      </c>
      <c r="B163" s="27">
        <v>440</v>
      </c>
      <c r="C163" s="28" t="s">
        <v>333</v>
      </c>
      <c r="D163" s="27">
        <v>2005</v>
      </c>
      <c r="E163" s="27" t="s">
        <v>816</v>
      </c>
      <c r="F163" s="27">
        <v>1</v>
      </c>
      <c r="G163" s="27">
        <v>3</v>
      </c>
      <c r="H163" s="27">
        <v>3</v>
      </c>
      <c r="I163" s="27">
        <v>1</v>
      </c>
      <c r="J163" s="27">
        <v>1</v>
      </c>
      <c r="K163" s="27">
        <v>1</v>
      </c>
      <c r="L163" s="27" t="s">
        <v>951</v>
      </c>
      <c r="M163" s="27">
        <v>2</v>
      </c>
      <c r="N163" s="27">
        <v>2</v>
      </c>
      <c r="O163" s="27">
        <v>91.93</v>
      </c>
      <c r="P163" s="27">
        <v>3</v>
      </c>
      <c r="Q163" s="27" t="s">
        <v>154</v>
      </c>
      <c r="R163" s="27" t="s">
        <v>154</v>
      </c>
      <c r="S163" s="27" t="s">
        <v>710</v>
      </c>
      <c r="T163" s="27">
        <v>3.38</v>
      </c>
      <c r="U163" s="27"/>
      <c r="V163" s="27">
        <v>29</v>
      </c>
      <c r="W163" s="27">
        <v>3.38</v>
      </c>
      <c r="X163" s="27"/>
      <c r="Y163" s="27"/>
      <c r="Z163" s="27">
        <v>5.32</v>
      </c>
      <c r="AA163" s="27"/>
      <c r="AB163" s="27">
        <v>28</v>
      </c>
      <c r="AC163" s="27">
        <v>5.32</v>
      </c>
      <c r="AD163" s="27"/>
      <c r="AE163" s="27"/>
      <c r="AF163" s="27">
        <v>1.4999999999999999E-2</v>
      </c>
      <c r="AG163" s="29" t="s">
        <v>548</v>
      </c>
      <c r="AH163" s="3"/>
    </row>
    <row r="164" spans="1:34" ht="22.5" customHeight="1" x14ac:dyDescent="0.3">
      <c r="A164" s="6">
        <v>34</v>
      </c>
      <c r="B164" s="27">
        <v>440</v>
      </c>
      <c r="C164" s="28" t="s">
        <v>333</v>
      </c>
      <c r="D164" s="27">
        <v>2005</v>
      </c>
      <c r="E164" s="27" t="s">
        <v>816</v>
      </c>
      <c r="F164" s="27"/>
      <c r="G164" s="27">
        <v>3</v>
      </c>
      <c r="H164" s="27">
        <v>3</v>
      </c>
      <c r="I164" s="27">
        <v>1</v>
      </c>
      <c r="J164" s="27">
        <v>1</v>
      </c>
      <c r="K164" s="27">
        <v>1</v>
      </c>
      <c r="L164" s="27" t="s">
        <v>951</v>
      </c>
      <c r="M164" s="27">
        <v>2</v>
      </c>
      <c r="N164" s="27">
        <v>2</v>
      </c>
      <c r="O164" s="27"/>
      <c r="P164" s="27">
        <v>3</v>
      </c>
      <c r="Q164" s="27" t="s">
        <v>797</v>
      </c>
      <c r="R164" s="27"/>
      <c r="S164" s="27"/>
      <c r="T164" s="27"/>
      <c r="U164" s="27"/>
      <c r="V164" s="27"/>
      <c r="W164" s="27"/>
      <c r="X164" s="27"/>
      <c r="Y164" s="27"/>
      <c r="Z164" s="27"/>
      <c r="AA164" s="27"/>
      <c r="AB164" s="27"/>
      <c r="AC164" s="27"/>
      <c r="AD164" s="27"/>
      <c r="AE164" s="27"/>
      <c r="AF164" s="27"/>
      <c r="AG164" s="29"/>
      <c r="AH164" s="3"/>
    </row>
    <row r="165" spans="1:34" ht="22.5" customHeight="1" x14ac:dyDescent="0.3">
      <c r="A165" s="6">
        <v>34</v>
      </c>
      <c r="B165" s="27">
        <v>440</v>
      </c>
      <c r="C165" s="28" t="s">
        <v>333</v>
      </c>
      <c r="D165" s="27">
        <v>2005</v>
      </c>
      <c r="E165" s="27" t="s">
        <v>816</v>
      </c>
      <c r="F165" s="27"/>
      <c r="G165" s="27">
        <v>3</v>
      </c>
      <c r="H165" s="27">
        <v>3</v>
      </c>
      <c r="I165" s="27">
        <v>1</v>
      </c>
      <c r="J165" s="27">
        <v>1</v>
      </c>
      <c r="K165" s="27">
        <v>1</v>
      </c>
      <c r="L165" s="27" t="s">
        <v>951</v>
      </c>
      <c r="M165" s="27">
        <v>2</v>
      </c>
      <c r="N165" s="27">
        <v>2</v>
      </c>
      <c r="O165" s="27"/>
      <c r="P165" s="27">
        <v>3</v>
      </c>
      <c r="Q165" s="27" t="s">
        <v>395</v>
      </c>
      <c r="R165" s="27" t="s">
        <v>155</v>
      </c>
      <c r="S165" s="27" t="s">
        <v>710</v>
      </c>
      <c r="T165" s="27"/>
      <c r="U165" s="27"/>
      <c r="V165" s="27"/>
      <c r="W165" s="27"/>
      <c r="X165" s="27"/>
      <c r="Y165" s="27"/>
      <c r="Z165" s="27"/>
      <c r="AA165" s="27"/>
      <c r="AB165" s="27"/>
      <c r="AC165" s="27"/>
      <c r="AD165" s="27"/>
      <c r="AE165" s="27"/>
      <c r="AF165" s="27"/>
      <c r="AG165" s="29" t="s">
        <v>622</v>
      </c>
      <c r="AH165" s="3"/>
    </row>
    <row r="166" spans="1:34" ht="22.5" customHeight="1" x14ac:dyDescent="0.3">
      <c r="A166" s="6">
        <v>34</v>
      </c>
      <c r="B166" s="27">
        <v>440</v>
      </c>
      <c r="C166" s="28" t="s">
        <v>333</v>
      </c>
      <c r="D166" s="27">
        <v>2005</v>
      </c>
      <c r="E166" s="27" t="s">
        <v>816</v>
      </c>
      <c r="F166" s="27"/>
      <c r="G166" s="27">
        <v>3</v>
      </c>
      <c r="H166" s="27">
        <v>3</v>
      </c>
      <c r="I166" s="27">
        <v>1</v>
      </c>
      <c r="J166" s="27">
        <v>1</v>
      </c>
      <c r="K166" s="27">
        <v>1</v>
      </c>
      <c r="L166" s="27" t="s">
        <v>951</v>
      </c>
      <c r="M166" s="27">
        <v>2</v>
      </c>
      <c r="N166" s="27">
        <v>2</v>
      </c>
      <c r="O166" s="27"/>
      <c r="P166" s="27">
        <v>3</v>
      </c>
      <c r="Q166" s="27" t="s">
        <v>652</v>
      </c>
      <c r="R166" s="27" t="s">
        <v>652</v>
      </c>
      <c r="S166" s="27" t="s">
        <v>291</v>
      </c>
      <c r="T166" s="95">
        <v>4.92</v>
      </c>
      <c r="U166" s="95"/>
      <c r="V166" s="95">
        <v>29</v>
      </c>
      <c r="W166" s="95">
        <v>4.92</v>
      </c>
      <c r="X166" s="95"/>
      <c r="Y166" s="95"/>
      <c r="Z166" s="95">
        <v>8.0500000000000007</v>
      </c>
      <c r="AA166" s="95"/>
      <c r="AB166" s="95">
        <v>28</v>
      </c>
      <c r="AC166" s="95">
        <v>8.0500000000000007</v>
      </c>
      <c r="AD166" s="95"/>
      <c r="AE166" s="95"/>
      <c r="AF166" s="95">
        <v>4.3999999999999997E-2</v>
      </c>
      <c r="AG166" s="28" t="s">
        <v>549</v>
      </c>
      <c r="AH166" s="3"/>
    </row>
    <row r="167" spans="1:34" ht="22.5" customHeight="1" x14ac:dyDescent="0.3">
      <c r="A167" s="6">
        <v>34</v>
      </c>
      <c r="B167" s="27">
        <v>440</v>
      </c>
      <c r="C167" s="28" t="s">
        <v>933</v>
      </c>
      <c r="D167" s="27">
        <v>2005</v>
      </c>
      <c r="E167" s="27" t="s">
        <v>816</v>
      </c>
      <c r="F167" s="27"/>
      <c r="G167" s="27">
        <v>3</v>
      </c>
      <c r="H167" s="27">
        <v>3</v>
      </c>
      <c r="I167" s="27">
        <v>1</v>
      </c>
      <c r="J167" s="27">
        <v>1</v>
      </c>
      <c r="K167" s="27">
        <v>1</v>
      </c>
      <c r="L167" s="27" t="s">
        <v>951</v>
      </c>
      <c r="M167" s="27">
        <v>2</v>
      </c>
      <c r="N167" s="27">
        <v>2</v>
      </c>
      <c r="O167" s="27"/>
      <c r="P167" s="27">
        <v>3</v>
      </c>
      <c r="Q167" s="27" t="s">
        <v>397</v>
      </c>
      <c r="R167" s="31" t="s">
        <v>808</v>
      </c>
      <c r="S167" s="27" t="s">
        <v>291</v>
      </c>
      <c r="T167" s="96">
        <v>6.66</v>
      </c>
      <c r="U167" s="96">
        <v>6.02</v>
      </c>
      <c r="V167" s="95">
        <v>29</v>
      </c>
      <c r="W167" s="95"/>
      <c r="X167" s="95"/>
      <c r="Y167" s="95"/>
      <c r="Z167" s="95">
        <v>9.59</v>
      </c>
      <c r="AA167" s="95">
        <v>7.23</v>
      </c>
      <c r="AB167" s="95">
        <v>28</v>
      </c>
      <c r="AC167" s="95"/>
      <c r="AD167" s="95"/>
      <c r="AE167" s="95"/>
      <c r="AF167" s="95"/>
      <c r="AG167" s="28"/>
      <c r="AH167" s="3"/>
    </row>
    <row r="168" spans="1:34" ht="22.5" customHeight="1" x14ac:dyDescent="0.3">
      <c r="A168" s="6">
        <v>34</v>
      </c>
      <c r="B168" s="27">
        <v>440</v>
      </c>
      <c r="C168" s="28" t="s">
        <v>333</v>
      </c>
      <c r="D168" s="27">
        <v>2005</v>
      </c>
      <c r="E168" s="27" t="s">
        <v>816</v>
      </c>
      <c r="F168" s="27"/>
      <c r="G168" s="27">
        <v>3</v>
      </c>
      <c r="H168" s="27">
        <v>3</v>
      </c>
      <c r="I168" s="27">
        <v>1</v>
      </c>
      <c r="J168" s="27">
        <v>1</v>
      </c>
      <c r="K168" s="27">
        <v>1</v>
      </c>
      <c r="L168" s="27" t="s">
        <v>951</v>
      </c>
      <c r="M168" s="27">
        <v>2</v>
      </c>
      <c r="N168" s="27">
        <v>2</v>
      </c>
      <c r="O168" s="27"/>
      <c r="P168" s="27">
        <v>3</v>
      </c>
      <c r="Q168" s="27"/>
      <c r="R168" s="27"/>
      <c r="S168" s="27"/>
      <c r="T168" s="95">
        <v>4.5999999999999996</v>
      </c>
      <c r="U168" s="95"/>
      <c r="V168" s="95">
        <v>29</v>
      </c>
      <c r="W168" s="95"/>
      <c r="X168" s="95"/>
      <c r="Y168" s="95"/>
      <c r="Z168" s="95">
        <v>7.5</v>
      </c>
      <c r="AA168" s="95"/>
      <c r="AB168" s="95">
        <v>28</v>
      </c>
      <c r="AC168" s="95"/>
      <c r="AD168" s="95"/>
      <c r="AE168" s="95"/>
      <c r="AF168" s="95">
        <v>5.0999999999999997E-2</v>
      </c>
      <c r="AG168" s="97" t="s">
        <v>711</v>
      </c>
      <c r="AH168" s="3"/>
    </row>
    <row r="169" spans="1:34" ht="22.5" customHeight="1" x14ac:dyDescent="0.3">
      <c r="A169" s="6">
        <v>34</v>
      </c>
      <c r="B169" s="27">
        <v>440</v>
      </c>
      <c r="C169" s="28" t="s">
        <v>333</v>
      </c>
      <c r="D169" s="27">
        <v>2005</v>
      </c>
      <c r="E169" s="27" t="s">
        <v>816</v>
      </c>
      <c r="F169" s="27"/>
      <c r="G169" s="27">
        <v>3</v>
      </c>
      <c r="H169" s="27">
        <v>3</v>
      </c>
      <c r="I169" s="27">
        <v>1</v>
      </c>
      <c r="J169" s="27">
        <v>1</v>
      </c>
      <c r="K169" s="27">
        <v>1</v>
      </c>
      <c r="L169" s="27" t="s">
        <v>951</v>
      </c>
      <c r="M169" s="27">
        <v>2</v>
      </c>
      <c r="N169" s="27">
        <v>2</v>
      </c>
      <c r="O169" s="27"/>
      <c r="P169" s="27">
        <v>3</v>
      </c>
      <c r="Q169" s="27" t="s">
        <v>544</v>
      </c>
      <c r="R169" s="27"/>
      <c r="S169" s="27" t="s">
        <v>266</v>
      </c>
      <c r="T169" s="27"/>
      <c r="U169" s="27"/>
      <c r="V169" s="27"/>
      <c r="W169" s="27"/>
      <c r="X169" s="27"/>
      <c r="Y169" s="27"/>
      <c r="Z169" s="27"/>
      <c r="AA169" s="27"/>
      <c r="AB169" s="27"/>
      <c r="AC169" s="27"/>
      <c r="AD169" s="27"/>
      <c r="AE169" s="27"/>
      <c r="AF169" s="27"/>
      <c r="AG169" s="28"/>
      <c r="AH169" s="3"/>
    </row>
    <row r="170" spans="1:34" ht="22.5" customHeight="1" x14ac:dyDescent="0.3">
      <c r="A170" s="6">
        <v>35</v>
      </c>
      <c r="B170" s="27">
        <v>1423</v>
      </c>
      <c r="C170" s="28" t="s">
        <v>337</v>
      </c>
      <c r="D170" s="27">
        <v>2004</v>
      </c>
      <c r="E170" s="27" t="s">
        <v>816</v>
      </c>
      <c r="F170" s="27">
        <v>1</v>
      </c>
      <c r="G170" s="27">
        <v>3</v>
      </c>
      <c r="H170" s="27">
        <v>3</v>
      </c>
      <c r="I170" s="27">
        <v>1</v>
      </c>
      <c r="J170" s="27">
        <v>1</v>
      </c>
      <c r="K170" s="27">
        <v>1</v>
      </c>
      <c r="L170" s="27" t="s">
        <v>953</v>
      </c>
      <c r="M170" s="27">
        <v>1</v>
      </c>
      <c r="N170" s="27">
        <v>1</v>
      </c>
      <c r="O170" s="27">
        <v>81.8</v>
      </c>
      <c r="P170" s="27">
        <v>2</v>
      </c>
      <c r="Q170" s="27" t="s">
        <v>386</v>
      </c>
      <c r="R170" s="27"/>
      <c r="S170" s="27" t="s">
        <v>411</v>
      </c>
      <c r="T170" s="27">
        <v>103.7</v>
      </c>
      <c r="U170" s="27" t="s">
        <v>805</v>
      </c>
      <c r="V170" s="27">
        <v>9</v>
      </c>
      <c r="W170" s="27"/>
      <c r="X170" s="27"/>
      <c r="Y170" s="27"/>
      <c r="Z170" s="27" t="s">
        <v>250</v>
      </c>
      <c r="AA170" s="27" t="s">
        <v>250</v>
      </c>
      <c r="AB170" s="27">
        <v>3</v>
      </c>
      <c r="AC170" s="27"/>
      <c r="AD170" s="27"/>
      <c r="AE170" s="27"/>
      <c r="AF170" s="27"/>
      <c r="AG170" s="28"/>
      <c r="AH170" s="3"/>
    </row>
    <row r="171" spans="1:34" ht="22.5" customHeight="1" x14ac:dyDescent="0.3">
      <c r="A171" s="6">
        <v>35</v>
      </c>
      <c r="B171" s="27">
        <v>1423</v>
      </c>
      <c r="C171" s="28" t="s">
        <v>337</v>
      </c>
      <c r="D171" s="27">
        <v>2004</v>
      </c>
      <c r="E171" s="27" t="s">
        <v>816</v>
      </c>
      <c r="F171" s="27"/>
      <c r="G171" s="27">
        <v>3</v>
      </c>
      <c r="H171" s="27">
        <v>3</v>
      </c>
      <c r="I171" s="27">
        <v>1</v>
      </c>
      <c r="J171" s="27">
        <v>1</v>
      </c>
      <c r="K171" s="27">
        <v>1</v>
      </c>
      <c r="L171" s="27" t="s">
        <v>953</v>
      </c>
      <c r="M171" s="27">
        <v>1</v>
      </c>
      <c r="N171" s="27">
        <v>1</v>
      </c>
      <c r="O171" s="27"/>
      <c r="P171" s="27">
        <v>2</v>
      </c>
      <c r="Q171" s="27" t="s">
        <v>154</v>
      </c>
      <c r="R171" s="27" t="s">
        <v>729</v>
      </c>
      <c r="S171" s="27" t="s">
        <v>338</v>
      </c>
      <c r="T171" s="27">
        <v>63.7</v>
      </c>
      <c r="U171" s="27" t="s">
        <v>550</v>
      </c>
      <c r="V171" s="27">
        <v>9</v>
      </c>
      <c r="W171" s="27"/>
      <c r="X171" s="27"/>
      <c r="Y171" s="27"/>
      <c r="Z171" s="27" t="s">
        <v>250</v>
      </c>
      <c r="AA171" s="27"/>
      <c r="AB171" s="27">
        <v>3</v>
      </c>
      <c r="AC171" s="27"/>
      <c r="AD171" s="27"/>
      <c r="AE171" s="27"/>
      <c r="AF171" s="27"/>
      <c r="AG171" s="28" t="s">
        <v>712</v>
      </c>
      <c r="AH171" s="3"/>
    </row>
    <row r="172" spans="1:34" ht="22.5" customHeight="1" x14ac:dyDescent="0.3">
      <c r="A172" s="6">
        <v>35</v>
      </c>
      <c r="B172" s="27">
        <v>1423</v>
      </c>
      <c r="C172" s="28" t="s">
        <v>939</v>
      </c>
      <c r="D172" s="27">
        <v>2004</v>
      </c>
      <c r="E172" s="27" t="s">
        <v>816</v>
      </c>
      <c r="F172" s="27"/>
      <c r="G172" s="27">
        <v>3</v>
      </c>
      <c r="H172" s="27">
        <v>3</v>
      </c>
      <c r="I172" s="27">
        <v>1</v>
      </c>
      <c r="J172" s="27">
        <v>1</v>
      </c>
      <c r="K172" s="27">
        <v>1</v>
      </c>
      <c r="L172" s="27" t="s">
        <v>953</v>
      </c>
      <c r="M172" s="27">
        <v>1</v>
      </c>
      <c r="N172" s="27">
        <v>1</v>
      </c>
      <c r="O172" s="27"/>
      <c r="P172" s="27">
        <v>2</v>
      </c>
      <c r="Q172" s="27"/>
      <c r="R172" s="27" t="s">
        <v>797</v>
      </c>
      <c r="S172" s="27" t="s">
        <v>129</v>
      </c>
      <c r="T172" s="42">
        <f>T171-T170</f>
        <v>-40</v>
      </c>
      <c r="U172" s="42">
        <f>69.2-57.8</f>
        <v>11.400000000000006</v>
      </c>
      <c r="V172" s="27">
        <v>9</v>
      </c>
      <c r="W172" s="27"/>
      <c r="X172" s="27"/>
      <c r="Y172" s="27"/>
      <c r="Z172" s="27" t="s">
        <v>250</v>
      </c>
      <c r="AA172" s="27"/>
      <c r="AB172" s="27">
        <v>3</v>
      </c>
      <c r="AC172" s="27"/>
      <c r="AD172" s="27"/>
      <c r="AE172" s="27"/>
      <c r="AF172" s="27"/>
      <c r="AG172" s="28"/>
      <c r="AH172" s="3"/>
    </row>
    <row r="173" spans="1:34" ht="22.5" customHeight="1" x14ac:dyDescent="0.3">
      <c r="A173" s="6">
        <v>35</v>
      </c>
      <c r="B173" s="27">
        <v>1423</v>
      </c>
      <c r="C173" s="28" t="s">
        <v>337</v>
      </c>
      <c r="D173" s="27">
        <v>2004</v>
      </c>
      <c r="E173" s="27" t="s">
        <v>816</v>
      </c>
      <c r="F173" s="27"/>
      <c r="G173" s="27">
        <v>3</v>
      </c>
      <c r="H173" s="27">
        <v>3</v>
      </c>
      <c r="I173" s="27">
        <v>1</v>
      </c>
      <c r="J173" s="27">
        <v>1</v>
      </c>
      <c r="K173" s="27">
        <v>1</v>
      </c>
      <c r="L173" s="27" t="s">
        <v>953</v>
      </c>
      <c r="M173" s="27">
        <v>1</v>
      </c>
      <c r="N173" s="27">
        <v>1</v>
      </c>
      <c r="O173" s="27"/>
      <c r="P173" s="27">
        <v>2</v>
      </c>
      <c r="Q173" s="27" t="s">
        <v>395</v>
      </c>
      <c r="R173" s="27" t="s">
        <v>810</v>
      </c>
      <c r="S173" s="27" t="s">
        <v>411</v>
      </c>
      <c r="T173" s="27">
        <v>7.4</v>
      </c>
      <c r="U173" s="27" t="s">
        <v>551</v>
      </c>
      <c r="V173" s="27">
        <v>9</v>
      </c>
      <c r="W173" s="27"/>
      <c r="X173" s="27"/>
      <c r="Y173" s="27"/>
      <c r="Z173" s="27" t="s">
        <v>250</v>
      </c>
      <c r="AA173" s="27"/>
      <c r="AB173" s="27">
        <v>3</v>
      </c>
      <c r="AC173" s="27"/>
      <c r="AD173" s="27"/>
      <c r="AE173" s="27"/>
      <c r="AF173" s="27"/>
      <c r="AG173" s="28"/>
      <c r="AH173" s="3"/>
    </row>
    <row r="174" spans="1:34" ht="22.5" customHeight="1" x14ac:dyDescent="0.3">
      <c r="A174" s="6">
        <v>35</v>
      </c>
      <c r="B174" s="27">
        <v>1423</v>
      </c>
      <c r="C174" s="28" t="s">
        <v>337</v>
      </c>
      <c r="D174" s="27">
        <v>2004</v>
      </c>
      <c r="E174" s="27" t="s">
        <v>816</v>
      </c>
      <c r="F174" s="27"/>
      <c r="G174" s="27">
        <v>3</v>
      </c>
      <c r="H174" s="27">
        <v>3</v>
      </c>
      <c r="I174" s="27">
        <v>1</v>
      </c>
      <c r="J174" s="27">
        <v>1</v>
      </c>
      <c r="K174" s="27">
        <v>1</v>
      </c>
      <c r="L174" s="27" t="s">
        <v>953</v>
      </c>
      <c r="M174" s="27">
        <v>1</v>
      </c>
      <c r="N174" s="27">
        <v>1</v>
      </c>
      <c r="O174" s="27"/>
      <c r="P174" s="27">
        <v>2</v>
      </c>
      <c r="Q174" s="27" t="s">
        <v>395</v>
      </c>
      <c r="R174" s="27" t="s">
        <v>810</v>
      </c>
      <c r="S174" s="27" t="s">
        <v>338</v>
      </c>
      <c r="T174" s="27">
        <v>5.9</v>
      </c>
      <c r="U174" s="27" t="s">
        <v>552</v>
      </c>
      <c r="V174" s="27">
        <v>9</v>
      </c>
      <c r="W174" s="27"/>
      <c r="X174" s="27"/>
      <c r="Y174" s="27"/>
      <c r="Z174" s="27" t="s">
        <v>250</v>
      </c>
      <c r="AA174" s="27"/>
      <c r="AB174" s="27">
        <v>3</v>
      </c>
      <c r="AC174" s="27"/>
      <c r="AD174" s="27"/>
      <c r="AE174" s="27"/>
      <c r="AF174" s="27"/>
      <c r="AG174" s="28" t="s">
        <v>713</v>
      </c>
      <c r="AH174" s="3"/>
    </row>
    <row r="175" spans="1:34" ht="22.5" customHeight="1" x14ac:dyDescent="0.3">
      <c r="A175" s="6">
        <v>35</v>
      </c>
      <c r="B175" s="27">
        <v>1423</v>
      </c>
      <c r="C175" s="28" t="s">
        <v>337</v>
      </c>
      <c r="D175" s="27">
        <v>2004</v>
      </c>
      <c r="E175" s="27" t="s">
        <v>816</v>
      </c>
      <c r="F175" s="27"/>
      <c r="G175" s="27">
        <v>3</v>
      </c>
      <c r="H175" s="27">
        <v>3</v>
      </c>
      <c r="I175" s="27">
        <v>1</v>
      </c>
      <c r="J175" s="27">
        <v>1</v>
      </c>
      <c r="K175" s="27">
        <v>1</v>
      </c>
      <c r="L175" s="27" t="s">
        <v>953</v>
      </c>
      <c r="M175" s="27">
        <v>1</v>
      </c>
      <c r="N175" s="27">
        <v>1</v>
      </c>
      <c r="O175" s="27"/>
      <c r="P175" s="27">
        <v>2</v>
      </c>
      <c r="Q175" s="27"/>
      <c r="R175" s="27" t="s">
        <v>905</v>
      </c>
      <c r="S175" s="27" t="s">
        <v>338</v>
      </c>
      <c r="T175" s="42">
        <f>T174-T173</f>
        <v>-1.5</v>
      </c>
      <c r="U175" s="42">
        <f>6.2-7.5</f>
        <v>-1.2999999999999998</v>
      </c>
      <c r="V175" s="27">
        <v>9</v>
      </c>
      <c r="W175" s="27"/>
      <c r="X175" s="27"/>
      <c r="Y175" s="27"/>
      <c r="Z175" s="27" t="s">
        <v>250</v>
      </c>
      <c r="AA175" s="27"/>
      <c r="AB175" s="27">
        <v>3</v>
      </c>
      <c r="AC175" s="27"/>
      <c r="AD175" s="27"/>
      <c r="AE175" s="27"/>
      <c r="AF175" s="27"/>
      <c r="AG175" s="28"/>
      <c r="AH175" s="3"/>
    </row>
    <row r="176" spans="1:34" ht="22.5" customHeight="1" x14ac:dyDescent="0.3">
      <c r="A176" s="6">
        <v>35</v>
      </c>
      <c r="B176" s="27">
        <v>1423</v>
      </c>
      <c r="C176" s="28" t="s">
        <v>337</v>
      </c>
      <c r="D176" s="27">
        <v>2004</v>
      </c>
      <c r="E176" s="27" t="s">
        <v>816</v>
      </c>
      <c r="F176" s="27"/>
      <c r="G176" s="27">
        <v>3</v>
      </c>
      <c r="H176" s="27">
        <v>3</v>
      </c>
      <c r="I176" s="27">
        <v>1</v>
      </c>
      <c r="J176" s="27">
        <v>1</v>
      </c>
      <c r="K176" s="27">
        <v>1</v>
      </c>
      <c r="L176" s="27" t="s">
        <v>953</v>
      </c>
      <c r="M176" s="27">
        <v>1</v>
      </c>
      <c r="N176" s="27">
        <v>1</v>
      </c>
      <c r="O176" s="27"/>
      <c r="P176" s="27">
        <v>2</v>
      </c>
      <c r="Q176" s="27" t="s">
        <v>156</v>
      </c>
      <c r="R176" s="27"/>
      <c r="S176" s="27" t="s">
        <v>411</v>
      </c>
      <c r="T176" s="27">
        <v>75.900000000000006</v>
      </c>
      <c r="U176" s="27" t="s">
        <v>554</v>
      </c>
      <c r="V176" s="27">
        <v>9</v>
      </c>
      <c r="W176" s="27"/>
      <c r="X176" s="27"/>
      <c r="Y176" s="27"/>
      <c r="Z176" s="27" t="s">
        <v>250</v>
      </c>
      <c r="AA176" s="27"/>
      <c r="AB176" s="27">
        <v>3</v>
      </c>
      <c r="AC176" s="27"/>
      <c r="AD176" s="27"/>
      <c r="AE176" s="27"/>
      <c r="AF176" s="27"/>
      <c r="AG176" s="28"/>
      <c r="AH176" s="3"/>
    </row>
    <row r="177" spans="1:34" ht="22.5" customHeight="1" x14ac:dyDescent="0.3">
      <c r="A177" s="6">
        <v>35</v>
      </c>
      <c r="B177" s="27">
        <v>1423</v>
      </c>
      <c r="C177" s="28" t="s">
        <v>337</v>
      </c>
      <c r="D177" s="27">
        <v>2004</v>
      </c>
      <c r="E177" s="27" t="s">
        <v>816</v>
      </c>
      <c r="F177" s="27"/>
      <c r="G177" s="27">
        <v>3</v>
      </c>
      <c r="H177" s="27">
        <v>3</v>
      </c>
      <c r="I177" s="27">
        <v>1</v>
      </c>
      <c r="J177" s="27">
        <v>1</v>
      </c>
      <c r="K177" s="27">
        <v>1</v>
      </c>
      <c r="L177" s="27" t="s">
        <v>953</v>
      </c>
      <c r="M177" s="27">
        <v>1</v>
      </c>
      <c r="N177" s="27">
        <v>1</v>
      </c>
      <c r="O177" s="27"/>
      <c r="P177" s="27">
        <v>2</v>
      </c>
      <c r="Q177" s="27" t="s">
        <v>553</v>
      </c>
      <c r="R177" s="27"/>
      <c r="S177" s="27" t="s">
        <v>338</v>
      </c>
      <c r="T177" s="27">
        <v>47.6</v>
      </c>
      <c r="U177" s="27" t="s">
        <v>555</v>
      </c>
      <c r="V177" s="27">
        <v>9</v>
      </c>
      <c r="W177" s="27"/>
      <c r="X177" s="27"/>
      <c r="Y177" s="27"/>
      <c r="Z177" s="27" t="s">
        <v>250</v>
      </c>
      <c r="AA177" s="27"/>
      <c r="AB177" s="27">
        <v>3</v>
      </c>
      <c r="AC177" s="27"/>
      <c r="AD177" s="27"/>
      <c r="AE177" s="27"/>
      <c r="AF177" s="27"/>
      <c r="AG177" s="28" t="s">
        <v>714</v>
      </c>
      <c r="AH177" s="3"/>
    </row>
    <row r="178" spans="1:34" ht="22.5" customHeight="1" x14ac:dyDescent="0.3">
      <c r="A178" s="6">
        <v>37</v>
      </c>
      <c r="B178" s="27">
        <v>447</v>
      </c>
      <c r="C178" s="28" t="s">
        <v>342</v>
      </c>
      <c r="D178" s="27">
        <v>2004</v>
      </c>
      <c r="E178" s="27" t="s">
        <v>830</v>
      </c>
      <c r="F178" s="27">
        <v>1</v>
      </c>
      <c r="G178" s="27">
        <v>3</v>
      </c>
      <c r="H178" s="27">
        <v>3</v>
      </c>
      <c r="I178" s="27">
        <v>1</v>
      </c>
      <c r="J178" s="27">
        <v>1</v>
      </c>
      <c r="K178" s="27">
        <v>1</v>
      </c>
      <c r="L178" s="27" t="s">
        <v>951</v>
      </c>
      <c r="M178" s="27">
        <v>2</v>
      </c>
      <c r="N178" s="27">
        <v>1</v>
      </c>
      <c r="O178" s="27">
        <v>68.7</v>
      </c>
      <c r="P178" s="27">
        <v>1</v>
      </c>
      <c r="Q178" s="27" t="s">
        <v>559</v>
      </c>
      <c r="R178" s="27"/>
      <c r="S178" s="27" t="s">
        <v>560</v>
      </c>
      <c r="T178" s="27">
        <v>1.2</v>
      </c>
      <c r="U178" s="40">
        <f t="shared" ref="U178:U201" si="15">ABS((Y178-X178)/1.35)</f>
        <v>1.9259259259259258</v>
      </c>
      <c r="V178" s="27">
        <v>11</v>
      </c>
      <c r="W178" s="27">
        <v>1.2</v>
      </c>
      <c r="X178" s="27">
        <v>0</v>
      </c>
      <c r="Y178" s="27">
        <v>2.6</v>
      </c>
      <c r="Z178" s="27">
        <v>0.5</v>
      </c>
      <c r="AA178" s="40">
        <f t="shared" ref="AA178:AA201" si="16">ABS((AE178-AD178)/1.35)</f>
        <v>0.59259259259259256</v>
      </c>
      <c r="AB178" s="27">
        <v>12</v>
      </c>
      <c r="AC178" s="27">
        <v>0.5</v>
      </c>
      <c r="AD178" s="27">
        <v>0.1</v>
      </c>
      <c r="AE178" s="27">
        <v>0.9</v>
      </c>
      <c r="AF178" s="27"/>
      <c r="AG178" s="28" t="s">
        <v>717</v>
      </c>
      <c r="AH178" s="3"/>
    </row>
    <row r="179" spans="1:34" ht="22.5" customHeight="1" x14ac:dyDescent="0.3">
      <c r="A179" s="6">
        <v>37</v>
      </c>
      <c r="B179" s="27">
        <v>447</v>
      </c>
      <c r="C179" s="28" t="s">
        <v>342</v>
      </c>
      <c r="D179" s="27">
        <v>2004</v>
      </c>
      <c r="E179" s="27" t="s">
        <v>830</v>
      </c>
      <c r="F179" s="27"/>
      <c r="G179" s="27">
        <v>3</v>
      </c>
      <c r="H179" s="27">
        <v>3</v>
      </c>
      <c r="I179" s="27">
        <v>1</v>
      </c>
      <c r="J179" s="27">
        <v>1</v>
      </c>
      <c r="K179" s="27">
        <v>1</v>
      </c>
      <c r="L179" s="27" t="s">
        <v>951</v>
      </c>
      <c r="M179" s="27">
        <v>2</v>
      </c>
      <c r="N179" s="27">
        <v>1</v>
      </c>
      <c r="O179" s="27"/>
      <c r="P179" s="27">
        <v>1</v>
      </c>
      <c r="Q179" s="27" t="s">
        <v>559</v>
      </c>
      <c r="R179" s="27" t="s">
        <v>729</v>
      </c>
      <c r="S179" s="27" t="s">
        <v>806</v>
      </c>
      <c r="T179" s="27">
        <v>0.4</v>
      </c>
      <c r="U179" s="40">
        <f t="shared" si="15"/>
        <v>0.96296296296296291</v>
      </c>
      <c r="V179" s="27">
        <v>11</v>
      </c>
      <c r="W179" s="27">
        <v>0.4</v>
      </c>
      <c r="X179" s="27">
        <v>0</v>
      </c>
      <c r="Y179" s="27">
        <v>1.3</v>
      </c>
      <c r="Z179" s="27">
        <v>0.8</v>
      </c>
      <c r="AA179" s="40">
        <f t="shared" si="16"/>
        <v>1.333333333333333</v>
      </c>
      <c r="AB179" s="27">
        <v>12</v>
      </c>
      <c r="AC179" s="27">
        <v>0.8</v>
      </c>
      <c r="AD179" s="27">
        <v>0.1</v>
      </c>
      <c r="AE179" s="27">
        <v>1.9</v>
      </c>
      <c r="AF179" s="27"/>
      <c r="AG179" s="28" t="s">
        <v>561</v>
      </c>
      <c r="AH179" s="3"/>
    </row>
    <row r="180" spans="1:34" ht="22.5" customHeight="1" x14ac:dyDescent="0.3">
      <c r="A180" s="6">
        <v>37</v>
      </c>
      <c r="B180" s="27">
        <v>447</v>
      </c>
      <c r="C180" s="28" t="s">
        <v>342</v>
      </c>
      <c r="D180" s="27">
        <v>2004</v>
      </c>
      <c r="E180" s="27" t="s">
        <v>830</v>
      </c>
      <c r="F180" s="27"/>
      <c r="G180" s="27">
        <v>3</v>
      </c>
      <c r="H180" s="27">
        <v>3</v>
      </c>
      <c r="I180" s="27">
        <v>1</v>
      </c>
      <c r="J180" s="27">
        <v>1</v>
      </c>
      <c r="K180" s="27">
        <v>1</v>
      </c>
      <c r="L180" s="27" t="s">
        <v>951</v>
      </c>
      <c r="M180" s="27">
        <v>2</v>
      </c>
      <c r="N180" s="27">
        <v>1</v>
      </c>
      <c r="O180" s="27"/>
      <c r="P180" s="27">
        <v>1</v>
      </c>
      <c r="Q180" s="27" t="s">
        <v>559</v>
      </c>
      <c r="R180" s="27" t="s">
        <v>797</v>
      </c>
      <c r="S180" s="27" t="s">
        <v>806</v>
      </c>
      <c r="T180" s="43">
        <f>T179-T178</f>
        <v>-0.79999999999999993</v>
      </c>
      <c r="U180" s="40">
        <f t="shared" si="15"/>
        <v>0.96296296296296291</v>
      </c>
      <c r="V180" s="27">
        <v>11</v>
      </c>
      <c r="W180" s="43">
        <f>W179-W178</f>
        <v>-0.79999999999999993</v>
      </c>
      <c r="X180" s="43">
        <f>X179-X178</f>
        <v>0</v>
      </c>
      <c r="Y180" s="43">
        <f>Y179-Y178</f>
        <v>-1.3</v>
      </c>
      <c r="Z180" s="43">
        <f>Z179-Z178</f>
        <v>0.30000000000000004</v>
      </c>
      <c r="AA180" s="40">
        <f t="shared" si="16"/>
        <v>0.74074074074074059</v>
      </c>
      <c r="AB180" s="27">
        <v>12</v>
      </c>
      <c r="AC180" s="43">
        <f>AC179-AC178</f>
        <v>0.30000000000000004</v>
      </c>
      <c r="AD180" s="43">
        <f>AD179-AD178</f>
        <v>0</v>
      </c>
      <c r="AE180" s="43">
        <f>AE179-AE178</f>
        <v>0.99999999999999989</v>
      </c>
      <c r="AF180" s="27"/>
      <c r="AG180" s="28"/>
      <c r="AH180" s="3"/>
    </row>
    <row r="181" spans="1:34" ht="22.5" customHeight="1" x14ac:dyDescent="0.3">
      <c r="A181" s="6">
        <v>37</v>
      </c>
      <c r="B181" s="27">
        <v>447</v>
      </c>
      <c r="C181" s="28" t="s">
        <v>342</v>
      </c>
      <c r="D181" s="27">
        <v>2004</v>
      </c>
      <c r="E181" s="27" t="s">
        <v>830</v>
      </c>
      <c r="F181" s="27"/>
      <c r="G181" s="27">
        <v>3</v>
      </c>
      <c r="H181" s="27">
        <v>3</v>
      </c>
      <c r="I181" s="27">
        <v>1</v>
      </c>
      <c r="J181" s="27">
        <v>1</v>
      </c>
      <c r="K181" s="27">
        <v>1</v>
      </c>
      <c r="L181" s="27" t="s">
        <v>951</v>
      </c>
      <c r="M181" s="27">
        <v>2</v>
      </c>
      <c r="N181" s="27">
        <v>1</v>
      </c>
      <c r="O181" s="27"/>
      <c r="P181" s="27">
        <v>1</v>
      </c>
      <c r="Q181" s="27" t="s">
        <v>559</v>
      </c>
      <c r="R181" s="27"/>
      <c r="S181" s="27"/>
      <c r="T181" s="27"/>
      <c r="U181" s="27"/>
      <c r="V181" s="27">
        <v>0.02</v>
      </c>
      <c r="W181" s="27"/>
      <c r="X181" s="27"/>
      <c r="Y181" s="27"/>
      <c r="Z181" s="27"/>
      <c r="AA181" s="27"/>
      <c r="AB181" s="27" t="s">
        <v>434</v>
      </c>
      <c r="AC181" s="27"/>
      <c r="AD181" s="27"/>
      <c r="AE181" s="27"/>
      <c r="AF181" s="27"/>
      <c r="AG181" s="28" t="s">
        <v>718</v>
      </c>
      <c r="AH181" s="3"/>
    </row>
    <row r="182" spans="1:34" ht="30" customHeight="1" x14ac:dyDescent="0.3">
      <c r="A182" s="6">
        <v>37</v>
      </c>
      <c r="B182" s="27">
        <v>447</v>
      </c>
      <c r="C182" s="28" t="s">
        <v>342</v>
      </c>
      <c r="D182" s="27">
        <v>2004</v>
      </c>
      <c r="E182" s="27" t="s">
        <v>830</v>
      </c>
      <c r="F182" s="27"/>
      <c r="G182" s="27">
        <v>3</v>
      </c>
      <c r="H182" s="27">
        <v>3</v>
      </c>
      <c r="I182" s="27">
        <v>1</v>
      </c>
      <c r="J182" s="27">
        <v>1</v>
      </c>
      <c r="K182" s="27">
        <v>1</v>
      </c>
      <c r="L182" s="27" t="s">
        <v>951</v>
      </c>
      <c r="M182" s="27">
        <v>2</v>
      </c>
      <c r="N182" s="27">
        <v>1</v>
      </c>
      <c r="O182" s="27"/>
      <c r="P182" s="27">
        <v>1</v>
      </c>
      <c r="Q182" s="27" t="s">
        <v>562</v>
      </c>
      <c r="R182" s="27"/>
      <c r="S182" s="27" t="s">
        <v>560</v>
      </c>
      <c r="T182" s="27">
        <v>21</v>
      </c>
      <c r="U182" s="40">
        <f t="shared" si="15"/>
        <v>21.481481481481481</v>
      </c>
      <c r="V182" s="27">
        <v>11</v>
      </c>
      <c r="W182" s="27">
        <v>21</v>
      </c>
      <c r="X182" s="27">
        <v>2</v>
      </c>
      <c r="Y182" s="27">
        <v>31</v>
      </c>
      <c r="Z182" s="27">
        <v>7.5</v>
      </c>
      <c r="AA182" s="40">
        <f t="shared" si="16"/>
        <v>11.851851851851851</v>
      </c>
      <c r="AB182" s="27">
        <v>12</v>
      </c>
      <c r="AC182" s="27">
        <v>7.5</v>
      </c>
      <c r="AD182" s="27">
        <v>1.5</v>
      </c>
      <c r="AE182" s="27">
        <v>17.5</v>
      </c>
      <c r="AF182" s="27"/>
      <c r="AG182" s="28"/>
      <c r="AH182" s="3"/>
    </row>
    <row r="183" spans="1:34" ht="22.5" customHeight="1" x14ac:dyDescent="0.3">
      <c r="A183" s="6">
        <v>37</v>
      </c>
      <c r="B183" s="27">
        <v>447</v>
      </c>
      <c r="C183" s="28" t="s">
        <v>342</v>
      </c>
      <c r="D183" s="27">
        <v>2004</v>
      </c>
      <c r="E183" s="27" t="s">
        <v>830</v>
      </c>
      <c r="F183" s="27"/>
      <c r="G183" s="27">
        <v>3</v>
      </c>
      <c r="H183" s="27">
        <v>3</v>
      </c>
      <c r="I183" s="27">
        <v>1</v>
      </c>
      <c r="J183" s="27">
        <v>1</v>
      </c>
      <c r="K183" s="27">
        <v>1</v>
      </c>
      <c r="L183" s="27" t="s">
        <v>951</v>
      </c>
      <c r="M183" s="27">
        <v>2</v>
      </c>
      <c r="N183" s="27">
        <v>1</v>
      </c>
      <c r="O183" s="27"/>
      <c r="P183" s="27">
        <v>1</v>
      </c>
      <c r="Q183" s="27"/>
      <c r="R183" s="27"/>
      <c r="S183" s="27" t="s">
        <v>266</v>
      </c>
      <c r="T183" s="27">
        <v>5</v>
      </c>
      <c r="U183" s="40">
        <f t="shared" si="15"/>
        <v>11.111111111111111</v>
      </c>
      <c r="V183" s="27">
        <v>11</v>
      </c>
      <c r="W183" s="27">
        <v>5</v>
      </c>
      <c r="X183" s="27">
        <v>0</v>
      </c>
      <c r="Y183" s="27">
        <v>15</v>
      </c>
      <c r="Z183" s="27">
        <v>13</v>
      </c>
      <c r="AA183" s="40">
        <f t="shared" si="16"/>
        <v>14.444444444444443</v>
      </c>
      <c r="AB183" s="27">
        <v>12</v>
      </c>
      <c r="AC183" s="27">
        <v>13</v>
      </c>
      <c r="AD183" s="27">
        <v>2.5</v>
      </c>
      <c r="AE183" s="27">
        <v>22</v>
      </c>
      <c r="AF183" s="27"/>
      <c r="AG183" s="28"/>
      <c r="AH183" s="3"/>
    </row>
    <row r="184" spans="1:34" ht="22.5" customHeight="1" x14ac:dyDescent="0.3">
      <c r="A184" s="6">
        <v>37</v>
      </c>
      <c r="B184" s="27">
        <v>447</v>
      </c>
      <c r="C184" s="28" t="s">
        <v>342</v>
      </c>
      <c r="D184" s="27">
        <v>2004</v>
      </c>
      <c r="E184" s="27" t="s">
        <v>830</v>
      </c>
      <c r="F184" s="27"/>
      <c r="G184" s="27">
        <v>3</v>
      </c>
      <c r="H184" s="27">
        <v>3</v>
      </c>
      <c r="I184" s="27">
        <v>1</v>
      </c>
      <c r="J184" s="27">
        <v>1</v>
      </c>
      <c r="K184" s="27">
        <v>1</v>
      </c>
      <c r="L184" s="27" t="s">
        <v>951</v>
      </c>
      <c r="M184" s="27">
        <v>2</v>
      </c>
      <c r="N184" s="27">
        <v>1</v>
      </c>
      <c r="O184" s="27"/>
      <c r="P184" s="27">
        <v>1</v>
      </c>
      <c r="Q184" s="27"/>
      <c r="R184" s="27"/>
      <c r="S184" s="27"/>
      <c r="T184" s="27"/>
      <c r="U184" s="27"/>
      <c r="V184" s="27" t="s">
        <v>434</v>
      </c>
      <c r="W184" s="27"/>
      <c r="X184" s="27"/>
      <c r="Y184" s="27"/>
      <c r="Z184" s="27"/>
      <c r="AA184" s="27"/>
      <c r="AB184" s="27">
        <v>3.0000000000000001E-3</v>
      </c>
      <c r="AC184" s="27"/>
      <c r="AD184" s="27"/>
      <c r="AE184" s="27"/>
      <c r="AF184" s="27"/>
      <c r="AG184" s="28" t="s">
        <v>718</v>
      </c>
      <c r="AH184" s="3"/>
    </row>
    <row r="185" spans="1:34" ht="22.5" customHeight="1" x14ac:dyDescent="0.3">
      <c r="A185" s="6">
        <v>37</v>
      </c>
      <c r="B185" s="27">
        <v>447</v>
      </c>
      <c r="C185" s="28" t="s">
        <v>342</v>
      </c>
      <c r="D185" s="27">
        <v>2004</v>
      </c>
      <c r="E185" s="27" t="s">
        <v>830</v>
      </c>
      <c r="F185" s="27"/>
      <c r="G185" s="27">
        <v>3</v>
      </c>
      <c r="H185" s="27">
        <v>3</v>
      </c>
      <c r="I185" s="27">
        <v>1</v>
      </c>
      <c r="J185" s="27">
        <v>1</v>
      </c>
      <c r="K185" s="27">
        <v>1</v>
      </c>
      <c r="L185" s="27" t="s">
        <v>951</v>
      </c>
      <c r="M185" s="27">
        <v>2</v>
      </c>
      <c r="N185" s="27">
        <v>1</v>
      </c>
      <c r="O185" s="27"/>
      <c r="P185" s="27">
        <v>1</v>
      </c>
      <c r="Q185" s="31" t="s">
        <v>563</v>
      </c>
      <c r="R185" s="31"/>
      <c r="S185" s="27" t="s">
        <v>560</v>
      </c>
      <c r="T185" s="27">
        <v>7.5</v>
      </c>
      <c r="U185" s="40">
        <f t="shared" si="15"/>
        <v>4.666666666666667</v>
      </c>
      <c r="V185" s="27">
        <v>11</v>
      </c>
      <c r="W185" s="27">
        <v>7.5</v>
      </c>
      <c r="X185" s="27">
        <v>3.6</v>
      </c>
      <c r="Y185" s="27">
        <v>9.9</v>
      </c>
      <c r="Z185" s="27">
        <v>4.5</v>
      </c>
      <c r="AA185" s="40">
        <f t="shared" si="16"/>
        <v>4.0740740740740735</v>
      </c>
      <c r="AB185" s="27">
        <v>12</v>
      </c>
      <c r="AC185" s="27">
        <v>4.5</v>
      </c>
      <c r="AD185" s="27">
        <v>3.6</v>
      </c>
      <c r="AE185" s="27">
        <v>9.1</v>
      </c>
      <c r="AF185" s="27"/>
      <c r="AG185" s="28"/>
      <c r="AH185" s="3"/>
    </row>
    <row r="186" spans="1:34" ht="22.5" customHeight="1" x14ac:dyDescent="0.3">
      <c r="A186" s="6">
        <v>37</v>
      </c>
      <c r="B186" s="27">
        <v>447</v>
      </c>
      <c r="C186" s="28" t="s">
        <v>342</v>
      </c>
      <c r="D186" s="27">
        <v>2004</v>
      </c>
      <c r="E186" s="27" t="s">
        <v>830</v>
      </c>
      <c r="F186" s="27"/>
      <c r="G186" s="27">
        <v>3</v>
      </c>
      <c r="H186" s="27">
        <v>3</v>
      </c>
      <c r="I186" s="27">
        <v>1</v>
      </c>
      <c r="J186" s="27">
        <v>1</v>
      </c>
      <c r="K186" s="27">
        <v>1</v>
      </c>
      <c r="L186" s="27" t="s">
        <v>951</v>
      </c>
      <c r="M186" s="27">
        <v>2</v>
      </c>
      <c r="N186" s="27">
        <v>1</v>
      </c>
      <c r="O186" s="27"/>
      <c r="P186" s="27">
        <v>1</v>
      </c>
      <c r="Q186" s="31" t="s">
        <v>563</v>
      </c>
      <c r="R186" s="27" t="s">
        <v>729</v>
      </c>
      <c r="S186" s="27" t="s">
        <v>266</v>
      </c>
      <c r="T186" s="27">
        <v>5.8</v>
      </c>
      <c r="U186" s="40">
        <f t="shared" si="15"/>
        <v>8.8148148148148131</v>
      </c>
      <c r="V186" s="27">
        <v>11</v>
      </c>
      <c r="W186" s="27">
        <v>5.8</v>
      </c>
      <c r="X186" s="27">
        <v>2.8</v>
      </c>
      <c r="Y186" s="27">
        <v>14.7</v>
      </c>
      <c r="Z186" s="27">
        <v>9.3000000000000007</v>
      </c>
      <c r="AA186" s="40">
        <f t="shared" si="16"/>
        <v>6.518518518518519</v>
      </c>
      <c r="AB186" s="27">
        <v>12</v>
      </c>
      <c r="AC186" s="27">
        <v>9.3000000000000007</v>
      </c>
      <c r="AD186" s="27">
        <v>4.0999999999999996</v>
      </c>
      <c r="AE186" s="27">
        <v>12.9</v>
      </c>
      <c r="AF186" s="27"/>
      <c r="AG186" s="28"/>
      <c r="AH186" s="3"/>
    </row>
    <row r="187" spans="1:34" ht="22.5" customHeight="1" x14ac:dyDescent="0.3">
      <c r="A187" s="6">
        <v>37</v>
      </c>
      <c r="B187" s="27">
        <v>447</v>
      </c>
      <c r="C187" s="28" t="s">
        <v>342</v>
      </c>
      <c r="D187" s="27">
        <v>2004</v>
      </c>
      <c r="E187" s="27" t="s">
        <v>830</v>
      </c>
      <c r="F187" s="27"/>
      <c r="G187" s="27">
        <v>3</v>
      </c>
      <c r="H187" s="27">
        <v>3</v>
      </c>
      <c r="I187" s="27">
        <v>1</v>
      </c>
      <c r="J187" s="27">
        <v>1</v>
      </c>
      <c r="K187" s="27">
        <v>1</v>
      </c>
      <c r="L187" s="27" t="s">
        <v>951</v>
      </c>
      <c r="M187" s="27">
        <v>2</v>
      </c>
      <c r="N187" s="27">
        <v>1</v>
      </c>
      <c r="O187" s="27"/>
      <c r="P187" s="27">
        <v>1</v>
      </c>
      <c r="Q187" s="27"/>
      <c r="R187" s="52" t="s">
        <v>797</v>
      </c>
      <c r="S187" s="27" t="s">
        <v>806</v>
      </c>
      <c r="T187" s="27">
        <f>T186-T185</f>
        <v>-1.7000000000000002</v>
      </c>
      <c r="U187" s="40">
        <f>ABS((Y187-X187)/1.35)</f>
        <v>4.1481481481481479</v>
      </c>
      <c r="V187" s="27">
        <v>11</v>
      </c>
      <c r="W187" s="27">
        <f>W186-W185</f>
        <v>-1.7000000000000002</v>
      </c>
      <c r="X187" s="27">
        <f>X186-X185</f>
        <v>-0.80000000000000027</v>
      </c>
      <c r="Y187" s="27">
        <f>Y186-Y185</f>
        <v>4.7999999999999989</v>
      </c>
      <c r="Z187" s="43">
        <f>Z186-Z185</f>
        <v>4.8000000000000007</v>
      </c>
      <c r="AA187" s="40">
        <f t="shared" si="16"/>
        <v>2.4444444444444451</v>
      </c>
      <c r="AB187" s="27">
        <v>12</v>
      </c>
      <c r="AC187" s="43">
        <f>AC186-AC185</f>
        <v>4.8000000000000007</v>
      </c>
      <c r="AD187" s="43">
        <f>AD186-AD185</f>
        <v>0.49999999999999956</v>
      </c>
      <c r="AE187" s="43">
        <f>AE186-AE185</f>
        <v>3.8000000000000007</v>
      </c>
      <c r="AF187" s="27"/>
      <c r="AG187" s="28" t="s">
        <v>718</v>
      </c>
      <c r="AH187" s="3"/>
    </row>
    <row r="188" spans="1:34" ht="22.5" customHeight="1" x14ac:dyDescent="0.3">
      <c r="A188" s="6">
        <v>37</v>
      </c>
      <c r="B188" s="27">
        <v>447</v>
      </c>
      <c r="C188" s="28" t="s">
        <v>342</v>
      </c>
      <c r="D188" s="27">
        <v>2004</v>
      </c>
      <c r="E188" s="27" t="s">
        <v>830</v>
      </c>
      <c r="F188" s="27"/>
      <c r="G188" s="27">
        <v>3</v>
      </c>
      <c r="H188" s="27">
        <v>3</v>
      </c>
      <c r="I188" s="27">
        <v>1</v>
      </c>
      <c r="J188" s="27">
        <v>1</v>
      </c>
      <c r="K188" s="27">
        <v>1</v>
      </c>
      <c r="L188" s="27" t="s">
        <v>951</v>
      </c>
      <c r="M188" s="27">
        <v>2</v>
      </c>
      <c r="N188" s="27">
        <v>1</v>
      </c>
      <c r="O188" s="27"/>
      <c r="P188" s="27">
        <v>1</v>
      </c>
      <c r="Q188" s="27" t="s">
        <v>564</v>
      </c>
      <c r="R188" s="27"/>
      <c r="S188" s="27" t="s">
        <v>560</v>
      </c>
      <c r="T188" s="27">
        <v>29</v>
      </c>
      <c r="U188" s="40">
        <f t="shared" si="15"/>
        <v>5.9259259259259256</v>
      </c>
      <c r="V188" s="27">
        <v>11</v>
      </c>
      <c r="W188" s="27">
        <v>29</v>
      </c>
      <c r="X188" s="27">
        <v>28</v>
      </c>
      <c r="Y188" s="27">
        <v>36</v>
      </c>
      <c r="Z188" s="27">
        <v>20.5</v>
      </c>
      <c r="AA188" s="40">
        <f t="shared" si="16"/>
        <v>12.222222222222221</v>
      </c>
      <c r="AB188" s="27">
        <v>12</v>
      </c>
      <c r="AC188" s="27">
        <v>20.5</v>
      </c>
      <c r="AD188" s="27">
        <v>11</v>
      </c>
      <c r="AE188" s="27">
        <v>27.5</v>
      </c>
      <c r="AF188" s="27"/>
      <c r="AG188" s="28"/>
      <c r="AH188" s="3"/>
    </row>
    <row r="189" spans="1:34" ht="22.5" customHeight="1" x14ac:dyDescent="0.3">
      <c r="A189" s="6">
        <v>37</v>
      </c>
      <c r="B189" s="27">
        <v>447</v>
      </c>
      <c r="C189" s="28" t="s">
        <v>342</v>
      </c>
      <c r="D189" s="27">
        <v>2004</v>
      </c>
      <c r="E189" s="27" t="s">
        <v>830</v>
      </c>
      <c r="F189" s="27"/>
      <c r="G189" s="27">
        <v>3</v>
      </c>
      <c r="H189" s="27">
        <v>3</v>
      </c>
      <c r="I189" s="27">
        <v>1</v>
      </c>
      <c r="J189" s="27">
        <v>1</v>
      </c>
      <c r="K189" s="27">
        <v>1</v>
      </c>
      <c r="L189" s="27" t="s">
        <v>951</v>
      </c>
      <c r="M189" s="27">
        <v>2</v>
      </c>
      <c r="N189" s="27">
        <v>1</v>
      </c>
      <c r="O189" s="27"/>
      <c r="P189" s="27">
        <v>1</v>
      </c>
      <c r="Q189" s="27"/>
      <c r="R189" s="27"/>
      <c r="S189" s="27" t="s">
        <v>266</v>
      </c>
      <c r="T189" s="27">
        <v>24</v>
      </c>
      <c r="U189" s="40">
        <f t="shared" si="15"/>
        <v>5.9259259259259256</v>
      </c>
      <c r="V189" s="27">
        <v>11</v>
      </c>
      <c r="W189" s="27">
        <v>24</v>
      </c>
      <c r="X189" s="27">
        <v>20</v>
      </c>
      <c r="Y189" s="27">
        <v>28</v>
      </c>
      <c r="Z189" s="27">
        <v>30.5</v>
      </c>
      <c r="AA189" s="40">
        <f t="shared" si="16"/>
        <v>10</v>
      </c>
      <c r="AB189" s="27">
        <v>12</v>
      </c>
      <c r="AC189" s="27">
        <v>30.5</v>
      </c>
      <c r="AD189" s="27">
        <v>21.5</v>
      </c>
      <c r="AE189" s="27">
        <v>35</v>
      </c>
      <c r="AF189" s="27"/>
      <c r="AG189" s="28"/>
      <c r="AH189" s="3"/>
    </row>
    <row r="190" spans="1:34" ht="22.5" customHeight="1" x14ac:dyDescent="0.3">
      <c r="A190" s="6">
        <v>37</v>
      </c>
      <c r="B190" s="27">
        <v>447</v>
      </c>
      <c r="C190" s="28" t="s">
        <v>342</v>
      </c>
      <c r="D190" s="27">
        <v>2004</v>
      </c>
      <c r="E190" s="27" t="s">
        <v>830</v>
      </c>
      <c r="F190" s="27"/>
      <c r="G190" s="27">
        <v>3</v>
      </c>
      <c r="H190" s="27">
        <v>3</v>
      </c>
      <c r="I190" s="27">
        <v>1</v>
      </c>
      <c r="J190" s="27">
        <v>1</v>
      </c>
      <c r="K190" s="27">
        <v>1</v>
      </c>
      <c r="L190" s="27" t="s">
        <v>951</v>
      </c>
      <c r="M190" s="27">
        <v>2</v>
      </c>
      <c r="N190" s="27">
        <v>1</v>
      </c>
      <c r="O190" s="27"/>
      <c r="P190" s="27">
        <v>1</v>
      </c>
      <c r="Q190" s="27"/>
      <c r="R190" s="27"/>
      <c r="S190" s="27"/>
      <c r="T190" s="27"/>
      <c r="U190" s="27"/>
      <c r="V190" s="27" t="s">
        <v>434</v>
      </c>
      <c r="W190" s="27"/>
      <c r="X190" s="27"/>
      <c r="Y190" s="27"/>
      <c r="Z190" s="27"/>
      <c r="AA190" s="27"/>
      <c r="AB190" s="27" t="s">
        <v>434</v>
      </c>
      <c r="AC190" s="27"/>
      <c r="AD190" s="27"/>
      <c r="AE190" s="27"/>
      <c r="AF190" s="27"/>
      <c r="AG190" s="28" t="s">
        <v>718</v>
      </c>
      <c r="AH190" s="3"/>
    </row>
    <row r="191" spans="1:34" ht="22.5" customHeight="1" x14ac:dyDescent="0.3">
      <c r="A191" s="6">
        <v>37</v>
      </c>
      <c r="B191" s="27">
        <v>447</v>
      </c>
      <c r="C191" s="28" t="s">
        <v>342</v>
      </c>
      <c r="D191" s="27">
        <v>2004</v>
      </c>
      <c r="E191" s="27" t="s">
        <v>830</v>
      </c>
      <c r="F191" s="27"/>
      <c r="G191" s="27">
        <v>3</v>
      </c>
      <c r="H191" s="27">
        <v>3</v>
      </c>
      <c r="I191" s="27">
        <v>1</v>
      </c>
      <c r="J191" s="27">
        <v>1</v>
      </c>
      <c r="K191" s="27">
        <v>1</v>
      </c>
      <c r="L191" s="27" t="s">
        <v>951</v>
      </c>
      <c r="M191" s="27">
        <v>2</v>
      </c>
      <c r="N191" s="27">
        <v>1</v>
      </c>
      <c r="O191" s="27"/>
      <c r="P191" s="27">
        <v>1</v>
      </c>
      <c r="Q191" s="27" t="s">
        <v>565</v>
      </c>
      <c r="R191" s="27"/>
      <c r="S191" s="27" t="s">
        <v>560</v>
      </c>
      <c r="T191" s="27">
        <v>3</v>
      </c>
      <c r="U191" s="40">
        <f t="shared" si="15"/>
        <v>2.074074074074074</v>
      </c>
      <c r="V191" s="27">
        <v>11</v>
      </c>
      <c r="W191" s="27">
        <v>3</v>
      </c>
      <c r="X191" s="27">
        <v>2.2000000000000002</v>
      </c>
      <c r="Y191" s="27">
        <v>5</v>
      </c>
      <c r="Z191" s="27">
        <v>1.9</v>
      </c>
      <c r="AA191" s="40">
        <f t="shared" si="16"/>
        <v>2.1481481481481479</v>
      </c>
      <c r="AB191" s="27">
        <v>12</v>
      </c>
      <c r="AC191" s="27">
        <v>1.9</v>
      </c>
      <c r="AD191" s="27">
        <v>0.4</v>
      </c>
      <c r="AE191" s="27">
        <v>3.3</v>
      </c>
      <c r="AF191" s="27"/>
      <c r="AG191" s="28"/>
      <c r="AH191" s="3"/>
    </row>
    <row r="192" spans="1:34" ht="22.5" customHeight="1" x14ac:dyDescent="0.3">
      <c r="A192" s="6">
        <v>37</v>
      </c>
      <c r="B192" s="27">
        <v>447</v>
      </c>
      <c r="C192" s="28" t="s">
        <v>342</v>
      </c>
      <c r="D192" s="27">
        <v>2004</v>
      </c>
      <c r="E192" s="27" t="s">
        <v>830</v>
      </c>
      <c r="F192" s="27"/>
      <c r="G192" s="27">
        <v>3</v>
      </c>
      <c r="H192" s="27">
        <v>3</v>
      </c>
      <c r="I192" s="27">
        <v>1</v>
      </c>
      <c r="J192" s="27">
        <v>1</v>
      </c>
      <c r="K192" s="27">
        <v>1</v>
      </c>
      <c r="L192" s="27" t="s">
        <v>951</v>
      </c>
      <c r="M192" s="27">
        <v>2</v>
      </c>
      <c r="N192" s="27">
        <v>1</v>
      </c>
      <c r="O192" s="27"/>
      <c r="P192" s="27">
        <v>1</v>
      </c>
      <c r="Q192" s="27"/>
      <c r="R192" s="27" t="s">
        <v>810</v>
      </c>
      <c r="S192" s="27" t="s">
        <v>266</v>
      </c>
      <c r="T192" s="27">
        <v>0.6</v>
      </c>
      <c r="U192" s="40">
        <f t="shared" si="15"/>
        <v>1.7777777777777777</v>
      </c>
      <c r="V192" s="27">
        <v>11</v>
      </c>
      <c r="W192" s="27">
        <v>0.6</v>
      </c>
      <c r="X192" s="27">
        <v>0</v>
      </c>
      <c r="Y192" s="27">
        <v>2.4</v>
      </c>
      <c r="Z192" s="27">
        <v>2.8</v>
      </c>
      <c r="AA192" s="40">
        <f t="shared" si="16"/>
        <v>3.0370370370370372</v>
      </c>
      <c r="AB192" s="27">
        <v>12</v>
      </c>
      <c r="AC192" s="27">
        <v>2.8</v>
      </c>
      <c r="AD192" s="27">
        <v>0.3</v>
      </c>
      <c r="AE192" s="27">
        <v>4.4000000000000004</v>
      </c>
      <c r="AF192" s="27"/>
      <c r="AG192" s="29"/>
      <c r="AH192" s="3"/>
    </row>
    <row r="193" spans="1:34" ht="22.5" customHeight="1" x14ac:dyDescent="0.3">
      <c r="A193" s="6">
        <v>37</v>
      </c>
      <c r="B193" s="27">
        <v>447</v>
      </c>
      <c r="C193" s="28" t="s">
        <v>342</v>
      </c>
      <c r="D193" s="27">
        <v>2004</v>
      </c>
      <c r="E193" s="27" t="s">
        <v>830</v>
      </c>
      <c r="F193" s="27"/>
      <c r="G193" s="27">
        <v>3</v>
      </c>
      <c r="H193" s="27">
        <v>3</v>
      </c>
      <c r="I193" s="27">
        <v>1</v>
      </c>
      <c r="J193" s="27">
        <v>1</v>
      </c>
      <c r="K193" s="27">
        <v>1</v>
      </c>
      <c r="L193" s="27" t="s">
        <v>951</v>
      </c>
      <c r="M193" s="27">
        <v>2</v>
      </c>
      <c r="N193" s="27">
        <v>1</v>
      </c>
      <c r="O193" s="27"/>
      <c r="P193" s="27">
        <v>1</v>
      </c>
      <c r="Q193" s="31" t="s">
        <v>796</v>
      </c>
      <c r="R193" s="31"/>
      <c r="S193" s="36"/>
      <c r="T193" s="80">
        <f>T192-T191</f>
        <v>-2.4</v>
      </c>
      <c r="U193" s="98">
        <f t="shared" si="15"/>
        <v>0.29629629629629622</v>
      </c>
      <c r="V193" s="36">
        <v>11</v>
      </c>
      <c r="W193" s="36">
        <f>W191-W192</f>
        <v>2.4</v>
      </c>
      <c r="X193" s="36">
        <f>X191-X192</f>
        <v>2.2000000000000002</v>
      </c>
      <c r="Y193" s="36">
        <f>Y191-Y192</f>
        <v>2.6</v>
      </c>
      <c r="Z193" s="80">
        <f>Z192-Z191</f>
        <v>0.89999999999999991</v>
      </c>
      <c r="AA193" s="98">
        <f t="shared" si="16"/>
        <v>0.88888888888888928</v>
      </c>
      <c r="AB193" s="36">
        <v>12</v>
      </c>
      <c r="AC193" s="36">
        <f>AC191-AC192</f>
        <v>-0.89999999999999991</v>
      </c>
      <c r="AD193" s="36">
        <f>AD191-AD192</f>
        <v>0.10000000000000003</v>
      </c>
      <c r="AE193" s="36">
        <f>AE191-AE192</f>
        <v>-1.1000000000000005</v>
      </c>
      <c r="AF193" s="27"/>
      <c r="AG193" s="99" t="s">
        <v>837</v>
      </c>
      <c r="AH193" s="3"/>
    </row>
    <row r="194" spans="1:34" ht="22.5" customHeight="1" x14ac:dyDescent="0.3">
      <c r="A194" s="6">
        <v>37</v>
      </c>
      <c r="B194" s="27">
        <v>447</v>
      </c>
      <c r="C194" s="28" t="s">
        <v>342</v>
      </c>
      <c r="D194" s="27">
        <v>2004</v>
      </c>
      <c r="E194" s="27" t="s">
        <v>830</v>
      </c>
      <c r="F194" s="27"/>
      <c r="G194" s="27">
        <v>3</v>
      </c>
      <c r="H194" s="27">
        <v>3</v>
      </c>
      <c r="I194" s="27">
        <v>1</v>
      </c>
      <c r="J194" s="27">
        <v>1</v>
      </c>
      <c r="K194" s="27">
        <v>1</v>
      </c>
      <c r="L194" s="27" t="s">
        <v>951</v>
      </c>
      <c r="M194" s="27">
        <v>2</v>
      </c>
      <c r="N194" s="27">
        <v>1</v>
      </c>
      <c r="O194" s="27"/>
      <c r="P194" s="27">
        <v>1</v>
      </c>
      <c r="Q194" s="27"/>
      <c r="R194" s="100" t="s">
        <v>796</v>
      </c>
      <c r="S194" s="101"/>
      <c r="T194" s="102">
        <v>0.7</v>
      </c>
      <c r="U194" s="103">
        <v>1.4</v>
      </c>
      <c r="V194" s="104">
        <v>11</v>
      </c>
      <c r="W194" s="104"/>
      <c r="X194" s="104"/>
      <c r="Y194" s="104"/>
      <c r="Z194" s="102">
        <v>2.2000000000000002</v>
      </c>
      <c r="AA194" s="103">
        <v>3.1</v>
      </c>
      <c r="AB194" s="104">
        <v>12</v>
      </c>
      <c r="AC194" s="36"/>
      <c r="AD194" s="36"/>
      <c r="AE194" s="36"/>
      <c r="AF194" s="27"/>
      <c r="AG194" s="99"/>
      <c r="AH194" s="3"/>
    </row>
    <row r="195" spans="1:34" ht="22.5" customHeight="1" x14ac:dyDescent="0.3">
      <c r="A195" s="6">
        <v>37</v>
      </c>
      <c r="B195" s="27">
        <v>447</v>
      </c>
      <c r="C195" s="28" t="s">
        <v>342</v>
      </c>
      <c r="D195" s="27">
        <v>2004</v>
      </c>
      <c r="E195" s="27" t="s">
        <v>830</v>
      </c>
      <c r="F195" s="27"/>
      <c r="G195" s="27">
        <v>3</v>
      </c>
      <c r="H195" s="27">
        <v>3</v>
      </c>
      <c r="I195" s="27">
        <v>1</v>
      </c>
      <c r="J195" s="27">
        <v>1</v>
      </c>
      <c r="K195" s="27">
        <v>1</v>
      </c>
      <c r="L195" s="27" t="s">
        <v>951</v>
      </c>
      <c r="M195" s="27">
        <v>2</v>
      </c>
      <c r="N195" s="27">
        <v>1</v>
      </c>
      <c r="O195" s="27"/>
      <c r="P195" s="27">
        <v>1</v>
      </c>
      <c r="Q195" s="27" t="s">
        <v>566</v>
      </c>
      <c r="R195" s="27"/>
      <c r="S195" s="27" t="s">
        <v>560</v>
      </c>
      <c r="T195" s="27">
        <v>19</v>
      </c>
      <c r="U195" s="40">
        <f t="shared" si="15"/>
        <v>10.37037037037037</v>
      </c>
      <c r="V195" s="27">
        <v>11</v>
      </c>
      <c r="W195" s="27">
        <v>19</v>
      </c>
      <c r="X195" s="27">
        <v>14</v>
      </c>
      <c r="Y195" s="27">
        <v>28</v>
      </c>
      <c r="Z195" s="27">
        <v>10</v>
      </c>
      <c r="AA195" s="40">
        <f t="shared" si="16"/>
        <v>12.962962962962962</v>
      </c>
      <c r="AB195" s="27">
        <v>12</v>
      </c>
      <c r="AC195" s="27">
        <v>10</v>
      </c>
      <c r="AD195" s="27">
        <v>3.8</v>
      </c>
      <c r="AE195" s="27">
        <v>21.3</v>
      </c>
      <c r="AF195" s="27"/>
      <c r="AG195" s="28"/>
      <c r="AH195" s="3"/>
    </row>
    <row r="196" spans="1:34" ht="22.5" customHeight="1" x14ac:dyDescent="0.3">
      <c r="A196" s="6">
        <v>37</v>
      </c>
      <c r="B196" s="27">
        <v>447</v>
      </c>
      <c r="C196" s="28" t="s">
        <v>342</v>
      </c>
      <c r="D196" s="27">
        <v>2004</v>
      </c>
      <c r="E196" s="27" t="s">
        <v>830</v>
      </c>
      <c r="F196" s="27"/>
      <c r="G196" s="27">
        <v>3</v>
      </c>
      <c r="H196" s="27">
        <v>3</v>
      </c>
      <c r="I196" s="27">
        <v>1</v>
      </c>
      <c r="J196" s="27">
        <v>1</v>
      </c>
      <c r="K196" s="27">
        <v>1</v>
      </c>
      <c r="L196" s="27" t="s">
        <v>951</v>
      </c>
      <c r="M196" s="27">
        <v>2</v>
      </c>
      <c r="N196" s="27">
        <v>1</v>
      </c>
      <c r="O196" s="27"/>
      <c r="P196" s="27">
        <v>1</v>
      </c>
      <c r="Q196" s="27"/>
      <c r="R196" s="27"/>
      <c r="S196" s="27" t="s">
        <v>266</v>
      </c>
      <c r="T196" s="27">
        <v>7</v>
      </c>
      <c r="U196" s="40">
        <f t="shared" si="15"/>
        <v>9.6296296296296298</v>
      </c>
      <c r="V196" s="27">
        <v>11</v>
      </c>
      <c r="W196" s="27">
        <v>7</v>
      </c>
      <c r="X196" s="27">
        <v>0</v>
      </c>
      <c r="Y196" s="27">
        <v>13</v>
      </c>
      <c r="Z196" s="27">
        <v>15.5</v>
      </c>
      <c r="AA196" s="40">
        <f t="shared" si="16"/>
        <v>17.555555555555554</v>
      </c>
      <c r="AB196" s="27">
        <v>12</v>
      </c>
      <c r="AC196" s="27">
        <v>15.5</v>
      </c>
      <c r="AD196" s="27">
        <v>2.2999999999999998</v>
      </c>
      <c r="AE196" s="27">
        <v>26</v>
      </c>
      <c r="AF196" s="27"/>
      <c r="AG196" s="28"/>
      <c r="AH196" s="3"/>
    </row>
    <row r="197" spans="1:34" ht="22.5" customHeight="1" x14ac:dyDescent="0.3">
      <c r="A197" s="6">
        <v>37</v>
      </c>
      <c r="B197" s="27">
        <v>447</v>
      </c>
      <c r="C197" s="28" t="s">
        <v>342</v>
      </c>
      <c r="D197" s="27">
        <v>2004</v>
      </c>
      <c r="E197" s="27" t="s">
        <v>830</v>
      </c>
      <c r="F197" s="27"/>
      <c r="G197" s="27">
        <v>3</v>
      </c>
      <c r="H197" s="27">
        <v>3</v>
      </c>
      <c r="I197" s="27">
        <v>1</v>
      </c>
      <c r="J197" s="27">
        <v>1</v>
      </c>
      <c r="K197" s="27">
        <v>1</v>
      </c>
      <c r="L197" s="27" t="s">
        <v>951</v>
      </c>
      <c r="M197" s="27">
        <v>2</v>
      </c>
      <c r="N197" s="27">
        <v>1</v>
      </c>
      <c r="O197" s="27"/>
      <c r="P197" s="27">
        <v>1</v>
      </c>
      <c r="Q197" s="27"/>
      <c r="R197" s="27"/>
      <c r="S197" s="27"/>
      <c r="T197" s="27"/>
      <c r="U197" s="27"/>
      <c r="V197" s="27" t="s">
        <v>434</v>
      </c>
      <c r="W197" s="27"/>
      <c r="X197" s="27"/>
      <c r="Y197" s="27"/>
      <c r="Z197" s="27"/>
      <c r="AA197" s="27"/>
      <c r="AB197" s="27">
        <v>5.7999999999999996E-3</v>
      </c>
      <c r="AC197" s="27"/>
      <c r="AD197" s="27"/>
      <c r="AE197" s="27"/>
      <c r="AF197" s="27"/>
      <c r="AG197" s="28" t="s">
        <v>718</v>
      </c>
      <c r="AH197" s="3"/>
    </row>
    <row r="198" spans="1:34" ht="22.5" customHeight="1" x14ac:dyDescent="0.3">
      <c r="A198" s="6">
        <v>37</v>
      </c>
      <c r="B198" s="27">
        <v>447</v>
      </c>
      <c r="C198" s="28" t="s">
        <v>342</v>
      </c>
      <c r="D198" s="27">
        <v>2004</v>
      </c>
      <c r="E198" s="27" t="s">
        <v>830</v>
      </c>
      <c r="F198" s="27"/>
      <c r="G198" s="27">
        <v>3</v>
      </c>
      <c r="H198" s="27">
        <v>3</v>
      </c>
      <c r="I198" s="27">
        <v>1</v>
      </c>
      <c r="J198" s="27">
        <v>1</v>
      </c>
      <c r="K198" s="27">
        <v>1</v>
      </c>
      <c r="L198" s="27" t="s">
        <v>951</v>
      </c>
      <c r="M198" s="27">
        <v>2</v>
      </c>
      <c r="N198" s="27">
        <v>1</v>
      </c>
      <c r="O198" s="27"/>
      <c r="P198" s="27">
        <v>1</v>
      </c>
      <c r="Q198" s="27" t="s">
        <v>879</v>
      </c>
      <c r="R198" s="27" t="s">
        <v>154</v>
      </c>
      <c r="S198" s="27" t="s">
        <v>560</v>
      </c>
      <c r="T198" s="27">
        <v>8.4</v>
      </c>
      <c r="U198" s="40">
        <f t="shared" si="15"/>
        <v>5.333333333333333</v>
      </c>
      <c r="V198" s="27">
        <v>11</v>
      </c>
      <c r="W198" s="27">
        <v>8.4</v>
      </c>
      <c r="X198" s="27">
        <v>3.8</v>
      </c>
      <c r="Y198" s="27">
        <v>11</v>
      </c>
      <c r="Z198" s="27" t="s">
        <v>182</v>
      </c>
      <c r="AA198" s="27"/>
      <c r="AB198" s="27">
        <v>12</v>
      </c>
      <c r="AC198" s="27"/>
      <c r="AD198" s="27"/>
      <c r="AE198" s="27"/>
      <c r="AF198" s="27"/>
      <c r="AG198" s="28" t="s">
        <v>883</v>
      </c>
      <c r="AH198" s="3"/>
    </row>
    <row r="199" spans="1:34" ht="22.5" customHeight="1" x14ac:dyDescent="0.3">
      <c r="A199" s="6">
        <v>37</v>
      </c>
      <c r="B199" s="27">
        <v>447</v>
      </c>
      <c r="C199" s="28" t="s">
        <v>342</v>
      </c>
      <c r="D199" s="27">
        <v>2004</v>
      </c>
      <c r="E199" s="27" t="s">
        <v>830</v>
      </c>
      <c r="F199" s="27"/>
      <c r="G199" s="27">
        <v>3</v>
      </c>
      <c r="H199" s="27">
        <v>3</v>
      </c>
      <c r="I199" s="27">
        <v>1</v>
      </c>
      <c r="J199" s="27">
        <v>1</v>
      </c>
      <c r="K199" s="27">
        <v>1</v>
      </c>
      <c r="L199" s="27" t="s">
        <v>951</v>
      </c>
      <c r="M199" s="27">
        <v>2</v>
      </c>
      <c r="N199" s="27">
        <v>1</v>
      </c>
      <c r="O199" s="27"/>
      <c r="P199" s="27">
        <v>1</v>
      </c>
      <c r="Q199" s="27" t="s">
        <v>882</v>
      </c>
      <c r="R199" s="27" t="s">
        <v>154</v>
      </c>
      <c r="S199" s="27" t="s">
        <v>560</v>
      </c>
      <c r="T199" s="27">
        <v>1</v>
      </c>
      <c r="U199" s="42">
        <f t="shared" si="15"/>
        <v>1.333333333333333</v>
      </c>
      <c r="V199" s="27">
        <v>11</v>
      </c>
      <c r="W199" s="27">
        <v>1</v>
      </c>
      <c r="X199" s="27">
        <v>0.1</v>
      </c>
      <c r="Y199" s="27">
        <v>1.9</v>
      </c>
      <c r="Z199" s="27" t="s">
        <v>182</v>
      </c>
      <c r="AA199" s="27"/>
      <c r="AB199" s="27"/>
      <c r="AC199" s="27"/>
      <c r="AD199" s="27"/>
      <c r="AE199" s="27"/>
      <c r="AF199" s="27"/>
      <c r="AG199" s="28"/>
      <c r="AH199" s="3"/>
    </row>
    <row r="200" spans="1:34" s="12" customFormat="1" ht="22.5" customHeight="1" x14ac:dyDescent="0.3">
      <c r="A200" s="2">
        <v>38</v>
      </c>
      <c r="B200" s="27">
        <v>1444</v>
      </c>
      <c r="C200" s="28" t="s">
        <v>345</v>
      </c>
      <c r="D200" s="27">
        <v>2003</v>
      </c>
      <c r="E200" s="27" t="s">
        <v>830</v>
      </c>
      <c r="F200" s="27">
        <v>1</v>
      </c>
      <c r="G200" s="27">
        <v>1</v>
      </c>
      <c r="H200" s="27">
        <v>1</v>
      </c>
      <c r="I200" s="27">
        <v>1</v>
      </c>
      <c r="J200" s="27">
        <v>0</v>
      </c>
      <c r="K200" s="27">
        <v>1</v>
      </c>
      <c r="L200" s="27" t="s">
        <v>951</v>
      </c>
      <c r="M200" s="27">
        <v>3</v>
      </c>
      <c r="N200" s="27">
        <v>1</v>
      </c>
      <c r="O200" s="27" t="s">
        <v>182</v>
      </c>
      <c r="P200" s="27">
        <v>4</v>
      </c>
      <c r="Q200" s="27" t="s">
        <v>567</v>
      </c>
      <c r="R200" s="27" t="s">
        <v>729</v>
      </c>
      <c r="S200" s="27" t="s">
        <v>266</v>
      </c>
      <c r="T200" s="27">
        <v>175</v>
      </c>
      <c r="U200" s="40">
        <f t="shared" si="15"/>
        <v>115.55555555555554</v>
      </c>
      <c r="V200" s="27">
        <v>15</v>
      </c>
      <c r="W200" s="27">
        <v>175</v>
      </c>
      <c r="X200" s="27">
        <v>90</v>
      </c>
      <c r="Y200" s="27">
        <v>246</v>
      </c>
      <c r="Z200" s="27">
        <v>150</v>
      </c>
      <c r="AA200" s="40">
        <f t="shared" si="16"/>
        <v>99.259259259259252</v>
      </c>
      <c r="AB200" s="27">
        <v>15</v>
      </c>
      <c r="AC200" s="27">
        <v>150</v>
      </c>
      <c r="AD200" s="27">
        <v>88</v>
      </c>
      <c r="AE200" s="27">
        <v>222</v>
      </c>
      <c r="AF200" s="27"/>
      <c r="AG200" s="27"/>
      <c r="AH200" s="4"/>
    </row>
    <row r="201" spans="1:34" s="10" customFormat="1" ht="22.5" customHeight="1" x14ac:dyDescent="0.3">
      <c r="A201" s="13">
        <v>38</v>
      </c>
      <c r="B201" s="27">
        <v>1444</v>
      </c>
      <c r="C201" s="28" t="s">
        <v>345</v>
      </c>
      <c r="D201" s="27">
        <v>2003</v>
      </c>
      <c r="E201" s="27" t="s">
        <v>830</v>
      </c>
      <c r="F201" s="27"/>
      <c r="G201" s="27">
        <v>1</v>
      </c>
      <c r="H201" s="27">
        <v>1</v>
      </c>
      <c r="I201" s="27">
        <v>1</v>
      </c>
      <c r="J201" s="27">
        <v>0</v>
      </c>
      <c r="K201" s="27">
        <v>1</v>
      </c>
      <c r="L201" s="27" t="s">
        <v>951</v>
      </c>
      <c r="M201" s="27">
        <v>3</v>
      </c>
      <c r="N201" s="27">
        <v>1</v>
      </c>
      <c r="O201" s="27"/>
      <c r="P201" s="27">
        <v>4</v>
      </c>
      <c r="Q201" s="27" t="s">
        <v>567</v>
      </c>
      <c r="R201" s="27"/>
      <c r="S201" s="27" t="s">
        <v>255</v>
      </c>
      <c r="T201" s="27">
        <v>136</v>
      </c>
      <c r="U201" s="40">
        <f t="shared" si="15"/>
        <v>184.44444444444443</v>
      </c>
      <c r="V201" s="27">
        <v>15</v>
      </c>
      <c r="W201" s="27">
        <v>136</v>
      </c>
      <c r="X201" s="27">
        <v>35</v>
      </c>
      <c r="Y201" s="27">
        <v>284</v>
      </c>
      <c r="Z201" s="27">
        <v>319</v>
      </c>
      <c r="AA201" s="40">
        <f t="shared" si="16"/>
        <v>161.48148148148147</v>
      </c>
      <c r="AB201" s="27">
        <v>15</v>
      </c>
      <c r="AC201" s="27">
        <v>319</v>
      </c>
      <c r="AD201" s="27">
        <v>212</v>
      </c>
      <c r="AE201" s="27">
        <v>430</v>
      </c>
      <c r="AF201" s="27"/>
      <c r="AG201" s="28"/>
      <c r="AH201" s="3"/>
    </row>
    <row r="202" spans="1:34" s="9" customFormat="1" ht="22.5" customHeight="1" x14ac:dyDescent="0.3">
      <c r="A202" s="6">
        <v>21</v>
      </c>
      <c r="B202" s="27" t="s">
        <v>843</v>
      </c>
      <c r="C202" s="28" t="s">
        <v>355</v>
      </c>
      <c r="D202" s="27">
        <v>2011</v>
      </c>
      <c r="E202" s="27" t="s">
        <v>817</v>
      </c>
      <c r="F202" s="27">
        <v>1</v>
      </c>
      <c r="G202" s="27">
        <v>3</v>
      </c>
      <c r="H202" s="27">
        <v>3</v>
      </c>
      <c r="I202" s="27">
        <v>1</v>
      </c>
      <c r="J202" s="27">
        <v>1</v>
      </c>
      <c r="K202" s="27">
        <v>1</v>
      </c>
      <c r="L202" s="27" t="s">
        <v>951</v>
      </c>
      <c r="M202" s="27">
        <v>3</v>
      </c>
      <c r="N202" s="27">
        <v>1</v>
      </c>
      <c r="O202" s="27">
        <v>83.3</v>
      </c>
      <c r="P202" s="27">
        <v>2</v>
      </c>
      <c r="Q202" s="27" t="s">
        <v>652</v>
      </c>
      <c r="R202" s="27"/>
      <c r="S202" s="27" t="s">
        <v>411</v>
      </c>
      <c r="T202" s="29"/>
      <c r="U202" s="29"/>
      <c r="V202" s="29">
        <v>25</v>
      </c>
      <c r="W202" s="29"/>
      <c r="X202" s="29"/>
      <c r="Y202" s="29"/>
      <c r="Z202" s="29"/>
      <c r="AA202" s="29"/>
      <c r="AB202" s="29">
        <v>19</v>
      </c>
      <c r="AC202" s="29"/>
      <c r="AD202" s="29"/>
      <c r="AE202" s="29"/>
      <c r="AF202" s="27">
        <v>0.73</v>
      </c>
      <c r="AG202" s="29"/>
      <c r="AH202" s="105"/>
    </row>
    <row r="203" spans="1:34" s="9" customFormat="1" ht="22.5" customHeight="1" x14ac:dyDescent="0.3">
      <c r="A203" s="6">
        <v>21</v>
      </c>
      <c r="B203" s="27" t="s">
        <v>843</v>
      </c>
      <c r="C203" s="28" t="s">
        <v>355</v>
      </c>
      <c r="D203" s="27">
        <v>2011</v>
      </c>
      <c r="E203" s="27" t="s">
        <v>816</v>
      </c>
      <c r="F203" s="27"/>
      <c r="G203" s="27">
        <v>3</v>
      </c>
      <c r="H203" s="27">
        <v>3</v>
      </c>
      <c r="I203" s="27">
        <v>1</v>
      </c>
      <c r="J203" s="27">
        <v>1</v>
      </c>
      <c r="K203" s="27">
        <v>1</v>
      </c>
      <c r="L203" s="27" t="s">
        <v>951</v>
      </c>
      <c r="M203" s="27">
        <v>3</v>
      </c>
      <c r="N203" s="27">
        <v>1</v>
      </c>
      <c r="O203" s="27"/>
      <c r="P203" s="27">
        <v>2</v>
      </c>
      <c r="Q203" s="27"/>
      <c r="R203" s="27" t="s">
        <v>809</v>
      </c>
      <c r="S203" s="27" t="s">
        <v>266</v>
      </c>
      <c r="T203" s="106">
        <v>0.108</v>
      </c>
      <c r="U203" s="29"/>
      <c r="V203" s="29">
        <v>25</v>
      </c>
      <c r="W203" s="29"/>
      <c r="X203" s="29"/>
      <c r="Y203" s="29"/>
      <c r="Z203" s="29"/>
      <c r="AA203" s="29"/>
      <c r="AB203" s="29">
        <v>19</v>
      </c>
      <c r="AC203" s="29"/>
      <c r="AD203" s="29"/>
      <c r="AE203" s="29"/>
      <c r="AF203" s="27">
        <v>0.10199999999999999</v>
      </c>
      <c r="AG203" s="29"/>
      <c r="AH203" s="105"/>
    </row>
    <row r="204" spans="1:34" s="9" customFormat="1" ht="22.5" customHeight="1" x14ac:dyDescent="0.3">
      <c r="A204" s="6">
        <v>21</v>
      </c>
      <c r="B204" s="27" t="s">
        <v>843</v>
      </c>
      <c r="C204" s="28" t="s">
        <v>355</v>
      </c>
      <c r="D204" s="27">
        <v>2011</v>
      </c>
      <c r="E204" s="27" t="s">
        <v>816</v>
      </c>
      <c r="F204" s="27"/>
      <c r="G204" s="27">
        <v>3</v>
      </c>
      <c r="H204" s="27">
        <v>3</v>
      </c>
      <c r="I204" s="27">
        <v>1</v>
      </c>
      <c r="J204" s="27">
        <v>1</v>
      </c>
      <c r="K204" s="27">
        <v>1</v>
      </c>
      <c r="L204" s="27" t="s">
        <v>951</v>
      </c>
      <c r="M204" s="27">
        <v>3</v>
      </c>
      <c r="N204" s="27">
        <v>1</v>
      </c>
      <c r="O204" s="27"/>
      <c r="P204" s="27">
        <v>2</v>
      </c>
      <c r="Q204" s="27"/>
      <c r="R204" s="27"/>
      <c r="S204" s="27" t="s">
        <v>235</v>
      </c>
      <c r="T204" s="106">
        <v>0.38700000000000001</v>
      </c>
      <c r="U204" s="29"/>
      <c r="V204" s="29">
        <v>25</v>
      </c>
      <c r="W204" s="29"/>
      <c r="X204" s="29"/>
      <c r="Y204" s="29"/>
      <c r="Z204" s="29"/>
      <c r="AA204" s="29"/>
      <c r="AB204" s="29">
        <v>19</v>
      </c>
      <c r="AC204" s="29"/>
      <c r="AD204" s="29"/>
      <c r="AE204" s="29"/>
      <c r="AF204" s="27" t="s">
        <v>258</v>
      </c>
      <c r="AG204" s="29"/>
      <c r="AH204" s="105"/>
    </row>
    <row r="205" spans="1:34" s="9" customFormat="1" ht="22.5" customHeight="1" x14ac:dyDescent="0.3">
      <c r="A205" s="6">
        <v>21</v>
      </c>
      <c r="B205" s="27" t="s">
        <v>843</v>
      </c>
      <c r="C205" s="28" t="s">
        <v>355</v>
      </c>
      <c r="D205" s="27">
        <v>2011</v>
      </c>
      <c r="E205" s="27" t="s">
        <v>816</v>
      </c>
      <c r="F205" s="27"/>
      <c r="G205" s="27">
        <v>3</v>
      </c>
      <c r="H205" s="27">
        <v>3</v>
      </c>
      <c r="I205" s="27">
        <v>1</v>
      </c>
      <c r="J205" s="27">
        <v>1</v>
      </c>
      <c r="K205" s="27">
        <v>1</v>
      </c>
      <c r="L205" s="27" t="s">
        <v>951</v>
      </c>
      <c r="M205" s="27">
        <v>3</v>
      </c>
      <c r="N205" s="27">
        <v>1</v>
      </c>
      <c r="O205" s="27"/>
      <c r="P205" s="27">
        <v>2</v>
      </c>
      <c r="Q205" s="27"/>
      <c r="R205" s="27" t="s">
        <v>906</v>
      </c>
      <c r="S205" s="107" t="s">
        <v>255</v>
      </c>
      <c r="T205" s="106">
        <v>0.63500000000000001</v>
      </c>
      <c r="U205" s="29"/>
      <c r="V205" s="29">
        <v>25</v>
      </c>
      <c r="W205" s="29"/>
      <c r="X205" s="29"/>
      <c r="Y205" s="29"/>
      <c r="Z205" s="29"/>
      <c r="AA205" s="29"/>
      <c r="AB205" s="29">
        <v>19</v>
      </c>
      <c r="AC205" s="29"/>
      <c r="AD205" s="29"/>
      <c r="AE205" s="29"/>
      <c r="AF205" s="27" t="s">
        <v>258</v>
      </c>
      <c r="AG205" s="29"/>
      <c r="AH205" s="105"/>
    </row>
    <row r="206" spans="1:34" s="9" customFormat="1" ht="22.5" customHeight="1" x14ac:dyDescent="0.3">
      <c r="A206" s="6">
        <v>21</v>
      </c>
      <c r="B206" s="27" t="s">
        <v>843</v>
      </c>
      <c r="C206" s="28" t="s">
        <v>355</v>
      </c>
      <c r="D206" s="27">
        <v>2011</v>
      </c>
      <c r="E206" s="27" t="s">
        <v>816</v>
      </c>
      <c r="F206" s="27"/>
      <c r="G206" s="27">
        <v>3</v>
      </c>
      <c r="H206" s="27">
        <v>3</v>
      </c>
      <c r="I206" s="27">
        <v>1</v>
      </c>
      <c r="J206" s="27">
        <v>1</v>
      </c>
      <c r="K206" s="27">
        <v>1</v>
      </c>
      <c r="L206" s="27" t="s">
        <v>951</v>
      </c>
      <c r="M206" s="27">
        <v>3</v>
      </c>
      <c r="N206" s="27">
        <v>1</v>
      </c>
      <c r="O206" s="27"/>
      <c r="P206" s="27">
        <v>2</v>
      </c>
      <c r="Q206" s="107" t="s">
        <v>395</v>
      </c>
      <c r="R206" s="107"/>
      <c r="S206" s="27" t="s">
        <v>411</v>
      </c>
      <c r="T206" s="29">
        <v>13.8</v>
      </c>
      <c r="U206" s="29"/>
      <c r="V206" s="29">
        <v>25</v>
      </c>
      <c r="W206" s="29"/>
      <c r="X206" s="29"/>
      <c r="Y206" s="29"/>
      <c r="Z206" s="29">
        <v>11.2</v>
      </c>
      <c r="AA206" s="29"/>
      <c r="AB206" s="29">
        <v>19</v>
      </c>
      <c r="AC206" s="29"/>
      <c r="AD206" s="29"/>
      <c r="AE206" s="29"/>
      <c r="AF206" s="27" t="s">
        <v>569</v>
      </c>
      <c r="AG206" s="29" t="s">
        <v>721</v>
      </c>
      <c r="AH206" s="105"/>
    </row>
    <row r="207" spans="1:34" s="9" customFormat="1" ht="22.5" customHeight="1" x14ac:dyDescent="0.3">
      <c r="A207" s="6">
        <v>21</v>
      </c>
      <c r="B207" s="27" t="s">
        <v>843</v>
      </c>
      <c r="C207" s="28" t="s">
        <v>355</v>
      </c>
      <c r="D207" s="27">
        <v>2011</v>
      </c>
      <c r="E207" s="27" t="s">
        <v>816</v>
      </c>
      <c r="F207" s="27"/>
      <c r="G207" s="27">
        <v>3</v>
      </c>
      <c r="H207" s="27">
        <v>3</v>
      </c>
      <c r="I207" s="27">
        <v>1</v>
      </c>
      <c r="J207" s="27">
        <v>1</v>
      </c>
      <c r="K207" s="27">
        <v>1</v>
      </c>
      <c r="L207" s="27" t="s">
        <v>951</v>
      </c>
      <c r="M207" s="27">
        <v>3</v>
      </c>
      <c r="N207" s="27">
        <v>1</v>
      </c>
      <c r="O207" s="27"/>
      <c r="P207" s="27">
        <v>2</v>
      </c>
      <c r="Q207" s="27"/>
      <c r="R207" s="27"/>
      <c r="S207" s="27" t="s">
        <v>266</v>
      </c>
      <c r="T207" s="29">
        <v>9.1</v>
      </c>
      <c r="U207" s="29"/>
      <c r="V207" s="29">
        <v>25</v>
      </c>
      <c r="W207" s="29"/>
      <c r="X207" s="29"/>
      <c r="Y207" s="29"/>
      <c r="Z207" s="29">
        <v>16</v>
      </c>
      <c r="AA207" s="29">
        <v>0.9</v>
      </c>
      <c r="AB207" s="29">
        <v>19</v>
      </c>
      <c r="AC207" s="29"/>
      <c r="AD207" s="29"/>
      <c r="AE207" s="29"/>
      <c r="AF207" s="27">
        <v>0.34</v>
      </c>
      <c r="AG207" s="29" t="s">
        <v>570</v>
      </c>
      <c r="AH207" s="105"/>
    </row>
    <row r="208" spans="1:34" s="9" customFormat="1" ht="22.5" customHeight="1" x14ac:dyDescent="0.3">
      <c r="A208" s="6">
        <v>21</v>
      </c>
      <c r="B208" s="27" t="s">
        <v>843</v>
      </c>
      <c r="C208" s="28" t="s">
        <v>355</v>
      </c>
      <c r="D208" s="27">
        <v>2011</v>
      </c>
      <c r="E208" s="27" t="s">
        <v>816</v>
      </c>
      <c r="F208" s="27"/>
      <c r="G208" s="27">
        <v>3</v>
      </c>
      <c r="H208" s="27">
        <v>3</v>
      </c>
      <c r="I208" s="27">
        <v>1</v>
      </c>
      <c r="J208" s="27">
        <v>1</v>
      </c>
      <c r="K208" s="27">
        <v>1</v>
      </c>
      <c r="L208" s="27" t="s">
        <v>951</v>
      </c>
      <c r="M208" s="27">
        <v>3</v>
      </c>
      <c r="N208" s="27">
        <v>1</v>
      </c>
      <c r="O208" s="27"/>
      <c r="P208" s="27">
        <v>2</v>
      </c>
      <c r="Q208" s="27"/>
      <c r="R208" s="27"/>
      <c r="S208" s="27" t="s">
        <v>235</v>
      </c>
      <c r="T208" s="29">
        <v>7.2</v>
      </c>
      <c r="U208" s="29"/>
      <c r="V208" s="29">
        <v>25</v>
      </c>
      <c r="W208" s="29"/>
      <c r="X208" s="29"/>
      <c r="Y208" s="29"/>
      <c r="Z208" s="29">
        <v>18</v>
      </c>
      <c r="AA208" s="29">
        <v>1.5E-3</v>
      </c>
      <c r="AB208" s="29">
        <v>19</v>
      </c>
      <c r="AC208" s="29"/>
      <c r="AD208" s="29"/>
      <c r="AE208" s="29"/>
      <c r="AF208" s="27">
        <v>2E-3</v>
      </c>
      <c r="AG208" s="29"/>
      <c r="AH208" s="105"/>
    </row>
    <row r="209" spans="1:34" s="9" customFormat="1" ht="22.5" customHeight="1" x14ac:dyDescent="0.3">
      <c r="A209" s="6">
        <v>21</v>
      </c>
      <c r="B209" s="27" t="s">
        <v>843</v>
      </c>
      <c r="C209" s="28" t="s">
        <v>355</v>
      </c>
      <c r="D209" s="27">
        <v>2011</v>
      </c>
      <c r="E209" s="27" t="s">
        <v>816</v>
      </c>
      <c r="F209" s="27"/>
      <c r="G209" s="27">
        <v>3</v>
      </c>
      <c r="H209" s="27">
        <v>3</v>
      </c>
      <c r="I209" s="27">
        <v>1</v>
      </c>
      <c r="J209" s="27">
        <v>1</v>
      </c>
      <c r="K209" s="27">
        <v>1</v>
      </c>
      <c r="L209" s="27" t="s">
        <v>951</v>
      </c>
      <c r="M209" s="27">
        <v>3</v>
      </c>
      <c r="N209" s="27">
        <v>1</v>
      </c>
      <c r="O209" s="27"/>
      <c r="P209" s="27">
        <v>2</v>
      </c>
      <c r="Q209" s="27"/>
      <c r="R209" s="108" t="s">
        <v>810</v>
      </c>
      <c r="S209" s="108" t="s">
        <v>255</v>
      </c>
      <c r="T209" s="109">
        <v>2.2999999999999998</v>
      </c>
      <c r="U209" s="108"/>
      <c r="V209" s="109">
        <v>25</v>
      </c>
      <c r="W209" s="109"/>
      <c r="X209" s="109"/>
      <c r="Y209" s="109"/>
      <c r="Z209" s="109">
        <v>21.4</v>
      </c>
      <c r="AA209" s="109"/>
      <c r="AB209" s="109">
        <v>19</v>
      </c>
      <c r="AC209" s="29"/>
      <c r="AD209" s="29"/>
      <c r="AE209" s="29"/>
      <c r="AF209" s="27">
        <v>1E-3</v>
      </c>
      <c r="AG209" s="109" t="s">
        <v>258</v>
      </c>
      <c r="AH209" s="105"/>
    </row>
    <row r="210" spans="1:34" s="9" customFormat="1" ht="22.5" customHeight="1" x14ac:dyDescent="0.3">
      <c r="A210" s="6">
        <v>21</v>
      </c>
      <c r="B210" s="27" t="s">
        <v>843</v>
      </c>
      <c r="C210" s="28" t="s">
        <v>355</v>
      </c>
      <c r="D210" s="27">
        <v>2011</v>
      </c>
      <c r="E210" s="27" t="s">
        <v>816</v>
      </c>
      <c r="F210" s="27"/>
      <c r="G210" s="27">
        <v>3</v>
      </c>
      <c r="H210" s="27">
        <v>3</v>
      </c>
      <c r="I210" s="27">
        <v>1</v>
      </c>
      <c r="J210" s="27">
        <v>1</v>
      </c>
      <c r="K210" s="27">
        <v>1</v>
      </c>
      <c r="L210" s="27" t="s">
        <v>951</v>
      </c>
      <c r="M210" s="27">
        <v>3</v>
      </c>
      <c r="N210" s="27">
        <v>1</v>
      </c>
      <c r="O210" s="27"/>
      <c r="P210" s="27">
        <v>2</v>
      </c>
      <c r="Q210" s="27"/>
      <c r="R210" s="52" t="s">
        <v>796</v>
      </c>
      <c r="S210" s="58">
        <v>36</v>
      </c>
      <c r="T210" s="58">
        <v>2.2999999999999998</v>
      </c>
      <c r="U210" s="58">
        <v>5</v>
      </c>
      <c r="V210" s="58">
        <v>25</v>
      </c>
      <c r="W210" s="110"/>
      <c r="X210" s="110"/>
      <c r="Y210" s="110"/>
      <c r="Z210" s="58">
        <v>21.4</v>
      </c>
      <c r="AA210" s="58">
        <v>35</v>
      </c>
      <c r="AB210" s="58">
        <v>19</v>
      </c>
      <c r="AC210" s="29"/>
      <c r="AD210" s="29"/>
      <c r="AE210" s="29"/>
      <c r="AF210" s="27"/>
      <c r="AG210" s="109"/>
      <c r="AH210" s="105"/>
    </row>
    <row r="211" spans="1:34" s="9" customFormat="1" ht="22.5" customHeight="1" x14ac:dyDescent="0.3">
      <c r="A211" s="6">
        <v>21</v>
      </c>
      <c r="B211" s="27" t="s">
        <v>843</v>
      </c>
      <c r="C211" s="28" t="s">
        <v>355</v>
      </c>
      <c r="D211" s="27">
        <v>2011</v>
      </c>
      <c r="E211" s="27" t="s">
        <v>816</v>
      </c>
      <c r="F211" s="27"/>
      <c r="G211" s="27">
        <v>3</v>
      </c>
      <c r="H211" s="27">
        <v>3</v>
      </c>
      <c r="I211" s="27">
        <v>1</v>
      </c>
      <c r="J211" s="27">
        <v>1</v>
      </c>
      <c r="K211" s="27">
        <v>1</v>
      </c>
      <c r="L211" s="27" t="s">
        <v>951</v>
      </c>
      <c r="M211" s="27">
        <v>3</v>
      </c>
      <c r="N211" s="27">
        <v>1</v>
      </c>
      <c r="O211" s="27"/>
      <c r="P211" s="27">
        <v>2</v>
      </c>
      <c r="Q211" s="27" t="s">
        <v>571</v>
      </c>
      <c r="R211" s="27" t="s">
        <v>154</v>
      </c>
      <c r="S211" s="27" t="s">
        <v>411</v>
      </c>
      <c r="T211" s="29">
        <v>88.6</v>
      </c>
      <c r="U211" s="29"/>
      <c r="V211" s="29">
        <v>25</v>
      </c>
      <c r="W211" s="29"/>
      <c r="X211" s="29"/>
      <c r="Y211" s="29"/>
      <c r="Z211" s="29">
        <v>85.5</v>
      </c>
      <c r="AA211" s="29"/>
      <c r="AB211" s="29">
        <v>19</v>
      </c>
      <c r="AC211" s="29"/>
      <c r="AD211" s="29"/>
      <c r="AE211" s="29"/>
      <c r="AF211" s="27">
        <v>0.05</v>
      </c>
      <c r="AG211" s="29"/>
      <c r="AH211" s="105"/>
    </row>
    <row r="212" spans="1:34" s="9" customFormat="1" ht="22.5" customHeight="1" x14ac:dyDescent="0.3">
      <c r="A212" s="6">
        <v>21</v>
      </c>
      <c r="B212" s="27" t="s">
        <v>843</v>
      </c>
      <c r="C212" s="28" t="s">
        <v>355</v>
      </c>
      <c r="D212" s="27">
        <v>2011</v>
      </c>
      <c r="E212" s="27" t="s">
        <v>816</v>
      </c>
      <c r="F212" s="27"/>
      <c r="G212" s="27">
        <v>3</v>
      </c>
      <c r="H212" s="27">
        <v>3</v>
      </c>
      <c r="I212" s="27">
        <v>1</v>
      </c>
      <c r="J212" s="27">
        <v>1</v>
      </c>
      <c r="K212" s="27">
        <v>1</v>
      </c>
      <c r="L212" s="27" t="s">
        <v>951</v>
      </c>
      <c r="M212" s="27">
        <v>3</v>
      </c>
      <c r="N212" s="27">
        <v>1</v>
      </c>
      <c r="O212" s="27"/>
      <c r="P212" s="27">
        <v>2</v>
      </c>
      <c r="Q212" s="27"/>
      <c r="R212" s="27" t="s">
        <v>729</v>
      </c>
      <c r="S212" s="27" t="s">
        <v>266</v>
      </c>
      <c r="T212" s="29">
        <v>19.8</v>
      </c>
      <c r="U212" s="29"/>
      <c r="V212" s="29">
        <v>25</v>
      </c>
      <c r="W212" s="29"/>
      <c r="X212" s="29"/>
      <c r="Y212" s="29"/>
      <c r="Z212" s="29">
        <v>55.2</v>
      </c>
      <c r="AA212" s="29"/>
      <c r="AB212" s="29">
        <v>19</v>
      </c>
      <c r="AC212" s="29"/>
      <c r="AD212" s="29"/>
      <c r="AE212" s="29"/>
      <c r="AF212" s="27">
        <v>7.0000000000000001E-3</v>
      </c>
      <c r="AG212" s="29"/>
      <c r="AH212" s="105"/>
    </row>
    <row r="213" spans="1:34" s="9" customFormat="1" ht="22.5" customHeight="1" x14ac:dyDescent="0.3">
      <c r="A213" s="6">
        <v>21</v>
      </c>
      <c r="B213" s="27" t="s">
        <v>843</v>
      </c>
      <c r="C213" s="28" t="s">
        <v>355</v>
      </c>
      <c r="D213" s="27">
        <v>2011</v>
      </c>
      <c r="E213" s="27" t="s">
        <v>816</v>
      </c>
      <c r="F213" s="27"/>
      <c r="G213" s="27">
        <v>3</v>
      </c>
      <c r="H213" s="27">
        <v>3</v>
      </c>
      <c r="I213" s="27">
        <v>1</v>
      </c>
      <c r="J213" s="27">
        <v>1</v>
      </c>
      <c r="K213" s="27">
        <v>1</v>
      </c>
      <c r="L213" s="27" t="s">
        <v>951</v>
      </c>
      <c r="M213" s="27">
        <v>3</v>
      </c>
      <c r="N213" s="27">
        <v>1</v>
      </c>
      <c r="O213" s="27"/>
      <c r="P213" s="27">
        <v>2</v>
      </c>
      <c r="Q213" s="27"/>
      <c r="R213" s="27"/>
      <c r="S213" s="27" t="s">
        <v>235</v>
      </c>
      <c r="T213" s="29">
        <v>42.4</v>
      </c>
      <c r="U213" s="29"/>
      <c r="V213" s="29">
        <v>25</v>
      </c>
      <c r="W213" s="29"/>
      <c r="X213" s="29"/>
      <c r="Y213" s="29"/>
      <c r="Z213" s="29">
        <v>55.5</v>
      </c>
      <c r="AA213" s="29"/>
      <c r="AB213" s="29">
        <v>19</v>
      </c>
      <c r="AC213" s="29"/>
      <c r="AD213" s="29"/>
      <c r="AE213" s="29"/>
      <c r="AF213" s="27">
        <v>0.42</v>
      </c>
      <c r="AG213" s="29"/>
      <c r="AH213" s="105"/>
    </row>
    <row r="214" spans="1:34" s="9" customFormat="1" ht="22.5" customHeight="1" x14ac:dyDescent="0.3">
      <c r="A214" s="6">
        <v>21</v>
      </c>
      <c r="B214" s="27" t="s">
        <v>843</v>
      </c>
      <c r="C214" s="28" t="s">
        <v>355</v>
      </c>
      <c r="D214" s="27">
        <v>2011</v>
      </c>
      <c r="E214" s="27" t="s">
        <v>816</v>
      </c>
      <c r="F214" s="27"/>
      <c r="G214" s="27">
        <v>3</v>
      </c>
      <c r="H214" s="27">
        <v>3</v>
      </c>
      <c r="I214" s="27">
        <v>1</v>
      </c>
      <c r="J214" s="27">
        <v>1</v>
      </c>
      <c r="K214" s="27">
        <v>1</v>
      </c>
      <c r="L214" s="27" t="s">
        <v>951</v>
      </c>
      <c r="M214" s="27">
        <v>3</v>
      </c>
      <c r="N214" s="27">
        <v>1</v>
      </c>
      <c r="O214" s="27"/>
      <c r="P214" s="27">
        <v>2</v>
      </c>
      <c r="Q214" s="27"/>
      <c r="R214" s="27" t="s">
        <v>896</v>
      </c>
      <c r="S214" s="27" t="s">
        <v>255</v>
      </c>
      <c r="T214" s="29">
        <v>22.4</v>
      </c>
      <c r="U214" s="29"/>
      <c r="V214" s="29">
        <v>25</v>
      </c>
      <c r="W214" s="29"/>
      <c r="X214" s="29"/>
      <c r="Y214" s="29"/>
      <c r="Z214" s="29">
        <v>42</v>
      </c>
      <c r="AA214" s="29"/>
      <c r="AB214" s="29">
        <v>19</v>
      </c>
      <c r="AC214" s="29"/>
      <c r="AD214" s="29"/>
      <c r="AE214" s="29"/>
      <c r="AF214" s="27">
        <v>5.0000000000000001E-4</v>
      </c>
      <c r="AG214" s="29"/>
      <c r="AH214" s="105"/>
    </row>
    <row r="215" spans="1:34" s="9" customFormat="1" ht="22.5" customHeight="1" x14ac:dyDescent="0.3">
      <c r="A215" s="6">
        <v>21</v>
      </c>
      <c r="B215" s="27" t="s">
        <v>843</v>
      </c>
      <c r="C215" s="28" t="s">
        <v>355</v>
      </c>
      <c r="D215" s="27">
        <v>2011</v>
      </c>
      <c r="E215" s="27" t="s">
        <v>816</v>
      </c>
      <c r="F215" s="27"/>
      <c r="G215" s="27">
        <v>3</v>
      </c>
      <c r="H215" s="27">
        <v>3</v>
      </c>
      <c r="I215" s="27">
        <v>1</v>
      </c>
      <c r="J215" s="27">
        <v>1</v>
      </c>
      <c r="K215" s="27">
        <v>1</v>
      </c>
      <c r="L215" s="27" t="s">
        <v>951</v>
      </c>
      <c r="M215" s="27">
        <v>3</v>
      </c>
      <c r="N215" s="27">
        <v>1</v>
      </c>
      <c r="O215" s="27"/>
      <c r="P215" s="27">
        <v>2</v>
      </c>
      <c r="Q215" s="27"/>
      <c r="R215" s="27"/>
      <c r="S215" s="27" t="s">
        <v>572</v>
      </c>
      <c r="T215" s="29"/>
      <c r="U215" s="29"/>
      <c r="V215" s="29">
        <v>25</v>
      </c>
      <c r="W215" s="29"/>
      <c r="X215" s="29"/>
      <c r="Y215" s="29"/>
      <c r="Z215" s="29"/>
      <c r="AA215" s="29"/>
      <c r="AB215" s="29">
        <v>19</v>
      </c>
      <c r="AC215" s="29"/>
      <c r="AD215" s="29"/>
      <c r="AE215" s="29"/>
      <c r="AF215" s="27">
        <v>0.04</v>
      </c>
      <c r="AG215" s="29" t="s">
        <v>568</v>
      </c>
      <c r="AH215" s="105"/>
    </row>
    <row r="216" spans="1:34" s="9" customFormat="1" ht="22.5" customHeight="1" x14ac:dyDescent="0.3">
      <c r="A216" s="6">
        <v>21</v>
      </c>
      <c r="B216" s="27" t="s">
        <v>843</v>
      </c>
      <c r="C216" s="28" t="s">
        <v>355</v>
      </c>
      <c r="D216" s="27">
        <v>2011</v>
      </c>
      <c r="E216" s="27" t="s">
        <v>816</v>
      </c>
      <c r="F216" s="27"/>
      <c r="G216" s="27">
        <v>3</v>
      </c>
      <c r="H216" s="27">
        <v>3</v>
      </c>
      <c r="I216" s="27">
        <v>1</v>
      </c>
      <c r="J216" s="27">
        <v>1</v>
      </c>
      <c r="K216" s="27">
        <v>1</v>
      </c>
      <c r="L216" s="27" t="s">
        <v>951</v>
      </c>
      <c r="M216" s="27">
        <v>3</v>
      </c>
      <c r="N216" s="27">
        <v>1</v>
      </c>
      <c r="O216" s="27"/>
      <c r="P216" s="27">
        <v>2</v>
      </c>
      <c r="Q216" s="17" t="s">
        <v>573</v>
      </c>
      <c r="R216" s="27" t="s">
        <v>154</v>
      </c>
      <c r="S216" s="27" t="s">
        <v>411</v>
      </c>
      <c r="T216" s="29">
        <v>311.10000000000002</v>
      </c>
      <c r="U216" s="29"/>
      <c r="V216" s="29">
        <v>25</v>
      </c>
      <c r="W216" s="29"/>
      <c r="X216" s="29"/>
      <c r="Y216" s="29"/>
      <c r="Z216" s="29">
        <v>331</v>
      </c>
      <c r="AA216" s="29"/>
      <c r="AB216" s="29">
        <v>19</v>
      </c>
      <c r="AC216" s="29"/>
      <c r="AD216" s="29"/>
      <c r="AE216" s="29"/>
      <c r="AF216" s="27" t="s">
        <v>413</v>
      </c>
      <c r="AG216" s="29"/>
      <c r="AH216" s="105"/>
    </row>
    <row r="217" spans="1:34" s="9" customFormat="1" ht="22.5" customHeight="1" x14ac:dyDescent="0.3">
      <c r="A217" s="6">
        <v>21</v>
      </c>
      <c r="B217" s="27" t="s">
        <v>843</v>
      </c>
      <c r="C217" s="28" t="s">
        <v>355</v>
      </c>
      <c r="D217" s="27">
        <v>2011</v>
      </c>
      <c r="E217" s="27" t="s">
        <v>816</v>
      </c>
      <c r="F217" s="27"/>
      <c r="G217" s="27">
        <v>3</v>
      </c>
      <c r="H217" s="27">
        <v>3</v>
      </c>
      <c r="I217" s="27">
        <v>1</v>
      </c>
      <c r="J217" s="27">
        <v>1</v>
      </c>
      <c r="K217" s="27">
        <v>1</v>
      </c>
      <c r="L217" s="27" t="s">
        <v>951</v>
      </c>
      <c r="M217" s="27">
        <v>3</v>
      </c>
      <c r="N217" s="27">
        <v>1</v>
      </c>
      <c r="O217" s="27"/>
      <c r="P217" s="27">
        <v>2</v>
      </c>
      <c r="Q217" s="30"/>
      <c r="R217" s="27" t="s">
        <v>729</v>
      </c>
      <c r="S217" s="30" t="s">
        <v>266</v>
      </c>
      <c r="T217" s="111">
        <v>154.1</v>
      </c>
      <c r="U217" s="111"/>
      <c r="V217" s="29">
        <v>25</v>
      </c>
      <c r="W217" s="111"/>
      <c r="X217" s="111"/>
      <c r="Y217" s="111"/>
      <c r="Z217" s="111">
        <v>166</v>
      </c>
      <c r="AA217" s="111"/>
      <c r="AB217" s="29">
        <v>19</v>
      </c>
      <c r="AC217" s="111"/>
      <c r="AD217" s="111"/>
      <c r="AE217" s="111"/>
      <c r="AF217" s="30" t="s">
        <v>569</v>
      </c>
      <c r="AG217" s="111"/>
      <c r="AH217" s="105"/>
    </row>
    <row r="218" spans="1:34" s="9" customFormat="1" ht="22.5" customHeight="1" x14ac:dyDescent="0.3">
      <c r="A218" s="6">
        <v>21</v>
      </c>
      <c r="B218" s="27" t="s">
        <v>843</v>
      </c>
      <c r="C218" s="28" t="s">
        <v>355</v>
      </c>
      <c r="D218" s="27">
        <v>2011</v>
      </c>
      <c r="E218" s="27" t="s">
        <v>816</v>
      </c>
      <c r="F218" s="27"/>
      <c r="G218" s="27">
        <v>3</v>
      </c>
      <c r="H218" s="27">
        <v>3</v>
      </c>
      <c r="I218" s="27">
        <v>1</v>
      </c>
      <c r="J218" s="27">
        <v>1</v>
      </c>
      <c r="K218" s="27">
        <v>1</v>
      </c>
      <c r="L218" s="27" t="s">
        <v>951</v>
      </c>
      <c r="M218" s="27">
        <v>3</v>
      </c>
      <c r="N218" s="27">
        <v>1</v>
      </c>
      <c r="O218" s="27"/>
      <c r="P218" s="27">
        <v>2</v>
      </c>
      <c r="Q218" s="27"/>
      <c r="R218" s="27"/>
      <c r="S218" s="30" t="s">
        <v>235</v>
      </c>
      <c r="T218" s="111">
        <v>110</v>
      </c>
      <c r="U218" s="111"/>
      <c r="V218" s="29">
        <v>25</v>
      </c>
      <c r="W218" s="111"/>
      <c r="X218" s="111"/>
      <c r="Y218" s="111"/>
      <c r="Z218" s="111">
        <v>172</v>
      </c>
      <c r="AA218" s="111"/>
      <c r="AB218" s="29">
        <v>19</v>
      </c>
      <c r="AC218" s="111"/>
      <c r="AD218" s="111"/>
      <c r="AE218" s="111"/>
      <c r="AF218" s="30">
        <v>0.32</v>
      </c>
      <c r="AG218" s="29"/>
      <c r="AH218" s="105"/>
    </row>
    <row r="219" spans="1:34" s="9" customFormat="1" ht="22.5" customHeight="1" x14ac:dyDescent="0.3">
      <c r="A219" s="6">
        <v>21</v>
      </c>
      <c r="B219" s="27" t="s">
        <v>843</v>
      </c>
      <c r="C219" s="28" t="s">
        <v>355</v>
      </c>
      <c r="D219" s="27">
        <v>2011</v>
      </c>
      <c r="E219" s="27" t="s">
        <v>816</v>
      </c>
      <c r="F219" s="27"/>
      <c r="G219" s="27">
        <v>3</v>
      </c>
      <c r="H219" s="27">
        <v>3</v>
      </c>
      <c r="I219" s="27">
        <v>1</v>
      </c>
      <c r="J219" s="27">
        <v>1</v>
      </c>
      <c r="K219" s="27">
        <v>1</v>
      </c>
      <c r="L219" s="27" t="s">
        <v>951</v>
      </c>
      <c r="M219" s="27">
        <v>3</v>
      </c>
      <c r="N219" s="27">
        <v>1</v>
      </c>
      <c r="O219" s="27"/>
      <c r="P219" s="27">
        <v>2</v>
      </c>
      <c r="Q219" s="27"/>
      <c r="R219" s="27"/>
      <c r="S219" s="27" t="s">
        <v>255</v>
      </c>
      <c r="T219" s="29">
        <v>78.7</v>
      </c>
      <c r="U219" s="29"/>
      <c r="V219" s="29">
        <v>25</v>
      </c>
      <c r="W219" s="29"/>
      <c r="X219" s="29"/>
      <c r="Y219" s="29"/>
      <c r="Z219" s="29">
        <v>145</v>
      </c>
      <c r="AA219" s="29"/>
      <c r="AB219" s="29">
        <v>19</v>
      </c>
      <c r="AC219" s="29"/>
      <c r="AD219" s="29"/>
      <c r="AE219" s="29"/>
      <c r="AF219" s="27">
        <v>2.8000000000000001E-2</v>
      </c>
      <c r="AG219" s="29"/>
      <c r="AH219" s="105"/>
    </row>
    <row r="220" spans="1:34" s="9" customFormat="1" ht="22.5" customHeight="1" x14ac:dyDescent="0.3">
      <c r="A220" s="6">
        <v>21</v>
      </c>
      <c r="B220" s="27" t="s">
        <v>843</v>
      </c>
      <c r="C220" s="28" t="s">
        <v>355</v>
      </c>
      <c r="D220" s="27">
        <v>2011</v>
      </c>
      <c r="E220" s="27" t="s">
        <v>816</v>
      </c>
      <c r="F220" s="27"/>
      <c r="G220" s="27">
        <v>3</v>
      </c>
      <c r="H220" s="27">
        <v>3</v>
      </c>
      <c r="I220" s="27">
        <v>1</v>
      </c>
      <c r="J220" s="27">
        <v>1</v>
      </c>
      <c r="K220" s="27">
        <v>1</v>
      </c>
      <c r="L220" s="27" t="s">
        <v>951</v>
      </c>
      <c r="M220" s="27">
        <v>3</v>
      </c>
      <c r="N220" s="27">
        <v>1</v>
      </c>
      <c r="O220" s="27"/>
      <c r="P220" s="27">
        <v>2</v>
      </c>
      <c r="Q220" s="27"/>
      <c r="R220" s="108" t="s">
        <v>797</v>
      </c>
      <c r="S220" s="27" t="s">
        <v>255</v>
      </c>
      <c r="T220" s="109">
        <f>T217-T219</f>
        <v>75.399999999999991</v>
      </c>
      <c r="U220" s="29"/>
      <c r="V220" s="29">
        <v>25</v>
      </c>
      <c r="W220" s="29"/>
      <c r="X220" s="29"/>
      <c r="Y220" s="29"/>
      <c r="Z220" s="109">
        <f>Z217-Z219</f>
        <v>21</v>
      </c>
      <c r="AA220" s="29"/>
      <c r="AB220" s="29">
        <v>19</v>
      </c>
      <c r="AC220" s="29"/>
      <c r="AD220" s="29"/>
      <c r="AE220" s="29"/>
      <c r="AF220" s="27"/>
      <c r="AG220" s="29"/>
      <c r="AH220" s="105"/>
    </row>
    <row r="221" spans="1:34" s="9" customFormat="1" ht="22.5" customHeight="1" x14ac:dyDescent="0.3">
      <c r="A221" s="6">
        <v>21</v>
      </c>
      <c r="B221" s="27" t="s">
        <v>843</v>
      </c>
      <c r="C221" s="28" t="s">
        <v>355</v>
      </c>
      <c r="D221" s="27">
        <v>2011</v>
      </c>
      <c r="E221" s="27" t="s">
        <v>816</v>
      </c>
      <c r="F221" s="27"/>
      <c r="G221" s="27">
        <v>3</v>
      </c>
      <c r="H221" s="27">
        <v>3</v>
      </c>
      <c r="I221" s="27">
        <v>1</v>
      </c>
      <c r="J221" s="27">
        <v>1</v>
      </c>
      <c r="K221" s="27">
        <v>1</v>
      </c>
      <c r="L221" s="27" t="s">
        <v>951</v>
      </c>
      <c r="M221" s="27">
        <v>3</v>
      </c>
      <c r="N221" s="27">
        <v>1</v>
      </c>
      <c r="O221" s="27"/>
      <c r="P221" s="27">
        <v>2</v>
      </c>
      <c r="Q221" s="27"/>
      <c r="R221" s="27"/>
      <c r="S221" s="27" t="s">
        <v>572</v>
      </c>
      <c r="T221" s="29"/>
      <c r="U221" s="29"/>
      <c r="V221" s="29">
        <v>25</v>
      </c>
      <c r="W221" s="29"/>
      <c r="X221" s="29"/>
      <c r="Y221" s="29"/>
      <c r="Z221" s="29"/>
      <c r="AA221" s="29"/>
      <c r="AB221" s="29">
        <v>19</v>
      </c>
      <c r="AC221" s="29"/>
      <c r="AD221" s="29"/>
      <c r="AE221" s="29"/>
      <c r="AF221" s="27">
        <v>0.04</v>
      </c>
      <c r="AG221" s="29" t="s">
        <v>568</v>
      </c>
      <c r="AH221" s="105"/>
    </row>
    <row r="222" spans="1:34" s="9" customFormat="1" ht="22.5" customHeight="1" x14ac:dyDescent="0.3">
      <c r="A222" s="6">
        <v>21</v>
      </c>
      <c r="B222" s="27" t="s">
        <v>843</v>
      </c>
      <c r="C222" s="28" t="s">
        <v>355</v>
      </c>
      <c r="D222" s="27">
        <v>2011</v>
      </c>
      <c r="E222" s="27" t="s">
        <v>816</v>
      </c>
      <c r="F222" s="27"/>
      <c r="G222" s="27">
        <v>3</v>
      </c>
      <c r="H222" s="27">
        <v>3</v>
      </c>
      <c r="I222" s="27">
        <v>1</v>
      </c>
      <c r="J222" s="27">
        <v>1</v>
      </c>
      <c r="K222" s="27">
        <v>1</v>
      </c>
      <c r="L222" s="27" t="s">
        <v>951</v>
      </c>
      <c r="M222" s="27">
        <v>3</v>
      </c>
      <c r="N222" s="27">
        <v>1</v>
      </c>
      <c r="O222" s="27"/>
      <c r="P222" s="27">
        <v>2</v>
      </c>
      <c r="Q222" s="27" t="s">
        <v>156</v>
      </c>
      <c r="R222" s="27" t="s">
        <v>156</v>
      </c>
      <c r="S222" s="27" t="s">
        <v>904</v>
      </c>
      <c r="T222" s="29"/>
      <c r="U222" s="29"/>
      <c r="V222" s="29"/>
      <c r="W222" s="29"/>
      <c r="X222" s="29"/>
      <c r="Y222" s="29"/>
      <c r="Z222" s="29"/>
      <c r="AA222" s="29"/>
      <c r="AB222" s="29"/>
      <c r="AC222" s="29"/>
      <c r="AD222" s="29"/>
      <c r="AE222" s="29"/>
      <c r="AF222" s="27"/>
      <c r="AG222" s="29"/>
      <c r="AH222" s="105"/>
    </row>
    <row r="223" spans="1:34" s="1" customFormat="1" ht="22.5" customHeight="1" x14ac:dyDescent="0.3">
      <c r="A223" s="2">
        <v>22</v>
      </c>
      <c r="B223" s="27" t="s">
        <v>841</v>
      </c>
      <c r="C223" s="28" t="s">
        <v>689</v>
      </c>
      <c r="D223" s="27">
        <v>2010</v>
      </c>
      <c r="E223" s="27" t="s">
        <v>817</v>
      </c>
      <c r="F223" s="27">
        <v>1</v>
      </c>
      <c r="G223" s="27">
        <v>3</v>
      </c>
      <c r="H223" s="27">
        <v>3</v>
      </c>
      <c r="I223" s="27">
        <v>1</v>
      </c>
      <c r="J223" s="27">
        <v>1</v>
      </c>
      <c r="K223" s="27">
        <v>1</v>
      </c>
      <c r="L223" s="27" t="s">
        <v>951</v>
      </c>
      <c r="M223" s="27">
        <v>2</v>
      </c>
      <c r="N223" s="27">
        <v>2</v>
      </c>
      <c r="O223" s="27">
        <v>77.400000000000006</v>
      </c>
      <c r="P223" s="27">
        <v>1</v>
      </c>
      <c r="Q223" s="27" t="s">
        <v>397</v>
      </c>
      <c r="R223" s="27" t="s">
        <v>809</v>
      </c>
      <c r="S223" s="27" t="s">
        <v>291</v>
      </c>
      <c r="T223" s="27">
        <v>8</v>
      </c>
      <c r="U223" s="40">
        <f>ABS((Y223-X223)/1.35)</f>
        <v>3.3333333333333339</v>
      </c>
      <c r="V223" s="27">
        <v>31</v>
      </c>
      <c r="W223" s="27">
        <v>8</v>
      </c>
      <c r="X223" s="27">
        <v>5.8</v>
      </c>
      <c r="Y223" s="27">
        <v>10.3</v>
      </c>
      <c r="Z223" s="27">
        <v>12.6</v>
      </c>
      <c r="AA223" s="40">
        <f>ABS((AE223-AD223)/1.35)</f>
        <v>5.6296296296296289</v>
      </c>
      <c r="AB223" s="27">
        <v>30</v>
      </c>
      <c r="AC223" s="27">
        <v>12.6</v>
      </c>
      <c r="AD223" s="27">
        <v>8.6</v>
      </c>
      <c r="AE223" s="27">
        <v>16.2</v>
      </c>
      <c r="AF223" s="27">
        <v>4.0000000000000001E-3</v>
      </c>
      <c r="AG223" s="28" t="s">
        <v>719</v>
      </c>
      <c r="AH223" s="3"/>
    </row>
    <row r="224" spans="1:34" s="2" customFormat="1" ht="22.5" customHeight="1" x14ac:dyDescent="0.3">
      <c r="A224" s="2">
        <v>22</v>
      </c>
      <c r="B224" s="27" t="s">
        <v>841</v>
      </c>
      <c r="C224" s="28" t="s">
        <v>689</v>
      </c>
      <c r="D224" s="27">
        <v>2010</v>
      </c>
      <c r="E224" s="27" t="s">
        <v>816</v>
      </c>
      <c r="F224" s="27"/>
      <c r="G224" s="27">
        <v>3</v>
      </c>
      <c r="H224" s="27">
        <v>3</v>
      </c>
      <c r="I224" s="27">
        <v>1</v>
      </c>
      <c r="J224" s="27">
        <v>1</v>
      </c>
      <c r="K224" s="27">
        <v>1</v>
      </c>
      <c r="L224" s="27" t="s">
        <v>951</v>
      </c>
      <c r="M224" s="27">
        <v>2</v>
      </c>
      <c r="N224" s="27">
        <v>2</v>
      </c>
      <c r="O224" s="27"/>
      <c r="P224" s="27">
        <v>1</v>
      </c>
      <c r="Q224" s="27" t="s">
        <v>386</v>
      </c>
      <c r="R224" s="27" t="s">
        <v>386</v>
      </c>
      <c r="S224" s="27" t="s">
        <v>291</v>
      </c>
      <c r="T224" s="27" t="s">
        <v>250</v>
      </c>
      <c r="U224" s="27"/>
      <c r="V224" s="27"/>
      <c r="W224" s="27"/>
      <c r="X224" s="27"/>
      <c r="Y224" s="27"/>
      <c r="Z224" s="27" t="s">
        <v>250</v>
      </c>
      <c r="AA224" s="27"/>
      <c r="AB224" s="27"/>
      <c r="AC224" s="27"/>
      <c r="AD224" s="27"/>
      <c r="AE224" s="27"/>
      <c r="AF224" s="27">
        <v>0.375</v>
      </c>
      <c r="AG224" s="28" t="s">
        <v>720</v>
      </c>
      <c r="AH224" s="4"/>
    </row>
    <row r="225" spans="1:34" s="13" customFormat="1" ht="22.5" customHeight="1" x14ac:dyDescent="0.3">
      <c r="A225" s="2">
        <v>22</v>
      </c>
      <c r="B225" s="27" t="s">
        <v>841</v>
      </c>
      <c r="C225" s="28" t="s">
        <v>689</v>
      </c>
      <c r="D225" s="27">
        <v>2010</v>
      </c>
      <c r="E225" s="27" t="s">
        <v>816</v>
      </c>
      <c r="F225" s="27"/>
      <c r="G225" s="27">
        <v>3</v>
      </c>
      <c r="H225" s="27">
        <v>3</v>
      </c>
      <c r="I225" s="27">
        <v>1</v>
      </c>
      <c r="J225" s="27">
        <v>1</v>
      </c>
      <c r="K225" s="27">
        <v>1</v>
      </c>
      <c r="L225" s="27" t="s">
        <v>951</v>
      </c>
      <c r="M225" s="27">
        <v>2</v>
      </c>
      <c r="N225" s="27">
        <v>2</v>
      </c>
      <c r="O225" s="27"/>
      <c r="P225" s="27">
        <v>1</v>
      </c>
      <c r="Q225" s="27" t="s">
        <v>395</v>
      </c>
      <c r="R225" s="27" t="s">
        <v>810</v>
      </c>
      <c r="S225" s="27" t="s">
        <v>291</v>
      </c>
      <c r="T225" s="27">
        <v>2.1</v>
      </c>
      <c r="U225" s="40">
        <f>ABS((Y225-X225)/1.35)</f>
        <v>2.2962962962962963</v>
      </c>
      <c r="V225" s="27">
        <v>31</v>
      </c>
      <c r="W225" s="27">
        <v>2.1</v>
      </c>
      <c r="X225" s="27">
        <v>0.6</v>
      </c>
      <c r="Y225" s="27">
        <v>3.7</v>
      </c>
      <c r="Z225" s="27">
        <v>4.4000000000000004</v>
      </c>
      <c r="AA225" s="40">
        <f>ABS((AE225-AD225)/1.35)</f>
        <v>8.9629629629629619</v>
      </c>
      <c r="AB225" s="27">
        <v>30</v>
      </c>
      <c r="AC225" s="27">
        <v>4.4000000000000004</v>
      </c>
      <c r="AD225" s="27">
        <v>1.9</v>
      </c>
      <c r="AE225" s="27">
        <v>14</v>
      </c>
      <c r="AF225" s="27">
        <v>1.6E-2</v>
      </c>
      <c r="AG225" s="29" t="s">
        <v>568</v>
      </c>
      <c r="AH225" s="4"/>
    </row>
  </sheetData>
  <sheetProtection algorithmName="SHA-512" hashValue="IzXfZq+cZcCXpuMvmZ6+oyygk3YEz5kkH7lNqdWm5Q3wLi56QS8xZVeTUytLytIhVd5dDYHDsuwtvbdefIpM2w==" saltValue="6ockkgwPJOXIqXzWWkyVAQ==" spinCount="100000" sheet="1" objects="1" scenarios="1" selectLockedCells="1" selectUnlockedCells="1"/>
  <mergeCells count="16">
    <mergeCell ref="AF131:AF132"/>
    <mergeCell ref="AG131:AG132"/>
    <mergeCell ref="Q133:Q134"/>
    <mergeCell ref="S133:S134"/>
    <mergeCell ref="U133:U134"/>
    <mergeCell ref="V133:V134"/>
    <mergeCell ref="AA133:AA134"/>
    <mergeCell ref="AB133:AB134"/>
    <mergeCell ref="AF133:AF134"/>
    <mergeCell ref="AG133:AG134"/>
    <mergeCell ref="Q131:Q132"/>
    <mergeCell ref="S131:S132"/>
    <mergeCell ref="U131:U132"/>
    <mergeCell ref="V131:V132"/>
    <mergeCell ref="AA131:AA132"/>
    <mergeCell ref="AB131:AB132"/>
  </mergeCells>
  <phoneticPr fontId="19" type="noConversion"/>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H129"/>
  <sheetViews>
    <sheetView zoomScale="85" zoomScaleNormal="85" workbookViewId="0">
      <pane ySplit="1" topLeftCell="A2" activePane="bottomLeft" state="frozen"/>
      <selection pane="bottomLeft" sqref="A1:AH129"/>
    </sheetView>
  </sheetViews>
  <sheetFormatPr defaultRowHeight="22.5" customHeight="1" x14ac:dyDescent="0.3"/>
  <cols>
    <col min="1" max="1" width="7.75" style="6" customWidth="1"/>
    <col min="2" max="2" width="8.125" style="6" customWidth="1"/>
    <col min="3" max="3" width="12.25" style="8" customWidth="1"/>
    <col min="4" max="4" width="6.625" style="6" customWidth="1"/>
    <col min="5" max="5" width="10.25" style="6" customWidth="1"/>
    <col min="6" max="6" width="6.25" style="6" customWidth="1"/>
    <col min="7" max="8" width="10.125" style="6" customWidth="1"/>
    <col min="9" max="10" width="11.375" style="6" customWidth="1"/>
    <col min="11" max="11" width="12.375" style="6" customWidth="1"/>
    <col min="12" max="13" width="8.75" style="6" customWidth="1"/>
    <col min="14" max="14" width="11.125" style="6" customWidth="1"/>
    <col min="15" max="15" width="9.75" style="6" customWidth="1"/>
    <col min="16" max="16" width="11.125" style="6" customWidth="1"/>
    <col min="17" max="17" width="13" style="6" customWidth="1"/>
    <col min="18" max="18" width="12.875" style="6" customWidth="1"/>
    <col min="19" max="19" width="11.625" style="6" customWidth="1"/>
    <col min="20" max="22" width="10.5" style="6" customWidth="1"/>
    <col min="23" max="23" width="7" style="6" customWidth="1"/>
    <col min="24" max="24" width="7.875" style="6" customWidth="1"/>
    <col min="25" max="25" width="7.5" style="6" customWidth="1"/>
    <col min="26" max="28" width="10.5" style="6" customWidth="1"/>
    <col min="29" max="29" width="11.75" style="6" customWidth="1"/>
    <col min="30" max="30" width="7.625" style="6" customWidth="1"/>
    <col min="31" max="31" width="10.5" style="6" customWidth="1"/>
    <col min="32" max="32" width="13" style="6" customWidth="1"/>
    <col min="33" max="33" width="44.125" style="9" customWidth="1"/>
    <col min="34" max="34" width="19.375" style="5" customWidth="1"/>
    <col min="35" max="16384" width="9" style="5"/>
  </cols>
  <sheetData>
    <row r="1" spans="1:34" s="7" customFormat="1" ht="22.5" customHeight="1" x14ac:dyDescent="0.3">
      <c r="A1" s="21" t="s">
        <v>884</v>
      </c>
      <c r="B1" s="22" t="s">
        <v>360</v>
      </c>
      <c r="C1" s="23" t="s">
        <v>609</v>
      </c>
      <c r="D1" s="22" t="s">
        <v>612</v>
      </c>
      <c r="E1" s="22" t="s">
        <v>815</v>
      </c>
      <c r="F1" s="22" t="s">
        <v>965</v>
      </c>
      <c r="G1" s="22" t="s">
        <v>993</v>
      </c>
      <c r="H1" s="22" t="s">
        <v>992</v>
      </c>
      <c r="I1" s="22" t="s">
        <v>730</v>
      </c>
      <c r="J1" s="22" t="s">
        <v>731</v>
      </c>
      <c r="K1" s="22" t="s">
        <v>947</v>
      </c>
      <c r="L1" s="22" t="s">
        <v>948</v>
      </c>
      <c r="M1" s="22" t="s">
        <v>949</v>
      </c>
      <c r="N1" s="22" t="s">
        <v>950</v>
      </c>
      <c r="O1" s="22" t="s">
        <v>130</v>
      </c>
      <c r="P1" s="22" t="s">
        <v>968</v>
      </c>
      <c r="Q1" s="22" t="s">
        <v>610</v>
      </c>
      <c r="R1" s="24" t="s">
        <v>722</v>
      </c>
      <c r="S1" s="22" t="s">
        <v>607</v>
      </c>
      <c r="T1" s="22" t="s">
        <v>600</v>
      </c>
      <c r="U1" s="22" t="s">
        <v>601</v>
      </c>
      <c r="V1" s="22" t="s">
        <v>602</v>
      </c>
      <c r="W1" s="22" t="s">
        <v>644</v>
      </c>
      <c r="X1" s="22" t="s">
        <v>666</v>
      </c>
      <c r="Y1" s="22" t="s">
        <v>667</v>
      </c>
      <c r="Z1" s="22" t="s">
        <v>603</v>
      </c>
      <c r="AA1" s="22" t="s">
        <v>604</v>
      </c>
      <c r="AB1" s="22" t="s">
        <v>605</v>
      </c>
      <c r="AC1" s="22" t="s">
        <v>645</v>
      </c>
      <c r="AD1" s="22" t="s">
        <v>668</v>
      </c>
      <c r="AE1" s="22" t="s">
        <v>669</v>
      </c>
      <c r="AF1" s="22" t="s">
        <v>606</v>
      </c>
      <c r="AG1" s="25" t="s">
        <v>32</v>
      </c>
      <c r="AH1" s="26" t="s">
        <v>971</v>
      </c>
    </row>
    <row r="2" spans="1:34" s="11" customFormat="1" ht="22.5" customHeight="1" x14ac:dyDescent="0.3">
      <c r="A2" s="4">
        <v>20</v>
      </c>
      <c r="B2" s="149">
        <v>372</v>
      </c>
      <c r="C2" s="150" t="s">
        <v>280</v>
      </c>
      <c r="D2" s="149">
        <v>2012</v>
      </c>
      <c r="E2" s="149" t="s">
        <v>816</v>
      </c>
      <c r="F2" s="149">
        <v>1</v>
      </c>
      <c r="G2" s="149">
        <v>2</v>
      </c>
      <c r="H2" s="149">
        <v>2</v>
      </c>
      <c r="I2" s="149">
        <v>1</v>
      </c>
      <c r="J2" s="149">
        <v>1</v>
      </c>
      <c r="K2" s="149">
        <v>1</v>
      </c>
      <c r="L2" s="149" t="s">
        <v>953</v>
      </c>
      <c r="M2" s="149">
        <v>2</v>
      </c>
      <c r="N2" s="149">
        <v>1</v>
      </c>
      <c r="O2" s="149">
        <v>93.7</v>
      </c>
      <c r="P2" s="149">
        <v>3</v>
      </c>
      <c r="Q2" s="31" t="s">
        <v>580</v>
      </c>
      <c r="R2" s="31"/>
      <c r="S2" s="149" t="s">
        <v>266</v>
      </c>
      <c r="T2" s="149" t="s">
        <v>0</v>
      </c>
      <c r="U2" s="149" t="s">
        <v>0</v>
      </c>
      <c r="V2" s="149">
        <v>10</v>
      </c>
      <c r="W2" s="149"/>
      <c r="X2" s="149"/>
      <c r="Y2" s="149"/>
      <c r="Z2" s="149" t="s">
        <v>0</v>
      </c>
      <c r="AA2" s="149" t="s">
        <v>0</v>
      </c>
      <c r="AB2" s="149">
        <v>10</v>
      </c>
      <c r="AC2" s="149"/>
      <c r="AD2" s="149"/>
      <c r="AE2" s="149"/>
      <c r="AF2" s="149">
        <v>0.03</v>
      </c>
      <c r="AG2" s="150" t="s">
        <v>454</v>
      </c>
      <c r="AH2" s="3"/>
    </row>
    <row r="3" spans="1:34" s="2" customFormat="1" ht="22.5" customHeight="1" x14ac:dyDescent="0.3">
      <c r="A3" s="4">
        <v>20</v>
      </c>
      <c r="B3" s="149">
        <v>372</v>
      </c>
      <c r="C3" s="150" t="s">
        <v>280</v>
      </c>
      <c r="D3" s="149">
        <v>2012</v>
      </c>
      <c r="E3" s="4"/>
      <c r="F3" s="4"/>
      <c r="G3" s="149">
        <v>2</v>
      </c>
      <c r="H3" s="149">
        <v>2</v>
      </c>
      <c r="I3" s="149">
        <v>1</v>
      </c>
      <c r="J3" s="149">
        <v>1</v>
      </c>
      <c r="K3" s="149">
        <v>1</v>
      </c>
      <c r="L3" s="149" t="s">
        <v>953</v>
      </c>
      <c r="M3" s="149">
        <v>2</v>
      </c>
      <c r="N3" s="149">
        <v>1</v>
      </c>
      <c r="O3" s="149"/>
      <c r="P3" s="149">
        <v>3</v>
      </c>
      <c r="Q3" s="31" t="s">
        <v>581</v>
      </c>
      <c r="R3" s="31"/>
      <c r="S3" s="149" t="s">
        <v>266</v>
      </c>
      <c r="T3" s="149" t="s">
        <v>0</v>
      </c>
      <c r="U3" s="149" t="s">
        <v>0</v>
      </c>
      <c r="V3" s="149">
        <v>10</v>
      </c>
      <c r="W3" s="149"/>
      <c r="X3" s="149"/>
      <c r="Y3" s="149"/>
      <c r="Z3" s="149" t="s">
        <v>0</v>
      </c>
      <c r="AA3" s="149" t="s">
        <v>0</v>
      </c>
      <c r="AB3" s="149">
        <v>10</v>
      </c>
      <c r="AC3" s="149"/>
      <c r="AD3" s="149"/>
      <c r="AE3" s="149"/>
      <c r="AF3" s="149">
        <v>0.01</v>
      </c>
      <c r="AG3" s="149" t="s">
        <v>661</v>
      </c>
      <c r="AH3" s="4"/>
    </row>
    <row r="4" spans="1:34" s="1" customFormat="1" ht="22.5" customHeight="1" x14ac:dyDescent="0.3">
      <c r="A4" s="4">
        <v>20</v>
      </c>
      <c r="B4" s="149">
        <v>372</v>
      </c>
      <c r="C4" s="150" t="s">
        <v>280</v>
      </c>
      <c r="D4" s="149">
        <v>2012</v>
      </c>
      <c r="E4" s="149" t="s">
        <v>816</v>
      </c>
      <c r="F4" s="149"/>
      <c r="G4" s="149">
        <v>2</v>
      </c>
      <c r="H4" s="149">
        <v>2</v>
      </c>
      <c r="I4" s="149">
        <v>1</v>
      </c>
      <c r="J4" s="149">
        <v>1</v>
      </c>
      <c r="K4" s="149">
        <v>1</v>
      </c>
      <c r="L4" s="149" t="s">
        <v>953</v>
      </c>
      <c r="M4" s="149">
        <v>2</v>
      </c>
      <c r="N4" s="149">
        <v>1</v>
      </c>
      <c r="O4" s="149"/>
      <c r="P4" s="149">
        <v>3</v>
      </c>
      <c r="Q4" s="31" t="s">
        <v>422</v>
      </c>
      <c r="R4" s="31" t="s">
        <v>729</v>
      </c>
      <c r="S4" s="149" t="s">
        <v>266</v>
      </c>
      <c r="T4" s="149" t="s">
        <v>0</v>
      </c>
      <c r="U4" s="149" t="s">
        <v>0</v>
      </c>
      <c r="V4" s="149">
        <v>10</v>
      </c>
      <c r="W4" s="149"/>
      <c r="X4" s="149"/>
      <c r="Y4" s="149"/>
      <c r="Z4" s="149" t="s">
        <v>0</v>
      </c>
      <c r="AA4" s="149" t="s">
        <v>0</v>
      </c>
      <c r="AB4" s="149">
        <v>10</v>
      </c>
      <c r="AC4" s="149"/>
      <c r="AD4" s="149"/>
      <c r="AE4" s="149"/>
      <c r="AF4" s="149">
        <v>8.9999999999999993E-3</v>
      </c>
      <c r="AG4" s="150" t="s">
        <v>661</v>
      </c>
      <c r="AH4" s="3"/>
    </row>
    <row r="5" spans="1:34" s="1" customFormat="1" ht="22.5" customHeight="1" x14ac:dyDescent="0.3">
      <c r="A5" s="4">
        <v>20</v>
      </c>
      <c r="B5" s="149">
        <v>372</v>
      </c>
      <c r="C5" s="150" t="s">
        <v>941</v>
      </c>
      <c r="D5" s="149">
        <v>2012</v>
      </c>
      <c r="E5" s="149" t="s">
        <v>816</v>
      </c>
      <c r="F5" s="149"/>
      <c r="G5" s="149">
        <v>2</v>
      </c>
      <c r="H5" s="149">
        <v>2</v>
      </c>
      <c r="I5" s="149">
        <v>1</v>
      </c>
      <c r="J5" s="149">
        <v>1</v>
      </c>
      <c r="K5" s="149">
        <v>1</v>
      </c>
      <c r="L5" s="149" t="s">
        <v>953</v>
      </c>
      <c r="M5" s="149">
        <v>2</v>
      </c>
      <c r="N5" s="149">
        <v>1</v>
      </c>
      <c r="O5" s="149"/>
      <c r="P5" s="149">
        <v>3</v>
      </c>
      <c r="Q5" s="31" t="s">
        <v>733</v>
      </c>
      <c r="R5" s="31" t="s">
        <v>836</v>
      </c>
      <c r="S5" s="149" t="s">
        <v>266</v>
      </c>
      <c r="T5" s="149">
        <v>99.2</v>
      </c>
      <c r="U5" s="149">
        <v>10</v>
      </c>
      <c r="V5" s="149">
        <v>10</v>
      </c>
      <c r="W5" s="149"/>
      <c r="X5" s="149"/>
      <c r="Y5" s="149"/>
      <c r="Z5" s="149">
        <v>96.2</v>
      </c>
      <c r="AA5" s="149">
        <v>10.199999999999999</v>
      </c>
      <c r="AB5" s="149">
        <v>10</v>
      </c>
      <c r="AC5" s="149"/>
      <c r="AD5" s="149"/>
      <c r="AE5" s="149"/>
      <c r="AF5" s="149" t="s">
        <v>434</v>
      </c>
      <c r="AG5" s="150" t="s">
        <v>662</v>
      </c>
      <c r="AH5" s="3"/>
    </row>
    <row r="6" spans="1:34" s="1" customFormat="1" ht="22.5" customHeight="1" x14ac:dyDescent="0.3">
      <c r="A6" s="4">
        <v>20</v>
      </c>
      <c r="B6" s="149">
        <v>372</v>
      </c>
      <c r="C6" s="150" t="s">
        <v>280</v>
      </c>
      <c r="D6" s="149">
        <v>2012</v>
      </c>
      <c r="E6" s="149" t="s">
        <v>816</v>
      </c>
      <c r="F6" s="149"/>
      <c r="G6" s="149">
        <v>2</v>
      </c>
      <c r="H6" s="149">
        <v>2</v>
      </c>
      <c r="I6" s="149">
        <v>1</v>
      </c>
      <c r="J6" s="149">
        <v>1</v>
      </c>
      <c r="K6" s="149">
        <v>1</v>
      </c>
      <c r="L6" s="149" t="s">
        <v>953</v>
      </c>
      <c r="M6" s="149">
        <v>2</v>
      </c>
      <c r="N6" s="149">
        <v>1</v>
      </c>
      <c r="O6" s="149"/>
      <c r="P6" s="149">
        <v>3</v>
      </c>
      <c r="Q6" s="31" t="s">
        <v>455</v>
      </c>
      <c r="R6" s="31"/>
      <c r="S6" s="149" t="s">
        <v>266</v>
      </c>
      <c r="T6" s="149" t="s">
        <v>0</v>
      </c>
      <c r="U6" s="149" t="s">
        <v>0</v>
      </c>
      <c r="V6" s="149">
        <v>10</v>
      </c>
      <c r="W6" s="149"/>
      <c r="X6" s="149"/>
      <c r="Y6" s="149"/>
      <c r="Z6" s="149" t="s">
        <v>0</v>
      </c>
      <c r="AA6" s="149" t="s">
        <v>0</v>
      </c>
      <c r="AB6" s="149">
        <v>10</v>
      </c>
      <c r="AC6" s="149"/>
      <c r="AD6" s="149"/>
      <c r="AE6" s="149"/>
      <c r="AF6" s="149">
        <v>0.05</v>
      </c>
      <c r="AG6" s="150"/>
      <c r="AH6" s="3"/>
    </row>
    <row r="7" spans="1:34" s="1" customFormat="1" ht="22.5" customHeight="1" x14ac:dyDescent="0.3">
      <c r="A7" s="4">
        <v>20</v>
      </c>
      <c r="B7" s="149">
        <v>372</v>
      </c>
      <c r="C7" s="150" t="s">
        <v>280</v>
      </c>
      <c r="D7" s="149">
        <v>2012</v>
      </c>
      <c r="E7" s="149" t="s">
        <v>816</v>
      </c>
      <c r="F7" s="149"/>
      <c r="G7" s="149">
        <v>2</v>
      </c>
      <c r="H7" s="149">
        <v>2</v>
      </c>
      <c r="I7" s="149">
        <v>1</v>
      </c>
      <c r="J7" s="149">
        <v>1</v>
      </c>
      <c r="K7" s="149">
        <v>1</v>
      </c>
      <c r="L7" s="149" t="s">
        <v>953</v>
      </c>
      <c r="M7" s="149">
        <v>2</v>
      </c>
      <c r="N7" s="149">
        <v>1</v>
      </c>
      <c r="O7" s="149"/>
      <c r="P7" s="149">
        <v>3</v>
      </c>
      <c r="Q7" s="31" t="s">
        <v>456</v>
      </c>
      <c r="R7" s="31"/>
      <c r="S7" s="149" t="s">
        <v>266</v>
      </c>
      <c r="T7" s="149" t="s">
        <v>0</v>
      </c>
      <c r="U7" s="149" t="s">
        <v>0</v>
      </c>
      <c r="V7" s="149">
        <v>10</v>
      </c>
      <c r="W7" s="149"/>
      <c r="X7" s="149"/>
      <c r="Y7" s="149"/>
      <c r="Z7" s="149" t="s">
        <v>0</v>
      </c>
      <c r="AA7" s="149" t="s">
        <v>0</v>
      </c>
      <c r="AB7" s="149">
        <v>10</v>
      </c>
      <c r="AC7" s="149"/>
      <c r="AD7" s="149"/>
      <c r="AE7" s="149"/>
      <c r="AF7" s="149">
        <v>0.02</v>
      </c>
      <c r="AG7" s="150"/>
      <c r="AH7" s="3"/>
    </row>
    <row r="8" spans="1:34" s="11" customFormat="1" ht="22.5" customHeight="1" x14ac:dyDescent="0.3">
      <c r="A8" s="4">
        <v>27</v>
      </c>
      <c r="B8" s="149">
        <v>436</v>
      </c>
      <c r="C8" s="150" t="s">
        <v>305</v>
      </c>
      <c r="D8" s="149">
        <v>2006</v>
      </c>
      <c r="E8" s="149" t="s">
        <v>816</v>
      </c>
      <c r="F8" s="149">
        <v>1</v>
      </c>
      <c r="G8" s="149">
        <v>2</v>
      </c>
      <c r="H8" s="149">
        <v>2</v>
      </c>
      <c r="I8" s="149">
        <v>0</v>
      </c>
      <c r="J8" s="149">
        <v>1</v>
      </c>
      <c r="K8" s="149">
        <v>1</v>
      </c>
      <c r="L8" s="149" t="s">
        <v>953</v>
      </c>
      <c r="M8" s="149">
        <v>3</v>
      </c>
      <c r="N8" s="149">
        <v>2</v>
      </c>
      <c r="O8" s="149">
        <v>76.900000000000006</v>
      </c>
      <c r="P8" s="149">
        <v>1</v>
      </c>
      <c r="Q8" s="149" t="s">
        <v>490</v>
      </c>
      <c r="R8" s="149"/>
      <c r="S8" s="149" t="s">
        <v>255</v>
      </c>
      <c r="T8" s="34">
        <v>0.82</v>
      </c>
      <c r="U8" s="149"/>
      <c r="V8" s="149">
        <v>20</v>
      </c>
      <c r="W8" s="149"/>
      <c r="X8" s="149"/>
      <c r="Y8" s="149"/>
      <c r="Z8" s="34">
        <v>0.42</v>
      </c>
      <c r="AA8" s="149"/>
      <c r="AB8" s="149">
        <v>25</v>
      </c>
      <c r="AC8" s="149"/>
      <c r="AD8" s="149"/>
      <c r="AE8" s="149"/>
      <c r="AF8" s="149">
        <v>0.17</v>
      </c>
      <c r="AG8" s="150" t="s">
        <v>491</v>
      </c>
      <c r="AH8" s="3"/>
    </row>
    <row r="9" spans="1:34" s="1" customFormat="1" ht="22.5" customHeight="1" x14ac:dyDescent="0.3">
      <c r="A9" s="4">
        <v>27</v>
      </c>
      <c r="B9" s="149">
        <v>436</v>
      </c>
      <c r="C9" s="150" t="s">
        <v>305</v>
      </c>
      <c r="D9" s="149">
        <v>2006</v>
      </c>
      <c r="E9" s="149" t="s">
        <v>816</v>
      </c>
      <c r="F9" s="149"/>
      <c r="G9" s="149">
        <v>2</v>
      </c>
      <c r="H9" s="149">
        <v>2</v>
      </c>
      <c r="I9" s="149">
        <v>0</v>
      </c>
      <c r="J9" s="149">
        <v>1</v>
      </c>
      <c r="K9" s="149">
        <v>1</v>
      </c>
      <c r="L9" s="149" t="s">
        <v>953</v>
      </c>
      <c r="M9" s="149">
        <v>3</v>
      </c>
      <c r="N9" s="149">
        <v>2</v>
      </c>
      <c r="O9" s="149"/>
      <c r="P9" s="149">
        <v>1</v>
      </c>
      <c r="Q9" s="149" t="s">
        <v>490</v>
      </c>
      <c r="R9" s="149"/>
      <c r="S9" s="149" t="s">
        <v>235</v>
      </c>
      <c r="T9" s="34">
        <v>0.5</v>
      </c>
      <c r="U9" s="149"/>
      <c r="V9" s="149">
        <v>21</v>
      </c>
      <c r="W9" s="149"/>
      <c r="X9" s="149"/>
      <c r="Y9" s="149"/>
      <c r="Z9" s="34">
        <v>0.25</v>
      </c>
      <c r="AA9" s="149"/>
      <c r="AB9" s="149">
        <v>25</v>
      </c>
      <c r="AC9" s="149"/>
      <c r="AD9" s="149"/>
      <c r="AE9" s="149"/>
      <c r="AF9" s="149"/>
      <c r="AG9" s="150"/>
      <c r="AH9" s="3"/>
    </row>
    <row r="10" spans="1:34" s="1" customFormat="1" ht="22.5" customHeight="1" x14ac:dyDescent="0.3">
      <c r="A10" s="4">
        <v>27</v>
      </c>
      <c r="B10" s="149">
        <v>436</v>
      </c>
      <c r="C10" s="150" t="s">
        <v>305</v>
      </c>
      <c r="D10" s="149">
        <v>2006</v>
      </c>
      <c r="E10" s="149" t="s">
        <v>816</v>
      </c>
      <c r="F10" s="149"/>
      <c r="G10" s="149">
        <v>2</v>
      </c>
      <c r="H10" s="149">
        <v>2</v>
      </c>
      <c r="I10" s="149">
        <v>0</v>
      </c>
      <c r="J10" s="149">
        <v>1</v>
      </c>
      <c r="K10" s="149">
        <v>1</v>
      </c>
      <c r="L10" s="149" t="s">
        <v>953</v>
      </c>
      <c r="M10" s="149">
        <v>3</v>
      </c>
      <c r="N10" s="149">
        <v>2</v>
      </c>
      <c r="O10" s="149"/>
      <c r="P10" s="149">
        <v>1</v>
      </c>
      <c r="Q10" s="149" t="s">
        <v>492</v>
      </c>
      <c r="R10" s="149"/>
      <c r="S10" s="149" t="s">
        <v>235</v>
      </c>
      <c r="T10" s="34">
        <v>0.5</v>
      </c>
      <c r="U10" s="149"/>
      <c r="V10" s="149">
        <v>21</v>
      </c>
      <c r="W10" s="149"/>
      <c r="X10" s="149"/>
      <c r="Y10" s="149"/>
      <c r="Z10" s="34">
        <v>0.25</v>
      </c>
      <c r="AA10" s="149"/>
      <c r="AB10" s="149">
        <v>25</v>
      </c>
      <c r="AC10" s="149"/>
      <c r="AD10" s="149"/>
      <c r="AE10" s="149"/>
      <c r="AF10" s="149"/>
      <c r="AG10" s="150" t="s">
        <v>469</v>
      </c>
      <c r="AH10" s="3"/>
    </row>
    <row r="11" spans="1:34" s="1" customFormat="1" ht="22.5" customHeight="1" x14ac:dyDescent="0.3">
      <c r="A11" s="4">
        <v>27</v>
      </c>
      <c r="B11" s="149">
        <v>436</v>
      </c>
      <c r="C11" s="150" t="s">
        <v>305</v>
      </c>
      <c r="D11" s="149">
        <v>2006</v>
      </c>
      <c r="E11" s="149" t="s">
        <v>816</v>
      </c>
      <c r="F11" s="149"/>
      <c r="G11" s="149">
        <v>2</v>
      </c>
      <c r="H11" s="149">
        <v>2</v>
      </c>
      <c r="I11" s="149">
        <v>0</v>
      </c>
      <c r="J11" s="149">
        <v>1</v>
      </c>
      <c r="K11" s="149">
        <v>1</v>
      </c>
      <c r="L11" s="149" t="s">
        <v>953</v>
      </c>
      <c r="M11" s="149">
        <v>3</v>
      </c>
      <c r="N11" s="149">
        <v>2</v>
      </c>
      <c r="O11" s="149"/>
      <c r="P11" s="149">
        <v>1</v>
      </c>
      <c r="Q11" s="149" t="s">
        <v>492</v>
      </c>
      <c r="R11" s="149"/>
      <c r="S11" s="149" t="s">
        <v>255</v>
      </c>
      <c r="T11" s="34">
        <v>0.9</v>
      </c>
      <c r="U11" s="149"/>
      <c r="V11" s="149">
        <v>20</v>
      </c>
      <c r="W11" s="149"/>
      <c r="X11" s="149"/>
      <c r="Y11" s="149"/>
      <c r="Z11" s="34">
        <v>0.42</v>
      </c>
      <c r="AA11" s="149"/>
      <c r="AB11" s="149">
        <v>25</v>
      </c>
      <c r="AC11" s="149"/>
      <c r="AD11" s="149"/>
      <c r="AE11" s="149"/>
      <c r="AF11" s="149"/>
      <c r="AG11" s="150" t="s">
        <v>469</v>
      </c>
      <c r="AH11" s="3"/>
    </row>
    <row r="12" spans="1:34" s="1" customFormat="1" ht="22.5" customHeight="1" x14ac:dyDescent="0.3">
      <c r="A12" s="4">
        <v>27</v>
      </c>
      <c r="B12" s="149">
        <v>436</v>
      </c>
      <c r="C12" s="150" t="s">
        <v>305</v>
      </c>
      <c r="D12" s="149">
        <v>2006</v>
      </c>
      <c r="E12" s="149" t="s">
        <v>816</v>
      </c>
      <c r="F12" s="149"/>
      <c r="G12" s="149">
        <v>2</v>
      </c>
      <c r="H12" s="149">
        <v>2</v>
      </c>
      <c r="I12" s="149">
        <v>0</v>
      </c>
      <c r="J12" s="149">
        <v>1</v>
      </c>
      <c r="K12" s="149">
        <v>1</v>
      </c>
      <c r="L12" s="149" t="s">
        <v>953</v>
      </c>
      <c r="M12" s="149">
        <v>3</v>
      </c>
      <c r="N12" s="149">
        <v>2</v>
      </c>
      <c r="O12" s="149"/>
      <c r="P12" s="149">
        <v>1</v>
      </c>
      <c r="Q12" s="149" t="s">
        <v>911</v>
      </c>
      <c r="R12" s="149"/>
      <c r="S12" s="149" t="s">
        <v>411</v>
      </c>
      <c r="T12" s="149">
        <v>18</v>
      </c>
      <c r="U12" s="149"/>
      <c r="V12" s="149">
        <v>26</v>
      </c>
      <c r="W12" s="149"/>
      <c r="X12" s="149"/>
      <c r="Y12" s="149"/>
      <c r="Z12" s="149">
        <v>23</v>
      </c>
      <c r="AA12" s="149"/>
      <c r="AB12" s="149">
        <v>28</v>
      </c>
      <c r="AC12" s="149"/>
      <c r="AD12" s="149"/>
      <c r="AE12" s="149"/>
      <c r="AF12" s="149"/>
      <c r="AG12" s="150"/>
      <c r="AH12" s="3"/>
    </row>
    <row r="13" spans="1:34" s="1" customFormat="1" ht="22.5" customHeight="1" x14ac:dyDescent="0.3">
      <c r="A13" s="4">
        <v>27</v>
      </c>
      <c r="B13" s="149">
        <v>436</v>
      </c>
      <c r="C13" s="150" t="s">
        <v>305</v>
      </c>
      <c r="D13" s="149">
        <v>2006</v>
      </c>
      <c r="E13" s="149" t="s">
        <v>816</v>
      </c>
      <c r="F13" s="149"/>
      <c r="G13" s="149">
        <v>2</v>
      </c>
      <c r="H13" s="149">
        <v>2</v>
      </c>
      <c r="I13" s="149">
        <v>0</v>
      </c>
      <c r="J13" s="149">
        <v>1</v>
      </c>
      <c r="K13" s="149">
        <v>1</v>
      </c>
      <c r="L13" s="149" t="s">
        <v>953</v>
      </c>
      <c r="M13" s="149">
        <v>3</v>
      </c>
      <c r="N13" s="149">
        <v>2</v>
      </c>
      <c r="O13" s="149"/>
      <c r="P13" s="149">
        <v>1</v>
      </c>
      <c r="Q13" s="149" t="s">
        <v>416</v>
      </c>
      <c r="R13" s="149"/>
      <c r="S13" s="149" t="s">
        <v>266</v>
      </c>
      <c r="T13" s="149">
        <v>21</v>
      </c>
      <c r="U13" s="149"/>
      <c r="V13" s="149">
        <v>22</v>
      </c>
      <c r="W13" s="149"/>
      <c r="X13" s="149"/>
      <c r="Y13" s="149"/>
      <c r="Z13" s="149">
        <v>24</v>
      </c>
      <c r="AA13" s="149"/>
      <c r="AB13" s="149">
        <v>26</v>
      </c>
      <c r="AC13" s="149"/>
      <c r="AD13" s="149"/>
      <c r="AE13" s="149"/>
      <c r="AF13" s="149"/>
      <c r="AG13" s="150"/>
      <c r="AH13" s="3"/>
    </row>
    <row r="14" spans="1:34" s="1" customFormat="1" ht="22.5" customHeight="1" x14ac:dyDescent="0.3">
      <c r="A14" s="4">
        <v>27</v>
      </c>
      <c r="B14" s="149">
        <v>436</v>
      </c>
      <c r="C14" s="150" t="s">
        <v>305</v>
      </c>
      <c r="D14" s="149">
        <v>2006</v>
      </c>
      <c r="E14" s="149" t="s">
        <v>816</v>
      </c>
      <c r="F14" s="149"/>
      <c r="G14" s="149">
        <v>2</v>
      </c>
      <c r="H14" s="149">
        <v>2</v>
      </c>
      <c r="I14" s="149">
        <v>0</v>
      </c>
      <c r="J14" s="149">
        <v>1</v>
      </c>
      <c r="K14" s="149">
        <v>1</v>
      </c>
      <c r="L14" s="149" t="s">
        <v>953</v>
      </c>
      <c r="M14" s="149">
        <v>3</v>
      </c>
      <c r="N14" s="149">
        <v>2</v>
      </c>
      <c r="O14" s="149"/>
      <c r="P14" s="149">
        <v>1</v>
      </c>
      <c r="Q14" s="149" t="s">
        <v>416</v>
      </c>
      <c r="R14" s="149"/>
      <c r="S14" s="149" t="s">
        <v>235</v>
      </c>
      <c r="T14" s="149">
        <v>18</v>
      </c>
      <c r="U14" s="149"/>
      <c r="V14" s="149">
        <v>21</v>
      </c>
      <c r="W14" s="149"/>
      <c r="X14" s="149"/>
      <c r="Y14" s="149"/>
      <c r="Z14" s="149">
        <v>26</v>
      </c>
      <c r="AA14" s="149"/>
      <c r="AB14" s="149">
        <v>25</v>
      </c>
      <c r="AC14" s="149"/>
      <c r="AD14" s="149"/>
      <c r="AE14" s="149"/>
      <c r="AF14" s="149"/>
      <c r="AG14" s="150"/>
      <c r="AH14" s="3"/>
    </row>
    <row r="15" spans="1:34" s="1" customFormat="1" ht="22.5" customHeight="1" x14ac:dyDescent="0.3">
      <c r="A15" s="4">
        <v>27</v>
      </c>
      <c r="B15" s="149">
        <v>436</v>
      </c>
      <c r="C15" s="150" t="s">
        <v>997</v>
      </c>
      <c r="D15" s="149">
        <v>2006</v>
      </c>
      <c r="E15" s="149" t="s">
        <v>816</v>
      </c>
      <c r="F15" s="149"/>
      <c r="G15" s="149">
        <v>2</v>
      </c>
      <c r="H15" s="149">
        <v>2</v>
      </c>
      <c r="I15" s="149">
        <v>0</v>
      </c>
      <c r="J15" s="149">
        <v>1</v>
      </c>
      <c r="K15" s="149">
        <v>1</v>
      </c>
      <c r="L15" s="149" t="s">
        <v>953</v>
      </c>
      <c r="M15" s="149">
        <v>3</v>
      </c>
      <c r="N15" s="149">
        <v>2</v>
      </c>
      <c r="O15" s="149"/>
      <c r="P15" s="149">
        <v>1</v>
      </c>
      <c r="Q15" s="149" t="s">
        <v>416</v>
      </c>
      <c r="R15" s="149" t="s">
        <v>894</v>
      </c>
      <c r="S15" s="149" t="s">
        <v>255</v>
      </c>
      <c r="T15" s="149">
        <v>16</v>
      </c>
      <c r="U15" s="149"/>
      <c r="V15" s="149">
        <v>20</v>
      </c>
      <c r="W15" s="149"/>
      <c r="X15" s="149"/>
      <c r="Y15" s="149"/>
      <c r="Z15" s="149">
        <v>24</v>
      </c>
      <c r="AA15" s="149"/>
      <c r="AB15" s="149">
        <v>25</v>
      </c>
      <c r="AC15" s="149"/>
      <c r="AD15" s="149"/>
      <c r="AE15" s="149"/>
      <c r="AF15" s="149"/>
      <c r="AG15" s="150"/>
      <c r="AH15" s="3"/>
    </row>
    <row r="16" spans="1:34" s="1" customFormat="1" ht="22.5" customHeight="1" x14ac:dyDescent="0.3">
      <c r="A16" s="4">
        <v>27</v>
      </c>
      <c r="B16" s="149">
        <v>436</v>
      </c>
      <c r="C16" s="150" t="s">
        <v>305</v>
      </c>
      <c r="D16" s="149">
        <v>2006</v>
      </c>
      <c r="E16" s="149" t="s">
        <v>816</v>
      </c>
      <c r="F16" s="149"/>
      <c r="G16" s="149">
        <v>2</v>
      </c>
      <c r="H16" s="149">
        <v>2</v>
      </c>
      <c r="I16" s="149">
        <v>0</v>
      </c>
      <c r="J16" s="149">
        <v>1</v>
      </c>
      <c r="K16" s="149">
        <v>1</v>
      </c>
      <c r="L16" s="149" t="s">
        <v>953</v>
      </c>
      <c r="M16" s="149">
        <v>3</v>
      </c>
      <c r="N16" s="149">
        <v>2</v>
      </c>
      <c r="O16" s="149"/>
      <c r="P16" s="149">
        <v>1</v>
      </c>
      <c r="Q16" s="149" t="s">
        <v>416</v>
      </c>
      <c r="R16" s="149" t="s">
        <v>895</v>
      </c>
      <c r="S16" s="149" t="s">
        <v>255</v>
      </c>
      <c r="T16" s="42">
        <f>T12-T15</f>
        <v>2</v>
      </c>
      <c r="U16" s="149"/>
      <c r="V16" s="149">
        <v>20</v>
      </c>
      <c r="W16" s="149"/>
      <c r="X16" s="149"/>
      <c r="Y16" s="149"/>
      <c r="Z16" s="42">
        <f>Z12-Z15</f>
        <v>-1</v>
      </c>
      <c r="AA16" s="149"/>
      <c r="AB16" s="149">
        <v>25</v>
      </c>
      <c r="AC16" s="149"/>
      <c r="AD16" s="149"/>
      <c r="AE16" s="149"/>
      <c r="AF16" s="149"/>
      <c r="AG16" s="150"/>
      <c r="AH16" s="3"/>
    </row>
    <row r="17" spans="1:34" s="12" customFormat="1" ht="22.5" customHeight="1" x14ac:dyDescent="0.3">
      <c r="A17" s="4">
        <v>30</v>
      </c>
      <c r="B17" s="149">
        <v>1385</v>
      </c>
      <c r="C17" s="150" t="s">
        <v>316</v>
      </c>
      <c r="D17" s="149">
        <v>2006</v>
      </c>
      <c r="E17" s="149" t="s">
        <v>816</v>
      </c>
      <c r="F17" s="149">
        <v>1</v>
      </c>
      <c r="G17" s="149">
        <v>2</v>
      </c>
      <c r="H17" s="149">
        <v>2</v>
      </c>
      <c r="I17" s="149">
        <v>0</v>
      </c>
      <c r="J17" s="149">
        <v>1</v>
      </c>
      <c r="K17" s="149">
        <v>1</v>
      </c>
      <c r="L17" s="149" t="s">
        <v>953</v>
      </c>
      <c r="M17" s="149">
        <v>2</v>
      </c>
      <c r="N17" s="149">
        <v>2</v>
      </c>
      <c r="O17" s="149">
        <v>84.4</v>
      </c>
      <c r="P17" s="149">
        <v>2</v>
      </c>
      <c r="Q17" s="149" t="s">
        <v>515</v>
      </c>
      <c r="R17" s="149"/>
      <c r="S17" s="149" t="s">
        <v>691</v>
      </c>
      <c r="T17" s="149">
        <v>3.16</v>
      </c>
      <c r="U17" s="40">
        <f t="shared" ref="U17:U29" si="0">ABS((Y17-X17)/1.35)</f>
        <v>0.49629629629629624</v>
      </c>
      <c r="V17" s="149">
        <v>32</v>
      </c>
      <c r="W17" s="149">
        <v>3.16</v>
      </c>
      <c r="X17" s="149">
        <v>2.83</v>
      </c>
      <c r="Y17" s="149">
        <v>3.5</v>
      </c>
      <c r="Z17" s="149">
        <v>6.06</v>
      </c>
      <c r="AA17" s="40">
        <f t="shared" ref="AA17:AA29" si="1">ABS((AE17-AD17)/1.35)</f>
        <v>0.5111111111111114</v>
      </c>
      <c r="AB17" s="149">
        <v>32</v>
      </c>
      <c r="AC17" s="149">
        <v>6.06</v>
      </c>
      <c r="AD17" s="149">
        <v>5.71</v>
      </c>
      <c r="AE17" s="149">
        <v>6.4</v>
      </c>
      <c r="AF17" s="149" t="s">
        <v>583</v>
      </c>
      <c r="AG17" s="150" t="s">
        <v>690</v>
      </c>
      <c r="AH17" s="4"/>
    </row>
    <row r="18" spans="1:34" s="1" customFormat="1" ht="22.5" customHeight="1" x14ac:dyDescent="0.3">
      <c r="A18" s="4">
        <v>30</v>
      </c>
      <c r="B18" s="149">
        <v>1385</v>
      </c>
      <c r="C18" s="150" t="s">
        <v>316</v>
      </c>
      <c r="D18" s="149">
        <v>2006</v>
      </c>
      <c r="E18" s="149" t="s">
        <v>816</v>
      </c>
      <c r="F18" s="149"/>
      <c r="G18" s="149">
        <v>2</v>
      </c>
      <c r="H18" s="149">
        <v>2</v>
      </c>
      <c r="I18" s="149">
        <v>0</v>
      </c>
      <c r="J18" s="149">
        <v>1</v>
      </c>
      <c r="K18" s="149">
        <v>1</v>
      </c>
      <c r="L18" s="149" t="s">
        <v>953</v>
      </c>
      <c r="M18" s="149">
        <v>2</v>
      </c>
      <c r="N18" s="149">
        <v>2</v>
      </c>
      <c r="O18" s="149"/>
      <c r="P18" s="149">
        <v>2</v>
      </c>
      <c r="Q18" s="149" t="s">
        <v>692</v>
      </c>
      <c r="R18" s="149"/>
      <c r="S18" s="149" t="s">
        <v>691</v>
      </c>
      <c r="T18" s="149">
        <v>6.62</v>
      </c>
      <c r="U18" s="40">
        <f t="shared" si="0"/>
        <v>0.86666666666666659</v>
      </c>
      <c r="V18" s="149">
        <v>32</v>
      </c>
      <c r="W18" s="149">
        <v>6.62</v>
      </c>
      <c r="X18" s="149">
        <v>6.03</v>
      </c>
      <c r="Y18" s="149">
        <v>7.2</v>
      </c>
      <c r="Z18" s="149">
        <v>14.48</v>
      </c>
      <c r="AA18" s="40">
        <f t="shared" si="1"/>
        <v>1.1703703703703703</v>
      </c>
      <c r="AB18" s="149">
        <v>32</v>
      </c>
      <c r="AC18" s="149">
        <v>14.48</v>
      </c>
      <c r="AD18" s="149">
        <v>13.69</v>
      </c>
      <c r="AE18" s="149">
        <v>15.27</v>
      </c>
      <c r="AF18" s="149" t="s">
        <v>583</v>
      </c>
      <c r="AG18" s="149" t="s">
        <v>693</v>
      </c>
      <c r="AH18" s="3"/>
    </row>
    <row r="19" spans="1:34" s="1" customFormat="1" ht="22.5" customHeight="1" x14ac:dyDescent="0.3">
      <c r="A19" s="4">
        <v>30</v>
      </c>
      <c r="B19" s="149">
        <v>1385</v>
      </c>
      <c r="C19" s="150" t="s">
        <v>316</v>
      </c>
      <c r="D19" s="149">
        <v>2006</v>
      </c>
      <c r="E19" s="149" t="s">
        <v>816</v>
      </c>
      <c r="F19" s="149"/>
      <c r="G19" s="149">
        <v>2</v>
      </c>
      <c r="H19" s="149">
        <v>2</v>
      </c>
      <c r="I19" s="149">
        <v>0</v>
      </c>
      <c r="J19" s="149">
        <v>1</v>
      </c>
      <c r="K19" s="149">
        <v>1</v>
      </c>
      <c r="L19" s="149" t="s">
        <v>953</v>
      </c>
      <c r="M19" s="149">
        <v>2</v>
      </c>
      <c r="N19" s="149">
        <v>2</v>
      </c>
      <c r="O19" s="149"/>
      <c r="P19" s="149">
        <v>2</v>
      </c>
      <c r="Q19" s="149" t="s">
        <v>516</v>
      </c>
      <c r="R19" s="149"/>
      <c r="S19" s="149" t="s">
        <v>691</v>
      </c>
      <c r="T19" s="149">
        <v>1.85</v>
      </c>
      <c r="U19" s="40">
        <f t="shared" si="0"/>
        <v>0.23703703703703691</v>
      </c>
      <c r="V19" s="149">
        <v>32</v>
      </c>
      <c r="W19" s="149">
        <v>1.85</v>
      </c>
      <c r="X19" s="149">
        <v>1.69</v>
      </c>
      <c r="Y19" s="149">
        <v>2.0099999999999998</v>
      </c>
      <c r="Z19" s="149">
        <v>4.58</v>
      </c>
      <c r="AA19" s="40">
        <f t="shared" si="1"/>
        <v>0.49629629629629624</v>
      </c>
      <c r="AB19" s="149">
        <v>32</v>
      </c>
      <c r="AC19" s="149">
        <v>4.58</v>
      </c>
      <c r="AD19" s="149">
        <v>4.25</v>
      </c>
      <c r="AE19" s="149">
        <v>4.92</v>
      </c>
      <c r="AF19" s="149" t="s">
        <v>583</v>
      </c>
      <c r="AG19" s="149" t="s">
        <v>694</v>
      </c>
      <c r="AH19" s="3"/>
    </row>
    <row r="20" spans="1:34" s="1" customFormat="1" ht="22.5" customHeight="1" x14ac:dyDescent="0.3">
      <c r="A20" s="4">
        <v>30</v>
      </c>
      <c r="B20" s="149">
        <v>1385</v>
      </c>
      <c r="C20" s="150" t="s">
        <v>998</v>
      </c>
      <c r="D20" s="149">
        <v>2006</v>
      </c>
      <c r="E20" s="149" t="s">
        <v>816</v>
      </c>
      <c r="F20" s="149"/>
      <c r="G20" s="149">
        <v>2</v>
      </c>
      <c r="H20" s="149">
        <v>2</v>
      </c>
      <c r="I20" s="149">
        <v>0</v>
      </c>
      <c r="J20" s="149">
        <v>1</v>
      </c>
      <c r="K20" s="149">
        <v>1</v>
      </c>
      <c r="L20" s="149" t="s">
        <v>953</v>
      </c>
      <c r="M20" s="149">
        <v>2</v>
      </c>
      <c r="N20" s="149">
        <v>2</v>
      </c>
      <c r="O20" s="149"/>
      <c r="P20" s="149">
        <v>2</v>
      </c>
      <c r="Q20" s="149" t="s">
        <v>517</v>
      </c>
      <c r="R20" s="149" t="s">
        <v>729</v>
      </c>
      <c r="S20" s="149" t="s">
        <v>691</v>
      </c>
      <c r="T20" s="149">
        <v>11.63</v>
      </c>
      <c r="U20" s="40">
        <f t="shared" si="0"/>
        <v>1.4444444444444438</v>
      </c>
      <c r="V20" s="149">
        <v>32</v>
      </c>
      <c r="W20" s="149">
        <v>11.63</v>
      </c>
      <c r="X20" s="149">
        <v>10.66</v>
      </c>
      <c r="Y20" s="149">
        <v>12.61</v>
      </c>
      <c r="Z20" s="149">
        <v>25.12</v>
      </c>
      <c r="AA20" s="40">
        <f t="shared" si="1"/>
        <v>1.8962962962962953</v>
      </c>
      <c r="AB20" s="149">
        <v>32</v>
      </c>
      <c r="AC20" s="149">
        <v>25.12</v>
      </c>
      <c r="AD20" s="149">
        <v>23.84</v>
      </c>
      <c r="AE20" s="149">
        <v>26.4</v>
      </c>
      <c r="AF20" s="149" t="s">
        <v>583</v>
      </c>
      <c r="AG20" s="149" t="s">
        <v>695</v>
      </c>
      <c r="AH20" s="3"/>
    </row>
    <row r="21" spans="1:34" s="1" customFormat="1" ht="22.5" customHeight="1" x14ac:dyDescent="0.3">
      <c r="A21" s="4"/>
      <c r="B21" s="149"/>
      <c r="C21" s="150"/>
      <c r="D21" s="149"/>
      <c r="E21" s="149"/>
      <c r="F21" s="149"/>
      <c r="G21" s="149"/>
      <c r="H21" s="149"/>
      <c r="I21" s="149"/>
      <c r="J21" s="149"/>
      <c r="K21" s="149"/>
      <c r="L21" s="149"/>
      <c r="M21" s="149"/>
      <c r="N21" s="149"/>
      <c r="O21" s="149"/>
      <c r="P21" s="149"/>
      <c r="Q21" s="149" t="s">
        <v>517</v>
      </c>
      <c r="R21" s="149" t="s">
        <v>1001</v>
      </c>
      <c r="S21" s="149" t="s">
        <v>691</v>
      </c>
      <c r="T21" s="149"/>
      <c r="U21" s="40"/>
      <c r="V21" s="149"/>
      <c r="W21" s="149"/>
      <c r="X21" s="149"/>
      <c r="Y21" s="149"/>
      <c r="Z21" s="149"/>
      <c r="AA21" s="40"/>
      <c r="AB21" s="149"/>
      <c r="AC21" s="149"/>
      <c r="AD21" s="149"/>
      <c r="AE21" s="149"/>
      <c r="AF21" s="149"/>
      <c r="AG21" s="149"/>
      <c r="AH21" s="3"/>
    </row>
    <row r="22" spans="1:34" s="1" customFormat="1" ht="22.5" customHeight="1" x14ac:dyDescent="0.3">
      <c r="A22" s="4">
        <v>30</v>
      </c>
      <c r="B22" s="149">
        <v>1385</v>
      </c>
      <c r="C22" s="150" t="s">
        <v>316</v>
      </c>
      <c r="D22" s="149">
        <v>2006</v>
      </c>
      <c r="E22" s="149" t="s">
        <v>816</v>
      </c>
      <c r="F22" s="149"/>
      <c r="G22" s="149">
        <v>2</v>
      </c>
      <c r="H22" s="149">
        <v>2</v>
      </c>
      <c r="I22" s="149">
        <v>0</v>
      </c>
      <c r="J22" s="149">
        <v>1</v>
      </c>
      <c r="K22" s="149">
        <v>1</v>
      </c>
      <c r="L22" s="149" t="s">
        <v>953</v>
      </c>
      <c r="M22" s="149">
        <v>2</v>
      </c>
      <c r="N22" s="149">
        <v>2</v>
      </c>
      <c r="O22" s="149"/>
      <c r="P22" s="149">
        <v>2</v>
      </c>
      <c r="Q22" s="149" t="s">
        <v>518</v>
      </c>
      <c r="R22" s="149" t="s">
        <v>810</v>
      </c>
      <c r="S22" s="152" t="s">
        <v>1003</v>
      </c>
      <c r="T22" s="149">
        <v>10.47</v>
      </c>
      <c r="U22" s="40">
        <f t="shared" si="0"/>
        <v>1.1555555555555559</v>
      </c>
      <c r="V22" s="149">
        <v>32</v>
      </c>
      <c r="W22" s="149">
        <v>10.47</v>
      </c>
      <c r="X22" s="149">
        <v>9.69</v>
      </c>
      <c r="Y22" s="149">
        <v>11.25</v>
      </c>
      <c r="Z22" s="149">
        <v>22.09</v>
      </c>
      <c r="AA22" s="40">
        <f t="shared" si="1"/>
        <v>0.97777777777777797</v>
      </c>
      <c r="AB22" s="149">
        <v>32</v>
      </c>
      <c r="AC22" s="149">
        <v>22.09</v>
      </c>
      <c r="AD22" s="149">
        <v>21.43</v>
      </c>
      <c r="AE22" s="149">
        <v>22.75</v>
      </c>
      <c r="AF22" s="149" t="s">
        <v>583</v>
      </c>
      <c r="AG22" s="29" t="s">
        <v>838</v>
      </c>
      <c r="AH22" s="3"/>
    </row>
    <row r="23" spans="1:34" s="1" customFormat="1" ht="22.5" customHeight="1" x14ac:dyDescent="0.3">
      <c r="A23" s="4">
        <v>30</v>
      </c>
      <c r="B23" s="149">
        <v>1385</v>
      </c>
      <c r="C23" s="150" t="s">
        <v>316</v>
      </c>
      <c r="D23" s="149">
        <v>2006</v>
      </c>
      <c r="E23" s="149" t="s">
        <v>816</v>
      </c>
      <c r="F23" s="149"/>
      <c r="G23" s="149">
        <v>2</v>
      </c>
      <c r="H23" s="149">
        <v>2</v>
      </c>
      <c r="I23" s="149">
        <v>0</v>
      </c>
      <c r="J23" s="149">
        <v>1</v>
      </c>
      <c r="K23" s="149">
        <v>1</v>
      </c>
      <c r="L23" s="149" t="s">
        <v>953</v>
      </c>
      <c r="M23" s="149">
        <v>2</v>
      </c>
      <c r="N23" s="149">
        <v>2</v>
      </c>
      <c r="O23" s="149"/>
      <c r="P23" s="149">
        <v>2</v>
      </c>
      <c r="Q23" s="149" t="s">
        <v>519</v>
      </c>
      <c r="R23" s="149"/>
      <c r="S23" s="149" t="s">
        <v>691</v>
      </c>
      <c r="T23" s="149">
        <v>7.09</v>
      </c>
      <c r="U23" s="40">
        <f t="shared" si="0"/>
        <v>1.0148148148148142</v>
      </c>
      <c r="V23" s="149">
        <v>32</v>
      </c>
      <c r="W23" s="149">
        <v>7.09</v>
      </c>
      <c r="X23" s="149">
        <v>6.4</v>
      </c>
      <c r="Y23" s="149">
        <v>7.77</v>
      </c>
      <c r="Z23" s="149">
        <v>14.2</v>
      </c>
      <c r="AA23" s="40">
        <f t="shared" si="1"/>
        <v>0.72592592592592486</v>
      </c>
      <c r="AB23" s="149">
        <v>32</v>
      </c>
      <c r="AC23" s="149">
        <v>14.2</v>
      </c>
      <c r="AD23" s="149">
        <v>13.71</v>
      </c>
      <c r="AE23" s="149">
        <v>14.69</v>
      </c>
      <c r="AF23" s="149" t="s">
        <v>583</v>
      </c>
      <c r="AG23" s="149" t="s">
        <v>696</v>
      </c>
      <c r="AH23" s="3"/>
    </row>
    <row r="24" spans="1:34" s="1" customFormat="1" ht="22.5" customHeight="1" x14ac:dyDescent="0.3">
      <c r="A24" s="4">
        <v>30</v>
      </c>
      <c r="B24" s="149">
        <v>1385</v>
      </c>
      <c r="C24" s="150" t="s">
        <v>316</v>
      </c>
      <c r="D24" s="149">
        <v>2006</v>
      </c>
      <c r="E24" s="149" t="s">
        <v>816</v>
      </c>
      <c r="F24" s="149"/>
      <c r="G24" s="149">
        <v>2</v>
      </c>
      <c r="H24" s="149">
        <v>2</v>
      </c>
      <c r="I24" s="149">
        <v>0</v>
      </c>
      <c r="J24" s="149">
        <v>1</v>
      </c>
      <c r="K24" s="149">
        <v>1</v>
      </c>
      <c r="L24" s="149" t="s">
        <v>953</v>
      </c>
      <c r="M24" s="149">
        <v>2</v>
      </c>
      <c r="N24" s="149">
        <v>2</v>
      </c>
      <c r="O24" s="149"/>
      <c r="P24" s="149">
        <v>2</v>
      </c>
      <c r="Q24" s="149" t="s">
        <v>520</v>
      </c>
      <c r="R24" s="149" t="s">
        <v>1000</v>
      </c>
      <c r="S24" s="149" t="s">
        <v>691</v>
      </c>
      <c r="T24" s="149">
        <v>7.6</v>
      </c>
      <c r="U24" s="40">
        <f t="shared" si="0"/>
        <v>0.34814814814814793</v>
      </c>
      <c r="V24" s="149">
        <v>32</v>
      </c>
      <c r="W24" s="149">
        <v>7.6</v>
      </c>
      <c r="X24" s="149">
        <v>7.36</v>
      </c>
      <c r="Y24" s="149">
        <v>7.83</v>
      </c>
      <c r="Z24" s="149">
        <v>6.73</v>
      </c>
      <c r="AA24" s="40">
        <f t="shared" si="1"/>
        <v>0.34074074074074068</v>
      </c>
      <c r="AB24" s="149">
        <v>32</v>
      </c>
      <c r="AC24" s="149">
        <v>6.73</v>
      </c>
      <c r="AD24" s="149">
        <v>6.5</v>
      </c>
      <c r="AE24" s="149">
        <v>6.96</v>
      </c>
      <c r="AF24" s="149" t="s">
        <v>583</v>
      </c>
      <c r="AG24" s="149" t="s">
        <v>697</v>
      </c>
      <c r="AH24" s="3"/>
    </row>
    <row r="25" spans="1:34" s="1" customFormat="1" ht="22.5" customHeight="1" x14ac:dyDescent="0.3">
      <c r="A25" s="4">
        <v>30</v>
      </c>
      <c r="B25" s="149">
        <v>1385</v>
      </c>
      <c r="C25" s="150" t="s">
        <v>945</v>
      </c>
      <c r="D25" s="149">
        <v>2006</v>
      </c>
      <c r="E25" s="149" t="s">
        <v>816</v>
      </c>
      <c r="F25" s="149"/>
      <c r="G25" s="149">
        <v>2</v>
      </c>
      <c r="H25" s="149">
        <v>2</v>
      </c>
      <c r="I25" s="149">
        <v>0</v>
      </c>
      <c r="J25" s="149">
        <v>1</v>
      </c>
      <c r="K25" s="149">
        <v>1</v>
      </c>
      <c r="L25" s="149" t="s">
        <v>953</v>
      </c>
      <c r="M25" s="149">
        <v>2</v>
      </c>
      <c r="N25" s="149">
        <v>2</v>
      </c>
      <c r="O25" s="149"/>
      <c r="P25" s="149">
        <v>2</v>
      </c>
      <c r="Q25" s="149" t="s">
        <v>521</v>
      </c>
      <c r="R25" s="149" t="s">
        <v>829</v>
      </c>
      <c r="S25" s="149" t="s">
        <v>691</v>
      </c>
      <c r="T25" s="149">
        <v>7.44</v>
      </c>
      <c r="U25" s="40">
        <f t="shared" si="0"/>
        <v>2.4666666666666659</v>
      </c>
      <c r="V25" s="149">
        <v>32</v>
      </c>
      <c r="W25" s="149">
        <v>7.44</v>
      </c>
      <c r="X25" s="149">
        <v>5.78</v>
      </c>
      <c r="Y25" s="149">
        <v>9.11</v>
      </c>
      <c r="Z25" s="149">
        <v>11.44</v>
      </c>
      <c r="AA25" s="40">
        <f t="shared" si="1"/>
        <v>2.6296296296296298</v>
      </c>
      <c r="AB25" s="149">
        <v>32</v>
      </c>
      <c r="AC25" s="149">
        <v>11.44</v>
      </c>
      <c r="AD25" s="149">
        <v>9.67</v>
      </c>
      <c r="AE25" s="149">
        <v>13.22</v>
      </c>
      <c r="AF25" s="149">
        <v>4.2999999999999997E-2</v>
      </c>
      <c r="AG25" s="149" t="s">
        <v>698</v>
      </c>
      <c r="AH25" s="3"/>
    </row>
    <row r="26" spans="1:34" s="1" customFormat="1" ht="22.5" customHeight="1" x14ac:dyDescent="0.3">
      <c r="A26" s="4">
        <v>30</v>
      </c>
      <c r="B26" s="149">
        <v>1385</v>
      </c>
      <c r="C26" s="150" t="s">
        <v>316</v>
      </c>
      <c r="D26" s="149">
        <v>2006</v>
      </c>
      <c r="E26" s="149" t="s">
        <v>816</v>
      </c>
      <c r="F26" s="149"/>
      <c r="G26" s="149">
        <v>2</v>
      </c>
      <c r="H26" s="149">
        <v>2</v>
      </c>
      <c r="I26" s="149">
        <v>0</v>
      </c>
      <c r="J26" s="149">
        <v>1</v>
      </c>
      <c r="K26" s="149">
        <v>1</v>
      </c>
      <c r="L26" s="149" t="s">
        <v>953</v>
      </c>
      <c r="M26" s="149">
        <v>2</v>
      </c>
      <c r="N26" s="149">
        <v>2</v>
      </c>
      <c r="O26" s="149"/>
      <c r="P26" s="149">
        <v>2</v>
      </c>
      <c r="Q26" s="149" t="s">
        <v>522</v>
      </c>
      <c r="R26" s="149"/>
      <c r="S26" s="149" t="s">
        <v>691</v>
      </c>
      <c r="T26" s="149">
        <v>1.36</v>
      </c>
      <c r="U26" s="40">
        <f t="shared" si="0"/>
        <v>0.43703703703703689</v>
      </c>
      <c r="V26" s="149">
        <v>32</v>
      </c>
      <c r="W26" s="149">
        <v>1.36</v>
      </c>
      <c r="X26" s="149">
        <v>1.07</v>
      </c>
      <c r="Y26" s="149">
        <v>1.66</v>
      </c>
      <c r="Z26" s="149">
        <v>2.92</v>
      </c>
      <c r="AA26" s="40">
        <f t="shared" si="1"/>
        <v>0.6</v>
      </c>
      <c r="AB26" s="149">
        <v>32</v>
      </c>
      <c r="AC26" s="149">
        <v>2.92</v>
      </c>
      <c r="AD26" s="149">
        <v>2.5099999999999998</v>
      </c>
      <c r="AE26" s="149">
        <v>3.32</v>
      </c>
      <c r="AF26" s="149">
        <v>5.0000000000000001E-3</v>
      </c>
      <c r="AG26" s="149" t="s">
        <v>699</v>
      </c>
      <c r="AH26" s="3"/>
    </row>
    <row r="27" spans="1:34" s="1" customFormat="1" ht="22.5" customHeight="1" x14ac:dyDescent="0.3">
      <c r="A27" s="4">
        <v>30</v>
      </c>
      <c r="B27" s="149">
        <v>1385</v>
      </c>
      <c r="C27" s="150" t="s">
        <v>316</v>
      </c>
      <c r="D27" s="149">
        <v>2006</v>
      </c>
      <c r="E27" s="149" t="s">
        <v>816</v>
      </c>
      <c r="F27" s="149"/>
      <c r="G27" s="149">
        <v>2</v>
      </c>
      <c r="H27" s="149">
        <v>2</v>
      </c>
      <c r="I27" s="149">
        <v>0</v>
      </c>
      <c r="J27" s="149">
        <v>1</v>
      </c>
      <c r="K27" s="149">
        <v>1</v>
      </c>
      <c r="L27" s="149" t="s">
        <v>953</v>
      </c>
      <c r="M27" s="149">
        <v>2</v>
      </c>
      <c r="N27" s="149">
        <v>2</v>
      </c>
      <c r="O27" s="149"/>
      <c r="P27" s="149">
        <v>2</v>
      </c>
      <c r="Q27" s="149" t="s">
        <v>523</v>
      </c>
      <c r="R27" s="149"/>
      <c r="S27" s="149" t="s">
        <v>691</v>
      </c>
      <c r="T27" s="149">
        <v>2</v>
      </c>
      <c r="U27" s="40">
        <f t="shared" si="0"/>
        <v>0.84444444444444433</v>
      </c>
      <c r="V27" s="149">
        <v>32</v>
      </c>
      <c r="W27" s="149">
        <v>2</v>
      </c>
      <c r="X27" s="149">
        <v>1.43</v>
      </c>
      <c r="Y27" s="149">
        <v>2.57</v>
      </c>
      <c r="Z27" s="149">
        <v>2.69</v>
      </c>
      <c r="AA27" s="40">
        <f t="shared" si="1"/>
        <v>0.7037037037037035</v>
      </c>
      <c r="AB27" s="149">
        <v>32</v>
      </c>
      <c r="AC27" s="149">
        <v>2.69</v>
      </c>
      <c r="AD27" s="149">
        <v>2.2200000000000002</v>
      </c>
      <c r="AE27" s="149">
        <v>3.17</v>
      </c>
      <c r="AF27" s="149">
        <v>0.254</v>
      </c>
      <c r="AG27" s="149" t="s">
        <v>700</v>
      </c>
      <c r="AH27" s="3"/>
    </row>
    <row r="28" spans="1:34" s="1" customFormat="1" ht="22.5" customHeight="1" x14ac:dyDescent="0.3">
      <c r="A28" s="4">
        <v>30</v>
      </c>
      <c r="B28" s="149">
        <v>1385</v>
      </c>
      <c r="C28" s="150" t="s">
        <v>316</v>
      </c>
      <c r="D28" s="149">
        <v>2006</v>
      </c>
      <c r="E28" s="149" t="s">
        <v>816</v>
      </c>
      <c r="F28" s="149"/>
      <c r="G28" s="149">
        <v>2</v>
      </c>
      <c r="H28" s="149">
        <v>2</v>
      </c>
      <c r="I28" s="149">
        <v>0</v>
      </c>
      <c r="J28" s="149">
        <v>1</v>
      </c>
      <c r="K28" s="149">
        <v>1</v>
      </c>
      <c r="L28" s="149" t="s">
        <v>953</v>
      </c>
      <c r="M28" s="149">
        <v>2</v>
      </c>
      <c r="N28" s="149">
        <v>2</v>
      </c>
      <c r="O28" s="149"/>
      <c r="P28" s="149">
        <v>2</v>
      </c>
      <c r="Q28" s="149" t="s">
        <v>524</v>
      </c>
      <c r="R28" s="149"/>
      <c r="S28" s="149" t="s">
        <v>691</v>
      </c>
      <c r="T28" s="149">
        <v>0.72</v>
      </c>
      <c r="U28" s="40">
        <f t="shared" si="0"/>
        <v>0.55555555555555558</v>
      </c>
      <c r="V28" s="149">
        <v>32</v>
      </c>
      <c r="W28" s="149">
        <v>0.72</v>
      </c>
      <c r="X28" s="149">
        <v>0.35</v>
      </c>
      <c r="Y28" s="149">
        <v>1.1000000000000001</v>
      </c>
      <c r="Z28" s="149">
        <v>3.17</v>
      </c>
      <c r="AA28" s="40">
        <f t="shared" si="1"/>
        <v>1.1259259259259258</v>
      </c>
      <c r="AB28" s="149">
        <v>32</v>
      </c>
      <c r="AC28" s="149">
        <v>3.17</v>
      </c>
      <c r="AD28" s="149">
        <v>2.41</v>
      </c>
      <c r="AE28" s="149">
        <v>3.93</v>
      </c>
      <c r="AF28" s="149">
        <v>4.2999999999999997E-2</v>
      </c>
      <c r="AG28" s="149" t="s">
        <v>701</v>
      </c>
      <c r="AH28" s="3"/>
    </row>
    <row r="29" spans="1:34" s="1" customFormat="1" ht="22.5" customHeight="1" x14ac:dyDescent="0.3">
      <c r="A29" s="4">
        <v>30</v>
      </c>
      <c r="B29" s="149">
        <v>1385</v>
      </c>
      <c r="C29" s="150" t="s">
        <v>316</v>
      </c>
      <c r="D29" s="149">
        <v>2006</v>
      </c>
      <c r="E29" s="149" t="s">
        <v>816</v>
      </c>
      <c r="F29" s="149"/>
      <c r="G29" s="149">
        <v>2</v>
      </c>
      <c r="H29" s="149">
        <v>2</v>
      </c>
      <c r="I29" s="149">
        <v>0</v>
      </c>
      <c r="J29" s="149">
        <v>1</v>
      </c>
      <c r="K29" s="149">
        <v>1</v>
      </c>
      <c r="L29" s="149" t="s">
        <v>953</v>
      </c>
      <c r="M29" s="149">
        <v>2</v>
      </c>
      <c r="N29" s="149">
        <v>2</v>
      </c>
      <c r="O29" s="149"/>
      <c r="P29" s="149">
        <v>2</v>
      </c>
      <c r="Q29" s="149" t="s">
        <v>525</v>
      </c>
      <c r="R29" s="149"/>
      <c r="S29" s="149" t="s">
        <v>691</v>
      </c>
      <c r="T29" s="149">
        <v>2.2200000000000002</v>
      </c>
      <c r="U29" s="40">
        <f t="shared" si="0"/>
        <v>0.83703703703703702</v>
      </c>
      <c r="V29" s="149">
        <v>32</v>
      </c>
      <c r="W29" s="149">
        <v>2.2200000000000002</v>
      </c>
      <c r="X29" s="149">
        <v>1.66</v>
      </c>
      <c r="Y29" s="149">
        <v>2.79</v>
      </c>
      <c r="Z29" s="149">
        <v>4</v>
      </c>
      <c r="AA29" s="40">
        <f t="shared" si="1"/>
        <v>0.97777777777777797</v>
      </c>
      <c r="AB29" s="149">
        <v>32</v>
      </c>
      <c r="AC29" s="149">
        <v>4</v>
      </c>
      <c r="AD29" s="149">
        <v>3.34</v>
      </c>
      <c r="AE29" s="149">
        <v>4.66</v>
      </c>
      <c r="AF29" s="149">
        <v>2.5000000000000001E-2</v>
      </c>
      <c r="AG29" s="149" t="s">
        <v>702</v>
      </c>
      <c r="AH29" s="3"/>
    </row>
    <row r="30" spans="1:34" s="11" customFormat="1" ht="30.75" customHeight="1" x14ac:dyDescent="0.3">
      <c r="A30" s="4">
        <v>31</v>
      </c>
      <c r="B30" s="149">
        <v>1354</v>
      </c>
      <c r="C30" s="150" t="s">
        <v>318</v>
      </c>
      <c r="D30" s="149">
        <v>2006</v>
      </c>
      <c r="E30" s="149" t="s">
        <v>816</v>
      </c>
      <c r="F30" s="149">
        <v>1</v>
      </c>
      <c r="G30" s="149">
        <v>4</v>
      </c>
      <c r="H30" s="149">
        <v>4</v>
      </c>
      <c r="I30" s="149">
        <v>1</v>
      </c>
      <c r="J30" s="41">
        <v>1</v>
      </c>
      <c r="K30" s="41">
        <v>2</v>
      </c>
      <c r="L30" s="41" t="s">
        <v>160</v>
      </c>
      <c r="M30" s="41">
        <v>1</v>
      </c>
      <c r="N30" s="41">
        <v>2</v>
      </c>
      <c r="O30" s="41">
        <v>96.97</v>
      </c>
      <c r="P30" s="41">
        <v>3</v>
      </c>
      <c r="Q30" s="149" t="s">
        <v>526</v>
      </c>
      <c r="R30" s="149"/>
      <c r="S30" s="149" t="s">
        <v>411</v>
      </c>
      <c r="T30" s="149">
        <v>0.998</v>
      </c>
      <c r="U30" s="149">
        <v>0.14799999999999999</v>
      </c>
      <c r="V30" s="149">
        <v>64</v>
      </c>
      <c r="W30" s="149"/>
      <c r="X30" s="149"/>
      <c r="Y30" s="149"/>
      <c r="Z30" s="149">
        <v>1.133</v>
      </c>
      <c r="AA30" s="149">
        <v>0.155</v>
      </c>
      <c r="AB30" s="149">
        <v>65</v>
      </c>
      <c r="AC30" s="149"/>
      <c r="AD30" s="149"/>
      <c r="AE30" s="149"/>
      <c r="AF30" s="149">
        <v>0.54300000000000004</v>
      </c>
      <c r="AG30" s="150"/>
      <c r="AH30" s="3"/>
    </row>
    <row r="31" spans="1:34" s="1" customFormat="1" ht="30.75" customHeight="1" x14ac:dyDescent="0.3">
      <c r="A31" s="4">
        <v>31</v>
      </c>
      <c r="B31" s="149">
        <v>1354</v>
      </c>
      <c r="C31" s="150" t="s">
        <v>318</v>
      </c>
      <c r="D31" s="149">
        <v>2006</v>
      </c>
      <c r="E31" s="149" t="s">
        <v>816</v>
      </c>
      <c r="F31" s="149"/>
      <c r="G31" s="149">
        <v>4</v>
      </c>
      <c r="H31" s="149">
        <v>4</v>
      </c>
      <c r="I31" s="149">
        <v>1</v>
      </c>
      <c r="J31" s="41">
        <v>1</v>
      </c>
      <c r="K31" s="41">
        <v>2</v>
      </c>
      <c r="L31" s="41" t="s">
        <v>160</v>
      </c>
      <c r="M31" s="41">
        <v>1</v>
      </c>
      <c r="N31" s="41">
        <v>2</v>
      </c>
      <c r="O31" s="41"/>
      <c r="P31" s="41">
        <v>3</v>
      </c>
      <c r="Q31" s="149" t="s">
        <v>531</v>
      </c>
      <c r="R31" s="149" t="s">
        <v>154</v>
      </c>
      <c r="S31" s="149" t="s">
        <v>532</v>
      </c>
      <c r="T31" s="149">
        <v>0.30099999999999999</v>
      </c>
      <c r="U31" s="149">
        <v>5.1999999999999998E-2</v>
      </c>
      <c r="V31" s="149">
        <v>64</v>
      </c>
      <c r="W31" s="149"/>
      <c r="X31" s="149"/>
      <c r="Y31" s="149"/>
      <c r="Z31" s="149">
        <v>0.45500000000000002</v>
      </c>
      <c r="AA31" s="149">
        <v>7.6999999999999999E-2</v>
      </c>
      <c r="AB31" s="149">
        <v>65</v>
      </c>
      <c r="AC31" s="149"/>
      <c r="AD31" s="149"/>
      <c r="AE31" s="149"/>
      <c r="AF31" s="149">
        <v>0.10199999999999999</v>
      </c>
      <c r="AG31" s="150"/>
      <c r="AH31" s="3"/>
    </row>
    <row r="32" spans="1:34" s="1" customFormat="1" ht="36.75" customHeight="1" x14ac:dyDescent="0.3">
      <c r="A32" s="4">
        <v>31</v>
      </c>
      <c r="B32" s="149">
        <v>1354</v>
      </c>
      <c r="C32" s="150" t="s">
        <v>318</v>
      </c>
      <c r="D32" s="149">
        <v>2006</v>
      </c>
      <c r="E32" s="149" t="s">
        <v>816</v>
      </c>
      <c r="F32" s="149"/>
      <c r="G32" s="149">
        <v>4</v>
      </c>
      <c r="H32" s="149">
        <v>4</v>
      </c>
      <c r="I32" s="149">
        <v>1</v>
      </c>
      <c r="J32" s="41">
        <v>1</v>
      </c>
      <c r="K32" s="41">
        <v>2</v>
      </c>
      <c r="L32" s="41" t="s">
        <v>160</v>
      </c>
      <c r="M32" s="41">
        <v>1</v>
      </c>
      <c r="N32" s="41">
        <v>2</v>
      </c>
      <c r="O32" s="41"/>
      <c r="P32" s="41">
        <v>3</v>
      </c>
      <c r="Q32" s="149" t="s">
        <v>999</v>
      </c>
      <c r="R32" s="149" t="s">
        <v>729</v>
      </c>
      <c r="S32" s="149" t="s">
        <v>320</v>
      </c>
      <c r="T32" s="149">
        <v>0.17799999999999999</v>
      </c>
      <c r="U32" s="149">
        <v>3.2000000000000001E-2</v>
      </c>
      <c r="V32" s="149">
        <v>64</v>
      </c>
      <c r="W32" s="149"/>
      <c r="X32" s="149"/>
      <c r="Y32" s="149"/>
      <c r="Z32" s="149">
        <v>0.39700000000000002</v>
      </c>
      <c r="AA32" s="149">
        <v>8.5000000000000006E-2</v>
      </c>
      <c r="AB32" s="149">
        <v>65</v>
      </c>
      <c r="AC32" s="149"/>
      <c r="AD32" s="149"/>
      <c r="AE32" s="149"/>
      <c r="AF32" s="149">
        <v>1.9E-2</v>
      </c>
      <c r="AG32" s="150"/>
      <c r="AH32" s="3"/>
    </row>
    <row r="33" spans="1:34" s="1" customFormat="1" ht="22.5" customHeight="1" x14ac:dyDescent="0.3">
      <c r="A33" s="4">
        <v>31</v>
      </c>
      <c r="B33" s="149">
        <v>1354</v>
      </c>
      <c r="C33" s="150" t="s">
        <v>318</v>
      </c>
      <c r="D33" s="149">
        <v>2006</v>
      </c>
      <c r="E33" s="149" t="s">
        <v>816</v>
      </c>
      <c r="F33" s="149"/>
      <c r="G33" s="149">
        <v>4</v>
      </c>
      <c r="H33" s="149">
        <v>4</v>
      </c>
      <c r="I33" s="149">
        <v>1</v>
      </c>
      <c r="J33" s="41">
        <v>1</v>
      </c>
      <c r="K33" s="41">
        <v>2</v>
      </c>
      <c r="L33" s="41" t="s">
        <v>160</v>
      </c>
      <c r="M33" s="41">
        <v>1</v>
      </c>
      <c r="N33" s="41">
        <v>2</v>
      </c>
      <c r="O33" s="41"/>
      <c r="P33" s="41">
        <v>3</v>
      </c>
      <c r="Q33" s="149" t="s">
        <v>527</v>
      </c>
      <c r="R33" s="149"/>
      <c r="S33" s="149" t="s">
        <v>411</v>
      </c>
      <c r="T33" s="149">
        <v>0.40699999999999997</v>
      </c>
      <c r="U33" s="149">
        <v>8.2000000000000003E-2</v>
      </c>
      <c r="V33" s="149">
        <v>64</v>
      </c>
      <c r="W33" s="149"/>
      <c r="X33" s="149"/>
      <c r="Y33" s="149"/>
      <c r="Z33" s="149">
        <v>0.25900000000000001</v>
      </c>
      <c r="AA33" s="149">
        <v>4.4999999999999998E-2</v>
      </c>
      <c r="AB33" s="149">
        <v>65</v>
      </c>
      <c r="AC33" s="149"/>
      <c r="AD33" s="149"/>
      <c r="AE33" s="149"/>
      <c r="AF33" s="149">
        <v>0.115</v>
      </c>
      <c r="AG33" s="150"/>
      <c r="AH33" s="3"/>
    </row>
    <row r="34" spans="1:34" s="2" customFormat="1" ht="22.5" customHeight="1" x14ac:dyDescent="0.3">
      <c r="A34" s="4">
        <v>31</v>
      </c>
      <c r="B34" s="149">
        <v>1354</v>
      </c>
      <c r="C34" s="150" t="s">
        <v>318</v>
      </c>
      <c r="D34" s="149">
        <v>2006</v>
      </c>
      <c r="E34" s="149" t="s">
        <v>817</v>
      </c>
      <c r="F34" s="149"/>
      <c r="G34" s="149">
        <v>4</v>
      </c>
      <c r="H34" s="149">
        <v>4</v>
      </c>
      <c r="I34" s="149">
        <v>1</v>
      </c>
      <c r="J34" s="41">
        <v>1</v>
      </c>
      <c r="K34" s="41">
        <v>2</v>
      </c>
      <c r="L34" s="41" t="s">
        <v>160</v>
      </c>
      <c r="M34" s="41">
        <v>1</v>
      </c>
      <c r="N34" s="41">
        <v>2</v>
      </c>
      <c r="O34" s="41"/>
      <c r="P34" s="41">
        <v>3</v>
      </c>
      <c r="Q34" s="149" t="s">
        <v>527</v>
      </c>
      <c r="R34" s="149" t="s">
        <v>155</v>
      </c>
      <c r="S34" s="149" t="s">
        <v>532</v>
      </c>
      <c r="T34" s="149">
        <v>0.26100000000000001</v>
      </c>
      <c r="U34" s="149">
        <v>0.05</v>
      </c>
      <c r="V34" s="149">
        <v>64</v>
      </c>
      <c r="W34" s="149"/>
      <c r="X34" s="149"/>
      <c r="Y34" s="149"/>
      <c r="Z34" s="149">
        <v>0.248</v>
      </c>
      <c r="AA34" s="149">
        <v>0.08</v>
      </c>
      <c r="AB34" s="149">
        <v>65</v>
      </c>
      <c r="AC34" s="149"/>
      <c r="AD34" s="149"/>
      <c r="AE34" s="149"/>
      <c r="AF34" s="149">
        <v>0.89300000000000002</v>
      </c>
      <c r="AG34" s="150" t="s">
        <v>703</v>
      </c>
      <c r="AH34" s="4"/>
    </row>
    <row r="35" spans="1:34" s="1" customFormat="1" ht="35.25" customHeight="1" x14ac:dyDescent="0.3">
      <c r="A35" s="4">
        <v>31</v>
      </c>
      <c r="B35" s="149">
        <v>1354</v>
      </c>
      <c r="C35" s="150" t="s">
        <v>318</v>
      </c>
      <c r="D35" s="149">
        <v>2006</v>
      </c>
      <c r="E35" s="149" t="s">
        <v>816</v>
      </c>
      <c r="F35" s="149"/>
      <c r="G35" s="149">
        <v>4</v>
      </c>
      <c r="H35" s="149">
        <v>4</v>
      </c>
      <c r="I35" s="149">
        <v>1</v>
      </c>
      <c r="J35" s="41">
        <v>1</v>
      </c>
      <c r="K35" s="41">
        <v>2</v>
      </c>
      <c r="L35" s="41" t="s">
        <v>160</v>
      </c>
      <c r="M35" s="41">
        <v>1</v>
      </c>
      <c r="N35" s="41">
        <v>2</v>
      </c>
      <c r="O35" s="41"/>
      <c r="P35" s="41">
        <v>3</v>
      </c>
      <c r="Q35" s="149" t="s">
        <v>527</v>
      </c>
      <c r="R35" s="149" t="s">
        <v>810</v>
      </c>
      <c r="S35" s="149" t="s">
        <v>806</v>
      </c>
      <c r="T35" s="149">
        <v>0.184</v>
      </c>
      <c r="U35" s="149" t="s">
        <v>584</v>
      </c>
      <c r="V35" s="149">
        <v>64</v>
      </c>
      <c r="W35" s="149"/>
      <c r="X35" s="149"/>
      <c r="Y35" s="149"/>
      <c r="Z35" s="149">
        <v>0.29199999999999998</v>
      </c>
      <c r="AA35" s="149">
        <v>0.1</v>
      </c>
      <c r="AB35" s="149">
        <v>65</v>
      </c>
      <c r="AC35" s="149"/>
      <c r="AD35" s="149"/>
      <c r="AE35" s="149"/>
      <c r="AF35" s="149">
        <v>0.308</v>
      </c>
      <c r="AG35" s="29" t="s">
        <v>585</v>
      </c>
      <c r="AH35" s="3"/>
    </row>
    <row r="36" spans="1:34" s="1" customFormat="1" ht="33" customHeight="1" x14ac:dyDescent="0.3">
      <c r="A36" s="4">
        <v>31</v>
      </c>
      <c r="B36" s="149">
        <v>1354</v>
      </c>
      <c r="C36" s="150" t="s">
        <v>318</v>
      </c>
      <c r="D36" s="149">
        <v>2006</v>
      </c>
      <c r="E36" s="149" t="s">
        <v>816</v>
      </c>
      <c r="F36" s="149"/>
      <c r="G36" s="149">
        <v>4</v>
      </c>
      <c r="H36" s="149">
        <v>4</v>
      </c>
      <c r="I36" s="149">
        <v>1</v>
      </c>
      <c r="J36" s="41">
        <v>1</v>
      </c>
      <c r="K36" s="41">
        <v>2</v>
      </c>
      <c r="L36" s="41" t="s">
        <v>160</v>
      </c>
      <c r="M36" s="41">
        <v>1</v>
      </c>
      <c r="N36" s="41">
        <v>2</v>
      </c>
      <c r="O36" s="41"/>
      <c r="P36" s="41">
        <v>3</v>
      </c>
      <c r="Q36" s="149" t="s">
        <v>915</v>
      </c>
      <c r="R36" s="149"/>
      <c r="S36" s="149" t="s">
        <v>411</v>
      </c>
      <c r="T36" s="149">
        <v>289.60000000000002</v>
      </c>
      <c r="U36" s="149">
        <v>9.94</v>
      </c>
      <c r="V36" s="149">
        <v>64</v>
      </c>
      <c r="W36" s="149"/>
      <c r="X36" s="149"/>
      <c r="Y36" s="149"/>
      <c r="Z36" s="149">
        <v>308.39999999999998</v>
      </c>
      <c r="AA36" s="149">
        <v>12.55</v>
      </c>
      <c r="AB36" s="149">
        <v>65</v>
      </c>
      <c r="AC36" s="149"/>
      <c r="AD36" s="149"/>
      <c r="AE36" s="149"/>
      <c r="AF36" s="149">
        <v>0.25700000000000001</v>
      </c>
      <c r="AG36" s="150"/>
      <c r="AH36" s="3"/>
    </row>
    <row r="37" spans="1:34" s="1" customFormat="1" ht="22.5" customHeight="1" x14ac:dyDescent="0.3">
      <c r="A37" s="4">
        <v>31</v>
      </c>
      <c r="B37" s="149">
        <v>1354</v>
      </c>
      <c r="C37" s="150" t="s">
        <v>318</v>
      </c>
      <c r="D37" s="149">
        <v>2006</v>
      </c>
      <c r="E37" s="149" t="s">
        <v>816</v>
      </c>
      <c r="F37" s="149"/>
      <c r="G37" s="149">
        <v>4</v>
      </c>
      <c r="H37" s="149">
        <v>4</v>
      </c>
      <c r="I37" s="149">
        <v>1</v>
      </c>
      <c r="J37" s="41">
        <v>1</v>
      </c>
      <c r="K37" s="41">
        <v>2</v>
      </c>
      <c r="L37" s="41" t="s">
        <v>160</v>
      </c>
      <c r="M37" s="41">
        <v>1</v>
      </c>
      <c r="N37" s="41">
        <v>2</v>
      </c>
      <c r="O37" s="41"/>
      <c r="P37" s="41">
        <v>3</v>
      </c>
      <c r="Q37" s="149" t="s">
        <v>528</v>
      </c>
      <c r="R37" s="149"/>
      <c r="S37" s="149" t="s">
        <v>411</v>
      </c>
      <c r="T37" s="149">
        <v>293.10000000000002</v>
      </c>
      <c r="U37" s="149">
        <v>10.58</v>
      </c>
      <c r="V37" s="149">
        <v>64</v>
      </c>
      <c r="W37" s="149"/>
      <c r="X37" s="149"/>
      <c r="Y37" s="149"/>
      <c r="Z37" s="149">
        <v>316</v>
      </c>
      <c r="AA37" s="149">
        <v>12.13</v>
      </c>
      <c r="AB37" s="149">
        <v>65</v>
      </c>
      <c r="AC37" s="149"/>
      <c r="AD37" s="149"/>
      <c r="AE37" s="149"/>
      <c r="AF37" s="149">
        <v>0.16300000000000001</v>
      </c>
      <c r="AG37" s="150"/>
      <c r="AH37" s="3"/>
    </row>
    <row r="38" spans="1:34" s="1" customFormat="1" ht="22.5" customHeight="1" x14ac:dyDescent="0.3">
      <c r="A38" s="4">
        <v>31</v>
      </c>
      <c r="B38" s="149">
        <v>1354</v>
      </c>
      <c r="C38" s="150" t="s">
        <v>318</v>
      </c>
      <c r="D38" s="149">
        <v>2006</v>
      </c>
      <c r="E38" s="149" t="s">
        <v>816</v>
      </c>
      <c r="F38" s="149"/>
      <c r="G38" s="149">
        <v>4</v>
      </c>
      <c r="H38" s="149">
        <v>4</v>
      </c>
      <c r="I38" s="149">
        <v>1</v>
      </c>
      <c r="J38" s="41">
        <v>1</v>
      </c>
      <c r="K38" s="41">
        <v>2</v>
      </c>
      <c r="L38" s="41" t="s">
        <v>160</v>
      </c>
      <c r="M38" s="41">
        <v>1</v>
      </c>
      <c r="N38" s="41">
        <v>2</v>
      </c>
      <c r="O38" s="41"/>
      <c r="P38" s="41">
        <v>3</v>
      </c>
      <c r="Q38" s="149" t="s">
        <v>529</v>
      </c>
      <c r="R38" s="149"/>
      <c r="S38" s="149" t="s">
        <v>411</v>
      </c>
      <c r="T38" s="149">
        <v>7.41</v>
      </c>
      <c r="U38" s="149">
        <v>0.56499999999999995</v>
      </c>
      <c r="V38" s="149">
        <v>64</v>
      </c>
      <c r="W38" s="149"/>
      <c r="X38" s="149"/>
      <c r="Y38" s="149"/>
      <c r="Z38" s="149">
        <v>7.23</v>
      </c>
      <c r="AA38" s="149">
        <v>0.66900000000000004</v>
      </c>
      <c r="AB38" s="149">
        <v>65</v>
      </c>
      <c r="AC38" s="149"/>
      <c r="AD38" s="149"/>
      <c r="AE38" s="149"/>
      <c r="AF38" s="149">
        <v>0.84299999999999997</v>
      </c>
      <c r="AG38" s="150"/>
      <c r="AH38" s="3"/>
    </row>
    <row r="39" spans="1:34" s="1" customFormat="1" ht="22.5" customHeight="1" x14ac:dyDescent="0.3">
      <c r="A39" s="4">
        <v>31</v>
      </c>
      <c r="B39" s="149">
        <v>1354</v>
      </c>
      <c r="C39" s="150" t="s">
        <v>318</v>
      </c>
      <c r="D39" s="149">
        <v>2006</v>
      </c>
      <c r="E39" s="149" t="s">
        <v>816</v>
      </c>
      <c r="F39" s="149"/>
      <c r="G39" s="149">
        <v>4</v>
      </c>
      <c r="H39" s="149">
        <v>4</v>
      </c>
      <c r="I39" s="149">
        <v>1</v>
      </c>
      <c r="J39" s="41">
        <v>1</v>
      </c>
      <c r="K39" s="41">
        <v>2</v>
      </c>
      <c r="L39" s="41" t="s">
        <v>160</v>
      </c>
      <c r="M39" s="41">
        <v>1</v>
      </c>
      <c r="N39" s="41">
        <v>2</v>
      </c>
      <c r="O39" s="41"/>
      <c r="P39" s="41">
        <v>3</v>
      </c>
      <c r="Q39" s="149" t="s">
        <v>598</v>
      </c>
      <c r="R39" s="149" t="s">
        <v>739</v>
      </c>
      <c r="S39" s="149" t="s">
        <v>411</v>
      </c>
      <c r="T39" s="149">
        <v>87.96</v>
      </c>
      <c r="U39" s="149">
        <v>1.4339999999999999</v>
      </c>
      <c r="V39" s="149">
        <v>64</v>
      </c>
      <c r="W39" s="149"/>
      <c r="X39" s="149"/>
      <c r="Y39" s="149"/>
      <c r="Z39" s="149">
        <v>87.97</v>
      </c>
      <c r="AA39" s="149">
        <v>1.738</v>
      </c>
      <c r="AB39" s="149">
        <v>65</v>
      </c>
      <c r="AC39" s="149"/>
      <c r="AD39" s="149"/>
      <c r="AE39" s="149"/>
      <c r="AF39" s="149">
        <v>0.996</v>
      </c>
      <c r="AG39" s="150"/>
      <c r="AH39" s="3"/>
    </row>
    <row r="40" spans="1:34" s="1" customFormat="1" ht="22.5" customHeight="1" x14ac:dyDescent="0.3">
      <c r="A40" s="4">
        <v>31</v>
      </c>
      <c r="B40" s="149">
        <v>1354</v>
      </c>
      <c r="C40" s="150" t="s">
        <v>318</v>
      </c>
      <c r="D40" s="149">
        <v>2006</v>
      </c>
      <c r="E40" s="149" t="s">
        <v>816</v>
      </c>
      <c r="F40" s="149"/>
      <c r="G40" s="149">
        <v>4</v>
      </c>
      <c r="H40" s="149">
        <v>4</v>
      </c>
      <c r="I40" s="149">
        <v>1</v>
      </c>
      <c r="J40" s="41">
        <v>1</v>
      </c>
      <c r="K40" s="41">
        <v>2</v>
      </c>
      <c r="L40" s="41" t="s">
        <v>160</v>
      </c>
      <c r="M40" s="41">
        <v>1</v>
      </c>
      <c r="N40" s="41">
        <v>2</v>
      </c>
      <c r="O40" s="41"/>
      <c r="P40" s="41">
        <v>3</v>
      </c>
      <c r="Q40" s="149" t="s">
        <v>530</v>
      </c>
      <c r="R40" s="149"/>
      <c r="S40" s="149" t="s">
        <v>411</v>
      </c>
      <c r="T40" s="149">
        <v>94.15</v>
      </c>
      <c r="U40" s="149">
        <v>1.391</v>
      </c>
      <c r="V40" s="149">
        <v>64</v>
      </c>
      <c r="W40" s="149"/>
      <c r="X40" s="149"/>
      <c r="Y40" s="149"/>
      <c r="Z40" s="149">
        <v>95.17</v>
      </c>
      <c r="AA40" s="149">
        <v>1.708</v>
      </c>
      <c r="AB40" s="149">
        <v>65</v>
      </c>
      <c r="AC40" s="149"/>
      <c r="AD40" s="149"/>
      <c r="AE40" s="149"/>
      <c r="AF40" s="149">
        <v>0.64400000000000002</v>
      </c>
      <c r="AG40" s="150"/>
      <c r="AH40" s="3"/>
    </row>
    <row r="41" spans="1:34" s="1" customFormat="1" ht="22.5" customHeight="1" x14ac:dyDescent="0.3">
      <c r="A41" s="4">
        <v>31</v>
      </c>
      <c r="B41" s="149">
        <v>1354</v>
      </c>
      <c r="C41" s="150" t="s">
        <v>318</v>
      </c>
      <c r="D41" s="149">
        <v>2006</v>
      </c>
      <c r="E41" s="149" t="s">
        <v>816</v>
      </c>
      <c r="F41" s="149"/>
      <c r="G41" s="149">
        <v>4</v>
      </c>
      <c r="H41" s="149">
        <v>4</v>
      </c>
      <c r="I41" s="149">
        <v>1</v>
      </c>
      <c r="J41" s="41">
        <v>1</v>
      </c>
      <c r="K41" s="41">
        <v>2</v>
      </c>
      <c r="L41" s="41" t="s">
        <v>160</v>
      </c>
      <c r="M41" s="41">
        <v>1</v>
      </c>
      <c r="N41" s="41">
        <v>2</v>
      </c>
      <c r="O41" s="41"/>
      <c r="P41" s="41">
        <v>3</v>
      </c>
      <c r="Q41" s="149" t="s">
        <v>533</v>
      </c>
      <c r="R41" s="149" t="s">
        <v>739</v>
      </c>
      <c r="S41" s="149" t="s">
        <v>532</v>
      </c>
      <c r="T41" s="149">
        <v>304.60000000000002</v>
      </c>
      <c r="U41" s="149" t="s">
        <v>586</v>
      </c>
      <c r="V41" s="149">
        <v>64</v>
      </c>
      <c r="W41" s="149"/>
      <c r="X41" s="149"/>
      <c r="Y41" s="149"/>
      <c r="Z41" s="149">
        <v>322.60000000000002</v>
      </c>
      <c r="AA41" s="149">
        <v>10.73</v>
      </c>
      <c r="AB41" s="149">
        <v>65</v>
      </c>
      <c r="AC41" s="149"/>
      <c r="AD41" s="149"/>
      <c r="AE41" s="149"/>
      <c r="AF41" s="149">
        <v>0.20399999999999999</v>
      </c>
      <c r="AG41" s="150" t="s">
        <v>534</v>
      </c>
      <c r="AH41" s="3"/>
    </row>
    <row r="42" spans="1:34" s="1" customFormat="1" ht="22.5" customHeight="1" x14ac:dyDescent="0.3">
      <c r="A42" s="4">
        <v>31</v>
      </c>
      <c r="B42" s="149">
        <v>1354</v>
      </c>
      <c r="C42" s="150" t="s">
        <v>318</v>
      </c>
      <c r="D42" s="149">
        <v>2006</v>
      </c>
      <c r="E42" s="149" t="s">
        <v>816</v>
      </c>
      <c r="F42" s="149"/>
      <c r="G42" s="149">
        <v>4</v>
      </c>
      <c r="H42" s="149">
        <v>4</v>
      </c>
      <c r="I42" s="149">
        <v>1</v>
      </c>
      <c r="J42" s="41">
        <v>1</v>
      </c>
      <c r="K42" s="41">
        <v>2</v>
      </c>
      <c r="L42" s="41" t="s">
        <v>160</v>
      </c>
      <c r="M42" s="41">
        <v>1</v>
      </c>
      <c r="N42" s="41">
        <v>2</v>
      </c>
      <c r="O42" s="41"/>
      <c r="P42" s="41">
        <v>3</v>
      </c>
      <c r="Q42" s="149" t="s">
        <v>533</v>
      </c>
      <c r="R42" s="149" t="s">
        <v>464</v>
      </c>
      <c r="S42" s="149" t="s">
        <v>320</v>
      </c>
      <c r="T42" s="149">
        <v>309.5</v>
      </c>
      <c r="U42" s="149" t="s">
        <v>587</v>
      </c>
      <c r="V42" s="149">
        <v>64</v>
      </c>
      <c r="W42" s="149"/>
      <c r="X42" s="149"/>
      <c r="Y42" s="149"/>
      <c r="Z42" s="149">
        <v>330.1</v>
      </c>
      <c r="AA42" s="149">
        <v>10.42</v>
      </c>
      <c r="AB42" s="149">
        <v>65</v>
      </c>
      <c r="AC42" s="149"/>
      <c r="AD42" s="149"/>
      <c r="AE42" s="149"/>
      <c r="AF42" s="149">
        <v>0.14399999999999999</v>
      </c>
      <c r="AG42" s="150"/>
      <c r="AH42" s="3"/>
    </row>
    <row r="43" spans="1:34" s="1" customFormat="1" ht="22.5" customHeight="1" x14ac:dyDescent="0.3">
      <c r="A43" s="4">
        <v>31</v>
      </c>
      <c r="B43" s="149">
        <v>1354</v>
      </c>
      <c r="C43" s="150" t="s">
        <v>318</v>
      </c>
      <c r="D43" s="149">
        <v>2006</v>
      </c>
      <c r="E43" s="149" t="s">
        <v>816</v>
      </c>
      <c r="F43" s="149"/>
      <c r="G43" s="149">
        <v>4</v>
      </c>
      <c r="H43" s="149">
        <v>4</v>
      </c>
      <c r="I43" s="149">
        <v>1</v>
      </c>
      <c r="J43" s="41">
        <v>1</v>
      </c>
      <c r="K43" s="41">
        <v>2</v>
      </c>
      <c r="L43" s="41" t="s">
        <v>160</v>
      </c>
      <c r="M43" s="41">
        <v>1</v>
      </c>
      <c r="N43" s="41">
        <v>2</v>
      </c>
      <c r="O43" s="41"/>
      <c r="P43" s="41">
        <v>3</v>
      </c>
      <c r="Q43" s="149" t="s">
        <v>535</v>
      </c>
      <c r="R43" s="149" t="s">
        <v>464</v>
      </c>
      <c r="S43" s="149" t="s">
        <v>532</v>
      </c>
      <c r="T43" s="149">
        <v>306.89999999999998</v>
      </c>
      <c r="U43" s="149" t="s">
        <v>588</v>
      </c>
      <c r="V43" s="149">
        <v>64</v>
      </c>
      <c r="W43" s="149"/>
      <c r="X43" s="149"/>
      <c r="Y43" s="149"/>
      <c r="Z43" s="149">
        <v>327.7</v>
      </c>
      <c r="AA43" s="149">
        <v>11</v>
      </c>
      <c r="AB43" s="149">
        <v>65</v>
      </c>
      <c r="AC43" s="149"/>
      <c r="AD43" s="149"/>
      <c r="AE43" s="149"/>
      <c r="AF43" s="149">
        <v>0.15</v>
      </c>
      <c r="AG43" s="150" t="s">
        <v>534</v>
      </c>
      <c r="AH43" s="3"/>
    </row>
    <row r="44" spans="1:34" s="1" customFormat="1" ht="22.5" customHeight="1" x14ac:dyDescent="0.3">
      <c r="A44" s="4">
        <v>31</v>
      </c>
      <c r="B44" s="149">
        <v>1354</v>
      </c>
      <c r="C44" s="150" t="s">
        <v>318</v>
      </c>
      <c r="D44" s="149">
        <v>2006</v>
      </c>
      <c r="E44" s="149" t="s">
        <v>816</v>
      </c>
      <c r="F44" s="149"/>
      <c r="G44" s="149">
        <v>4</v>
      </c>
      <c r="H44" s="149">
        <v>4</v>
      </c>
      <c r="I44" s="149">
        <v>1</v>
      </c>
      <c r="J44" s="41">
        <v>1</v>
      </c>
      <c r="K44" s="41">
        <v>2</v>
      </c>
      <c r="L44" s="41" t="s">
        <v>160</v>
      </c>
      <c r="M44" s="41">
        <v>1</v>
      </c>
      <c r="N44" s="41">
        <v>2</v>
      </c>
      <c r="O44" s="41"/>
      <c r="P44" s="41">
        <v>3</v>
      </c>
      <c r="Q44" s="149" t="s">
        <v>937</v>
      </c>
      <c r="R44" s="149" t="s">
        <v>464</v>
      </c>
      <c r="S44" s="149" t="s">
        <v>320</v>
      </c>
      <c r="T44" s="149">
        <v>312.2</v>
      </c>
      <c r="U44" s="149" t="s">
        <v>589</v>
      </c>
      <c r="V44" s="149">
        <v>64</v>
      </c>
      <c r="W44" s="149"/>
      <c r="X44" s="149"/>
      <c r="Y44" s="149"/>
      <c r="Z44" s="149">
        <v>335.1</v>
      </c>
      <c r="AA44" s="149">
        <v>10.74</v>
      </c>
      <c r="AB44" s="149">
        <v>65</v>
      </c>
      <c r="AC44" s="149"/>
      <c r="AD44" s="149"/>
      <c r="AE44" s="149"/>
      <c r="AF44" s="149">
        <v>0.109</v>
      </c>
      <c r="AG44" s="150"/>
      <c r="AH44" s="3"/>
    </row>
    <row r="45" spans="1:34" s="2" customFormat="1" ht="22.5" customHeight="1" x14ac:dyDescent="0.3">
      <c r="A45" s="4">
        <v>32</v>
      </c>
      <c r="B45" s="149">
        <v>1397</v>
      </c>
      <c r="C45" s="150" t="s">
        <v>326</v>
      </c>
      <c r="D45" s="149">
        <v>2005</v>
      </c>
      <c r="E45" s="149" t="s">
        <v>816</v>
      </c>
      <c r="F45" s="149">
        <v>1</v>
      </c>
      <c r="G45" s="149">
        <v>4</v>
      </c>
      <c r="H45" s="149">
        <v>4</v>
      </c>
      <c r="I45" s="149">
        <v>1</v>
      </c>
      <c r="J45" s="149">
        <v>1</v>
      </c>
      <c r="K45" s="149">
        <v>1</v>
      </c>
      <c r="L45" s="149" t="s">
        <v>953</v>
      </c>
      <c r="M45" s="149">
        <v>2</v>
      </c>
      <c r="N45" s="149">
        <v>2</v>
      </c>
      <c r="O45" s="149">
        <v>90.6</v>
      </c>
      <c r="P45" s="149">
        <v>3</v>
      </c>
      <c r="Q45" s="149" t="s">
        <v>386</v>
      </c>
      <c r="R45" s="149"/>
      <c r="S45" s="149" t="s">
        <v>411</v>
      </c>
      <c r="T45" s="149">
        <v>1.57</v>
      </c>
      <c r="U45" s="40">
        <f t="shared" ref="U45:U55" si="2">ABS((Y45-X45)/1.35)</f>
        <v>1.3703703703703702</v>
      </c>
      <c r="V45" s="149">
        <v>32</v>
      </c>
      <c r="W45" s="149">
        <v>1.57</v>
      </c>
      <c r="X45" s="149">
        <v>0.5</v>
      </c>
      <c r="Y45" s="149">
        <v>2.35</v>
      </c>
      <c r="Z45" s="149">
        <v>1.43</v>
      </c>
      <c r="AA45" s="40">
        <f t="shared" ref="AA45:AA55" si="3">ABS((AE45-AD45)/1.35)</f>
        <v>1.5333333333333332</v>
      </c>
      <c r="AB45" s="149">
        <v>31</v>
      </c>
      <c r="AC45" s="149">
        <v>1.43</v>
      </c>
      <c r="AD45" s="149">
        <v>0.33</v>
      </c>
      <c r="AE45" s="149">
        <v>2.4</v>
      </c>
      <c r="AF45" s="149">
        <v>0.73409999999999997</v>
      </c>
      <c r="AG45" s="150" t="s">
        <v>599</v>
      </c>
      <c r="AH45" s="4"/>
    </row>
    <row r="46" spans="1:34" s="2" customFormat="1" ht="22.5" customHeight="1" x14ac:dyDescent="0.3">
      <c r="A46" s="4">
        <v>32</v>
      </c>
      <c r="B46" s="149">
        <v>1397</v>
      </c>
      <c r="C46" s="150" t="s">
        <v>326</v>
      </c>
      <c r="D46" s="149">
        <v>2005</v>
      </c>
      <c r="E46" s="149" t="s">
        <v>816</v>
      </c>
      <c r="F46" s="149"/>
      <c r="G46" s="149">
        <v>4</v>
      </c>
      <c r="H46" s="149">
        <v>4</v>
      </c>
      <c r="I46" s="149">
        <v>1</v>
      </c>
      <c r="J46" s="149">
        <v>1</v>
      </c>
      <c r="K46" s="149">
        <v>1</v>
      </c>
      <c r="L46" s="149" t="s">
        <v>953</v>
      </c>
      <c r="M46" s="149">
        <v>2</v>
      </c>
      <c r="N46" s="149">
        <v>2</v>
      </c>
      <c r="O46" s="149"/>
      <c r="P46" s="149">
        <v>3</v>
      </c>
      <c r="Q46" s="149" t="s">
        <v>154</v>
      </c>
      <c r="R46" s="149" t="s">
        <v>729</v>
      </c>
      <c r="S46" s="149" t="s">
        <v>266</v>
      </c>
      <c r="T46" s="149">
        <v>0.14000000000000001</v>
      </c>
      <c r="U46" s="40">
        <f t="shared" si="2"/>
        <v>1.4296296296296296</v>
      </c>
      <c r="V46" s="149">
        <v>32</v>
      </c>
      <c r="W46" s="149">
        <v>0.14000000000000001</v>
      </c>
      <c r="X46" s="149">
        <v>0</v>
      </c>
      <c r="Y46" s="149">
        <v>1.93</v>
      </c>
      <c r="Z46" s="149">
        <v>2.93</v>
      </c>
      <c r="AA46" s="40">
        <f t="shared" si="3"/>
        <v>2.2814814814814812</v>
      </c>
      <c r="AB46" s="149">
        <v>31</v>
      </c>
      <c r="AC46" s="149">
        <v>2.93</v>
      </c>
      <c r="AD46" s="149">
        <v>1.1100000000000001</v>
      </c>
      <c r="AE46" s="149">
        <v>4.1900000000000004</v>
      </c>
      <c r="AF46" s="149">
        <v>1E-4</v>
      </c>
      <c r="AG46" s="150" t="s">
        <v>536</v>
      </c>
      <c r="AH46" s="4"/>
    </row>
    <row r="47" spans="1:34" s="2" customFormat="1" ht="22.5" customHeight="1" x14ac:dyDescent="0.3">
      <c r="A47" s="4">
        <v>32</v>
      </c>
      <c r="B47" s="149">
        <v>1397</v>
      </c>
      <c r="C47" s="150" t="s">
        <v>326</v>
      </c>
      <c r="D47" s="149">
        <v>2005</v>
      </c>
      <c r="E47" s="149" t="s">
        <v>816</v>
      </c>
      <c r="F47" s="149"/>
      <c r="G47" s="149">
        <v>4</v>
      </c>
      <c r="H47" s="149">
        <v>4</v>
      </c>
      <c r="I47" s="149">
        <v>1</v>
      </c>
      <c r="J47" s="149">
        <v>1</v>
      </c>
      <c r="K47" s="149">
        <v>1</v>
      </c>
      <c r="L47" s="149" t="s">
        <v>953</v>
      </c>
      <c r="M47" s="149">
        <v>2</v>
      </c>
      <c r="N47" s="149">
        <v>2</v>
      </c>
      <c r="O47" s="149"/>
      <c r="P47" s="149">
        <v>3</v>
      </c>
      <c r="Q47" s="149" t="s">
        <v>386</v>
      </c>
      <c r="R47" s="52" t="s">
        <v>797</v>
      </c>
      <c r="S47" s="31" t="s">
        <v>806</v>
      </c>
      <c r="T47" s="44">
        <f>T46-T45</f>
        <v>-1.4300000000000002</v>
      </c>
      <c r="U47" s="92">
        <f t="shared" si="2"/>
        <v>5.9259259259259144E-2</v>
      </c>
      <c r="V47" s="31">
        <v>32</v>
      </c>
      <c r="W47" s="44">
        <f>W46-W45</f>
        <v>-1.4300000000000002</v>
      </c>
      <c r="X47" s="44">
        <f>X46-X45</f>
        <v>-0.5</v>
      </c>
      <c r="Y47" s="44">
        <f>Y46-Y45</f>
        <v>-0.42000000000000015</v>
      </c>
      <c r="Z47" s="44">
        <f>Z46-Z45</f>
        <v>1.5000000000000002</v>
      </c>
      <c r="AA47" s="40">
        <f t="shared" si="3"/>
        <v>0.74814814814814845</v>
      </c>
      <c r="AB47" s="31">
        <v>31</v>
      </c>
      <c r="AC47" s="44">
        <f>AC46-AC45</f>
        <v>1.5000000000000002</v>
      </c>
      <c r="AD47" s="44">
        <f>AD46-AD45</f>
        <v>0.78</v>
      </c>
      <c r="AE47" s="44">
        <f>AE46-AE45</f>
        <v>1.7900000000000005</v>
      </c>
      <c r="AF47" s="31"/>
      <c r="AG47" s="62" t="s">
        <v>799</v>
      </c>
      <c r="AH47" s="4"/>
    </row>
    <row r="48" spans="1:34" s="2" customFormat="1" ht="22.5" customHeight="1" x14ac:dyDescent="0.3">
      <c r="A48" s="4">
        <v>32</v>
      </c>
      <c r="B48" s="149">
        <v>1397</v>
      </c>
      <c r="C48" s="150" t="s">
        <v>326</v>
      </c>
      <c r="D48" s="149">
        <v>2005</v>
      </c>
      <c r="E48" s="149" t="s">
        <v>816</v>
      </c>
      <c r="F48" s="149"/>
      <c r="G48" s="149">
        <v>4</v>
      </c>
      <c r="H48" s="149">
        <v>4</v>
      </c>
      <c r="I48" s="149">
        <v>1</v>
      </c>
      <c r="J48" s="149">
        <v>1</v>
      </c>
      <c r="K48" s="149">
        <v>1</v>
      </c>
      <c r="L48" s="149" t="s">
        <v>953</v>
      </c>
      <c r="M48" s="149">
        <v>2</v>
      </c>
      <c r="N48" s="149">
        <v>2</v>
      </c>
      <c r="O48" s="149"/>
      <c r="P48" s="149">
        <v>3</v>
      </c>
      <c r="Q48" s="149" t="s">
        <v>395</v>
      </c>
      <c r="R48" s="149" t="s">
        <v>155</v>
      </c>
      <c r="S48" s="149" t="s">
        <v>411</v>
      </c>
      <c r="T48" s="149">
        <v>3.57</v>
      </c>
      <c r="U48" s="40">
        <f t="shared" si="2"/>
        <v>2.0074074074074071</v>
      </c>
      <c r="V48" s="149">
        <v>32</v>
      </c>
      <c r="W48" s="149">
        <v>3.57</v>
      </c>
      <c r="X48" s="149">
        <v>2.58</v>
      </c>
      <c r="Y48" s="149">
        <v>5.29</v>
      </c>
      <c r="Z48" s="149">
        <v>4</v>
      </c>
      <c r="AA48" s="40">
        <f t="shared" si="3"/>
        <v>2.088888888888889</v>
      </c>
      <c r="AB48" s="149">
        <v>31</v>
      </c>
      <c r="AC48" s="149">
        <v>4</v>
      </c>
      <c r="AD48" s="149">
        <v>2.54</v>
      </c>
      <c r="AE48" s="149">
        <v>5.36</v>
      </c>
      <c r="AF48" s="149">
        <v>0.8306</v>
      </c>
      <c r="AG48" s="150"/>
      <c r="AH48" s="4"/>
    </row>
    <row r="49" spans="1:34" s="2" customFormat="1" ht="22.5" customHeight="1" x14ac:dyDescent="0.3">
      <c r="A49" s="4">
        <v>32</v>
      </c>
      <c r="B49" s="149">
        <v>1397</v>
      </c>
      <c r="C49" s="150" t="s">
        <v>326</v>
      </c>
      <c r="D49" s="149">
        <v>2005</v>
      </c>
      <c r="E49" s="149" t="s">
        <v>816</v>
      </c>
      <c r="F49" s="149"/>
      <c r="G49" s="149">
        <v>4</v>
      </c>
      <c r="H49" s="149">
        <v>4</v>
      </c>
      <c r="I49" s="149">
        <v>1</v>
      </c>
      <c r="J49" s="149">
        <v>1</v>
      </c>
      <c r="K49" s="149">
        <v>1</v>
      </c>
      <c r="L49" s="149" t="s">
        <v>953</v>
      </c>
      <c r="M49" s="149">
        <v>2</v>
      </c>
      <c r="N49" s="149">
        <v>2</v>
      </c>
      <c r="O49" s="149"/>
      <c r="P49" s="149">
        <v>3</v>
      </c>
      <c r="Q49" s="149" t="s">
        <v>395</v>
      </c>
      <c r="R49" s="149" t="s">
        <v>810</v>
      </c>
      <c r="S49" s="149" t="s">
        <v>266</v>
      </c>
      <c r="T49" s="149">
        <v>1</v>
      </c>
      <c r="U49" s="40">
        <f t="shared" si="2"/>
        <v>0.89629629629629626</v>
      </c>
      <c r="V49" s="149">
        <v>32</v>
      </c>
      <c r="W49" s="149">
        <v>1</v>
      </c>
      <c r="X49" s="149">
        <v>0.28999999999999998</v>
      </c>
      <c r="Y49" s="149">
        <v>1.5</v>
      </c>
      <c r="Z49" s="149">
        <v>3.13</v>
      </c>
      <c r="AA49" s="40">
        <f t="shared" si="3"/>
        <v>0.85925925925925895</v>
      </c>
      <c r="AB49" s="149">
        <v>31</v>
      </c>
      <c r="AC49" s="149">
        <v>3.13</v>
      </c>
      <c r="AD49" s="149">
        <v>2.4700000000000002</v>
      </c>
      <c r="AE49" s="149">
        <v>3.63</v>
      </c>
      <c r="AF49" s="149" t="s">
        <v>537</v>
      </c>
      <c r="AG49" s="93" t="s">
        <v>704</v>
      </c>
      <c r="AH49" s="4"/>
    </row>
    <row r="50" spans="1:34" s="2" customFormat="1" ht="22.5" customHeight="1" x14ac:dyDescent="0.3">
      <c r="A50" s="4">
        <v>32</v>
      </c>
      <c r="B50" s="149">
        <v>1397</v>
      </c>
      <c r="C50" s="150" t="s">
        <v>326</v>
      </c>
      <c r="D50" s="149">
        <v>2005</v>
      </c>
      <c r="E50" s="149" t="s">
        <v>816</v>
      </c>
      <c r="F50" s="149"/>
      <c r="G50" s="149">
        <v>4</v>
      </c>
      <c r="H50" s="149">
        <v>4</v>
      </c>
      <c r="I50" s="149">
        <v>1</v>
      </c>
      <c r="J50" s="149">
        <v>1</v>
      </c>
      <c r="K50" s="149">
        <v>1</v>
      </c>
      <c r="L50" s="149" t="s">
        <v>953</v>
      </c>
      <c r="M50" s="149">
        <v>2</v>
      </c>
      <c r="N50" s="149">
        <v>2</v>
      </c>
      <c r="O50" s="149"/>
      <c r="P50" s="149">
        <v>3</v>
      </c>
      <c r="Q50" s="149" t="s">
        <v>395</v>
      </c>
      <c r="R50" s="20" t="s">
        <v>796</v>
      </c>
      <c r="S50" s="149" t="s">
        <v>1010</v>
      </c>
      <c r="T50" s="43">
        <f>T49-T48</f>
        <v>-2.57</v>
      </c>
      <c r="U50" s="40">
        <f t="shared" si="2"/>
        <v>1.1111111111111109</v>
      </c>
      <c r="V50" s="149">
        <v>32</v>
      </c>
      <c r="W50" s="43">
        <f>W49-W48</f>
        <v>-2.57</v>
      </c>
      <c r="X50" s="43">
        <f>X49-X48</f>
        <v>-2.29</v>
      </c>
      <c r="Y50" s="43">
        <f>Y49-Y48</f>
        <v>-3.79</v>
      </c>
      <c r="Z50" s="149">
        <f>ABS(Z49-Z48)</f>
        <v>0.87000000000000011</v>
      </c>
      <c r="AA50" s="40">
        <f t="shared" si="3"/>
        <v>1.2296296296296301</v>
      </c>
      <c r="AB50" s="149">
        <v>32</v>
      </c>
      <c r="AC50" s="43">
        <v>0.87</v>
      </c>
      <c r="AD50" s="43">
        <f>AD49-AD48</f>
        <v>-6.999999999999984E-2</v>
      </c>
      <c r="AE50" s="43">
        <f>AE49-AE48</f>
        <v>-1.7300000000000004</v>
      </c>
      <c r="AF50" s="149"/>
      <c r="AG50" s="93"/>
      <c r="AH50" s="4"/>
    </row>
    <row r="51" spans="1:34" s="2" customFormat="1" ht="22.5" customHeight="1" x14ac:dyDescent="0.3">
      <c r="A51" s="4">
        <v>32</v>
      </c>
      <c r="B51" s="149">
        <v>1397</v>
      </c>
      <c r="C51" s="150" t="s">
        <v>326</v>
      </c>
      <c r="D51" s="149">
        <v>2005</v>
      </c>
      <c r="E51" s="149" t="s">
        <v>816</v>
      </c>
      <c r="F51" s="149"/>
      <c r="G51" s="149">
        <v>4</v>
      </c>
      <c r="H51" s="149">
        <v>4</v>
      </c>
      <c r="I51" s="149">
        <v>1</v>
      </c>
      <c r="J51" s="149">
        <v>1</v>
      </c>
      <c r="K51" s="149">
        <v>1</v>
      </c>
      <c r="L51" s="149" t="s">
        <v>953</v>
      </c>
      <c r="M51" s="149">
        <v>2</v>
      </c>
      <c r="N51" s="149">
        <v>2</v>
      </c>
      <c r="O51" s="149"/>
      <c r="P51" s="149">
        <v>3</v>
      </c>
      <c r="Q51" s="149" t="s">
        <v>538</v>
      </c>
      <c r="R51" s="149" t="s">
        <v>156</v>
      </c>
      <c r="S51" s="149" t="s">
        <v>539</v>
      </c>
      <c r="T51" s="149">
        <v>17</v>
      </c>
      <c r="U51" s="40">
        <f t="shared" si="2"/>
        <v>12.592592592592592</v>
      </c>
      <c r="V51" s="149">
        <v>32</v>
      </c>
      <c r="W51" s="149">
        <v>17</v>
      </c>
      <c r="X51" s="149">
        <v>13</v>
      </c>
      <c r="Y51" s="149">
        <v>30</v>
      </c>
      <c r="Z51" s="149">
        <v>27</v>
      </c>
      <c r="AA51" s="40">
        <f t="shared" si="3"/>
        <v>15.555555555555555</v>
      </c>
      <c r="AB51" s="149">
        <v>31</v>
      </c>
      <c r="AC51" s="149">
        <v>27</v>
      </c>
      <c r="AD51" s="149">
        <v>15.25</v>
      </c>
      <c r="AE51" s="149">
        <v>36.25</v>
      </c>
      <c r="AF51" s="149">
        <v>0.17710000000000001</v>
      </c>
      <c r="AG51" s="150"/>
      <c r="AH51" s="4"/>
    </row>
    <row r="52" spans="1:34" s="2" customFormat="1" ht="22.5" customHeight="1" x14ac:dyDescent="0.3">
      <c r="A52" s="4">
        <v>32</v>
      </c>
      <c r="B52" s="149">
        <v>1397</v>
      </c>
      <c r="C52" s="150" t="s">
        <v>326</v>
      </c>
      <c r="D52" s="149">
        <v>2005</v>
      </c>
      <c r="E52" s="149" t="s">
        <v>816</v>
      </c>
      <c r="F52" s="149"/>
      <c r="G52" s="149">
        <v>4</v>
      </c>
      <c r="H52" s="149">
        <v>4</v>
      </c>
      <c r="I52" s="149">
        <v>1</v>
      </c>
      <c r="J52" s="149">
        <v>1</v>
      </c>
      <c r="K52" s="149">
        <v>1</v>
      </c>
      <c r="L52" s="149" t="s">
        <v>953</v>
      </c>
      <c r="M52" s="149">
        <v>2</v>
      </c>
      <c r="N52" s="149">
        <v>2</v>
      </c>
      <c r="O52" s="149"/>
      <c r="P52" s="149">
        <v>3</v>
      </c>
      <c r="Q52" s="149" t="s">
        <v>538</v>
      </c>
      <c r="R52" s="149" t="s">
        <v>156</v>
      </c>
      <c r="S52" s="149" t="s">
        <v>540</v>
      </c>
      <c r="T52" s="149">
        <v>7</v>
      </c>
      <c r="U52" s="40">
        <f t="shared" si="2"/>
        <v>5.7407407407407405</v>
      </c>
      <c r="V52" s="149">
        <v>32</v>
      </c>
      <c r="W52" s="149">
        <v>7</v>
      </c>
      <c r="X52" s="149">
        <v>3.25</v>
      </c>
      <c r="Y52" s="149">
        <v>11</v>
      </c>
      <c r="Z52" s="149">
        <v>9</v>
      </c>
      <c r="AA52" s="40">
        <f t="shared" si="3"/>
        <v>8.148148148148147</v>
      </c>
      <c r="AB52" s="149">
        <v>31</v>
      </c>
      <c r="AC52" s="149">
        <v>9</v>
      </c>
      <c r="AD52" s="149">
        <v>5</v>
      </c>
      <c r="AE52" s="149">
        <v>16</v>
      </c>
      <c r="AF52" s="149">
        <v>0.2369</v>
      </c>
      <c r="AG52" s="150"/>
      <c r="AH52" s="4"/>
    </row>
    <row r="53" spans="1:34" s="2" customFormat="1" ht="22.5" customHeight="1" x14ac:dyDescent="0.3">
      <c r="A53" s="4">
        <v>32</v>
      </c>
      <c r="B53" s="149">
        <v>1397</v>
      </c>
      <c r="C53" s="150" t="s">
        <v>326</v>
      </c>
      <c r="D53" s="149">
        <v>2005</v>
      </c>
      <c r="E53" s="149" t="s">
        <v>816</v>
      </c>
      <c r="F53" s="149"/>
      <c r="G53" s="149">
        <v>4</v>
      </c>
      <c r="H53" s="149">
        <v>4</v>
      </c>
      <c r="I53" s="149">
        <v>1</v>
      </c>
      <c r="J53" s="149">
        <v>1</v>
      </c>
      <c r="K53" s="149">
        <v>1</v>
      </c>
      <c r="L53" s="149" t="s">
        <v>953</v>
      </c>
      <c r="M53" s="149">
        <v>2</v>
      </c>
      <c r="N53" s="149">
        <v>2</v>
      </c>
      <c r="O53" s="149"/>
      <c r="P53" s="149">
        <v>3</v>
      </c>
      <c r="Q53" s="149" t="s">
        <v>538</v>
      </c>
      <c r="R53" s="149" t="s">
        <v>156</v>
      </c>
      <c r="S53" s="149" t="s">
        <v>541</v>
      </c>
      <c r="T53" s="149">
        <v>7</v>
      </c>
      <c r="U53" s="40">
        <f t="shared" si="2"/>
        <v>4.4444444444444438</v>
      </c>
      <c r="V53" s="149">
        <v>32</v>
      </c>
      <c r="W53" s="149">
        <v>7</v>
      </c>
      <c r="X53" s="149">
        <v>3</v>
      </c>
      <c r="Y53" s="149">
        <v>9</v>
      </c>
      <c r="Z53" s="149">
        <v>9</v>
      </c>
      <c r="AA53" s="40">
        <f t="shared" si="3"/>
        <v>6.6666666666666661</v>
      </c>
      <c r="AB53" s="149">
        <v>31</v>
      </c>
      <c r="AC53" s="149">
        <v>9</v>
      </c>
      <c r="AD53" s="149">
        <v>5</v>
      </c>
      <c r="AE53" s="149">
        <v>14</v>
      </c>
      <c r="AF53" s="149">
        <v>0.18909999999999999</v>
      </c>
      <c r="AG53" s="150"/>
      <c r="AH53" s="4"/>
    </row>
    <row r="54" spans="1:34" s="2" customFormat="1" ht="22.5" customHeight="1" x14ac:dyDescent="0.3">
      <c r="A54" s="4">
        <v>32</v>
      </c>
      <c r="B54" s="149">
        <v>1397</v>
      </c>
      <c r="C54" s="150" t="s">
        <v>326</v>
      </c>
      <c r="D54" s="149">
        <v>2005</v>
      </c>
      <c r="E54" s="149" t="s">
        <v>816</v>
      </c>
      <c r="F54" s="149"/>
      <c r="G54" s="149">
        <v>4</v>
      </c>
      <c r="H54" s="149">
        <v>4</v>
      </c>
      <c r="I54" s="149">
        <v>1</v>
      </c>
      <c r="J54" s="149">
        <v>1</v>
      </c>
      <c r="K54" s="149">
        <v>1</v>
      </c>
      <c r="L54" s="149" t="s">
        <v>953</v>
      </c>
      <c r="M54" s="149">
        <v>2</v>
      </c>
      <c r="N54" s="149">
        <v>2</v>
      </c>
      <c r="O54" s="149"/>
      <c r="P54" s="149">
        <v>3</v>
      </c>
      <c r="Q54" s="149" t="s">
        <v>538</v>
      </c>
      <c r="R54" s="20" t="s">
        <v>829</v>
      </c>
      <c r="S54" s="149" t="s">
        <v>542</v>
      </c>
      <c r="T54" s="149">
        <v>4</v>
      </c>
      <c r="U54" s="40">
        <f t="shared" si="2"/>
        <v>5.1851851851851851</v>
      </c>
      <c r="V54" s="149">
        <v>32</v>
      </c>
      <c r="W54" s="149">
        <v>4</v>
      </c>
      <c r="X54" s="149">
        <v>1</v>
      </c>
      <c r="Y54" s="149">
        <v>8</v>
      </c>
      <c r="Z54" s="149">
        <v>10.5</v>
      </c>
      <c r="AA54" s="40">
        <f t="shared" si="3"/>
        <v>8.8888888888888875</v>
      </c>
      <c r="AB54" s="149">
        <v>31</v>
      </c>
      <c r="AC54" s="149">
        <v>10.5</v>
      </c>
      <c r="AD54" s="149">
        <v>5</v>
      </c>
      <c r="AE54" s="149">
        <v>17</v>
      </c>
      <c r="AF54" s="149">
        <v>2.5000000000000001E-3</v>
      </c>
      <c r="AG54" s="150"/>
      <c r="AH54" s="4"/>
    </row>
    <row r="55" spans="1:34" s="2" customFormat="1" ht="22.5" customHeight="1" x14ac:dyDescent="0.3">
      <c r="A55" s="4">
        <v>32</v>
      </c>
      <c r="B55" s="149">
        <v>1397</v>
      </c>
      <c r="C55" s="150" t="s">
        <v>326</v>
      </c>
      <c r="D55" s="149">
        <v>2005</v>
      </c>
      <c r="E55" s="149" t="s">
        <v>816</v>
      </c>
      <c r="F55" s="149"/>
      <c r="G55" s="149">
        <v>4</v>
      </c>
      <c r="H55" s="149">
        <v>4</v>
      </c>
      <c r="I55" s="149">
        <v>1</v>
      </c>
      <c r="J55" s="149">
        <v>1</v>
      </c>
      <c r="K55" s="149">
        <v>1</v>
      </c>
      <c r="L55" s="149" t="s">
        <v>953</v>
      </c>
      <c r="M55" s="149">
        <v>2</v>
      </c>
      <c r="N55" s="149">
        <v>2</v>
      </c>
      <c r="O55" s="149"/>
      <c r="P55" s="149">
        <v>3</v>
      </c>
      <c r="Q55" s="149"/>
      <c r="R55" s="20" t="s">
        <v>800</v>
      </c>
      <c r="S55" s="149" t="s">
        <v>801</v>
      </c>
      <c r="T55" s="43">
        <f>T54-T51</f>
        <v>-13</v>
      </c>
      <c r="U55" s="40">
        <f t="shared" si="2"/>
        <v>7.4074074074074066</v>
      </c>
      <c r="V55" s="149">
        <v>32</v>
      </c>
      <c r="W55" s="43">
        <f>W54-W51</f>
        <v>-13</v>
      </c>
      <c r="X55" s="43">
        <f>X54-X51</f>
        <v>-12</v>
      </c>
      <c r="Y55" s="43">
        <f>Y54-Y51</f>
        <v>-22</v>
      </c>
      <c r="Z55" s="43">
        <f>Z54-Z51</f>
        <v>-16.5</v>
      </c>
      <c r="AA55" s="40">
        <f t="shared" si="3"/>
        <v>6.6666666666666661</v>
      </c>
      <c r="AB55" s="149">
        <v>31</v>
      </c>
      <c r="AC55" s="43">
        <f>AC54-AC51</f>
        <v>-16.5</v>
      </c>
      <c r="AD55" s="43">
        <f>AD54-AD51</f>
        <v>-10.25</v>
      </c>
      <c r="AE55" s="43">
        <f>AE54-AE51</f>
        <v>-19.25</v>
      </c>
      <c r="AF55" s="149"/>
      <c r="AG55" s="150"/>
      <c r="AH55" s="4"/>
    </row>
    <row r="56" spans="1:34" ht="22.5" customHeight="1" x14ac:dyDescent="0.3">
      <c r="A56" s="4">
        <v>36</v>
      </c>
      <c r="B56" s="149">
        <v>450</v>
      </c>
      <c r="C56" s="150" t="s">
        <v>339</v>
      </c>
      <c r="D56" s="149">
        <v>2004</v>
      </c>
      <c r="E56" s="149" t="s">
        <v>830</v>
      </c>
      <c r="F56" s="149">
        <v>1</v>
      </c>
      <c r="G56" s="149">
        <v>2</v>
      </c>
      <c r="H56" s="149">
        <v>2</v>
      </c>
      <c r="I56" s="149">
        <v>0</v>
      </c>
      <c r="J56" s="149">
        <v>1</v>
      </c>
      <c r="K56" s="149">
        <v>1</v>
      </c>
      <c r="L56" s="149" t="s">
        <v>953</v>
      </c>
      <c r="M56" s="149">
        <v>3</v>
      </c>
      <c r="N56" s="149">
        <v>2</v>
      </c>
      <c r="O56" s="149">
        <v>93.5</v>
      </c>
      <c r="P56" s="149">
        <v>3</v>
      </c>
      <c r="Q56" s="149" t="s">
        <v>556</v>
      </c>
      <c r="R56" s="149"/>
      <c r="S56" s="149" t="s">
        <v>557</v>
      </c>
      <c r="T56" s="35">
        <v>0.221</v>
      </c>
      <c r="U56" s="149"/>
      <c r="V56" s="149">
        <v>41</v>
      </c>
      <c r="W56" s="149"/>
      <c r="X56" s="149"/>
      <c r="Y56" s="149"/>
      <c r="Z56" s="35">
        <v>0.26400000000000001</v>
      </c>
      <c r="AA56" s="149"/>
      <c r="AB56" s="149">
        <v>31</v>
      </c>
      <c r="AC56" s="149"/>
      <c r="AD56" s="149"/>
      <c r="AE56" s="149"/>
      <c r="AF56" s="149"/>
      <c r="AG56" s="150"/>
      <c r="AH56" s="3"/>
    </row>
    <row r="57" spans="1:34" ht="22.5" customHeight="1" x14ac:dyDescent="0.3">
      <c r="A57" s="4">
        <v>36</v>
      </c>
      <c r="B57" s="149">
        <v>450</v>
      </c>
      <c r="C57" s="150" t="s">
        <v>339</v>
      </c>
      <c r="D57" s="149">
        <v>2004</v>
      </c>
      <c r="E57" s="149" t="s">
        <v>830</v>
      </c>
      <c r="F57" s="149"/>
      <c r="G57" s="149">
        <v>2</v>
      </c>
      <c r="H57" s="149">
        <v>2</v>
      </c>
      <c r="I57" s="149">
        <v>0</v>
      </c>
      <c r="J57" s="149">
        <v>1</v>
      </c>
      <c r="K57" s="149">
        <v>1</v>
      </c>
      <c r="L57" s="149" t="s">
        <v>953</v>
      </c>
      <c r="M57" s="149">
        <v>3</v>
      </c>
      <c r="N57" s="149">
        <v>2</v>
      </c>
      <c r="O57" s="149"/>
      <c r="P57" s="149">
        <v>3</v>
      </c>
      <c r="Q57" s="149" t="s">
        <v>556</v>
      </c>
      <c r="R57" s="149"/>
      <c r="S57" s="149" t="s">
        <v>266</v>
      </c>
      <c r="T57" s="149">
        <v>25.3</v>
      </c>
      <c r="U57" s="149"/>
      <c r="V57" s="149"/>
      <c r="W57" s="149"/>
      <c r="X57" s="149"/>
      <c r="Y57" s="149"/>
      <c r="Z57" s="149">
        <v>24.2</v>
      </c>
      <c r="AA57" s="149"/>
      <c r="AB57" s="149"/>
      <c r="AC57" s="149"/>
      <c r="AD57" s="149"/>
      <c r="AE57" s="149"/>
      <c r="AF57" s="149"/>
      <c r="AG57" s="150"/>
      <c r="AH57" s="3"/>
    </row>
    <row r="58" spans="1:34" ht="22.5" customHeight="1" x14ac:dyDescent="0.3">
      <c r="A58" s="4">
        <v>36</v>
      </c>
      <c r="B58" s="149">
        <v>450</v>
      </c>
      <c r="C58" s="150" t="s">
        <v>339</v>
      </c>
      <c r="D58" s="149">
        <v>2004</v>
      </c>
      <c r="E58" s="149" t="s">
        <v>830</v>
      </c>
      <c r="F58" s="149"/>
      <c r="G58" s="149">
        <v>2</v>
      </c>
      <c r="H58" s="149">
        <v>2</v>
      </c>
      <c r="I58" s="149">
        <v>0</v>
      </c>
      <c r="J58" s="149">
        <v>1</v>
      </c>
      <c r="K58" s="149">
        <v>1</v>
      </c>
      <c r="L58" s="149" t="s">
        <v>953</v>
      </c>
      <c r="M58" s="149">
        <v>3</v>
      </c>
      <c r="N58" s="149">
        <v>2</v>
      </c>
      <c r="O58" s="149"/>
      <c r="P58" s="149">
        <v>3</v>
      </c>
      <c r="Q58" s="149" t="s">
        <v>556</v>
      </c>
      <c r="R58" s="149"/>
      <c r="S58" s="149" t="s">
        <v>235</v>
      </c>
      <c r="T58" s="149">
        <v>24.1</v>
      </c>
      <c r="U58" s="149"/>
      <c r="V58" s="149"/>
      <c r="W58" s="149"/>
      <c r="X58" s="149"/>
      <c r="Y58" s="149"/>
      <c r="Z58" s="149">
        <v>24.2</v>
      </c>
      <c r="AA58" s="149"/>
      <c r="AB58" s="149"/>
      <c r="AC58" s="149"/>
      <c r="AD58" s="149"/>
      <c r="AE58" s="149"/>
      <c r="AF58" s="149"/>
      <c r="AG58" s="150"/>
      <c r="AH58" s="3"/>
    </row>
    <row r="59" spans="1:34" ht="22.5" customHeight="1" x14ac:dyDescent="0.3">
      <c r="A59" s="4">
        <v>36</v>
      </c>
      <c r="B59" s="149">
        <v>450</v>
      </c>
      <c r="C59" s="150" t="s">
        <v>339</v>
      </c>
      <c r="D59" s="149">
        <v>2004</v>
      </c>
      <c r="E59" s="149" t="s">
        <v>830</v>
      </c>
      <c r="F59" s="149"/>
      <c r="G59" s="149">
        <v>2</v>
      </c>
      <c r="H59" s="149">
        <v>2</v>
      </c>
      <c r="I59" s="149">
        <v>0</v>
      </c>
      <c r="J59" s="149">
        <v>1</v>
      </c>
      <c r="K59" s="149">
        <v>1</v>
      </c>
      <c r="L59" s="149" t="s">
        <v>953</v>
      </c>
      <c r="M59" s="149">
        <v>3</v>
      </c>
      <c r="N59" s="149">
        <v>2</v>
      </c>
      <c r="O59" s="149"/>
      <c r="P59" s="149">
        <v>3</v>
      </c>
      <c r="Q59" s="149" t="s">
        <v>556</v>
      </c>
      <c r="R59" s="149"/>
      <c r="S59" s="149" t="s">
        <v>255</v>
      </c>
      <c r="T59" s="149">
        <v>28.5</v>
      </c>
      <c r="U59" s="149"/>
      <c r="V59" s="149"/>
      <c r="W59" s="149"/>
      <c r="X59" s="149"/>
      <c r="Y59" s="149"/>
      <c r="Z59" s="149">
        <v>25.3</v>
      </c>
      <c r="AA59" s="149"/>
      <c r="AB59" s="149"/>
      <c r="AC59" s="149"/>
      <c r="AD59" s="149"/>
      <c r="AE59" s="149"/>
      <c r="AF59" s="149"/>
      <c r="AG59" s="150"/>
      <c r="AH59" s="3"/>
    </row>
    <row r="60" spans="1:34" ht="22.5" customHeight="1" x14ac:dyDescent="0.3">
      <c r="A60" s="4">
        <v>36</v>
      </c>
      <c r="B60" s="149">
        <v>450</v>
      </c>
      <c r="C60" s="150" t="s">
        <v>339</v>
      </c>
      <c r="D60" s="149">
        <v>2004</v>
      </c>
      <c r="E60" s="149" t="s">
        <v>830</v>
      </c>
      <c r="F60" s="149"/>
      <c r="G60" s="149">
        <v>2</v>
      </c>
      <c r="H60" s="149">
        <v>2</v>
      </c>
      <c r="I60" s="149">
        <v>0</v>
      </c>
      <c r="J60" s="149">
        <v>1</v>
      </c>
      <c r="K60" s="149">
        <v>1</v>
      </c>
      <c r="L60" s="149" t="s">
        <v>953</v>
      </c>
      <c r="M60" s="149">
        <v>3</v>
      </c>
      <c r="N60" s="149">
        <v>2</v>
      </c>
      <c r="O60" s="149"/>
      <c r="P60" s="149">
        <v>3</v>
      </c>
      <c r="Q60" s="149" t="s">
        <v>556</v>
      </c>
      <c r="R60" s="149"/>
      <c r="S60" s="149" t="s">
        <v>558</v>
      </c>
      <c r="T60" s="149">
        <v>6.4</v>
      </c>
      <c r="U60" s="149"/>
      <c r="V60" s="149"/>
      <c r="W60" s="149"/>
      <c r="X60" s="149"/>
      <c r="Y60" s="149"/>
      <c r="Z60" s="149">
        <v>-1.1000000000000001</v>
      </c>
      <c r="AA60" s="149"/>
      <c r="AB60" s="149"/>
      <c r="AC60" s="149"/>
      <c r="AD60" s="149"/>
      <c r="AE60" s="149"/>
      <c r="AF60" s="149" t="s">
        <v>715</v>
      </c>
      <c r="AG60" s="150" t="s">
        <v>716</v>
      </c>
      <c r="AH60" s="3"/>
    </row>
    <row r="61" spans="1:34" s="11" customFormat="1" ht="22.5" customHeight="1" x14ac:dyDescent="0.3">
      <c r="A61" s="4">
        <v>1</v>
      </c>
      <c r="B61" s="149">
        <v>256</v>
      </c>
      <c r="C61" s="150" t="s">
        <v>996</v>
      </c>
      <c r="D61" s="149">
        <v>2021</v>
      </c>
      <c r="E61" s="149" t="s">
        <v>819</v>
      </c>
      <c r="F61" s="149">
        <v>1</v>
      </c>
      <c r="G61" s="149">
        <v>2</v>
      </c>
      <c r="H61" s="149">
        <v>2</v>
      </c>
      <c r="I61" s="149">
        <v>0</v>
      </c>
      <c r="J61" s="149">
        <v>1</v>
      </c>
      <c r="K61" s="149">
        <v>2</v>
      </c>
      <c r="L61" s="149" t="s">
        <v>160</v>
      </c>
      <c r="M61" s="149">
        <v>3</v>
      </c>
      <c r="N61" s="149">
        <v>1</v>
      </c>
      <c r="O61" s="149">
        <v>41.9</v>
      </c>
      <c r="P61" s="149">
        <v>1</v>
      </c>
      <c r="Q61" s="149" t="s">
        <v>381</v>
      </c>
      <c r="R61" s="31" t="s">
        <v>995</v>
      </c>
      <c r="S61" s="149" t="s">
        <v>390</v>
      </c>
      <c r="T61" s="149" t="s">
        <v>0</v>
      </c>
      <c r="U61" s="149" t="s">
        <v>0</v>
      </c>
      <c r="V61" s="149">
        <v>27</v>
      </c>
      <c r="W61" s="149"/>
      <c r="X61" s="149"/>
      <c r="Y61" s="149"/>
      <c r="Z61" s="149" t="s">
        <v>0</v>
      </c>
      <c r="AA61" s="149" t="s">
        <v>0</v>
      </c>
      <c r="AB61" s="149">
        <v>23</v>
      </c>
      <c r="AC61" s="149"/>
      <c r="AD61" s="149"/>
      <c r="AE61" s="149"/>
      <c r="AF61" s="149">
        <v>0.52</v>
      </c>
      <c r="AG61" s="150" t="s">
        <v>568</v>
      </c>
      <c r="AH61" s="3"/>
    </row>
    <row r="62" spans="1:34" s="1" customFormat="1" ht="22.5" customHeight="1" x14ac:dyDescent="0.3">
      <c r="A62" s="4">
        <v>1</v>
      </c>
      <c r="B62" s="149">
        <v>256</v>
      </c>
      <c r="C62" s="150" t="s">
        <v>218</v>
      </c>
      <c r="D62" s="149">
        <v>2021</v>
      </c>
      <c r="E62" s="149" t="s">
        <v>819</v>
      </c>
      <c r="F62" s="149"/>
      <c r="G62" s="149">
        <v>2</v>
      </c>
      <c r="H62" s="149">
        <v>2</v>
      </c>
      <c r="I62" s="149">
        <v>0</v>
      </c>
      <c r="J62" s="149">
        <v>1</v>
      </c>
      <c r="K62" s="149">
        <v>2</v>
      </c>
      <c r="L62" s="149" t="s">
        <v>160</v>
      </c>
      <c r="M62" s="149">
        <v>3</v>
      </c>
      <c r="N62" s="149">
        <v>1</v>
      </c>
      <c r="O62" s="149"/>
      <c r="P62" s="149">
        <v>1</v>
      </c>
      <c r="Q62" s="149" t="s">
        <v>381</v>
      </c>
      <c r="R62" s="149"/>
      <c r="S62" s="149" t="s">
        <v>390</v>
      </c>
      <c r="T62" s="149" t="s">
        <v>0</v>
      </c>
      <c r="U62" s="149" t="s">
        <v>0</v>
      </c>
      <c r="V62" s="149">
        <v>13</v>
      </c>
      <c r="W62" s="149"/>
      <c r="X62" s="149"/>
      <c r="Y62" s="149"/>
      <c r="Z62" s="149" t="s">
        <v>0</v>
      </c>
      <c r="AA62" s="149" t="s">
        <v>0</v>
      </c>
      <c r="AB62" s="149">
        <v>17</v>
      </c>
      <c r="AC62" s="149"/>
      <c r="AD62" s="149"/>
      <c r="AE62" s="149"/>
      <c r="AF62" s="149">
        <v>0.36</v>
      </c>
      <c r="AG62" s="150" t="s">
        <v>391</v>
      </c>
      <c r="AH62" s="3"/>
    </row>
    <row r="63" spans="1:34" s="1" customFormat="1" ht="22.5" customHeight="1" x14ac:dyDescent="0.3">
      <c r="A63" s="4">
        <v>1</v>
      </c>
      <c r="B63" s="149">
        <v>256</v>
      </c>
      <c r="C63" s="150" t="s">
        <v>218</v>
      </c>
      <c r="D63" s="149">
        <v>2021</v>
      </c>
      <c r="E63" s="149" t="s">
        <v>819</v>
      </c>
      <c r="F63" s="149"/>
      <c r="G63" s="149">
        <v>2</v>
      </c>
      <c r="H63" s="149">
        <v>2</v>
      </c>
      <c r="I63" s="149">
        <v>0</v>
      </c>
      <c r="J63" s="149">
        <v>1</v>
      </c>
      <c r="K63" s="149">
        <v>2</v>
      </c>
      <c r="L63" s="149" t="s">
        <v>160</v>
      </c>
      <c r="M63" s="149">
        <v>3</v>
      </c>
      <c r="N63" s="149">
        <v>1</v>
      </c>
      <c r="O63" s="149"/>
      <c r="P63" s="149">
        <v>1</v>
      </c>
      <c r="Q63" s="149" t="s">
        <v>386</v>
      </c>
      <c r="R63" s="149"/>
      <c r="S63" s="149" t="s">
        <v>390</v>
      </c>
      <c r="T63" s="149" t="s">
        <v>0</v>
      </c>
      <c r="U63" s="149" t="s">
        <v>0</v>
      </c>
      <c r="V63" s="149" t="s">
        <v>0</v>
      </c>
      <c r="W63" s="149"/>
      <c r="X63" s="149"/>
      <c r="Y63" s="149"/>
      <c r="Z63" s="149" t="s">
        <v>0</v>
      </c>
      <c r="AA63" s="149" t="s">
        <v>0</v>
      </c>
      <c r="AB63" s="149" t="s">
        <v>0</v>
      </c>
      <c r="AC63" s="149"/>
      <c r="AD63" s="149"/>
      <c r="AE63" s="149"/>
      <c r="AF63" s="149">
        <v>0.22</v>
      </c>
      <c r="AG63" s="150" t="s">
        <v>392</v>
      </c>
      <c r="AH63" s="3"/>
    </row>
    <row r="64" spans="1:34" s="1" customFormat="1" ht="22.5" customHeight="1" x14ac:dyDescent="0.3">
      <c r="A64" s="4">
        <v>1</v>
      </c>
      <c r="B64" s="149">
        <v>256</v>
      </c>
      <c r="C64" s="150" t="s">
        <v>218</v>
      </c>
      <c r="D64" s="149">
        <v>2021</v>
      </c>
      <c r="E64" s="149" t="s">
        <v>819</v>
      </c>
      <c r="F64" s="149"/>
      <c r="G64" s="149">
        <v>2</v>
      </c>
      <c r="H64" s="149">
        <v>2</v>
      </c>
      <c r="I64" s="149">
        <v>0</v>
      </c>
      <c r="J64" s="149">
        <v>1</v>
      </c>
      <c r="K64" s="149">
        <v>2</v>
      </c>
      <c r="L64" s="149" t="s">
        <v>160</v>
      </c>
      <c r="M64" s="149">
        <v>3</v>
      </c>
      <c r="N64" s="149">
        <v>1</v>
      </c>
      <c r="O64" s="149"/>
      <c r="P64" s="149">
        <v>1</v>
      </c>
      <c r="Q64" s="149" t="s">
        <v>393</v>
      </c>
      <c r="R64" s="149"/>
      <c r="S64" s="149" t="s">
        <v>390</v>
      </c>
      <c r="T64" s="149" t="s">
        <v>0</v>
      </c>
      <c r="U64" s="149" t="s">
        <v>0</v>
      </c>
      <c r="V64" s="149" t="s">
        <v>0</v>
      </c>
      <c r="W64" s="149"/>
      <c r="X64" s="149"/>
      <c r="Y64" s="149"/>
      <c r="Z64" s="149" t="s">
        <v>0</v>
      </c>
      <c r="AA64" s="149" t="s">
        <v>0</v>
      </c>
      <c r="AB64" s="149" t="s">
        <v>0</v>
      </c>
      <c r="AC64" s="149"/>
      <c r="AD64" s="149"/>
      <c r="AE64" s="149"/>
      <c r="AF64" s="149">
        <v>0.91</v>
      </c>
      <c r="AG64" s="150" t="s">
        <v>394</v>
      </c>
      <c r="AH64" s="3"/>
    </row>
    <row r="65" spans="1:34" s="1" customFormat="1" ht="22.5" customHeight="1" x14ac:dyDescent="0.3">
      <c r="A65" s="4">
        <v>1</v>
      </c>
      <c r="B65" s="149">
        <v>256</v>
      </c>
      <c r="C65" s="150" t="s">
        <v>218</v>
      </c>
      <c r="D65" s="149">
        <v>2021</v>
      </c>
      <c r="E65" s="149" t="s">
        <v>819</v>
      </c>
      <c r="F65" s="149"/>
      <c r="G65" s="149">
        <v>2</v>
      </c>
      <c r="H65" s="149">
        <v>2</v>
      </c>
      <c r="I65" s="149">
        <v>0</v>
      </c>
      <c r="J65" s="149">
        <v>1</v>
      </c>
      <c r="K65" s="149">
        <v>2</v>
      </c>
      <c r="L65" s="149" t="s">
        <v>160</v>
      </c>
      <c r="M65" s="149">
        <v>3</v>
      </c>
      <c r="N65" s="149">
        <v>1</v>
      </c>
      <c r="O65" s="149"/>
      <c r="P65" s="149">
        <v>1</v>
      </c>
      <c r="Q65" s="149" t="s">
        <v>395</v>
      </c>
      <c r="R65" s="149"/>
      <c r="S65" s="149" t="s">
        <v>390</v>
      </c>
      <c r="T65" s="149" t="s">
        <v>0</v>
      </c>
      <c r="U65" s="149" t="s">
        <v>0</v>
      </c>
      <c r="V65" s="149" t="s">
        <v>0</v>
      </c>
      <c r="W65" s="149"/>
      <c r="X65" s="149"/>
      <c r="Y65" s="149"/>
      <c r="Z65" s="149" t="s">
        <v>0</v>
      </c>
      <c r="AA65" s="149" t="s">
        <v>0</v>
      </c>
      <c r="AB65" s="149" t="s">
        <v>0</v>
      </c>
      <c r="AC65" s="149"/>
      <c r="AD65" s="149"/>
      <c r="AE65" s="149"/>
      <c r="AF65" s="149">
        <v>0.6</v>
      </c>
      <c r="AG65" s="150" t="s">
        <v>618</v>
      </c>
      <c r="AH65" s="3"/>
    </row>
    <row r="66" spans="1:34" s="10" customFormat="1" ht="22.5" customHeight="1" x14ac:dyDescent="0.3">
      <c r="A66" s="4">
        <v>1</v>
      </c>
      <c r="B66" s="149">
        <v>256</v>
      </c>
      <c r="C66" s="150" t="s">
        <v>218</v>
      </c>
      <c r="D66" s="149">
        <v>2021</v>
      </c>
      <c r="E66" s="149" t="s">
        <v>819</v>
      </c>
      <c r="F66" s="149"/>
      <c r="G66" s="149">
        <v>2</v>
      </c>
      <c r="H66" s="149">
        <v>2</v>
      </c>
      <c r="I66" s="149">
        <v>0</v>
      </c>
      <c r="J66" s="149">
        <v>1</v>
      </c>
      <c r="K66" s="149">
        <v>2</v>
      </c>
      <c r="L66" s="149" t="s">
        <v>160</v>
      </c>
      <c r="M66" s="149">
        <v>3</v>
      </c>
      <c r="N66" s="149">
        <v>1</v>
      </c>
      <c r="O66" s="149"/>
      <c r="P66" s="149">
        <v>1</v>
      </c>
      <c r="Q66" s="149" t="s">
        <v>396</v>
      </c>
      <c r="R66" s="149"/>
      <c r="S66" s="149" t="s">
        <v>390</v>
      </c>
      <c r="T66" s="149" t="s">
        <v>0</v>
      </c>
      <c r="U66" s="149" t="s">
        <v>0</v>
      </c>
      <c r="V66" s="149">
        <v>27</v>
      </c>
      <c r="W66" s="149"/>
      <c r="X66" s="149"/>
      <c r="Y66" s="149"/>
      <c r="Z66" s="149" t="s">
        <v>0</v>
      </c>
      <c r="AA66" s="149" t="s">
        <v>0</v>
      </c>
      <c r="AB66" s="149">
        <v>23</v>
      </c>
      <c r="AC66" s="149"/>
      <c r="AD66" s="149"/>
      <c r="AE66" s="149"/>
      <c r="AF66" s="149">
        <v>0.04</v>
      </c>
      <c r="AG66" s="150" t="s">
        <v>619</v>
      </c>
      <c r="AH66" s="3"/>
    </row>
    <row r="67" spans="1:34" ht="22.5" customHeight="1" x14ac:dyDescent="0.3">
      <c r="A67" s="4">
        <v>3</v>
      </c>
      <c r="B67" s="149">
        <v>1169</v>
      </c>
      <c r="C67" s="150" t="s">
        <v>268</v>
      </c>
      <c r="D67" s="149">
        <v>2010</v>
      </c>
      <c r="E67" s="149" t="s">
        <v>819</v>
      </c>
      <c r="F67" s="149">
        <v>1</v>
      </c>
      <c r="G67" s="149">
        <v>4</v>
      </c>
      <c r="H67" s="149">
        <v>4</v>
      </c>
      <c r="I67" s="149">
        <v>1</v>
      </c>
      <c r="J67" s="149">
        <v>1</v>
      </c>
      <c r="K67" s="149">
        <v>1</v>
      </c>
      <c r="L67" s="149" t="s">
        <v>953</v>
      </c>
      <c r="M67" s="149">
        <v>2</v>
      </c>
      <c r="N67" s="149">
        <v>1</v>
      </c>
      <c r="O67" s="149">
        <v>87.5</v>
      </c>
      <c r="P67" s="149">
        <v>2</v>
      </c>
      <c r="Q67" s="149" t="s">
        <v>828</v>
      </c>
      <c r="R67" s="149"/>
      <c r="S67" s="149" t="s">
        <v>411</v>
      </c>
      <c r="T67" s="30">
        <v>1.8</v>
      </c>
      <c r="U67" s="30">
        <v>0.9</v>
      </c>
      <c r="V67" s="30">
        <v>16</v>
      </c>
      <c r="W67" s="30"/>
      <c r="X67" s="30"/>
      <c r="Y67" s="30"/>
      <c r="Z67" s="30">
        <v>1.56</v>
      </c>
      <c r="AA67" s="30">
        <v>1.05</v>
      </c>
      <c r="AB67" s="30">
        <v>16</v>
      </c>
      <c r="AC67" s="30"/>
      <c r="AD67" s="30"/>
      <c r="AE67" s="30"/>
      <c r="AF67" s="149"/>
      <c r="AG67" s="150" t="s">
        <v>834</v>
      </c>
      <c r="AH67" s="3"/>
    </row>
    <row r="68" spans="1:34" ht="22.5" customHeight="1" x14ac:dyDescent="0.3">
      <c r="A68" s="4">
        <v>3</v>
      </c>
      <c r="B68" s="149">
        <v>1169</v>
      </c>
      <c r="C68" s="150" t="s">
        <v>268</v>
      </c>
      <c r="D68" s="149">
        <v>2010</v>
      </c>
      <c r="E68" s="149" t="s">
        <v>819</v>
      </c>
      <c r="F68" s="149"/>
      <c r="G68" s="149">
        <v>4</v>
      </c>
      <c r="H68" s="149">
        <v>4</v>
      </c>
      <c r="I68" s="149">
        <v>1</v>
      </c>
      <c r="J68" s="149">
        <v>1</v>
      </c>
      <c r="K68" s="149">
        <v>1</v>
      </c>
      <c r="L68" s="149" t="s">
        <v>953</v>
      </c>
      <c r="M68" s="149">
        <v>2</v>
      </c>
      <c r="N68" s="149">
        <v>1</v>
      </c>
      <c r="O68" s="149"/>
      <c r="P68" s="149">
        <v>2</v>
      </c>
      <c r="Q68" s="149" t="s">
        <v>420</v>
      </c>
      <c r="R68" s="149"/>
      <c r="S68" s="149" t="s">
        <v>266</v>
      </c>
      <c r="T68" s="30">
        <v>1.2</v>
      </c>
      <c r="U68" s="30">
        <v>0.9</v>
      </c>
      <c r="V68" s="30">
        <v>14</v>
      </c>
      <c r="W68" s="30"/>
      <c r="X68" s="30"/>
      <c r="Y68" s="30"/>
      <c r="Z68" s="30">
        <v>2.9</v>
      </c>
      <c r="AA68" s="30">
        <v>0.7</v>
      </c>
      <c r="AB68" s="30">
        <v>14</v>
      </c>
      <c r="AC68" s="30"/>
      <c r="AD68" s="30"/>
      <c r="AE68" s="30"/>
      <c r="AF68" s="149">
        <v>0.01</v>
      </c>
      <c r="AG68" s="150" t="s">
        <v>833</v>
      </c>
      <c r="AH68" s="3"/>
    </row>
    <row r="69" spans="1:34" ht="22.5" customHeight="1" x14ac:dyDescent="0.3">
      <c r="A69" s="4">
        <v>3</v>
      </c>
      <c r="B69" s="149">
        <v>1169</v>
      </c>
      <c r="C69" s="150" t="s">
        <v>268</v>
      </c>
      <c r="D69" s="149">
        <v>2010</v>
      </c>
      <c r="E69" s="149" t="s">
        <v>819</v>
      </c>
      <c r="F69" s="149"/>
      <c r="G69" s="149">
        <v>4</v>
      </c>
      <c r="H69" s="149">
        <v>4</v>
      </c>
      <c r="I69" s="149">
        <v>1</v>
      </c>
      <c r="J69" s="149">
        <v>1</v>
      </c>
      <c r="K69" s="149">
        <v>1</v>
      </c>
      <c r="L69" s="149" t="s">
        <v>953</v>
      </c>
      <c r="M69" s="149">
        <v>2</v>
      </c>
      <c r="N69" s="149">
        <v>1</v>
      </c>
      <c r="O69" s="149"/>
      <c r="P69" s="149">
        <v>2</v>
      </c>
      <c r="Q69" s="149" t="s">
        <v>421</v>
      </c>
      <c r="R69" s="149"/>
      <c r="S69" s="149" t="s">
        <v>411</v>
      </c>
      <c r="T69" s="30">
        <v>0.9</v>
      </c>
      <c r="U69" s="30">
        <v>0.7</v>
      </c>
      <c r="V69" s="30">
        <v>16</v>
      </c>
      <c r="W69" s="30"/>
      <c r="X69" s="30"/>
      <c r="Y69" s="30"/>
      <c r="Z69" s="30">
        <v>0.95</v>
      </c>
      <c r="AA69" s="30">
        <v>0.62</v>
      </c>
      <c r="AB69" s="30">
        <v>16</v>
      </c>
      <c r="AC69" s="30"/>
      <c r="AD69" s="30"/>
      <c r="AE69" s="30"/>
      <c r="AF69" s="149"/>
      <c r="AG69" s="150"/>
      <c r="AH69" s="3"/>
    </row>
    <row r="70" spans="1:34" ht="22.5" customHeight="1" x14ac:dyDescent="0.3">
      <c r="A70" s="4">
        <v>3</v>
      </c>
      <c r="B70" s="149">
        <v>1169</v>
      </c>
      <c r="C70" s="150" t="s">
        <v>268</v>
      </c>
      <c r="D70" s="149">
        <v>2010</v>
      </c>
      <c r="E70" s="149" t="s">
        <v>819</v>
      </c>
      <c r="F70" s="149"/>
      <c r="G70" s="149">
        <v>4</v>
      </c>
      <c r="H70" s="149">
        <v>4</v>
      </c>
      <c r="I70" s="149">
        <v>1</v>
      </c>
      <c r="J70" s="149">
        <v>1</v>
      </c>
      <c r="K70" s="149">
        <v>1</v>
      </c>
      <c r="L70" s="149" t="s">
        <v>953</v>
      </c>
      <c r="M70" s="149">
        <v>2</v>
      </c>
      <c r="N70" s="149">
        <v>1</v>
      </c>
      <c r="O70" s="149"/>
      <c r="P70" s="149">
        <v>2</v>
      </c>
      <c r="Q70" s="149" t="s">
        <v>421</v>
      </c>
      <c r="R70" s="149"/>
      <c r="S70" s="149" t="s">
        <v>266</v>
      </c>
      <c r="T70" s="30">
        <v>0.4</v>
      </c>
      <c r="U70" s="30">
        <v>0.6</v>
      </c>
      <c r="V70" s="30">
        <v>14</v>
      </c>
      <c r="W70" s="30"/>
      <c r="X70" s="30"/>
      <c r="Y70" s="30"/>
      <c r="Z70" s="30">
        <v>2.5</v>
      </c>
      <c r="AA70" s="30">
        <v>1.6</v>
      </c>
      <c r="AB70" s="30">
        <v>14</v>
      </c>
      <c r="AC70" s="30"/>
      <c r="AD70" s="30"/>
      <c r="AE70" s="30"/>
      <c r="AF70" s="149">
        <v>0.04</v>
      </c>
      <c r="AG70" s="150"/>
      <c r="AH70" s="3"/>
    </row>
    <row r="71" spans="1:34" ht="22.5" customHeight="1" x14ac:dyDescent="0.3">
      <c r="A71" s="4">
        <v>3</v>
      </c>
      <c r="B71" s="149">
        <v>1169</v>
      </c>
      <c r="C71" s="150" t="s">
        <v>268</v>
      </c>
      <c r="D71" s="149">
        <v>2010</v>
      </c>
      <c r="E71" s="149" t="s">
        <v>818</v>
      </c>
      <c r="F71" s="149"/>
      <c r="G71" s="149">
        <v>4</v>
      </c>
      <c r="H71" s="149">
        <v>4</v>
      </c>
      <c r="I71" s="149">
        <v>1</v>
      </c>
      <c r="J71" s="149">
        <v>1</v>
      </c>
      <c r="K71" s="149">
        <v>1</v>
      </c>
      <c r="L71" s="149" t="s">
        <v>953</v>
      </c>
      <c r="M71" s="149">
        <v>2</v>
      </c>
      <c r="N71" s="149">
        <v>1</v>
      </c>
      <c r="O71" s="149"/>
      <c r="P71" s="149">
        <v>2</v>
      </c>
      <c r="Q71" s="149" t="s">
        <v>422</v>
      </c>
      <c r="R71" s="149"/>
      <c r="S71" s="149" t="s">
        <v>411</v>
      </c>
      <c r="T71" s="30">
        <v>2.8</v>
      </c>
      <c r="U71" s="30">
        <v>1.3</v>
      </c>
      <c r="V71" s="30">
        <v>16</v>
      </c>
      <c r="W71" s="30"/>
      <c r="X71" s="30"/>
      <c r="Y71" s="30"/>
      <c r="Z71" s="30">
        <v>2.5</v>
      </c>
      <c r="AA71" s="30">
        <v>1.3</v>
      </c>
      <c r="AB71" s="30">
        <v>16</v>
      </c>
      <c r="AC71" s="30"/>
      <c r="AD71" s="30"/>
      <c r="AE71" s="30"/>
      <c r="AF71" s="149"/>
      <c r="AG71" s="150"/>
      <c r="AH71" s="3"/>
    </row>
    <row r="72" spans="1:34" ht="22.5" customHeight="1" x14ac:dyDescent="0.3">
      <c r="A72" s="4">
        <v>3</v>
      </c>
      <c r="B72" s="149">
        <v>1169</v>
      </c>
      <c r="C72" s="150" t="s">
        <v>268</v>
      </c>
      <c r="D72" s="149">
        <v>2010</v>
      </c>
      <c r="E72" s="149" t="s">
        <v>818</v>
      </c>
      <c r="F72" s="149"/>
      <c r="G72" s="149">
        <v>4</v>
      </c>
      <c r="H72" s="149">
        <v>4</v>
      </c>
      <c r="I72" s="149">
        <v>1</v>
      </c>
      <c r="J72" s="149">
        <v>1</v>
      </c>
      <c r="K72" s="149">
        <v>1</v>
      </c>
      <c r="L72" s="149" t="s">
        <v>953</v>
      </c>
      <c r="M72" s="149">
        <v>2</v>
      </c>
      <c r="N72" s="149">
        <v>1</v>
      </c>
      <c r="O72" s="149"/>
      <c r="P72" s="149">
        <v>2</v>
      </c>
      <c r="Q72" s="149" t="s">
        <v>422</v>
      </c>
      <c r="R72" s="149" t="s">
        <v>729</v>
      </c>
      <c r="S72" s="149" t="s">
        <v>266</v>
      </c>
      <c r="T72" s="30">
        <v>1.6</v>
      </c>
      <c r="U72" s="30">
        <v>1.5</v>
      </c>
      <c r="V72" s="30">
        <v>14</v>
      </c>
      <c r="W72" s="30"/>
      <c r="X72" s="30"/>
      <c r="Y72" s="30"/>
      <c r="Z72" s="30">
        <v>5.4</v>
      </c>
      <c r="AA72" s="30">
        <v>1.7</v>
      </c>
      <c r="AB72" s="30">
        <v>14</v>
      </c>
      <c r="AC72" s="30"/>
      <c r="AD72" s="30"/>
      <c r="AE72" s="30"/>
      <c r="AF72" s="149">
        <v>0.01</v>
      </c>
      <c r="AG72" s="150"/>
      <c r="AH72" s="3"/>
    </row>
    <row r="73" spans="1:34" ht="22.5" customHeight="1" x14ac:dyDescent="0.3">
      <c r="A73" s="4">
        <v>3</v>
      </c>
      <c r="B73" s="149">
        <v>1169</v>
      </c>
      <c r="C73" s="150" t="s">
        <v>268</v>
      </c>
      <c r="D73" s="149">
        <v>2010</v>
      </c>
      <c r="E73" s="149" t="s">
        <v>818</v>
      </c>
      <c r="F73" s="149"/>
      <c r="G73" s="149">
        <v>4</v>
      </c>
      <c r="H73" s="149">
        <v>4</v>
      </c>
      <c r="I73" s="149">
        <v>1</v>
      </c>
      <c r="J73" s="149">
        <v>1</v>
      </c>
      <c r="K73" s="149">
        <v>1</v>
      </c>
      <c r="L73" s="149" t="s">
        <v>953</v>
      </c>
      <c r="M73" s="149">
        <v>2</v>
      </c>
      <c r="N73" s="149">
        <v>1</v>
      </c>
      <c r="O73" s="149"/>
      <c r="P73" s="149">
        <v>2</v>
      </c>
      <c r="Q73" s="149"/>
      <c r="R73" s="60" t="s">
        <v>797</v>
      </c>
      <c r="S73" s="149" t="s">
        <v>806</v>
      </c>
      <c r="T73" s="30">
        <f>T72-T71</f>
        <v>-1.1999999999999997</v>
      </c>
      <c r="U73" s="30">
        <f>U71-U72</f>
        <v>-0.19999999999999996</v>
      </c>
      <c r="V73" s="30">
        <v>14</v>
      </c>
      <c r="W73" s="30"/>
      <c r="X73" s="30"/>
      <c r="Y73" s="30"/>
      <c r="Z73" s="61">
        <f>Z72-Z71</f>
        <v>2.9000000000000004</v>
      </c>
      <c r="AA73" s="61">
        <f>AA72-AA71</f>
        <v>0.39999999999999991</v>
      </c>
      <c r="AB73" s="30">
        <v>14</v>
      </c>
      <c r="AC73" s="30"/>
      <c r="AD73" s="30"/>
      <c r="AE73" s="30"/>
      <c r="AF73" s="149"/>
      <c r="AG73" s="62" t="s">
        <v>832</v>
      </c>
      <c r="AH73" s="3"/>
    </row>
    <row r="74" spans="1:34" ht="22.5" customHeight="1" x14ac:dyDescent="0.3">
      <c r="A74" s="4">
        <v>3</v>
      </c>
      <c r="B74" s="149">
        <v>1169</v>
      </c>
      <c r="C74" s="150" t="s">
        <v>268</v>
      </c>
      <c r="D74" s="149">
        <v>2010</v>
      </c>
      <c r="E74" s="149" t="s">
        <v>818</v>
      </c>
      <c r="F74" s="149"/>
      <c r="G74" s="149">
        <v>4</v>
      </c>
      <c r="H74" s="149">
        <v>4</v>
      </c>
      <c r="I74" s="149">
        <v>1</v>
      </c>
      <c r="J74" s="149">
        <v>1</v>
      </c>
      <c r="K74" s="149">
        <v>1</v>
      </c>
      <c r="L74" s="149" t="s">
        <v>953</v>
      </c>
      <c r="M74" s="149">
        <v>2</v>
      </c>
      <c r="N74" s="149">
        <v>1</v>
      </c>
      <c r="O74" s="149"/>
      <c r="P74" s="149">
        <v>2</v>
      </c>
      <c r="Q74" s="149" t="s">
        <v>423</v>
      </c>
      <c r="R74" s="149" t="s">
        <v>155</v>
      </c>
      <c r="S74" s="149" t="s">
        <v>411</v>
      </c>
      <c r="T74" s="30">
        <v>2.4</v>
      </c>
      <c r="U74" s="30">
        <v>1.4</v>
      </c>
      <c r="V74" s="30">
        <v>16</v>
      </c>
      <c r="W74" s="30"/>
      <c r="X74" s="30"/>
      <c r="Y74" s="30"/>
      <c r="Z74" s="30">
        <v>2.5</v>
      </c>
      <c r="AA74" s="30">
        <v>1.5</v>
      </c>
      <c r="AB74" s="30">
        <v>16</v>
      </c>
      <c r="AC74" s="30"/>
      <c r="AD74" s="30"/>
      <c r="AE74" s="30"/>
      <c r="AF74" s="149"/>
      <c r="AG74" s="150"/>
      <c r="AH74" s="3"/>
    </row>
    <row r="75" spans="1:34" ht="22.5" customHeight="1" x14ac:dyDescent="0.3">
      <c r="A75" s="4">
        <v>3</v>
      </c>
      <c r="B75" s="149">
        <v>1169</v>
      </c>
      <c r="C75" s="150" t="s">
        <v>268</v>
      </c>
      <c r="D75" s="149">
        <v>2010</v>
      </c>
      <c r="E75" s="149" t="s">
        <v>818</v>
      </c>
      <c r="F75" s="149"/>
      <c r="G75" s="149">
        <v>4</v>
      </c>
      <c r="H75" s="149">
        <v>4</v>
      </c>
      <c r="I75" s="149">
        <v>1</v>
      </c>
      <c r="J75" s="149">
        <v>1</v>
      </c>
      <c r="K75" s="149">
        <v>1</v>
      </c>
      <c r="L75" s="149" t="s">
        <v>953</v>
      </c>
      <c r="M75" s="149">
        <v>2</v>
      </c>
      <c r="N75" s="149">
        <v>1</v>
      </c>
      <c r="O75" s="149"/>
      <c r="P75" s="149">
        <v>2</v>
      </c>
      <c r="Q75" s="149" t="s">
        <v>423</v>
      </c>
      <c r="R75" s="149" t="s">
        <v>810</v>
      </c>
      <c r="S75" s="149" t="s">
        <v>266</v>
      </c>
      <c r="T75" s="30">
        <v>1.7</v>
      </c>
      <c r="U75" s="30">
        <v>1.4</v>
      </c>
      <c r="V75" s="30">
        <v>14</v>
      </c>
      <c r="W75" s="30"/>
      <c r="X75" s="30"/>
      <c r="Y75" s="30"/>
      <c r="Z75" s="30">
        <v>2.8</v>
      </c>
      <c r="AA75" s="30">
        <v>1.1000000000000001</v>
      </c>
      <c r="AB75" s="30">
        <v>14</v>
      </c>
      <c r="AC75" s="30"/>
      <c r="AD75" s="30"/>
      <c r="AE75" s="30"/>
      <c r="AF75" s="149">
        <v>0.26</v>
      </c>
      <c r="AG75" s="150"/>
      <c r="AH75" s="3"/>
    </row>
    <row r="76" spans="1:34" ht="22.5" customHeight="1" x14ac:dyDescent="0.3">
      <c r="A76" s="4">
        <v>3</v>
      </c>
      <c r="B76" s="149">
        <v>1169</v>
      </c>
      <c r="C76" s="150" t="s">
        <v>268</v>
      </c>
      <c r="D76" s="149">
        <v>2010</v>
      </c>
      <c r="E76" s="149" t="s">
        <v>818</v>
      </c>
      <c r="F76" s="149"/>
      <c r="G76" s="149">
        <v>4</v>
      </c>
      <c r="H76" s="149">
        <v>4</v>
      </c>
      <c r="I76" s="149">
        <v>1</v>
      </c>
      <c r="J76" s="149">
        <v>1</v>
      </c>
      <c r="K76" s="149">
        <v>1</v>
      </c>
      <c r="L76" s="149" t="s">
        <v>953</v>
      </c>
      <c r="M76" s="149">
        <v>2</v>
      </c>
      <c r="N76" s="149">
        <v>1</v>
      </c>
      <c r="O76" s="149"/>
      <c r="P76" s="149">
        <v>2</v>
      </c>
      <c r="Q76" s="149"/>
      <c r="R76" s="63" t="s">
        <v>796</v>
      </c>
      <c r="S76" s="149" t="s">
        <v>806</v>
      </c>
      <c r="T76" s="30">
        <f>T75-T74</f>
        <v>-0.7</v>
      </c>
      <c r="U76" s="64">
        <v>2.048</v>
      </c>
      <c r="V76" s="30">
        <v>14</v>
      </c>
      <c r="W76" s="30"/>
      <c r="X76" s="30"/>
      <c r="Y76" s="30"/>
      <c r="Z76" s="61">
        <f>Z75-Z74</f>
        <v>0.29999999999999982</v>
      </c>
      <c r="AA76" s="30">
        <v>1.82</v>
      </c>
      <c r="AB76" s="30">
        <v>14</v>
      </c>
      <c r="AC76" s="30"/>
      <c r="AD76" s="30"/>
      <c r="AE76" s="30"/>
      <c r="AF76" s="149"/>
      <c r="AG76" s="62" t="s">
        <v>832</v>
      </c>
      <c r="AH76" s="3"/>
    </row>
    <row r="77" spans="1:34" ht="22.5" customHeight="1" x14ac:dyDescent="0.3">
      <c r="A77" s="4">
        <v>3</v>
      </c>
      <c r="B77" s="149">
        <v>1169</v>
      </c>
      <c r="C77" s="150" t="s">
        <v>268</v>
      </c>
      <c r="D77" s="149">
        <v>2010</v>
      </c>
      <c r="E77" s="149" t="s">
        <v>818</v>
      </c>
      <c r="F77" s="149"/>
      <c r="G77" s="149">
        <v>4</v>
      </c>
      <c r="H77" s="149">
        <v>4</v>
      </c>
      <c r="I77" s="149">
        <v>1</v>
      </c>
      <c r="J77" s="149">
        <v>1</v>
      </c>
      <c r="K77" s="149">
        <v>1</v>
      </c>
      <c r="L77" s="149" t="s">
        <v>953</v>
      </c>
      <c r="M77" s="149">
        <v>2</v>
      </c>
      <c r="N77" s="149">
        <v>1</v>
      </c>
      <c r="O77" s="149"/>
      <c r="P77" s="149">
        <v>2</v>
      </c>
      <c r="Q77" s="149" t="s">
        <v>416</v>
      </c>
      <c r="R77" s="149"/>
      <c r="S77" s="149" t="s">
        <v>411</v>
      </c>
      <c r="T77" s="30">
        <v>5.5</v>
      </c>
      <c r="U77" s="30">
        <v>1.7</v>
      </c>
      <c r="V77" s="30">
        <v>16</v>
      </c>
      <c r="W77" s="30"/>
      <c r="X77" s="30"/>
      <c r="Y77" s="30"/>
      <c r="Z77" s="30">
        <v>4.9000000000000004</v>
      </c>
      <c r="AA77" s="30">
        <v>1.9</v>
      </c>
      <c r="AB77" s="30">
        <v>16</v>
      </c>
      <c r="AC77" s="30"/>
      <c r="AD77" s="30"/>
      <c r="AE77" s="30"/>
      <c r="AF77" s="149"/>
      <c r="AG77" s="150"/>
      <c r="AH77" s="3"/>
    </row>
    <row r="78" spans="1:34" ht="22.5" customHeight="1" x14ac:dyDescent="0.3">
      <c r="A78" s="4">
        <v>3</v>
      </c>
      <c r="B78" s="149">
        <v>1169</v>
      </c>
      <c r="C78" s="150" t="s">
        <v>268</v>
      </c>
      <c r="D78" s="149">
        <v>2010</v>
      </c>
      <c r="E78" s="149" t="s">
        <v>818</v>
      </c>
      <c r="F78" s="149"/>
      <c r="G78" s="149">
        <v>4</v>
      </c>
      <c r="H78" s="149">
        <v>4</v>
      </c>
      <c r="I78" s="149">
        <v>1</v>
      </c>
      <c r="J78" s="149">
        <v>1</v>
      </c>
      <c r="K78" s="149">
        <v>1</v>
      </c>
      <c r="L78" s="149" t="s">
        <v>953</v>
      </c>
      <c r="M78" s="149">
        <v>2</v>
      </c>
      <c r="N78" s="149">
        <v>1</v>
      </c>
      <c r="O78" s="149"/>
      <c r="P78" s="149">
        <v>2</v>
      </c>
      <c r="Q78" s="149" t="s">
        <v>416</v>
      </c>
      <c r="R78" s="65" t="s">
        <v>894</v>
      </c>
      <c r="S78" s="149" t="s">
        <v>806</v>
      </c>
      <c r="T78" s="30">
        <v>1.5</v>
      </c>
      <c r="U78" s="30">
        <v>1.8</v>
      </c>
      <c r="V78" s="30">
        <v>14</v>
      </c>
      <c r="W78" s="30"/>
      <c r="X78" s="30"/>
      <c r="Y78" s="30"/>
      <c r="Z78" s="30">
        <v>4.5999999999999996</v>
      </c>
      <c r="AA78" s="30">
        <v>1.5</v>
      </c>
      <c r="AB78" s="30">
        <v>14</v>
      </c>
      <c r="AC78" s="30"/>
      <c r="AD78" s="30"/>
      <c r="AE78" s="30"/>
      <c r="AF78" s="149">
        <v>1E-3</v>
      </c>
      <c r="AG78" s="150"/>
      <c r="AH78" s="3"/>
    </row>
    <row r="79" spans="1:34" ht="22.5" customHeight="1" x14ac:dyDescent="0.3">
      <c r="A79" s="4">
        <v>3</v>
      </c>
      <c r="B79" s="149">
        <v>1169</v>
      </c>
      <c r="C79" s="150" t="s">
        <v>268</v>
      </c>
      <c r="D79" s="149">
        <v>2010</v>
      </c>
      <c r="E79" s="149" t="s">
        <v>818</v>
      </c>
      <c r="F79" s="149"/>
      <c r="G79" s="149">
        <v>4</v>
      </c>
      <c r="H79" s="149">
        <v>4</v>
      </c>
      <c r="I79" s="149">
        <v>1</v>
      </c>
      <c r="J79" s="149">
        <v>1</v>
      </c>
      <c r="K79" s="149">
        <v>1</v>
      </c>
      <c r="L79" s="149" t="s">
        <v>953</v>
      </c>
      <c r="M79" s="149">
        <v>2</v>
      </c>
      <c r="N79" s="149">
        <v>1</v>
      </c>
      <c r="O79" s="149"/>
      <c r="P79" s="149">
        <v>2</v>
      </c>
      <c r="Q79" s="149"/>
      <c r="R79" s="66" t="s">
        <v>895</v>
      </c>
      <c r="S79" s="149" t="s">
        <v>806</v>
      </c>
      <c r="T79" s="65">
        <f>T77-T78</f>
        <v>4</v>
      </c>
      <c r="U79" s="65">
        <f>U77-U78</f>
        <v>-0.10000000000000009</v>
      </c>
      <c r="V79" s="30">
        <v>14</v>
      </c>
      <c r="W79" s="30"/>
      <c r="X79" s="30"/>
      <c r="Y79" s="30"/>
      <c r="Z79" s="65">
        <f>Z77-Z78</f>
        <v>0.30000000000000071</v>
      </c>
      <c r="AA79" s="65">
        <f>AA77-AA78</f>
        <v>0.39999999999999991</v>
      </c>
      <c r="AB79" s="30">
        <v>14</v>
      </c>
      <c r="AC79" s="30"/>
      <c r="AD79" s="30"/>
      <c r="AE79" s="30"/>
      <c r="AF79" s="149"/>
      <c r="AG79" s="150"/>
      <c r="AH79" s="3"/>
    </row>
    <row r="80" spans="1:34" s="14" customFormat="1" ht="22.5" customHeight="1" x14ac:dyDescent="0.3">
      <c r="A80" s="67">
        <v>2</v>
      </c>
      <c r="B80" s="65">
        <v>804</v>
      </c>
      <c r="C80" s="68" t="s">
        <v>424</v>
      </c>
      <c r="D80" s="65">
        <v>2015</v>
      </c>
      <c r="E80" s="65" t="s">
        <v>819</v>
      </c>
      <c r="F80" s="65">
        <v>1</v>
      </c>
      <c r="G80" s="149">
        <v>4</v>
      </c>
      <c r="H80" s="149">
        <v>4</v>
      </c>
      <c r="I80" s="65">
        <v>1</v>
      </c>
      <c r="J80" s="65">
        <v>1</v>
      </c>
      <c r="K80" s="149">
        <v>1</v>
      </c>
      <c r="L80" s="149" t="s">
        <v>953</v>
      </c>
      <c r="M80" s="65">
        <v>3</v>
      </c>
      <c r="N80" s="65">
        <v>1</v>
      </c>
      <c r="O80" s="69">
        <v>75</v>
      </c>
      <c r="P80" s="70">
        <v>1</v>
      </c>
      <c r="Q80" s="65" t="s">
        <v>420</v>
      </c>
      <c r="R80" s="65"/>
      <c r="S80" s="65" t="s">
        <v>411</v>
      </c>
      <c r="T80" s="65">
        <v>1.86</v>
      </c>
      <c r="U80" s="65">
        <v>1</v>
      </c>
      <c r="V80" s="65">
        <v>12</v>
      </c>
      <c r="W80" s="65"/>
      <c r="X80" s="65"/>
      <c r="Y80" s="65"/>
      <c r="Z80" s="65">
        <v>1.26</v>
      </c>
      <c r="AA80" s="65">
        <v>1</v>
      </c>
      <c r="AB80" s="65">
        <v>10</v>
      </c>
      <c r="AC80" s="65"/>
      <c r="AD80" s="65"/>
      <c r="AE80" s="65"/>
      <c r="AF80" s="65" t="s">
        <v>425</v>
      </c>
      <c r="AG80" s="68" t="s">
        <v>835</v>
      </c>
      <c r="AH80" s="71"/>
    </row>
    <row r="81" spans="1:34" s="14" customFormat="1" ht="22.5" customHeight="1" x14ac:dyDescent="0.3">
      <c r="A81" s="67">
        <v>2</v>
      </c>
      <c r="B81" s="65">
        <v>804</v>
      </c>
      <c r="C81" s="68" t="s">
        <v>424</v>
      </c>
      <c r="D81" s="65">
        <v>2015</v>
      </c>
      <c r="E81" s="65" t="s">
        <v>819</v>
      </c>
      <c r="F81" s="65"/>
      <c r="G81" s="149">
        <v>4</v>
      </c>
      <c r="H81" s="149">
        <v>4</v>
      </c>
      <c r="I81" s="65">
        <v>1</v>
      </c>
      <c r="J81" s="65">
        <v>1</v>
      </c>
      <c r="K81" s="149">
        <v>1</v>
      </c>
      <c r="L81" s="149" t="s">
        <v>953</v>
      </c>
      <c r="M81" s="65">
        <v>3</v>
      </c>
      <c r="N81" s="65">
        <v>1</v>
      </c>
      <c r="O81" s="65"/>
      <c r="P81" s="70">
        <v>1</v>
      </c>
      <c r="Q81" s="65" t="s">
        <v>828</v>
      </c>
      <c r="R81" s="65" t="s">
        <v>729</v>
      </c>
      <c r="S81" s="65" t="s">
        <v>255</v>
      </c>
      <c r="T81" s="65">
        <v>0.48</v>
      </c>
      <c r="U81" s="65">
        <v>0.51</v>
      </c>
      <c r="V81" s="65">
        <v>12</v>
      </c>
      <c r="W81" s="65"/>
      <c r="X81" s="65"/>
      <c r="Y81" s="65"/>
      <c r="Z81" s="65">
        <v>4.5</v>
      </c>
      <c r="AA81" s="65">
        <v>2.7</v>
      </c>
      <c r="AB81" s="65">
        <v>10</v>
      </c>
      <c r="AC81" s="65"/>
      <c r="AD81" s="65"/>
      <c r="AE81" s="65"/>
      <c r="AF81" s="65"/>
      <c r="AG81" s="68"/>
      <c r="AH81" s="71"/>
    </row>
    <row r="82" spans="1:34" s="14" customFormat="1" ht="22.5" customHeight="1" x14ac:dyDescent="0.3">
      <c r="A82" s="67">
        <v>2</v>
      </c>
      <c r="B82" s="65">
        <v>804</v>
      </c>
      <c r="C82" s="68" t="s">
        <v>424</v>
      </c>
      <c r="D82" s="65">
        <v>2015</v>
      </c>
      <c r="E82" s="65" t="s">
        <v>819</v>
      </c>
      <c r="F82" s="65"/>
      <c r="G82" s="149">
        <v>4</v>
      </c>
      <c r="H82" s="149">
        <v>4</v>
      </c>
      <c r="I82" s="65">
        <v>1</v>
      </c>
      <c r="J82" s="65">
        <v>1</v>
      </c>
      <c r="K82" s="149">
        <v>1</v>
      </c>
      <c r="L82" s="149" t="s">
        <v>953</v>
      </c>
      <c r="M82" s="65">
        <v>3</v>
      </c>
      <c r="N82" s="65">
        <v>1</v>
      </c>
      <c r="O82" s="65"/>
      <c r="P82" s="70">
        <v>1</v>
      </c>
      <c r="Q82" s="65"/>
      <c r="R82" s="65"/>
      <c r="S82" s="65"/>
      <c r="T82" s="65"/>
      <c r="U82" s="65"/>
      <c r="V82" s="65"/>
      <c r="W82" s="65"/>
      <c r="X82" s="65"/>
      <c r="Y82" s="65"/>
      <c r="Z82" s="65"/>
      <c r="AA82" s="65"/>
      <c r="AB82" s="65"/>
      <c r="AC82" s="65"/>
      <c r="AD82" s="65"/>
      <c r="AE82" s="65"/>
      <c r="AF82" s="65"/>
      <c r="AG82" s="68"/>
      <c r="AH82" s="71"/>
    </row>
    <row r="83" spans="1:34" s="14" customFormat="1" ht="22.5" customHeight="1" x14ac:dyDescent="0.3">
      <c r="A83" s="67">
        <v>2</v>
      </c>
      <c r="B83" s="65">
        <v>804</v>
      </c>
      <c r="C83" s="68" t="s">
        <v>424</v>
      </c>
      <c r="D83" s="65">
        <v>2015</v>
      </c>
      <c r="E83" s="65" t="s">
        <v>819</v>
      </c>
      <c r="F83" s="65"/>
      <c r="G83" s="149">
        <v>4</v>
      </c>
      <c r="H83" s="149">
        <v>4</v>
      </c>
      <c r="I83" s="65">
        <v>1</v>
      </c>
      <c r="J83" s="65">
        <v>1</v>
      </c>
      <c r="K83" s="149">
        <v>1</v>
      </c>
      <c r="L83" s="149" t="s">
        <v>953</v>
      </c>
      <c r="M83" s="65">
        <v>3</v>
      </c>
      <c r="N83" s="65">
        <v>1</v>
      </c>
      <c r="O83" s="65"/>
      <c r="P83" s="70">
        <v>1</v>
      </c>
      <c r="Q83" s="65" t="s">
        <v>421</v>
      </c>
      <c r="R83" s="65"/>
      <c r="S83" s="65" t="s">
        <v>411</v>
      </c>
      <c r="T83" s="65">
        <v>1.1000000000000001</v>
      </c>
      <c r="U83" s="65">
        <v>0.8</v>
      </c>
      <c r="V83" s="65">
        <v>12</v>
      </c>
      <c r="W83" s="65"/>
      <c r="X83" s="65"/>
      <c r="Y83" s="65"/>
      <c r="Z83" s="65">
        <v>1.1000000000000001</v>
      </c>
      <c r="AA83" s="65">
        <v>0.6</v>
      </c>
      <c r="AB83" s="65">
        <v>10</v>
      </c>
      <c r="AC83" s="65"/>
      <c r="AD83" s="65"/>
      <c r="AE83" s="65"/>
      <c r="AF83" s="65" t="s">
        <v>426</v>
      </c>
      <c r="AG83" s="68"/>
      <c r="AH83" s="71"/>
    </row>
    <row r="84" spans="1:34" s="14" customFormat="1" ht="22.5" customHeight="1" x14ac:dyDescent="0.3">
      <c r="A84" s="67">
        <v>2</v>
      </c>
      <c r="B84" s="65">
        <v>804</v>
      </c>
      <c r="C84" s="68" t="s">
        <v>424</v>
      </c>
      <c r="D84" s="65">
        <v>2015</v>
      </c>
      <c r="E84" s="65" t="s">
        <v>819</v>
      </c>
      <c r="F84" s="65"/>
      <c r="G84" s="149">
        <v>4</v>
      </c>
      <c r="H84" s="149">
        <v>4</v>
      </c>
      <c r="I84" s="65">
        <v>1</v>
      </c>
      <c r="J84" s="65">
        <v>1</v>
      </c>
      <c r="K84" s="149">
        <v>1</v>
      </c>
      <c r="L84" s="149" t="s">
        <v>953</v>
      </c>
      <c r="M84" s="65">
        <v>3</v>
      </c>
      <c r="N84" s="65">
        <v>1</v>
      </c>
      <c r="O84" s="65"/>
      <c r="P84" s="70">
        <v>1</v>
      </c>
      <c r="Q84" s="65" t="s">
        <v>421</v>
      </c>
      <c r="R84" s="65" t="s">
        <v>729</v>
      </c>
      <c r="S84" s="65" t="s">
        <v>255</v>
      </c>
      <c r="T84" s="65">
        <v>0.14000000000000001</v>
      </c>
      <c r="U84" s="65">
        <v>0.26</v>
      </c>
      <c r="V84" s="65">
        <v>12</v>
      </c>
      <c r="W84" s="65"/>
      <c r="X84" s="65"/>
      <c r="Y84" s="65"/>
      <c r="Z84" s="65">
        <v>1.9</v>
      </c>
      <c r="AA84" s="65">
        <v>1.4</v>
      </c>
      <c r="AB84" s="65">
        <v>10</v>
      </c>
      <c r="AC84" s="65"/>
      <c r="AD84" s="65"/>
      <c r="AE84" s="65"/>
      <c r="AF84" s="65"/>
      <c r="AG84" s="68"/>
      <c r="AH84" s="71"/>
    </row>
    <row r="85" spans="1:34" s="14" customFormat="1" ht="22.5" customHeight="1" x14ac:dyDescent="0.3">
      <c r="A85" s="67">
        <v>2</v>
      </c>
      <c r="B85" s="65">
        <v>804</v>
      </c>
      <c r="C85" s="68" t="s">
        <v>424</v>
      </c>
      <c r="D85" s="65">
        <v>2015</v>
      </c>
      <c r="E85" s="65" t="s">
        <v>819</v>
      </c>
      <c r="F85" s="65"/>
      <c r="G85" s="149">
        <v>4</v>
      </c>
      <c r="H85" s="149">
        <v>4</v>
      </c>
      <c r="I85" s="65">
        <v>1</v>
      </c>
      <c r="J85" s="65">
        <v>1</v>
      </c>
      <c r="K85" s="149">
        <v>1</v>
      </c>
      <c r="L85" s="149" t="s">
        <v>953</v>
      </c>
      <c r="M85" s="65">
        <v>3</v>
      </c>
      <c r="N85" s="65">
        <v>1</v>
      </c>
      <c r="O85" s="65"/>
      <c r="P85" s="70">
        <v>1</v>
      </c>
      <c r="Q85" s="65"/>
      <c r="R85" s="65"/>
      <c r="S85" s="65"/>
      <c r="T85" s="65"/>
      <c r="U85" s="65"/>
      <c r="V85" s="65"/>
      <c r="W85" s="65"/>
      <c r="X85" s="65"/>
      <c r="Y85" s="65"/>
      <c r="Z85" s="65"/>
      <c r="AA85" s="65"/>
      <c r="AB85" s="65"/>
      <c r="AC85" s="65"/>
      <c r="AD85" s="65"/>
      <c r="AE85" s="65"/>
      <c r="AF85" s="65"/>
      <c r="AG85" s="68"/>
      <c r="AH85" s="71"/>
    </row>
    <row r="86" spans="1:34" s="14" customFormat="1" ht="22.5" customHeight="1" x14ac:dyDescent="0.3">
      <c r="A86" s="67">
        <v>2</v>
      </c>
      <c r="B86" s="65">
        <v>804</v>
      </c>
      <c r="C86" s="68" t="s">
        <v>424</v>
      </c>
      <c r="D86" s="65">
        <v>2015</v>
      </c>
      <c r="E86" s="65" t="s">
        <v>819</v>
      </c>
      <c r="F86" s="65"/>
      <c r="G86" s="149">
        <v>4</v>
      </c>
      <c r="H86" s="149">
        <v>4</v>
      </c>
      <c r="I86" s="65">
        <v>1</v>
      </c>
      <c r="J86" s="65">
        <v>1</v>
      </c>
      <c r="K86" s="149">
        <v>1</v>
      </c>
      <c r="L86" s="149" t="s">
        <v>953</v>
      </c>
      <c r="M86" s="65">
        <v>3</v>
      </c>
      <c r="N86" s="65">
        <v>1</v>
      </c>
      <c r="O86" s="65"/>
      <c r="P86" s="70">
        <v>1</v>
      </c>
      <c r="Q86" s="65" t="s">
        <v>422</v>
      </c>
      <c r="R86" s="65"/>
      <c r="S86" s="65" t="s">
        <v>411</v>
      </c>
      <c r="T86" s="65">
        <v>2.9</v>
      </c>
      <c r="U86" s="65">
        <v>1.4</v>
      </c>
      <c r="V86" s="65">
        <v>12</v>
      </c>
      <c r="W86" s="65"/>
      <c r="X86" s="65"/>
      <c r="Y86" s="65"/>
      <c r="Z86" s="65">
        <v>2.34</v>
      </c>
      <c r="AA86" s="65">
        <v>1.4</v>
      </c>
      <c r="AB86" s="65">
        <v>10</v>
      </c>
      <c r="AC86" s="65"/>
      <c r="AD86" s="65"/>
      <c r="AE86" s="65"/>
      <c r="AF86" s="65" t="s">
        <v>425</v>
      </c>
      <c r="AG86" s="68"/>
      <c r="AH86" s="71"/>
    </row>
    <row r="87" spans="1:34" s="14" customFormat="1" ht="36.75" customHeight="1" x14ac:dyDescent="0.3">
      <c r="A87" s="67">
        <v>2</v>
      </c>
      <c r="B87" s="65">
        <v>804</v>
      </c>
      <c r="C87" s="68" t="s">
        <v>424</v>
      </c>
      <c r="D87" s="65">
        <v>2015</v>
      </c>
      <c r="E87" s="65" t="s">
        <v>819</v>
      </c>
      <c r="F87" s="65"/>
      <c r="G87" s="149">
        <v>4</v>
      </c>
      <c r="H87" s="149">
        <v>4</v>
      </c>
      <c r="I87" s="65">
        <v>1</v>
      </c>
      <c r="J87" s="65">
        <v>1</v>
      </c>
      <c r="K87" s="149">
        <v>1</v>
      </c>
      <c r="L87" s="149" t="s">
        <v>953</v>
      </c>
      <c r="M87" s="65">
        <v>3</v>
      </c>
      <c r="N87" s="65">
        <v>1</v>
      </c>
      <c r="O87" s="65"/>
      <c r="P87" s="70">
        <v>1</v>
      </c>
      <c r="Q87" s="65" t="s">
        <v>422</v>
      </c>
      <c r="R87" s="72" t="s">
        <v>729</v>
      </c>
      <c r="S87" s="65" t="s">
        <v>255</v>
      </c>
      <c r="T87" s="65">
        <v>0.6</v>
      </c>
      <c r="U87" s="65">
        <v>0.7</v>
      </c>
      <c r="V87" s="65">
        <v>12</v>
      </c>
      <c r="W87" s="65"/>
      <c r="X87" s="65"/>
      <c r="Y87" s="65"/>
      <c r="Z87" s="65">
        <v>1</v>
      </c>
      <c r="AA87" s="65">
        <v>1</v>
      </c>
      <c r="AB87" s="65">
        <v>10</v>
      </c>
      <c r="AC87" s="65"/>
      <c r="AD87" s="65"/>
      <c r="AE87" s="65"/>
      <c r="AF87" s="65"/>
      <c r="AG87" s="68"/>
      <c r="AH87" s="71"/>
    </row>
    <row r="88" spans="1:34" s="19" customFormat="1" ht="22.5" customHeight="1" x14ac:dyDescent="0.3">
      <c r="A88" s="73">
        <v>2</v>
      </c>
      <c r="B88" s="70">
        <v>804</v>
      </c>
      <c r="C88" s="75" t="s">
        <v>936</v>
      </c>
      <c r="D88" s="74">
        <v>2015</v>
      </c>
      <c r="E88" s="74" t="s">
        <v>819</v>
      </c>
      <c r="F88" s="74"/>
      <c r="G88" s="149">
        <v>4</v>
      </c>
      <c r="H88" s="149">
        <v>4</v>
      </c>
      <c r="I88" s="70">
        <v>1</v>
      </c>
      <c r="J88" s="70">
        <v>1</v>
      </c>
      <c r="K88" s="42">
        <v>1</v>
      </c>
      <c r="L88" s="42" t="s">
        <v>953</v>
      </c>
      <c r="M88" s="74">
        <v>3</v>
      </c>
      <c r="N88" s="74">
        <v>1</v>
      </c>
      <c r="O88" s="74"/>
      <c r="P88" s="70">
        <v>1</v>
      </c>
      <c r="Q88" s="74" t="s">
        <v>422</v>
      </c>
      <c r="R88" s="76" t="s">
        <v>797</v>
      </c>
      <c r="S88" s="74" t="s">
        <v>255</v>
      </c>
      <c r="T88" s="74">
        <f>T87-T86</f>
        <v>-2.2999999999999998</v>
      </c>
      <c r="U88" s="74">
        <v>0.7</v>
      </c>
      <c r="V88" s="74">
        <v>12</v>
      </c>
      <c r="W88" s="74"/>
      <c r="X88" s="74"/>
      <c r="Y88" s="74"/>
      <c r="Z88" s="74">
        <f>Z87-Z86</f>
        <v>-1.3399999999999999</v>
      </c>
      <c r="AA88" s="153">
        <v>1.4</v>
      </c>
      <c r="AB88" s="74">
        <v>10</v>
      </c>
      <c r="AC88" s="74"/>
      <c r="AD88" s="74"/>
      <c r="AE88" s="74"/>
      <c r="AF88" s="74"/>
      <c r="AG88" s="75"/>
      <c r="AH88" s="77"/>
    </row>
    <row r="89" spans="1:34" s="14" customFormat="1" ht="22.5" customHeight="1" x14ac:dyDescent="0.3">
      <c r="A89" s="67">
        <v>2</v>
      </c>
      <c r="B89" s="65">
        <v>804</v>
      </c>
      <c r="C89" s="68" t="s">
        <v>424</v>
      </c>
      <c r="D89" s="65">
        <v>2015</v>
      </c>
      <c r="E89" s="65" t="s">
        <v>819</v>
      </c>
      <c r="F89" s="65"/>
      <c r="G89" s="149">
        <v>4</v>
      </c>
      <c r="H89" s="149">
        <v>4</v>
      </c>
      <c r="I89" s="65">
        <v>1</v>
      </c>
      <c r="J89" s="65">
        <v>1</v>
      </c>
      <c r="K89" s="149">
        <v>1</v>
      </c>
      <c r="L89" s="149" t="s">
        <v>953</v>
      </c>
      <c r="M89" s="65">
        <v>3</v>
      </c>
      <c r="N89" s="65">
        <v>1</v>
      </c>
      <c r="O89" s="65"/>
      <c r="P89" s="70">
        <v>1</v>
      </c>
      <c r="Q89" s="65" t="s">
        <v>423</v>
      </c>
      <c r="R89" s="65"/>
      <c r="S89" s="65" t="s">
        <v>411</v>
      </c>
      <c r="T89" s="65">
        <v>2.5</v>
      </c>
      <c r="U89" s="65">
        <v>1.2</v>
      </c>
      <c r="V89" s="65">
        <v>12</v>
      </c>
      <c r="W89" s="65"/>
      <c r="X89" s="65"/>
      <c r="Y89" s="65"/>
      <c r="Z89" s="65">
        <v>2.2999999999999998</v>
      </c>
      <c r="AA89" s="78">
        <v>1.5</v>
      </c>
      <c r="AB89" s="65">
        <v>10</v>
      </c>
      <c r="AC89" s="65"/>
      <c r="AD89" s="65"/>
      <c r="AE89" s="65"/>
      <c r="AF89" s="65" t="s">
        <v>425</v>
      </c>
      <c r="AG89" s="68"/>
      <c r="AH89" s="71"/>
    </row>
    <row r="90" spans="1:34" s="14" customFormat="1" ht="22.5" customHeight="1" x14ac:dyDescent="0.3">
      <c r="A90" s="67">
        <v>2</v>
      </c>
      <c r="B90" s="65">
        <v>804</v>
      </c>
      <c r="C90" s="68" t="s">
        <v>424</v>
      </c>
      <c r="D90" s="65">
        <v>2015</v>
      </c>
      <c r="E90" s="65" t="s">
        <v>819</v>
      </c>
      <c r="F90" s="65"/>
      <c r="G90" s="149">
        <v>4</v>
      </c>
      <c r="H90" s="149">
        <v>4</v>
      </c>
      <c r="I90" s="65">
        <v>1</v>
      </c>
      <c r="J90" s="65">
        <v>1</v>
      </c>
      <c r="K90" s="149">
        <v>1</v>
      </c>
      <c r="L90" s="149" t="s">
        <v>953</v>
      </c>
      <c r="M90" s="65">
        <v>3</v>
      </c>
      <c r="N90" s="65">
        <v>1</v>
      </c>
      <c r="O90" s="65"/>
      <c r="P90" s="70">
        <v>1</v>
      </c>
      <c r="Q90" s="65" t="s">
        <v>423</v>
      </c>
      <c r="R90" s="72" t="s">
        <v>810</v>
      </c>
      <c r="S90" s="65" t="s">
        <v>255</v>
      </c>
      <c r="T90" s="65">
        <v>0.3</v>
      </c>
      <c r="U90" s="65">
        <v>0.7</v>
      </c>
      <c r="V90" s="65">
        <v>12</v>
      </c>
      <c r="W90" s="65"/>
      <c r="X90" s="65"/>
      <c r="Y90" s="65"/>
      <c r="Z90" s="65">
        <v>1.7</v>
      </c>
      <c r="AA90" s="65">
        <v>1</v>
      </c>
      <c r="AB90" s="65">
        <v>10</v>
      </c>
      <c r="AC90" s="65"/>
      <c r="AD90" s="65"/>
      <c r="AE90" s="65"/>
      <c r="AF90" s="65"/>
      <c r="AG90" s="68"/>
      <c r="AH90" s="71"/>
    </row>
    <row r="91" spans="1:34" s="14" customFormat="1" ht="22.5" customHeight="1" x14ac:dyDescent="0.3">
      <c r="A91" s="67">
        <v>2</v>
      </c>
      <c r="B91" s="65">
        <v>804</v>
      </c>
      <c r="C91" s="68" t="s">
        <v>424</v>
      </c>
      <c r="D91" s="65">
        <v>2015</v>
      </c>
      <c r="E91" s="65" t="s">
        <v>819</v>
      </c>
      <c r="F91" s="65"/>
      <c r="G91" s="149">
        <v>4</v>
      </c>
      <c r="H91" s="149">
        <v>4</v>
      </c>
      <c r="I91" s="65">
        <v>1</v>
      </c>
      <c r="J91" s="65">
        <v>1</v>
      </c>
      <c r="K91" s="149">
        <v>1</v>
      </c>
      <c r="L91" s="149" t="s">
        <v>953</v>
      </c>
      <c r="M91" s="65">
        <v>3</v>
      </c>
      <c r="N91" s="65">
        <v>1</v>
      </c>
      <c r="O91" s="65"/>
      <c r="P91" s="70">
        <v>1</v>
      </c>
      <c r="Q91" s="65"/>
      <c r="R91" s="79" t="s">
        <v>796</v>
      </c>
      <c r="S91" s="65" t="s">
        <v>255</v>
      </c>
      <c r="T91" s="80">
        <f>T90-T89</f>
        <v>-2.2000000000000002</v>
      </c>
      <c r="U91" s="80">
        <v>1.57</v>
      </c>
      <c r="V91" s="80">
        <v>12</v>
      </c>
      <c r="W91" s="65"/>
      <c r="X91" s="65"/>
      <c r="Y91" s="65"/>
      <c r="Z91" s="81">
        <f>Z90-Z89</f>
        <v>-0.59999999999999987</v>
      </c>
      <c r="AA91" s="81">
        <v>1.8</v>
      </c>
      <c r="AB91" s="80">
        <v>10</v>
      </c>
      <c r="AC91" s="65"/>
      <c r="AD91" s="65"/>
      <c r="AE91" s="65"/>
      <c r="AF91" s="20" t="s">
        <v>960</v>
      </c>
      <c r="AG91" s="82" t="s">
        <v>961</v>
      </c>
      <c r="AH91" s="71"/>
    </row>
    <row r="92" spans="1:34" s="14" customFormat="1" ht="22.5" customHeight="1" x14ac:dyDescent="0.3">
      <c r="A92" s="67">
        <v>2</v>
      </c>
      <c r="B92" s="65">
        <v>804</v>
      </c>
      <c r="C92" s="68" t="s">
        <v>424</v>
      </c>
      <c r="D92" s="65">
        <v>2015</v>
      </c>
      <c r="E92" s="65" t="s">
        <v>819</v>
      </c>
      <c r="F92" s="65"/>
      <c r="G92" s="149">
        <v>4</v>
      </c>
      <c r="H92" s="149">
        <v>4</v>
      </c>
      <c r="I92" s="65">
        <v>1</v>
      </c>
      <c r="J92" s="65">
        <v>1</v>
      </c>
      <c r="K92" s="149">
        <v>1</v>
      </c>
      <c r="L92" s="149" t="s">
        <v>953</v>
      </c>
      <c r="M92" s="65">
        <v>3</v>
      </c>
      <c r="N92" s="65">
        <v>1</v>
      </c>
      <c r="O92" s="65"/>
      <c r="P92" s="70">
        <v>1</v>
      </c>
      <c r="Q92" s="65" t="s">
        <v>423</v>
      </c>
      <c r="R92" s="72" t="s">
        <v>796</v>
      </c>
      <c r="S92" s="65" t="s">
        <v>255</v>
      </c>
      <c r="T92" s="78">
        <f>T91-T90</f>
        <v>-2.5</v>
      </c>
      <c r="U92" s="78">
        <f>U91-U90</f>
        <v>0.87000000000000011</v>
      </c>
      <c r="V92" s="65">
        <v>12</v>
      </c>
      <c r="W92" s="65"/>
      <c r="X92" s="65"/>
      <c r="Y92" s="65"/>
      <c r="Z92" s="65">
        <f>Z91-Z90</f>
        <v>-2.2999999999999998</v>
      </c>
      <c r="AA92" s="65">
        <f>AA91-AA90</f>
        <v>0.8</v>
      </c>
      <c r="AB92" s="65">
        <v>10</v>
      </c>
      <c r="AC92" s="65"/>
      <c r="AD92" s="65"/>
      <c r="AE92" s="65"/>
      <c r="AF92" s="65"/>
      <c r="AG92" s="68"/>
      <c r="AH92" s="71"/>
    </row>
    <row r="93" spans="1:34" s="14" customFormat="1" ht="22.5" customHeight="1" x14ac:dyDescent="0.3">
      <c r="A93" s="67">
        <v>2</v>
      </c>
      <c r="B93" s="65">
        <v>804</v>
      </c>
      <c r="C93" s="68" t="s">
        <v>424</v>
      </c>
      <c r="D93" s="65">
        <v>2015</v>
      </c>
      <c r="E93" s="65" t="s">
        <v>819</v>
      </c>
      <c r="F93" s="65"/>
      <c r="G93" s="149">
        <v>4</v>
      </c>
      <c r="H93" s="149">
        <v>4</v>
      </c>
      <c r="I93" s="65">
        <v>1</v>
      </c>
      <c r="J93" s="65">
        <v>1</v>
      </c>
      <c r="K93" s="149">
        <v>1</v>
      </c>
      <c r="L93" s="149" t="s">
        <v>953</v>
      </c>
      <c r="M93" s="65">
        <v>3</v>
      </c>
      <c r="N93" s="65">
        <v>1</v>
      </c>
      <c r="O93" s="65"/>
      <c r="P93" s="70">
        <v>1</v>
      </c>
      <c r="Q93" s="72" t="s">
        <v>416</v>
      </c>
      <c r="R93" s="65"/>
      <c r="S93" s="65" t="s">
        <v>411</v>
      </c>
      <c r="T93" s="65">
        <v>5</v>
      </c>
      <c r="U93" s="65">
        <v>1.5</v>
      </c>
      <c r="V93" s="65">
        <v>12</v>
      </c>
      <c r="W93" s="65"/>
      <c r="X93" s="65"/>
      <c r="Y93" s="65"/>
      <c r="Z93" s="78">
        <v>4.3</v>
      </c>
      <c r="AA93" s="65">
        <v>1.8</v>
      </c>
      <c r="AB93" s="65">
        <v>10</v>
      </c>
      <c r="AC93" s="65"/>
      <c r="AD93" s="65"/>
      <c r="AE93" s="65"/>
      <c r="AF93" s="65" t="s">
        <v>425</v>
      </c>
      <c r="AG93" s="68"/>
      <c r="AH93" s="71"/>
    </row>
    <row r="94" spans="1:34" s="14" customFormat="1" ht="22.5" customHeight="1" x14ac:dyDescent="0.3">
      <c r="A94" s="67">
        <v>2</v>
      </c>
      <c r="B94" s="65">
        <v>804</v>
      </c>
      <c r="C94" s="68" t="s">
        <v>424</v>
      </c>
      <c r="D94" s="65">
        <v>2015</v>
      </c>
      <c r="E94" s="65" t="s">
        <v>819</v>
      </c>
      <c r="F94" s="65"/>
      <c r="G94" s="149">
        <v>4</v>
      </c>
      <c r="H94" s="149">
        <v>4</v>
      </c>
      <c r="I94" s="65">
        <v>1</v>
      </c>
      <c r="J94" s="65">
        <v>1</v>
      </c>
      <c r="K94" s="149">
        <v>1</v>
      </c>
      <c r="L94" s="149" t="s">
        <v>953</v>
      </c>
      <c r="M94" s="65">
        <v>3</v>
      </c>
      <c r="N94" s="65">
        <v>1</v>
      </c>
      <c r="O94" s="65"/>
      <c r="P94" s="70">
        <v>1</v>
      </c>
      <c r="Q94" s="72" t="s">
        <v>416</v>
      </c>
      <c r="R94" s="65" t="s">
        <v>894</v>
      </c>
      <c r="S94" s="65" t="s">
        <v>255</v>
      </c>
      <c r="T94" s="65">
        <v>1.66</v>
      </c>
      <c r="U94" s="65">
        <v>1.87</v>
      </c>
      <c r="V94" s="65">
        <v>12</v>
      </c>
      <c r="W94" s="65"/>
      <c r="X94" s="65"/>
      <c r="Y94" s="65"/>
      <c r="Z94" s="65">
        <v>4.5</v>
      </c>
      <c r="AA94" s="65">
        <v>2.7</v>
      </c>
      <c r="AB94" s="65">
        <v>10</v>
      </c>
      <c r="AC94" s="65"/>
      <c r="AD94" s="65"/>
      <c r="AE94" s="65"/>
      <c r="AF94" s="65"/>
      <c r="AG94" s="68"/>
      <c r="AH94" s="71"/>
    </row>
    <row r="95" spans="1:34" s="14" customFormat="1" ht="22.5" customHeight="1" x14ac:dyDescent="0.3">
      <c r="A95" s="67">
        <v>2</v>
      </c>
      <c r="B95" s="65">
        <v>804</v>
      </c>
      <c r="C95" s="68" t="s">
        <v>424</v>
      </c>
      <c r="D95" s="65">
        <v>2015</v>
      </c>
      <c r="E95" s="65" t="s">
        <v>819</v>
      </c>
      <c r="F95" s="65"/>
      <c r="G95" s="149">
        <v>4</v>
      </c>
      <c r="H95" s="149">
        <v>4</v>
      </c>
      <c r="I95" s="65">
        <v>1</v>
      </c>
      <c r="J95" s="65">
        <v>1</v>
      </c>
      <c r="K95" s="149">
        <v>1</v>
      </c>
      <c r="L95" s="149" t="s">
        <v>953</v>
      </c>
      <c r="M95" s="65">
        <v>3</v>
      </c>
      <c r="N95" s="65">
        <v>1</v>
      </c>
      <c r="O95" s="65"/>
      <c r="P95" s="70">
        <v>1</v>
      </c>
      <c r="Q95" s="65"/>
      <c r="R95" s="79" t="s">
        <v>895</v>
      </c>
      <c r="S95" s="65"/>
      <c r="T95" s="65">
        <f>T93-T94</f>
        <v>3.34</v>
      </c>
      <c r="U95" s="65">
        <f>U93-U94</f>
        <v>-0.37000000000000011</v>
      </c>
      <c r="V95" s="65">
        <v>12</v>
      </c>
      <c r="W95" s="65"/>
      <c r="X95" s="65"/>
      <c r="Y95" s="65"/>
      <c r="Z95" s="65">
        <f>Z93-Z94</f>
        <v>-0.20000000000000018</v>
      </c>
      <c r="AA95" s="65">
        <f>AA93-AA94</f>
        <v>-0.90000000000000013</v>
      </c>
      <c r="AB95" s="65">
        <v>10</v>
      </c>
      <c r="AC95" s="65"/>
      <c r="AD95" s="65"/>
      <c r="AE95" s="65"/>
      <c r="AF95" s="65"/>
      <c r="AG95" s="68"/>
      <c r="AH95" s="71"/>
    </row>
    <row r="96" spans="1:34" ht="22.5" customHeight="1" x14ac:dyDescent="0.3">
      <c r="A96" s="4">
        <v>4</v>
      </c>
      <c r="B96" s="149">
        <v>858</v>
      </c>
      <c r="C96" s="150" t="s">
        <v>270</v>
      </c>
      <c r="D96" s="149">
        <v>2014</v>
      </c>
      <c r="E96" s="149" t="s">
        <v>819</v>
      </c>
      <c r="F96" s="149">
        <v>1</v>
      </c>
      <c r="G96" s="149">
        <v>4</v>
      </c>
      <c r="H96" s="149">
        <v>4</v>
      </c>
      <c r="I96" s="149">
        <v>1</v>
      </c>
      <c r="J96" s="149">
        <v>1</v>
      </c>
      <c r="K96" s="149">
        <v>1</v>
      </c>
      <c r="L96" s="149" t="s">
        <v>953</v>
      </c>
      <c r="M96" s="149">
        <v>2</v>
      </c>
      <c r="N96" s="149">
        <v>1</v>
      </c>
      <c r="O96" s="149">
        <v>88.23</v>
      </c>
      <c r="P96" s="149">
        <v>2</v>
      </c>
      <c r="Q96" s="149" t="s">
        <v>421</v>
      </c>
      <c r="R96" s="149"/>
      <c r="S96" s="149" t="s">
        <v>411</v>
      </c>
      <c r="T96" s="149">
        <v>1.47</v>
      </c>
      <c r="U96" s="149">
        <v>1.3</v>
      </c>
      <c r="V96" s="149">
        <v>15</v>
      </c>
      <c r="W96" s="149"/>
      <c r="X96" s="149"/>
      <c r="Y96" s="149"/>
      <c r="Z96" s="149">
        <v>1.47</v>
      </c>
      <c r="AA96" s="149">
        <v>1.3</v>
      </c>
      <c r="AB96" s="149">
        <v>18</v>
      </c>
      <c r="AC96" s="149"/>
      <c r="AD96" s="149"/>
      <c r="AE96" s="149"/>
      <c r="AF96" s="149" t="s">
        <v>569</v>
      </c>
      <c r="AG96" s="150" t="s">
        <v>590</v>
      </c>
      <c r="AH96" s="3"/>
    </row>
    <row r="97" spans="1:34" ht="22.5" customHeight="1" x14ac:dyDescent="0.3">
      <c r="A97" s="4">
        <v>4</v>
      </c>
      <c r="B97" s="149">
        <v>858</v>
      </c>
      <c r="C97" s="150" t="s">
        <v>270</v>
      </c>
      <c r="D97" s="149">
        <v>2014</v>
      </c>
      <c r="E97" s="149" t="s">
        <v>819</v>
      </c>
      <c r="F97" s="149"/>
      <c r="G97" s="149">
        <v>4</v>
      </c>
      <c r="H97" s="149">
        <v>4</v>
      </c>
      <c r="I97" s="149">
        <v>1</v>
      </c>
      <c r="J97" s="149">
        <v>1</v>
      </c>
      <c r="K97" s="149">
        <v>1</v>
      </c>
      <c r="L97" s="149" t="s">
        <v>953</v>
      </c>
      <c r="M97" s="149">
        <v>2</v>
      </c>
      <c r="N97" s="149">
        <v>1</v>
      </c>
      <c r="O97" s="149"/>
      <c r="P97" s="149">
        <v>2</v>
      </c>
      <c r="Q97" s="149" t="s">
        <v>421</v>
      </c>
      <c r="R97" s="149"/>
      <c r="S97" s="149" t="s">
        <v>245</v>
      </c>
      <c r="T97" s="149"/>
      <c r="U97" s="149"/>
      <c r="V97" s="149"/>
      <c r="W97" s="149"/>
      <c r="X97" s="149"/>
      <c r="Y97" s="149"/>
      <c r="Z97" s="149"/>
      <c r="AA97" s="149"/>
      <c r="AB97" s="149"/>
      <c r="AC97" s="149"/>
      <c r="AD97" s="149"/>
      <c r="AE97" s="149"/>
      <c r="AF97" s="149" t="s">
        <v>427</v>
      </c>
      <c r="AG97" s="150" t="s">
        <v>579</v>
      </c>
      <c r="AH97" s="3"/>
    </row>
    <row r="98" spans="1:34" ht="22.5" customHeight="1" x14ac:dyDescent="0.3">
      <c r="A98" s="4">
        <v>4</v>
      </c>
      <c r="B98" s="149">
        <v>858</v>
      </c>
      <c r="C98" s="150" t="s">
        <v>270</v>
      </c>
      <c r="D98" s="149">
        <v>2014</v>
      </c>
      <c r="E98" s="149" t="s">
        <v>819</v>
      </c>
      <c r="F98" s="149"/>
      <c r="G98" s="149">
        <v>4</v>
      </c>
      <c r="H98" s="149">
        <v>4</v>
      </c>
      <c r="I98" s="149">
        <v>1</v>
      </c>
      <c r="J98" s="149">
        <v>1</v>
      </c>
      <c r="K98" s="149">
        <v>1</v>
      </c>
      <c r="L98" s="149" t="s">
        <v>953</v>
      </c>
      <c r="M98" s="149">
        <v>2</v>
      </c>
      <c r="N98" s="149">
        <v>1</v>
      </c>
      <c r="O98" s="149"/>
      <c r="P98" s="149">
        <v>2</v>
      </c>
      <c r="Q98" s="149" t="s">
        <v>421</v>
      </c>
      <c r="R98" s="149"/>
      <c r="S98" s="149" t="s">
        <v>266</v>
      </c>
      <c r="T98" s="149"/>
      <c r="U98" s="149"/>
      <c r="V98" s="149"/>
      <c r="W98" s="149"/>
      <c r="X98" s="149"/>
      <c r="Y98" s="149"/>
      <c r="Z98" s="149"/>
      <c r="AA98" s="149"/>
      <c r="AB98" s="149"/>
      <c r="AC98" s="149"/>
      <c r="AD98" s="149"/>
      <c r="AE98" s="149"/>
      <c r="AF98" s="149" t="s">
        <v>250</v>
      </c>
      <c r="AG98" s="150" t="s">
        <v>579</v>
      </c>
      <c r="AH98" s="3"/>
    </row>
    <row r="99" spans="1:34" ht="22.5" customHeight="1" x14ac:dyDescent="0.3">
      <c r="A99" s="4">
        <v>4</v>
      </c>
      <c r="B99" s="149">
        <v>858</v>
      </c>
      <c r="C99" s="150" t="s">
        <v>270</v>
      </c>
      <c r="D99" s="149">
        <v>2014</v>
      </c>
      <c r="E99" s="149" t="s">
        <v>819</v>
      </c>
      <c r="F99" s="149"/>
      <c r="G99" s="149">
        <v>4</v>
      </c>
      <c r="H99" s="149">
        <v>4</v>
      </c>
      <c r="I99" s="149">
        <v>1</v>
      </c>
      <c r="J99" s="149">
        <v>1</v>
      </c>
      <c r="K99" s="149">
        <v>1</v>
      </c>
      <c r="L99" s="149" t="s">
        <v>953</v>
      </c>
      <c r="M99" s="149">
        <v>2</v>
      </c>
      <c r="N99" s="149">
        <v>1</v>
      </c>
      <c r="O99" s="149"/>
      <c r="P99" s="149">
        <v>2</v>
      </c>
      <c r="Q99" s="149" t="s">
        <v>422</v>
      </c>
      <c r="R99" s="149"/>
      <c r="S99" s="149" t="s">
        <v>411</v>
      </c>
      <c r="T99" s="149">
        <v>3.2</v>
      </c>
      <c r="U99" s="149">
        <v>1.9</v>
      </c>
      <c r="V99" s="149">
        <v>15</v>
      </c>
      <c r="W99" s="149"/>
      <c r="X99" s="149"/>
      <c r="Y99" s="149"/>
      <c r="Z99" s="149">
        <v>3.8</v>
      </c>
      <c r="AA99" s="149">
        <v>2.2999999999999998</v>
      </c>
      <c r="AB99" s="149">
        <v>18</v>
      </c>
      <c r="AC99" s="149"/>
      <c r="AD99" s="149"/>
      <c r="AE99" s="149"/>
      <c r="AF99" s="149" t="s">
        <v>569</v>
      </c>
      <c r="AG99" s="150" t="s">
        <v>590</v>
      </c>
      <c r="AH99" s="3"/>
    </row>
    <row r="100" spans="1:34" ht="22.5" customHeight="1" x14ac:dyDescent="0.3">
      <c r="A100" s="4">
        <v>4</v>
      </c>
      <c r="B100" s="149">
        <v>858</v>
      </c>
      <c r="C100" s="150" t="s">
        <v>270</v>
      </c>
      <c r="D100" s="149">
        <v>2014</v>
      </c>
      <c r="E100" s="149" t="s">
        <v>819</v>
      </c>
      <c r="F100" s="149"/>
      <c r="G100" s="149">
        <v>4</v>
      </c>
      <c r="H100" s="149">
        <v>4</v>
      </c>
      <c r="I100" s="149">
        <v>1</v>
      </c>
      <c r="J100" s="149">
        <v>1</v>
      </c>
      <c r="K100" s="149">
        <v>1</v>
      </c>
      <c r="L100" s="149" t="s">
        <v>953</v>
      </c>
      <c r="M100" s="149">
        <v>2</v>
      </c>
      <c r="N100" s="149">
        <v>1</v>
      </c>
      <c r="O100" s="149"/>
      <c r="P100" s="149">
        <v>2</v>
      </c>
      <c r="Q100" s="149" t="s">
        <v>422</v>
      </c>
      <c r="R100" s="149"/>
      <c r="S100" s="149" t="s">
        <v>245</v>
      </c>
      <c r="T100" s="149"/>
      <c r="U100" s="149"/>
      <c r="V100" s="149"/>
      <c r="W100" s="149"/>
      <c r="X100" s="149"/>
      <c r="Y100" s="149"/>
      <c r="Z100" s="149"/>
      <c r="AA100" s="149"/>
      <c r="AB100" s="149"/>
      <c r="AC100" s="149"/>
      <c r="AD100" s="149"/>
      <c r="AE100" s="149"/>
      <c r="AF100" s="149" t="s">
        <v>250</v>
      </c>
      <c r="AG100" s="150" t="s">
        <v>469</v>
      </c>
      <c r="AH100" s="3"/>
    </row>
    <row r="101" spans="1:34" ht="22.5" customHeight="1" x14ac:dyDescent="0.3">
      <c r="A101" s="4">
        <v>4</v>
      </c>
      <c r="B101" s="149">
        <v>858</v>
      </c>
      <c r="C101" s="150" t="s">
        <v>270</v>
      </c>
      <c r="D101" s="149">
        <v>2014</v>
      </c>
      <c r="E101" s="149" t="s">
        <v>819</v>
      </c>
      <c r="F101" s="149"/>
      <c r="G101" s="149">
        <v>4</v>
      </c>
      <c r="H101" s="149">
        <v>4</v>
      </c>
      <c r="I101" s="149">
        <v>1</v>
      </c>
      <c r="J101" s="149">
        <v>1</v>
      </c>
      <c r="K101" s="149">
        <v>1</v>
      </c>
      <c r="L101" s="149" t="s">
        <v>953</v>
      </c>
      <c r="M101" s="149">
        <v>2</v>
      </c>
      <c r="N101" s="149">
        <v>1</v>
      </c>
      <c r="O101" s="149"/>
      <c r="P101" s="149">
        <v>2</v>
      </c>
      <c r="Q101" s="149" t="s">
        <v>422</v>
      </c>
      <c r="R101" s="149"/>
      <c r="S101" s="149" t="s">
        <v>266</v>
      </c>
      <c r="T101" s="149"/>
      <c r="U101" s="149"/>
      <c r="V101" s="149"/>
      <c r="W101" s="149"/>
      <c r="X101" s="149"/>
      <c r="Y101" s="149"/>
      <c r="Z101" s="149"/>
      <c r="AA101" s="149"/>
      <c r="AB101" s="149"/>
      <c r="AC101" s="149"/>
      <c r="AD101" s="149"/>
      <c r="AE101" s="149"/>
      <c r="AF101" s="149" t="s">
        <v>250</v>
      </c>
      <c r="AG101" s="150" t="s">
        <v>579</v>
      </c>
      <c r="AH101" s="3"/>
    </row>
    <row r="102" spans="1:34" ht="22.5" customHeight="1" x14ac:dyDescent="0.3">
      <c r="A102" s="4">
        <v>4</v>
      </c>
      <c r="B102" s="149">
        <v>858</v>
      </c>
      <c r="C102" s="150" t="s">
        <v>270</v>
      </c>
      <c r="D102" s="149">
        <v>2014</v>
      </c>
      <c r="E102" s="149" t="s">
        <v>819</v>
      </c>
      <c r="F102" s="149"/>
      <c r="G102" s="149">
        <v>4</v>
      </c>
      <c r="H102" s="149">
        <v>4</v>
      </c>
      <c r="I102" s="149">
        <v>1</v>
      </c>
      <c r="J102" s="149">
        <v>1</v>
      </c>
      <c r="K102" s="149">
        <v>1</v>
      </c>
      <c r="L102" s="149" t="s">
        <v>953</v>
      </c>
      <c r="M102" s="149">
        <v>2</v>
      </c>
      <c r="N102" s="149">
        <v>1</v>
      </c>
      <c r="O102" s="149"/>
      <c r="P102" s="149">
        <v>2</v>
      </c>
      <c r="Q102" s="149" t="s">
        <v>423</v>
      </c>
      <c r="R102" s="149"/>
      <c r="S102" s="149" t="s">
        <v>411</v>
      </c>
      <c r="T102" s="149">
        <v>3.7</v>
      </c>
      <c r="U102" s="149">
        <v>1.9</v>
      </c>
      <c r="V102" s="149">
        <v>15</v>
      </c>
      <c r="W102" s="149"/>
      <c r="X102" s="149"/>
      <c r="Y102" s="149"/>
      <c r="Z102" s="149">
        <v>3.7</v>
      </c>
      <c r="AA102" s="149">
        <v>0.7</v>
      </c>
      <c r="AB102" s="149">
        <v>18</v>
      </c>
      <c r="AC102" s="149"/>
      <c r="AD102" s="149"/>
      <c r="AE102" s="149"/>
      <c r="AF102" s="149" t="s">
        <v>569</v>
      </c>
      <c r="AG102" s="150" t="s">
        <v>590</v>
      </c>
      <c r="AH102" s="3"/>
    </row>
    <row r="103" spans="1:34" ht="22.5" customHeight="1" x14ac:dyDescent="0.3">
      <c r="A103" s="4">
        <v>4</v>
      </c>
      <c r="B103" s="149">
        <v>858</v>
      </c>
      <c r="C103" s="150" t="s">
        <v>270</v>
      </c>
      <c r="D103" s="149">
        <v>2014</v>
      </c>
      <c r="E103" s="149" t="s">
        <v>819</v>
      </c>
      <c r="F103" s="149"/>
      <c r="G103" s="149">
        <v>4</v>
      </c>
      <c r="H103" s="149">
        <v>4</v>
      </c>
      <c r="I103" s="149">
        <v>1</v>
      </c>
      <c r="J103" s="149">
        <v>1</v>
      </c>
      <c r="K103" s="149">
        <v>1</v>
      </c>
      <c r="L103" s="149" t="s">
        <v>953</v>
      </c>
      <c r="M103" s="149">
        <v>2</v>
      </c>
      <c r="N103" s="149">
        <v>1</v>
      </c>
      <c r="O103" s="149"/>
      <c r="P103" s="149">
        <v>2</v>
      </c>
      <c r="Q103" s="149" t="s">
        <v>423</v>
      </c>
      <c r="R103" s="149"/>
      <c r="S103" s="149" t="s">
        <v>245</v>
      </c>
      <c r="T103" s="149"/>
      <c r="U103" s="149"/>
      <c r="V103" s="149"/>
      <c r="W103" s="149"/>
      <c r="X103" s="149"/>
      <c r="Y103" s="149"/>
      <c r="Z103" s="149"/>
      <c r="AA103" s="149"/>
      <c r="AB103" s="149"/>
      <c r="AC103" s="149"/>
      <c r="AD103" s="149"/>
      <c r="AE103" s="149"/>
      <c r="AF103" s="149" t="s">
        <v>250</v>
      </c>
      <c r="AG103" s="150" t="s">
        <v>579</v>
      </c>
      <c r="AH103" s="3"/>
    </row>
    <row r="104" spans="1:34" ht="22.5" customHeight="1" x14ac:dyDescent="0.3">
      <c r="A104" s="4">
        <v>4</v>
      </c>
      <c r="B104" s="149">
        <v>858</v>
      </c>
      <c r="C104" s="150" t="s">
        <v>270</v>
      </c>
      <c r="D104" s="149">
        <v>2014</v>
      </c>
      <c r="E104" s="149" t="s">
        <v>819</v>
      </c>
      <c r="F104" s="149"/>
      <c r="G104" s="149">
        <v>4</v>
      </c>
      <c r="H104" s="149">
        <v>4</v>
      </c>
      <c r="I104" s="149">
        <v>1</v>
      </c>
      <c r="J104" s="149">
        <v>1</v>
      </c>
      <c r="K104" s="149">
        <v>1</v>
      </c>
      <c r="L104" s="149" t="s">
        <v>953</v>
      </c>
      <c r="M104" s="149">
        <v>2</v>
      </c>
      <c r="N104" s="149">
        <v>1</v>
      </c>
      <c r="O104" s="149"/>
      <c r="P104" s="149">
        <v>2</v>
      </c>
      <c r="Q104" s="149" t="s">
        <v>423</v>
      </c>
      <c r="R104" s="149"/>
      <c r="S104" s="149" t="s">
        <v>266</v>
      </c>
      <c r="T104" s="149"/>
      <c r="U104" s="149"/>
      <c r="V104" s="149"/>
      <c r="W104" s="149"/>
      <c r="X104" s="149"/>
      <c r="Y104" s="149"/>
      <c r="Z104" s="149"/>
      <c r="AA104" s="149"/>
      <c r="AB104" s="149"/>
      <c r="AC104" s="149"/>
      <c r="AD104" s="149"/>
      <c r="AE104" s="149"/>
      <c r="AF104" s="149" t="s">
        <v>250</v>
      </c>
      <c r="AG104" s="150" t="s">
        <v>579</v>
      </c>
      <c r="AH104" s="3"/>
    </row>
    <row r="105" spans="1:34" s="11" customFormat="1" ht="22.5" customHeight="1" x14ac:dyDescent="0.3">
      <c r="A105" s="4">
        <v>6</v>
      </c>
      <c r="B105" s="149">
        <v>1215</v>
      </c>
      <c r="C105" s="150" t="s">
        <v>281</v>
      </c>
      <c r="D105" s="149">
        <v>2010</v>
      </c>
      <c r="E105" s="149" t="s">
        <v>819</v>
      </c>
      <c r="F105" s="149">
        <v>1</v>
      </c>
      <c r="G105" s="149">
        <v>4</v>
      </c>
      <c r="H105" s="149">
        <v>4</v>
      </c>
      <c r="I105" s="149">
        <v>1</v>
      </c>
      <c r="J105" s="149">
        <v>1</v>
      </c>
      <c r="K105" s="149">
        <v>2</v>
      </c>
      <c r="L105" s="149" t="s">
        <v>160</v>
      </c>
      <c r="M105" s="149">
        <v>2</v>
      </c>
      <c r="N105" s="149">
        <v>3</v>
      </c>
      <c r="O105" s="149">
        <v>80.900000000000006</v>
      </c>
      <c r="P105" s="149">
        <v>2</v>
      </c>
      <c r="Q105" s="31" t="s">
        <v>457</v>
      </c>
      <c r="R105" s="31"/>
      <c r="S105" s="149" t="s">
        <v>266</v>
      </c>
      <c r="T105" s="149" t="s">
        <v>458</v>
      </c>
      <c r="U105" s="34">
        <v>0.64</v>
      </c>
      <c r="V105" s="149">
        <v>85</v>
      </c>
      <c r="W105" s="149"/>
      <c r="X105" s="149"/>
      <c r="Y105" s="149"/>
      <c r="Z105" s="149" t="s">
        <v>459</v>
      </c>
      <c r="AA105" s="34">
        <v>0.26</v>
      </c>
      <c r="AB105" s="149">
        <v>112</v>
      </c>
      <c r="AC105" s="149"/>
      <c r="AD105" s="149"/>
      <c r="AE105" s="149"/>
      <c r="AF105" s="149">
        <v>0</v>
      </c>
      <c r="AG105" s="150" t="s">
        <v>460</v>
      </c>
      <c r="AH105" s="3"/>
    </row>
    <row r="106" spans="1:34" s="1" customFormat="1" ht="22.5" customHeight="1" x14ac:dyDescent="0.3">
      <c r="A106" s="4">
        <v>6</v>
      </c>
      <c r="B106" s="149">
        <v>1215</v>
      </c>
      <c r="C106" s="150" t="s">
        <v>281</v>
      </c>
      <c r="D106" s="149">
        <v>2010</v>
      </c>
      <c r="E106" s="149" t="s">
        <v>819</v>
      </c>
      <c r="F106" s="149"/>
      <c r="G106" s="149">
        <v>4</v>
      </c>
      <c r="H106" s="149">
        <v>4</v>
      </c>
      <c r="I106" s="149">
        <v>1</v>
      </c>
      <c r="J106" s="149">
        <v>1</v>
      </c>
      <c r="K106" s="149">
        <v>2</v>
      </c>
      <c r="L106" s="149" t="s">
        <v>160</v>
      </c>
      <c r="M106" s="149">
        <v>2</v>
      </c>
      <c r="N106" s="149">
        <v>3</v>
      </c>
      <c r="O106" s="149"/>
      <c r="P106" s="149">
        <v>2</v>
      </c>
      <c r="Q106" s="149" t="s">
        <v>461</v>
      </c>
      <c r="R106" s="149"/>
      <c r="S106" s="149" t="s">
        <v>266</v>
      </c>
      <c r="T106" s="149" t="s">
        <v>462</v>
      </c>
      <c r="U106" s="34">
        <v>0.69</v>
      </c>
      <c r="V106" s="149">
        <v>85</v>
      </c>
      <c r="W106" s="149"/>
      <c r="X106" s="149"/>
      <c r="Y106" s="149"/>
      <c r="Z106" s="149" t="s">
        <v>463</v>
      </c>
      <c r="AA106" s="34">
        <v>0.21</v>
      </c>
      <c r="AB106" s="149">
        <v>112</v>
      </c>
      <c r="AC106" s="149"/>
      <c r="AD106" s="149"/>
      <c r="AE106" s="149"/>
      <c r="AF106" s="149" t="s">
        <v>250</v>
      </c>
      <c r="AG106" s="150"/>
      <c r="AH106" s="3"/>
    </row>
    <row r="107" spans="1:34" s="1" customFormat="1" ht="22.5" customHeight="1" x14ac:dyDescent="0.3">
      <c r="A107" s="4">
        <v>6</v>
      </c>
      <c r="B107" s="149">
        <v>1215</v>
      </c>
      <c r="C107" s="150" t="s">
        <v>938</v>
      </c>
      <c r="D107" s="149">
        <v>2010</v>
      </c>
      <c r="E107" s="149" t="s">
        <v>819</v>
      </c>
      <c r="F107" s="149"/>
      <c r="G107" s="149">
        <v>4</v>
      </c>
      <c r="H107" s="149">
        <v>4</v>
      </c>
      <c r="I107" s="149">
        <v>1</v>
      </c>
      <c r="J107" s="149">
        <v>1</v>
      </c>
      <c r="K107" s="149">
        <v>2</v>
      </c>
      <c r="L107" s="149" t="s">
        <v>160</v>
      </c>
      <c r="M107" s="149">
        <v>2</v>
      </c>
      <c r="N107" s="149">
        <v>3</v>
      </c>
      <c r="O107" s="149"/>
      <c r="P107" s="149">
        <v>2</v>
      </c>
      <c r="Q107" s="31" t="s">
        <v>464</v>
      </c>
      <c r="R107" s="31" t="s">
        <v>836</v>
      </c>
      <c r="S107" s="149" t="s">
        <v>266</v>
      </c>
      <c r="T107" s="149" t="s">
        <v>465</v>
      </c>
      <c r="U107" s="34">
        <v>0.6</v>
      </c>
      <c r="V107" s="149">
        <v>85</v>
      </c>
      <c r="W107" s="149"/>
      <c r="X107" s="149"/>
      <c r="Y107" s="149"/>
      <c r="Z107" s="149" t="s">
        <v>466</v>
      </c>
      <c r="AA107" s="34">
        <v>0.19</v>
      </c>
      <c r="AB107" s="149">
        <v>112</v>
      </c>
      <c r="AC107" s="149"/>
      <c r="AD107" s="149"/>
      <c r="AE107" s="149"/>
      <c r="AF107" s="149">
        <v>1E-4</v>
      </c>
      <c r="AG107" s="150"/>
      <c r="AH107" s="3"/>
    </row>
    <row r="108" spans="1:34" s="11" customFormat="1" ht="22.5" customHeight="1" x14ac:dyDescent="0.3">
      <c r="A108" s="4">
        <v>7</v>
      </c>
      <c r="B108" s="149">
        <v>1216</v>
      </c>
      <c r="C108" s="150" t="s">
        <v>299</v>
      </c>
      <c r="D108" s="149">
        <v>2010</v>
      </c>
      <c r="E108" s="149" t="s">
        <v>819</v>
      </c>
      <c r="F108" s="149">
        <v>1</v>
      </c>
      <c r="G108" s="149">
        <v>2</v>
      </c>
      <c r="H108" s="149">
        <v>2</v>
      </c>
      <c r="I108" s="149">
        <v>0</v>
      </c>
      <c r="J108" s="149">
        <v>1</v>
      </c>
      <c r="K108" s="149">
        <v>1</v>
      </c>
      <c r="L108" s="149" t="s">
        <v>953</v>
      </c>
      <c r="M108" s="149">
        <v>1</v>
      </c>
      <c r="N108" s="149">
        <v>1</v>
      </c>
      <c r="O108" s="149" t="s">
        <v>182</v>
      </c>
      <c r="P108" s="149">
        <v>4</v>
      </c>
      <c r="Q108" s="31" t="s">
        <v>155</v>
      </c>
      <c r="R108" s="31"/>
      <c r="S108" s="149" t="s">
        <v>411</v>
      </c>
      <c r="T108" s="149">
        <v>3.6</v>
      </c>
      <c r="U108" s="149" t="s">
        <v>470</v>
      </c>
      <c r="V108" s="149">
        <v>20</v>
      </c>
      <c r="W108" s="149"/>
      <c r="X108" s="149"/>
      <c r="Y108" s="149"/>
      <c r="Z108" s="149">
        <v>3.35</v>
      </c>
      <c r="AA108" s="149" t="s">
        <v>471</v>
      </c>
      <c r="AB108" s="149">
        <v>20</v>
      </c>
      <c r="AC108" s="149"/>
      <c r="AD108" s="149"/>
      <c r="AE108" s="149"/>
      <c r="AF108" s="149">
        <v>0.44</v>
      </c>
      <c r="AG108" s="150" t="s">
        <v>593</v>
      </c>
      <c r="AH108" s="3"/>
    </row>
    <row r="109" spans="1:34" s="1" customFormat="1" ht="22.5" customHeight="1" x14ac:dyDescent="0.3">
      <c r="A109" s="4">
        <v>7</v>
      </c>
      <c r="B109" s="149">
        <v>1216</v>
      </c>
      <c r="C109" s="150" t="s">
        <v>299</v>
      </c>
      <c r="D109" s="149">
        <v>2010</v>
      </c>
      <c r="E109" s="149" t="s">
        <v>819</v>
      </c>
      <c r="F109" s="149"/>
      <c r="G109" s="149">
        <v>2</v>
      </c>
      <c r="H109" s="149">
        <v>2</v>
      </c>
      <c r="I109" s="149">
        <v>0</v>
      </c>
      <c r="J109" s="149">
        <v>1</v>
      </c>
      <c r="K109" s="149">
        <v>1</v>
      </c>
      <c r="L109" s="149" t="s">
        <v>953</v>
      </c>
      <c r="M109" s="149">
        <v>1</v>
      </c>
      <c r="N109" s="149">
        <v>1</v>
      </c>
      <c r="O109" s="149"/>
      <c r="P109" s="149">
        <v>4</v>
      </c>
      <c r="Q109" s="31" t="s">
        <v>395</v>
      </c>
      <c r="R109" s="31"/>
      <c r="S109" s="149" t="s">
        <v>245</v>
      </c>
      <c r="T109" s="149">
        <v>1.7</v>
      </c>
      <c r="U109" s="149" t="s">
        <v>472</v>
      </c>
      <c r="V109" s="149">
        <v>20</v>
      </c>
      <c r="W109" s="149"/>
      <c r="X109" s="149"/>
      <c r="Y109" s="149"/>
      <c r="Z109" s="149">
        <v>2.4</v>
      </c>
      <c r="AA109" s="149" t="s">
        <v>473</v>
      </c>
      <c r="AB109" s="149">
        <v>20</v>
      </c>
      <c r="AC109" s="149"/>
      <c r="AD109" s="149"/>
      <c r="AE109" s="149"/>
      <c r="AF109" s="149">
        <v>0.02</v>
      </c>
      <c r="AG109" s="150" t="s">
        <v>594</v>
      </c>
      <c r="AH109" s="3"/>
    </row>
    <row r="110" spans="1:34" s="1" customFormat="1" ht="22.5" customHeight="1" x14ac:dyDescent="0.3">
      <c r="A110" s="4">
        <v>7</v>
      </c>
      <c r="B110" s="149">
        <v>1216</v>
      </c>
      <c r="C110" s="150" t="s">
        <v>299</v>
      </c>
      <c r="D110" s="149">
        <v>2010</v>
      </c>
      <c r="E110" s="149" t="s">
        <v>819</v>
      </c>
      <c r="F110" s="149"/>
      <c r="G110" s="149">
        <v>2</v>
      </c>
      <c r="H110" s="149">
        <v>2</v>
      </c>
      <c r="I110" s="149">
        <v>0</v>
      </c>
      <c r="J110" s="149">
        <v>1</v>
      </c>
      <c r="K110" s="149">
        <v>1</v>
      </c>
      <c r="L110" s="149" t="s">
        <v>953</v>
      </c>
      <c r="M110" s="149">
        <v>1</v>
      </c>
      <c r="N110" s="149">
        <v>1</v>
      </c>
      <c r="O110" s="149"/>
      <c r="P110" s="149">
        <v>4</v>
      </c>
      <c r="Q110" s="31" t="s">
        <v>680</v>
      </c>
      <c r="R110" s="57" t="s">
        <v>796</v>
      </c>
      <c r="S110" s="149" t="s">
        <v>245</v>
      </c>
      <c r="T110" s="149">
        <v>-1.9</v>
      </c>
      <c r="U110" s="149">
        <f>ABS(1.114-0.66)</f>
        <v>0.45400000000000007</v>
      </c>
      <c r="V110" s="149">
        <v>20</v>
      </c>
      <c r="W110" s="149"/>
      <c r="X110" s="149"/>
      <c r="Y110" s="149"/>
      <c r="Z110" s="149">
        <v>-0.95</v>
      </c>
      <c r="AA110" s="149">
        <f>0.87-1.09</f>
        <v>-0.22000000000000008</v>
      </c>
      <c r="AB110" s="149">
        <v>20</v>
      </c>
      <c r="AC110" s="149"/>
      <c r="AD110" s="149"/>
      <c r="AE110" s="149"/>
      <c r="AF110" s="149" t="s">
        <v>683</v>
      </c>
      <c r="AG110" s="29" t="s">
        <v>684</v>
      </c>
      <c r="AH110" s="3"/>
    </row>
    <row r="111" spans="1:34" s="1" customFormat="1" ht="22.5" customHeight="1" x14ac:dyDescent="0.3">
      <c r="A111" s="4">
        <v>7</v>
      </c>
      <c r="B111" s="149">
        <v>1216</v>
      </c>
      <c r="C111" s="150" t="s">
        <v>299</v>
      </c>
      <c r="D111" s="149">
        <v>2010</v>
      </c>
      <c r="E111" s="149" t="s">
        <v>819</v>
      </c>
      <c r="F111" s="149"/>
      <c r="G111" s="149">
        <v>2</v>
      </c>
      <c r="H111" s="149">
        <v>2</v>
      </c>
      <c r="I111" s="149">
        <v>0</v>
      </c>
      <c r="J111" s="149">
        <v>1</v>
      </c>
      <c r="K111" s="149">
        <v>1</v>
      </c>
      <c r="L111" s="149" t="s">
        <v>953</v>
      </c>
      <c r="M111" s="149">
        <v>1</v>
      </c>
      <c r="N111" s="149">
        <v>1</v>
      </c>
      <c r="O111" s="149"/>
      <c r="P111" s="149">
        <v>4</v>
      </c>
      <c r="Q111" s="31" t="s">
        <v>386</v>
      </c>
      <c r="R111" s="31"/>
      <c r="S111" s="149" t="s">
        <v>411</v>
      </c>
      <c r="T111" s="149">
        <v>2.65</v>
      </c>
      <c r="U111" s="149" t="s">
        <v>474</v>
      </c>
      <c r="V111" s="149">
        <v>20</v>
      </c>
      <c r="W111" s="149"/>
      <c r="X111" s="149"/>
      <c r="Y111" s="149"/>
      <c r="Z111" s="149">
        <v>2.5499999999999998</v>
      </c>
      <c r="AA111" s="149" t="s">
        <v>475</v>
      </c>
      <c r="AB111" s="149">
        <v>20</v>
      </c>
      <c r="AC111" s="149"/>
      <c r="AD111" s="149"/>
      <c r="AE111" s="149"/>
      <c r="AF111" s="149">
        <v>0.75</v>
      </c>
      <c r="AG111" s="150" t="s">
        <v>595</v>
      </c>
      <c r="AH111" s="3"/>
    </row>
    <row r="112" spans="1:34" s="1" customFormat="1" ht="22.5" customHeight="1" x14ac:dyDescent="0.3">
      <c r="A112" s="4">
        <v>7</v>
      </c>
      <c r="B112" s="149">
        <v>1216</v>
      </c>
      <c r="C112" s="150" t="s">
        <v>299</v>
      </c>
      <c r="D112" s="149">
        <v>2010</v>
      </c>
      <c r="E112" s="149" t="s">
        <v>819</v>
      </c>
      <c r="F112" s="149"/>
      <c r="G112" s="149">
        <v>2</v>
      </c>
      <c r="H112" s="149">
        <v>2</v>
      </c>
      <c r="I112" s="149">
        <v>0</v>
      </c>
      <c r="J112" s="149">
        <v>1</v>
      </c>
      <c r="K112" s="149">
        <v>1</v>
      </c>
      <c r="L112" s="149" t="s">
        <v>953</v>
      </c>
      <c r="M112" s="149">
        <v>1</v>
      </c>
      <c r="N112" s="149">
        <v>1</v>
      </c>
      <c r="O112" s="149"/>
      <c r="P112" s="149">
        <v>4</v>
      </c>
      <c r="Q112" s="31" t="s">
        <v>386</v>
      </c>
      <c r="R112" s="31"/>
      <c r="S112" s="149" t="s">
        <v>245</v>
      </c>
      <c r="T112" s="149">
        <v>1.2</v>
      </c>
      <c r="U112" s="149" t="s">
        <v>476</v>
      </c>
      <c r="V112" s="149">
        <v>20</v>
      </c>
      <c r="W112" s="149"/>
      <c r="X112" s="149"/>
      <c r="Y112" s="149"/>
      <c r="Z112" s="149">
        <v>1.4</v>
      </c>
      <c r="AA112" s="149" t="s">
        <v>477</v>
      </c>
      <c r="AB112" s="149">
        <v>20</v>
      </c>
      <c r="AC112" s="149"/>
      <c r="AD112" s="149"/>
      <c r="AE112" s="149"/>
      <c r="AF112" s="149">
        <v>0.51</v>
      </c>
      <c r="AG112" s="150" t="s">
        <v>596</v>
      </c>
      <c r="AH112" s="3"/>
    </row>
    <row r="113" spans="1:34" s="1" customFormat="1" ht="22.5" customHeight="1" x14ac:dyDescent="0.3">
      <c r="A113" s="4">
        <v>7</v>
      </c>
      <c r="B113" s="149">
        <v>1216</v>
      </c>
      <c r="C113" s="150" t="s">
        <v>1002</v>
      </c>
      <c r="D113" s="149">
        <v>2010</v>
      </c>
      <c r="E113" s="149" t="s">
        <v>819</v>
      </c>
      <c r="F113" s="149"/>
      <c r="G113" s="149">
        <v>2</v>
      </c>
      <c r="H113" s="149">
        <v>2</v>
      </c>
      <c r="I113" s="149">
        <v>0</v>
      </c>
      <c r="J113" s="149">
        <v>1</v>
      </c>
      <c r="K113" s="149">
        <v>1</v>
      </c>
      <c r="L113" s="149" t="s">
        <v>953</v>
      </c>
      <c r="M113" s="149">
        <v>1</v>
      </c>
      <c r="N113" s="149">
        <v>1</v>
      </c>
      <c r="O113" s="149"/>
      <c r="P113" s="149">
        <v>4</v>
      </c>
      <c r="Q113" s="31" t="s">
        <v>681</v>
      </c>
      <c r="R113" s="31" t="s">
        <v>797</v>
      </c>
      <c r="S113" s="149" t="s">
        <v>245</v>
      </c>
      <c r="T113" s="149">
        <v>-1.45</v>
      </c>
      <c r="U113" s="149">
        <f>0.98-1</f>
        <v>-2.0000000000000018E-2</v>
      </c>
      <c r="V113" s="149">
        <v>20</v>
      </c>
      <c r="W113" s="149"/>
      <c r="X113" s="149"/>
      <c r="Y113" s="149"/>
      <c r="Z113" s="149">
        <v>-0.15</v>
      </c>
      <c r="AA113" s="149">
        <f>0.99-0.88</f>
        <v>0.10999999999999999</v>
      </c>
      <c r="AB113" s="149">
        <v>20</v>
      </c>
      <c r="AC113" s="149"/>
      <c r="AD113" s="149"/>
      <c r="AE113" s="149"/>
      <c r="AF113" s="149" t="s">
        <v>685</v>
      </c>
      <c r="AG113" s="150" t="s">
        <v>597</v>
      </c>
      <c r="AH113" s="3"/>
    </row>
    <row r="114" spans="1:34" s="1" customFormat="1" ht="22.5" customHeight="1" x14ac:dyDescent="0.3">
      <c r="A114" s="4">
        <v>7</v>
      </c>
      <c r="B114" s="149">
        <v>1216</v>
      </c>
      <c r="C114" s="150" t="s">
        <v>299</v>
      </c>
      <c r="D114" s="149">
        <v>2010</v>
      </c>
      <c r="E114" s="149" t="s">
        <v>819</v>
      </c>
      <c r="F114" s="149"/>
      <c r="G114" s="149">
        <v>2</v>
      </c>
      <c r="H114" s="149">
        <v>2</v>
      </c>
      <c r="I114" s="149">
        <v>0</v>
      </c>
      <c r="J114" s="149">
        <v>1</v>
      </c>
      <c r="K114" s="149">
        <v>1</v>
      </c>
      <c r="L114" s="149" t="s">
        <v>953</v>
      </c>
      <c r="M114" s="149">
        <v>1</v>
      </c>
      <c r="N114" s="149">
        <v>1</v>
      </c>
      <c r="O114" s="149"/>
      <c r="P114" s="149">
        <v>4</v>
      </c>
      <c r="Q114" s="149" t="s">
        <v>478</v>
      </c>
      <c r="R114" s="149"/>
      <c r="S114" s="149" t="s">
        <v>411</v>
      </c>
      <c r="T114" s="149">
        <v>83.15</v>
      </c>
      <c r="U114" s="149" t="s">
        <v>479</v>
      </c>
      <c r="V114" s="149">
        <v>20</v>
      </c>
      <c r="W114" s="149"/>
      <c r="X114" s="149"/>
      <c r="Y114" s="149"/>
      <c r="Z114" s="149">
        <v>84.98</v>
      </c>
      <c r="AA114" s="149" t="s">
        <v>480</v>
      </c>
      <c r="AB114" s="149">
        <v>20</v>
      </c>
      <c r="AC114" s="149"/>
      <c r="AD114" s="149"/>
      <c r="AE114" s="149"/>
      <c r="AF114" s="149">
        <v>0.39</v>
      </c>
      <c r="AG114" s="150" t="s">
        <v>481</v>
      </c>
      <c r="AH114" s="3"/>
    </row>
    <row r="115" spans="1:34" s="1" customFormat="1" ht="22.5" customHeight="1" x14ac:dyDescent="0.3">
      <c r="A115" s="4">
        <v>7</v>
      </c>
      <c r="B115" s="149">
        <v>1216</v>
      </c>
      <c r="C115" s="150" t="s">
        <v>299</v>
      </c>
      <c r="D115" s="149">
        <v>2010</v>
      </c>
      <c r="E115" s="149" t="s">
        <v>819</v>
      </c>
      <c r="F115" s="149"/>
      <c r="G115" s="149">
        <v>2</v>
      </c>
      <c r="H115" s="149">
        <v>2</v>
      </c>
      <c r="I115" s="149">
        <v>0</v>
      </c>
      <c r="J115" s="149">
        <v>1</v>
      </c>
      <c r="K115" s="149">
        <v>1</v>
      </c>
      <c r="L115" s="149" t="s">
        <v>953</v>
      </c>
      <c r="M115" s="149">
        <v>1</v>
      </c>
      <c r="N115" s="149">
        <v>1</v>
      </c>
      <c r="O115" s="149"/>
      <c r="P115" s="149">
        <v>4</v>
      </c>
      <c r="Q115" s="149" t="s">
        <v>478</v>
      </c>
      <c r="R115" s="149"/>
      <c r="S115" s="149" t="s">
        <v>245</v>
      </c>
      <c r="T115" s="149">
        <v>84.3</v>
      </c>
      <c r="U115" s="149" t="s">
        <v>482</v>
      </c>
      <c r="V115" s="149">
        <v>20</v>
      </c>
      <c r="W115" s="149"/>
      <c r="X115" s="149"/>
      <c r="Y115" s="149"/>
      <c r="Z115" s="149">
        <v>84.12</v>
      </c>
      <c r="AA115" s="149" t="s">
        <v>483</v>
      </c>
      <c r="AB115" s="149">
        <v>20</v>
      </c>
      <c r="AC115" s="149"/>
      <c r="AD115" s="149"/>
      <c r="AE115" s="149"/>
      <c r="AF115" s="149">
        <v>0.92</v>
      </c>
      <c r="AG115" s="150" t="s">
        <v>484</v>
      </c>
      <c r="AH115" s="3"/>
    </row>
    <row r="116" spans="1:34" s="1" customFormat="1" ht="22.5" customHeight="1" x14ac:dyDescent="0.3">
      <c r="A116" s="4">
        <v>7</v>
      </c>
      <c r="B116" s="149">
        <v>1216</v>
      </c>
      <c r="C116" s="150" t="s">
        <v>299</v>
      </c>
      <c r="D116" s="149">
        <v>2010</v>
      </c>
      <c r="E116" s="149" t="s">
        <v>819</v>
      </c>
      <c r="F116" s="149"/>
      <c r="G116" s="149">
        <v>2</v>
      </c>
      <c r="H116" s="149">
        <v>2</v>
      </c>
      <c r="I116" s="149">
        <v>0</v>
      </c>
      <c r="J116" s="149">
        <v>1</v>
      </c>
      <c r="K116" s="149">
        <v>1</v>
      </c>
      <c r="L116" s="149" t="s">
        <v>953</v>
      </c>
      <c r="M116" s="149">
        <v>1</v>
      </c>
      <c r="N116" s="149">
        <v>1</v>
      </c>
      <c r="O116" s="149"/>
      <c r="P116" s="149">
        <v>4</v>
      </c>
      <c r="Q116" s="149" t="s">
        <v>682</v>
      </c>
      <c r="R116" s="149"/>
      <c r="S116" s="149" t="s">
        <v>245</v>
      </c>
      <c r="T116" s="43">
        <f>T114-T115</f>
        <v>-1.1499999999999915</v>
      </c>
      <c r="U116" s="149"/>
      <c r="V116" s="149">
        <v>20</v>
      </c>
      <c r="W116" s="149"/>
      <c r="X116" s="149"/>
      <c r="Y116" s="149"/>
      <c r="Z116" s="149">
        <v>-0.86</v>
      </c>
      <c r="AA116" s="149"/>
      <c r="AB116" s="149">
        <v>20</v>
      </c>
      <c r="AC116" s="149"/>
      <c r="AD116" s="149"/>
      <c r="AE116" s="149"/>
      <c r="AF116" s="149" t="s">
        <v>686</v>
      </c>
      <c r="AG116" s="29" t="s">
        <v>687</v>
      </c>
      <c r="AH116" s="3"/>
    </row>
    <row r="117" spans="1:34" s="12" customFormat="1" ht="22.5" customHeight="1" x14ac:dyDescent="0.3">
      <c r="A117" s="4">
        <v>5</v>
      </c>
      <c r="B117" s="149">
        <v>327</v>
      </c>
      <c r="C117" s="83" t="s">
        <v>276</v>
      </c>
      <c r="D117" s="84">
        <v>2014</v>
      </c>
      <c r="E117" s="149" t="s">
        <v>819</v>
      </c>
      <c r="F117" s="149">
        <v>1</v>
      </c>
      <c r="G117" s="149">
        <v>4</v>
      </c>
      <c r="H117" s="149">
        <v>4</v>
      </c>
      <c r="I117" s="84">
        <v>1</v>
      </c>
      <c r="J117" s="85">
        <v>1</v>
      </c>
      <c r="K117" s="149">
        <v>1</v>
      </c>
      <c r="L117" s="149" t="s">
        <v>953</v>
      </c>
      <c r="M117" s="85">
        <v>1</v>
      </c>
      <c r="N117" s="85">
        <v>1</v>
      </c>
      <c r="O117" s="85" t="s">
        <v>182</v>
      </c>
      <c r="P117" s="85">
        <v>4</v>
      </c>
      <c r="Q117" s="84" t="s">
        <v>643</v>
      </c>
      <c r="R117" s="84"/>
      <c r="S117" s="149" t="s">
        <v>284</v>
      </c>
      <c r="T117" s="86">
        <v>1</v>
      </c>
      <c r="U117" s="40">
        <f>ABS((Y117-X117)/1.35)</f>
        <v>4.4444444444444438</v>
      </c>
      <c r="V117" s="149">
        <v>21</v>
      </c>
      <c r="W117" s="149">
        <v>1</v>
      </c>
      <c r="X117" s="149">
        <v>0</v>
      </c>
      <c r="Y117" s="149">
        <v>6</v>
      </c>
      <c r="Z117" s="86">
        <v>1</v>
      </c>
      <c r="AA117" s="40">
        <f>ABS((AE117-AD117)/1.35)</f>
        <v>2.2222222222222219</v>
      </c>
      <c r="AB117" s="149">
        <v>20</v>
      </c>
      <c r="AC117" s="149">
        <v>1</v>
      </c>
      <c r="AD117" s="149">
        <v>0</v>
      </c>
      <c r="AE117" s="149">
        <v>3</v>
      </c>
      <c r="AF117" s="149" t="s">
        <v>250</v>
      </c>
      <c r="AG117" s="149"/>
      <c r="AH117" s="4"/>
    </row>
    <row r="118" spans="1:34" s="1" customFormat="1" ht="22.5" customHeight="1" x14ac:dyDescent="0.3">
      <c r="A118" s="4">
        <v>5</v>
      </c>
      <c r="B118" s="149">
        <v>327</v>
      </c>
      <c r="C118" s="83" t="s">
        <v>276</v>
      </c>
      <c r="D118" s="84">
        <v>2014</v>
      </c>
      <c r="E118" s="149" t="s">
        <v>819</v>
      </c>
      <c r="F118" s="149"/>
      <c r="G118" s="149">
        <v>4</v>
      </c>
      <c r="H118" s="149">
        <v>4</v>
      </c>
      <c r="I118" s="84">
        <v>1</v>
      </c>
      <c r="J118" s="85">
        <v>1</v>
      </c>
      <c r="K118" s="149">
        <v>1</v>
      </c>
      <c r="L118" s="149" t="s">
        <v>953</v>
      </c>
      <c r="M118" s="85">
        <v>1</v>
      </c>
      <c r="N118" s="85">
        <v>1</v>
      </c>
      <c r="O118" s="85"/>
      <c r="P118" s="85">
        <v>4</v>
      </c>
      <c r="Q118" s="84" t="s">
        <v>437</v>
      </c>
      <c r="R118" s="84"/>
      <c r="S118" s="149" t="s">
        <v>646</v>
      </c>
      <c r="T118" s="149">
        <v>1</v>
      </c>
      <c r="U118" s="40">
        <f>ABS((Y118-X118)/1.35)</f>
        <v>2.9629629629629628</v>
      </c>
      <c r="V118" s="149">
        <v>21</v>
      </c>
      <c r="W118" s="149">
        <v>1</v>
      </c>
      <c r="X118" s="149">
        <v>0</v>
      </c>
      <c r="Y118" s="149">
        <v>4</v>
      </c>
      <c r="Z118" s="149">
        <v>1.5</v>
      </c>
      <c r="AA118" s="40">
        <f>ABS((AE118-AD118)/1.35)</f>
        <v>2.9629629629629628</v>
      </c>
      <c r="AB118" s="29">
        <v>20</v>
      </c>
      <c r="AC118" s="149">
        <v>1.5</v>
      </c>
      <c r="AD118" s="149">
        <v>0</v>
      </c>
      <c r="AE118" s="149">
        <v>4</v>
      </c>
      <c r="AF118" s="149" t="s">
        <v>250</v>
      </c>
      <c r="AG118" s="29"/>
      <c r="AH118" s="3"/>
    </row>
    <row r="119" spans="1:34" s="1" customFormat="1" ht="22.5" customHeight="1" x14ac:dyDescent="0.3">
      <c r="A119" s="4">
        <v>5</v>
      </c>
      <c r="B119" s="149">
        <v>327</v>
      </c>
      <c r="C119" s="83" t="s">
        <v>276</v>
      </c>
      <c r="D119" s="84">
        <v>2014</v>
      </c>
      <c r="E119" s="149" t="s">
        <v>819</v>
      </c>
      <c r="F119" s="149"/>
      <c r="G119" s="149">
        <v>4</v>
      </c>
      <c r="H119" s="149">
        <v>4</v>
      </c>
      <c r="I119" s="84">
        <v>1</v>
      </c>
      <c r="J119" s="85">
        <v>1</v>
      </c>
      <c r="K119" s="149">
        <v>1</v>
      </c>
      <c r="L119" s="149" t="s">
        <v>953</v>
      </c>
      <c r="M119" s="85">
        <v>1</v>
      </c>
      <c r="N119" s="85">
        <v>1</v>
      </c>
      <c r="O119" s="85"/>
      <c r="P119" s="85">
        <v>4</v>
      </c>
      <c r="Q119" s="84" t="s">
        <v>438</v>
      </c>
      <c r="R119" s="84"/>
      <c r="S119" s="149" t="s">
        <v>284</v>
      </c>
      <c r="T119" s="149">
        <v>6.5</v>
      </c>
      <c r="U119" s="40">
        <f>ABS((Y119-X119)/1.35)</f>
        <v>26.666666666666664</v>
      </c>
      <c r="V119" s="149">
        <v>21</v>
      </c>
      <c r="W119" s="149">
        <v>6.5</v>
      </c>
      <c r="X119" s="149">
        <v>0</v>
      </c>
      <c r="Y119" s="149">
        <v>36</v>
      </c>
      <c r="Z119" s="149">
        <v>7</v>
      </c>
      <c r="AA119" s="40">
        <f>ABS((AE119-AD119)/1.35)</f>
        <v>66.666666666666657</v>
      </c>
      <c r="AB119" s="29">
        <v>20</v>
      </c>
      <c r="AC119" s="149">
        <v>7</v>
      </c>
      <c r="AD119" s="149">
        <v>0</v>
      </c>
      <c r="AE119" s="149">
        <v>90</v>
      </c>
      <c r="AF119" s="149" t="s">
        <v>250</v>
      </c>
      <c r="AG119" s="29"/>
      <c r="AH119" s="3"/>
    </row>
    <row r="120" spans="1:34" s="1" customFormat="1" ht="22.5" customHeight="1" x14ac:dyDescent="0.3">
      <c r="A120" s="4">
        <v>5</v>
      </c>
      <c r="B120" s="149">
        <v>327</v>
      </c>
      <c r="C120" s="83" t="s">
        <v>276</v>
      </c>
      <c r="D120" s="84">
        <v>2014</v>
      </c>
      <c r="E120" s="149" t="s">
        <v>819</v>
      </c>
      <c r="F120" s="149"/>
      <c r="G120" s="149">
        <v>4</v>
      </c>
      <c r="H120" s="149">
        <v>4</v>
      </c>
      <c r="I120" s="84">
        <v>1</v>
      </c>
      <c r="J120" s="85">
        <v>1</v>
      </c>
      <c r="K120" s="149">
        <v>1</v>
      </c>
      <c r="L120" s="149" t="s">
        <v>953</v>
      </c>
      <c r="M120" s="85">
        <v>1</v>
      </c>
      <c r="N120" s="85">
        <v>1</v>
      </c>
      <c r="O120" s="85"/>
      <c r="P120" s="85">
        <v>4</v>
      </c>
      <c r="Q120" s="84" t="s">
        <v>437</v>
      </c>
      <c r="R120" s="84"/>
      <c r="S120" s="149" t="s">
        <v>277</v>
      </c>
      <c r="T120" s="149">
        <v>2</v>
      </c>
      <c r="U120" s="40">
        <f>ABS((Y120-X120)/1.35)</f>
        <v>13.333333333333332</v>
      </c>
      <c r="V120" s="149">
        <v>21</v>
      </c>
      <c r="W120" s="149">
        <v>2</v>
      </c>
      <c r="X120" s="149">
        <v>0</v>
      </c>
      <c r="Y120" s="149">
        <v>18</v>
      </c>
      <c r="Z120" s="149">
        <v>1</v>
      </c>
      <c r="AA120" s="40">
        <f>ABS((AE120-AD120)/1.35)</f>
        <v>88.888888888888886</v>
      </c>
      <c r="AB120" s="29">
        <v>20</v>
      </c>
      <c r="AC120" s="149">
        <v>1</v>
      </c>
      <c r="AD120" s="149">
        <v>0</v>
      </c>
      <c r="AE120" s="149">
        <v>120</v>
      </c>
      <c r="AF120" s="149" t="s">
        <v>250</v>
      </c>
      <c r="AG120" s="29"/>
      <c r="AH120" s="3"/>
    </row>
    <row r="121" spans="1:34" s="1" customFormat="1" ht="22.5" customHeight="1" x14ac:dyDescent="0.3">
      <c r="A121" s="4">
        <v>5</v>
      </c>
      <c r="B121" s="149">
        <v>327</v>
      </c>
      <c r="C121" s="83" t="s">
        <v>276</v>
      </c>
      <c r="D121" s="84">
        <v>2014</v>
      </c>
      <c r="E121" s="149" t="s">
        <v>819</v>
      </c>
      <c r="F121" s="149"/>
      <c r="G121" s="149">
        <v>4</v>
      </c>
      <c r="H121" s="149">
        <v>4</v>
      </c>
      <c r="I121" s="84">
        <v>1</v>
      </c>
      <c r="J121" s="85">
        <v>1</v>
      </c>
      <c r="K121" s="149">
        <v>1</v>
      </c>
      <c r="L121" s="149" t="s">
        <v>953</v>
      </c>
      <c r="M121" s="85">
        <v>1</v>
      </c>
      <c r="N121" s="85">
        <v>1</v>
      </c>
      <c r="O121" s="85"/>
      <c r="P121" s="85">
        <v>4</v>
      </c>
      <c r="Q121" s="84" t="s">
        <v>439</v>
      </c>
      <c r="R121" s="84"/>
      <c r="S121" s="149" t="s">
        <v>411</v>
      </c>
      <c r="T121" s="149" t="s">
        <v>440</v>
      </c>
      <c r="U121" s="34">
        <v>0.19</v>
      </c>
      <c r="V121" s="149">
        <v>21</v>
      </c>
      <c r="W121" s="149"/>
      <c r="X121" s="149"/>
      <c r="Y121" s="149"/>
      <c r="Z121" s="149" t="s">
        <v>441</v>
      </c>
      <c r="AA121" s="34">
        <v>0.45</v>
      </c>
      <c r="AB121" s="149">
        <v>20</v>
      </c>
      <c r="AC121" s="149"/>
      <c r="AD121" s="149"/>
      <c r="AE121" s="149"/>
      <c r="AF121" s="149">
        <v>4.5999999999999999E-2</v>
      </c>
      <c r="AG121" s="150"/>
      <c r="AH121" s="3"/>
    </row>
    <row r="122" spans="1:34" s="1" customFormat="1" ht="22.5" customHeight="1" x14ac:dyDescent="0.3">
      <c r="A122" s="4">
        <v>5</v>
      </c>
      <c r="B122" s="149">
        <v>327</v>
      </c>
      <c r="C122" s="83" t="s">
        <v>276</v>
      </c>
      <c r="D122" s="84">
        <v>2014</v>
      </c>
      <c r="E122" s="149" t="s">
        <v>819</v>
      </c>
      <c r="F122" s="149"/>
      <c r="G122" s="149">
        <v>4</v>
      </c>
      <c r="H122" s="149">
        <v>4</v>
      </c>
      <c r="I122" s="84">
        <v>1</v>
      </c>
      <c r="J122" s="85">
        <v>1</v>
      </c>
      <c r="K122" s="149">
        <v>1</v>
      </c>
      <c r="L122" s="149" t="s">
        <v>953</v>
      </c>
      <c r="M122" s="85">
        <v>1</v>
      </c>
      <c r="N122" s="85">
        <v>1</v>
      </c>
      <c r="O122" s="85"/>
      <c r="P122" s="85">
        <v>4</v>
      </c>
      <c r="Q122" s="84" t="s">
        <v>439</v>
      </c>
      <c r="R122" s="84"/>
      <c r="S122" s="149" t="s">
        <v>277</v>
      </c>
      <c r="T122" s="149" t="s">
        <v>442</v>
      </c>
      <c r="U122" s="34">
        <v>0.62</v>
      </c>
      <c r="V122" s="149">
        <v>21</v>
      </c>
      <c r="W122" s="149"/>
      <c r="X122" s="149"/>
      <c r="Y122" s="149"/>
      <c r="Z122" s="149" t="s">
        <v>443</v>
      </c>
      <c r="AA122" s="34">
        <v>0.35</v>
      </c>
      <c r="AB122" s="149">
        <v>20</v>
      </c>
      <c r="AC122" s="149"/>
      <c r="AD122" s="149"/>
      <c r="AE122" s="149"/>
      <c r="AF122" s="149">
        <v>0.158</v>
      </c>
      <c r="AG122" s="150"/>
      <c r="AH122" s="3"/>
    </row>
    <row r="123" spans="1:34" s="1" customFormat="1" ht="22.5" customHeight="1" x14ac:dyDescent="0.3">
      <c r="A123" s="4">
        <v>5</v>
      </c>
      <c r="B123" s="149">
        <v>327</v>
      </c>
      <c r="C123" s="83" t="s">
        <v>276</v>
      </c>
      <c r="D123" s="84">
        <v>2014</v>
      </c>
      <c r="E123" s="149" t="s">
        <v>819</v>
      </c>
      <c r="F123" s="149"/>
      <c r="G123" s="149">
        <v>4</v>
      </c>
      <c r="H123" s="149">
        <v>4</v>
      </c>
      <c r="I123" s="84">
        <v>1</v>
      </c>
      <c r="J123" s="85">
        <v>1</v>
      </c>
      <c r="K123" s="149">
        <v>1</v>
      </c>
      <c r="L123" s="149" t="s">
        <v>953</v>
      </c>
      <c r="M123" s="85">
        <v>1</v>
      </c>
      <c r="N123" s="85">
        <v>1</v>
      </c>
      <c r="O123" s="85"/>
      <c r="P123" s="85">
        <v>4</v>
      </c>
      <c r="Q123" s="84" t="s">
        <v>735</v>
      </c>
      <c r="R123" s="84"/>
      <c r="S123" s="149" t="s">
        <v>411</v>
      </c>
      <c r="T123" s="149" t="s">
        <v>445</v>
      </c>
      <c r="U123" s="149"/>
      <c r="V123" s="149">
        <v>21</v>
      </c>
      <c r="W123" s="149"/>
      <c r="X123" s="149"/>
      <c r="Y123" s="149"/>
      <c r="Z123" s="149" t="s">
        <v>445</v>
      </c>
      <c r="AA123" s="149"/>
      <c r="AB123" s="29">
        <v>20</v>
      </c>
      <c r="AC123" s="149"/>
      <c r="AD123" s="149"/>
      <c r="AE123" s="149"/>
      <c r="AF123" s="149" t="s">
        <v>434</v>
      </c>
      <c r="AG123" s="150" t="s">
        <v>647</v>
      </c>
      <c r="AH123" s="3"/>
    </row>
    <row r="124" spans="1:34" s="1" customFormat="1" ht="22.5" customHeight="1" x14ac:dyDescent="0.3">
      <c r="A124" s="4">
        <v>5</v>
      </c>
      <c r="B124" s="149">
        <v>327</v>
      </c>
      <c r="C124" s="83" t="s">
        <v>276</v>
      </c>
      <c r="D124" s="84">
        <v>2014</v>
      </c>
      <c r="E124" s="149" t="s">
        <v>819</v>
      </c>
      <c r="F124" s="149"/>
      <c r="G124" s="149">
        <v>4</v>
      </c>
      <c r="H124" s="149">
        <v>4</v>
      </c>
      <c r="I124" s="84">
        <v>1</v>
      </c>
      <c r="J124" s="85">
        <v>1</v>
      </c>
      <c r="K124" s="149">
        <v>1</v>
      </c>
      <c r="L124" s="149" t="s">
        <v>953</v>
      </c>
      <c r="M124" s="85">
        <v>1</v>
      </c>
      <c r="N124" s="85">
        <v>1</v>
      </c>
      <c r="O124" s="85"/>
      <c r="P124" s="85">
        <v>4</v>
      </c>
      <c r="Q124" s="84" t="s">
        <v>444</v>
      </c>
      <c r="R124" s="84"/>
      <c r="S124" s="149" t="s">
        <v>284</v>
      </c>
      <c r="T124" s="149" t="s">
        <v>446</v>
      </c>
      <c r="U124" s="149"/>
      <c r="V124" s="149">
        <v>21</v>
      </c>
      <c r="W124" s="149"/>
      <c r="X124" s="149"/>
      <c r="Y124" s="149"/>
      <c r="Z124" s="149" t="s">
        <v>182</v>
      </c>
      <c r="AA124" s="149"/>
      <c r="AB124" s="149">
        <v>20</v>
      </c>
      <c r="AC124" s="149"/>
      <c r="AD124" s="149"/>
      <c r="AE124" s="149"/>
      <c r="AF124" s="149" t="s">
        <v>434</v>
      </c>
      <c r="AG124" s="150"/>
      <c r="AH124" s="3"/>
    </row>
    <row r="125" spans="1:34" s="1" customFormat="1" ht="22.5" customHeight="1" x14ac:dyDescent="0.3">
      <c r="A125" s="4">
        <v>5</v>
      </c>
      <c r="B125" s="149">
        <v>327</v>
      </c>
      <c r="C125" s="83" t="s">
        <v>276</v>
      </c>
      <c r="D125" s="84">
        <v>2014</v>
      </c>
      <c r="E125" s="149" t="s">
        <v>819</v>
      </c>
      <c r="F125" s="149"/>
      <c r="G125" s="149">
        <v>4</v>
      </c>
      <c r="H125" s="149">
        <v>4</v>
      </c>
      <c r="I125" s="84">
        <v>1</v>
      </c>
      <c r="J125" s="85">
        <v>1</v>
      </c>
      <c r="K125" s="149">
        <v>1</v>
      </c>
      <c r="L125" s="149" t="s">
        <v>953</v>
      </c>
      <c r="M125" s="85">
        <v>1</v>
      </c>
      <c r="N125" s="85">
        <v>1</v>
      </c>
      <c r="O125" s="85"/>
      <c r="P125" s="85">
        <v>4</v>
      </c>
      <c r="Q125" s="84" t="s">
        <v>444</v>
      </c>
      <c r="R125" s="84"/>
      <c r="S125" s="149" t="s">
        <v>277</v>
      </c>
      <c r="T125" s="149" t="s">
        <v>446</v>
      </c>
      <c r="U125" s="149"/>
      <c r="V125" s="149">
        <v>21</v>
      </c>
      <c r="W125" s="149"/>
      <c r="X125" s="149"/>
      <c r="Y125" s="149"/>
      <c r="Z125" s="149" t="s">
        <v>182</v>
      </c>
      <c r="AA125" s="149"/>
      <c r="AB125" s="149">
        <v>20</v>
      </c>
      <c r="AC125" s="149"/>
      <c r="AD125" s="149"/>
      <c r="AE125" s="149"/>
      <c r="AF125" s="149" t="s">
        <v>434</v>
      </c>
      <c r="AG125" s="150"/>
      <c r="AH125" s="3"/>
    </row>
    <row r="126" spans="1:34" s="1" customFormat="1" ht="22.5" customHeight="1" x14ac:dyDescent="0.3">
      <c r="A126" s="4">
        <v>5</v>
      </c>
      <c r="B126" s="149">
        <v>327</v>
      </c>
      <c r="C126" s="83" t="s">
        <v>276</v>
      </c>
      <c r="D126" s="84">
        <v>2014</v>
      </c>
      <c r="E126" s="149" t="s">
        <v>819</v>
      </c>
      <c r="F126" s="149"/>
      <c r="G126" s="149">
        <v>4</v>
      </c>
      <c r="H126" s="149">
        <v>4</v>
      </c>
      <c r="I126" s="84">
        <v>1</v>
      </c>
      <c r="J126" s="85">
        <v>1</v>
      </c>
      <c r="K126" s="149">
        <v>1</v>
      </c>
      <c r="L126" s="149" t="s">
        <v>953</v>
      </c>
      <c r="M126" s="85">
        <v>1</v>
      </c>
      <c r="N126" s="85">
        <v>1</v>
      </c>
      <c r="O126" s="85"/>
      <c r="P126" s="85">
        <v>4</v>
      </c>
      <c r="Q126" s="84" t="s">
        <v>447</v>
      </c>
      <c r="R126" s="84" t="s">
        <v>727</v>
      </c>
      <c r="S126" s="149" t="s">
        <v>411</v>
      </c>
      <c r="T126" s="149">
        <v>4.9000000000000004</v>
      </c>
      <c r="U126" s="149"/>
      <c r="V126" s="149">
        <v>21</v>
      </c>
      <c r="W126" s="149"/>
      <c r="X126" s="149"/>
      <c r="Y126" s="149"/>
      <c r="Z126" s="149">
        <v>5.14</v>
      </c>
      <c r="AA126" s="149"/>
      <c r="AB126" s="149">
        <v>20</v>
      </c>
      <c r="AC126" s="149"/>
      <c r="AD126" s="149"/>
      <c r="AE126" s="149"/>
      <c r="AF126" s="149" t="s">
        <v>650</v>
      </c>
      <c r="AG126" s="150" t="s">
        <v>448</v>
      </c>
      <c r="AH126" s="3"/>
    </row>
    <row r="127" spans="1:34" s="1" customFormat="1" ht="22.5" customHeight="1" x14ac:dyDescent="0.3">
      <c r="A127" s="4">
        <v>5</v>
      </c>
      <c r="B127" s="149">
        <v>327</v>
      </c>
      <c r="C127" s="83" t="s">
        <v>892</v>
      </c>
      <c r="D127" s="84">
        <v>2014</v>
      </c>
      <c r="E127" s="149" t="s">
        <v>819</v>
      </c>
      <c r="F127" s="149"/>
      <c r="G127" s="149">
        <v>4</v>
      </c>
      <c r="H127" s="149">
        <v>4</v>
      </c>
      <c r="I127" s="84">
        <v>1</v>
      </c>
      <c r="J127" s="85">
        <v>1</v>
      </c>
      <c r="K127" s="149">
        <v>1</v>
      </c>
      <c r="L127" s="149" t="s">
        <v>953</v>
      </c>
      <c r="M127" s="85">
        <v>1</v>
      </c>
      <c r="N127" s="85">
        <v>1</v>
      </c>
      <c r="O127" s="85"/>
      <c r="P127" s="85">
        <v>4</v>
      </c>
      <c r="Q127" s="84" t="s">
        <v>447</v>
      </c>
      <c r="R127" s="84" t="s">
        <v>396</v>
      </c>
      <c r="S127" s="149" t="s">
        <v>284</v>
      </c>
      <c r="T127" s="149">
        <v>5.8</v>
      </c>
      <c r="U127" s="149"/>
      <c r="V127" s="149">
        <v>21</v>
      </c>
      <c r="W127" s="149"/>
      <c r="X127" s="149"/>
      <c r="Y127" s="149"/>
      <c r="Z127" s="149">
        <v>5.46</v>
      </c>
      <c r="AA127" s="149"/>
      <c r="AB127" s="149">
        <v>20</v>
      </c>
      <c r="AC127" s="149"/>
      <c r="AD127" s="149"/>
      <c r="AE127" s="149"/>
      <c r="AF127" s="149" t="s">
        <v>648</v>
      </c>
      <c r="AG127" s="150" t="s">
        <v>649</v>
      </c>
      <c r="AH127" s="3"/>
    </row>
    <row r="128" spans="1:34" s="1" customFormat="1" ht="22.5" customHeight="1" x14ac:dyDescent="0.3">
      <c r="A128" s="4">
        <v>5</v>
      </c>
      <c r="B128" s="149">
        <v>327</v>
      </c>
      <c r="C128" s="83" t="s">
        <v>276</v>
      </c>
      <c r="D128" s="84">
        <v>2014</v>
      </c>
      <c r="E128" s="149" t="s">
        <v>819</v>
      </c>
      <c r="F128" s="149"/>
      <c r="G128" s="149">
        <v>4</v>
      </c>
      <c r="H128" s="149">
        <v>4</v>
      </c>
      <c r="I128" s="84">
        <v>1</v>
      </c>
      <c r="J128" s="85">
        <v>1</v>
      </c>
      <c r="K128" s="149">
        <v>1</v>
      </c>
      <c r="L128" s="149" t="s">
        <v>953</v>
      </c>
      <c r="M128" s="85">
        <v>1</v>
      </c>
      <c r="N128" s="85">
        <v>1</v>
      </c>
      <c r="O128" s="85"/>
      <c r="P128" s="85">
        <v>4</v>
      </c>
      <c r="Q128" s="84" t="s">
        <v>447</v>
      </c>
      <c r="R128" s="84" t="s">
        <v>811</v>
      </c>
      <c r="S128" s="149" t="s">
        <v>277</v>
      </c>
      <c r="T128" s="149">
        <v>6.4</v>
      </c>
      <c r="U128" s="149"/>
      <c r="V128" s="149">
        <v>21</v>
      </c>
      <c r="W128" s="149"/>
      <c r="X128" s="149"/>
      <c r="Y128" s="149"/>
      <c r="Z128" s="149">
        <v>5.42</v>
      </c>
      <c r="AA128" s="149"/>
      <c r="AB128" s="149">
        <v>20</v>
      </c>
      <c r="AC128" s="149"/>
      <c r="AD128" s="149"/>
      <c r="AE128" s="149"/>
      <c r="AF128" s="149">
        <v>1.2E-2</v>
      </c>
      <c r="AG128" s="150" t="s">
        <v>449</v>
      </c>
      <c r="AH128" s="3"/>
    </row>
    <row r="129" spans="1:34" s="10" customFormat="1" ht="22.5" customHeight="1" x14ac:dyDescent="0.3">
      <c r="A129" s="4">
        <v>5</v>
      </c>
      <c r="B129" s="149">
        <v>327</v>
      </c>
      <c r="C129" s="83" t="s">
        <v>276</v>
      </c>
      <c r="D129" s="84">
        <v>2014</v>
      </c>
      <c r="E129" s="149" t="s">
        <v>819</v>
      </c>
      <c r="F129" s="149"/>
      <c r="G129" s="149">
        <v>4</v>
      </c>
      <c r="H129" s="149">
        <v>4</v>
      </c>
      <c r="I129" s="84">
        <v>1</v>
      </c>
      <c r="J129" s="85">
        <v>1</v>
      </c>
      <c r="K129" s="149">
        <v>1</v>
      </c>
      <c r="L129" s="149" t="s">
        <v>953</v>
      </c>
      <c r="M129" s="85">
        <v>1</v>
      </c>
      <c r="N129" s="85">
        <v>1</v>
      </c>
      <c r="O129" s="85"/>
      <c r="P129" s="85">
        <v>4</v>
      </c>
      <c r="Q129" s="84" t="s">
        <v>943</v>
      </c>
      <c r="R129" s="84" t="s">
        <v>877</v>
      </c>
      <c r="S129" s="149" t="s">
        <v>277</v>
      </c>
      <c r="T129" s="65">
        <f>T128-T126</f>
        <v>1.5</v>
      </c>
      <c r="U129" s="65">
        <f>U127-U128</f>
        <v>0</v>
      </c>
      <c r="V129" s="149">
        <v>21</v>
      </c>
      <c r="W129" s="149"/>
      <c r="X129" s="149"/>
      <c r="Y129" s="149"/>
      <c r="Z129" s="65">
        <f>Z126-Z128</f>
        <v>-0.28000000000000025</v>
      </c>
      <c r="AA129" s="65">
        <f>AA127-AA128</f>
        <v>0</v>
      </c>
      <c r="AB129" s="149">
        <v>20</v>
      </c>
      <c r="AC129" s="149"/>
      <c r="AD129" s="149"/>
      <c r="AE129" s="149"/>
      <c r="AF129" s="149">
        <v>1.2E-2</v>
      </c>
      <c r="AG129" s="150" t="s">
        <v>449</v>
      </c>
      <c r="AH129" s="3"/>
    </row>
  </sheetData>
  <sheetProtection algorithmName="SHA-512" hashValue="21D9y5Dy04JzIBtRe9r3D31RncMulh/2XUhzw0pvUW7UzpAmCWHXt6gqIpRi54Nc4cvpK/C02Lf0XIrwP4s+2w==" saltValue="/4kVnNS6Tqrx79ix56881w==" spinCount="100000" sheet="1" objects="1" scenarios="1" selectLockedCells="1" selectUnlockedCells="1"/>
  <phoneticPr fontId="19" type="noConversion"/>
  <hyperlinks>
    <hyperlink ref="AG91" r:id="rId1"/>
  </hyperlinks>
  <pageMargins left="0.7" right="0.7" top="0.75" bottom="0.75" header="0.3" footer="0.3"/>
  <pageSetup paperSize="9" orientation="portrait"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00"/>
  <sheetViews>
    <sheetView workbookViewId="0">
      <selection sqref="A1:E1048576"/>
    </sheetView>
  </sheetViews>
  <sheetFormatPr defaultRowHeight="16.5" x14ac:dyDescent="0.3"/>
  <cols>
    <col min="2" max="2" width="19.625" customWidth="1"/>
    <col min="3" max="3" width="11.75" style="331" customWidth="1"/>
    <col min="4" max="4" width="62" customWidth="1"/>
  </cols>
  <sheetData>
    <row r="1" spans="2:4" ht="17.25" thickTop="1" x14ac:dyDescent="0.3">
      <c r="B1" s="353" t="s">
        <v>1214</v>
      </c>
      <c r="C1" s="353"/>
      <c r="D1" s="318">
        <v>516</v>
      </c>
    </row>
    <row r="2" spans="2:4" ht="17.25" customHeight="1" x14ac:dyDescent="0.3">
      <c r="B2" s="354" t="s">
        <v>1215</v>
      </c>
      <c r="C2" s="354"/>
      <c r="D2" s="319" t="s">
        <v>1216</v>
      </c>
    </row>
    <row r="3" spans="2:4" x14ac:dyDescent="0.3">
      <c r="B3" s="319" t="s">
        <v>1217</v>
      </c>
      <c r="C3" s="320" t="s">
        <v>1218</v>
      </c>
      <c r="D3" s="320" t="s">
        <v>1219</v>
      </c>
    </row>
    <row r="4" spans="2:4" ht="18" customHeight="1" x14ac:dyDescent="0.3">
      <c r="B4" s="349" t="s">
        <v>1236</v>
      </c>
      <c r="C4" s="325" t="s">
        <v>1220</v>
      </c>
      <c r="D4" s="346" t="s">
        <v>1223</v>
      </c>
    </row>
    <row r="5" spans="2:4" ht="18" customHeight="1" x14ac:dyDescent="0.3">
      <c r="B5" s="350"/>
      <c r="C5" s="324" t="s">
        <v>1221</v>
      </c>
      <c r="D5" s="347"/>
    </row>
    <row r="6" spans="2:4" ht="18" customHeight="1" x14ac:dyDescent="0.3">
      <c r="B6" s="351"/>
      <c r="C6" s="327" t="s">
        <v>1222</v>
      </c>
      <c r="D6" s="355"/>
    </row>
    <row r="7" spans="2:4" ht="25.5" customHeight="1" x14ac:dyDescent="0.3">
      <c r="B7" s="349" t="s">
        <v>1230</v>
      </c>
      <c r="C7" s="325" t="s">
        <v>1220</v>
      </c>
      <c r="D7" s="346" t="s">
        <v>1224</v>
      </c>
    </row>
    <row r="8" spans="2:4" ht="18" customHeight="1" x14ac:dyDescent="0.3">
      <c r="B8" s="350"/>
      <c r="C8" s="324" t="s">
        <v>1221</v>
      </c>
      <c r="D8" s="347"/>
    </row>
    <row r="9" spans="2:4" ht="18" customHeight="1" x14ac:dyDescent="0.3">
      <c r="B9" s="351"/>
      <c r="C9" s="327" t="s">
        <v>1222</v>
      </c>
      <c r="D9" s="355"/>
    </row>
    <row r="10" spans="2:4" ht="18" customHeight="1" x14ac:dyDescent="0.3">
      <c r="B10" s="349" t="s">
        <v>1231</v>
      </c>
      <c r="C10" s="325" t="s">
        <v>1220</v>
      </c>
      <c r="D10" s="346" t="s">
        <v>1225</v>
      </c>
    </row>
    <row r="11" spans="2:4" ht="18" customHeight="1" x14ac:dyDescent="0.3">
      <c r="B11" s="350"/>
      <c r="C11" s="324" t="s">
        <v>1221</v>
      </c>
      <c r="D11" s="347"/>
    </row>
    <row r="12" spans="2:4" ht="18" customHeight="1" x14ac:dyDescent="0.3">
      <c r="B12" s="351"/>
      <c r="C12" s="327" t="s">
        <v>1222</v>
      </c>
      <c r="D12" s="355"/>
    </row>
    <row r="13" spans="2:4" ht="18" customHeight="1" x14ac:dyDescent="0.3">
      <c r="B13" s="349" t="s">
        <v>1232</v>
      </c>
      <c r="C13" s="325" t="s">
        <v>1226</v>
      </c>
      <c r="D13" s="346" t="s">
        <v>1237</v>
      </c>
    </row>
    <row r="14" spans="2:4" ht="18" customHeight="1" x14ac:dyDescent="0.3">
      <c r="B14" s="350"/>
      <c r="C14" s="324" t="s">
        <v>1221</v>
      </c>
      <c r="D14" s="347"/>
    </row>
    <row r="15" spans="2:4" ht="18" customHeight="1" x14ac:dyDescent="0.3">
      <c r="B15" s="351"/>
      <c r="C15" s="327" t="s">
        <v>1227</v>
      </c>
      <c r="D15" s="355"/>
    </row>
    <row r="16" spans="2:4" ht="18" customHeight="1" x14ac:dyDescent="0.3">
      <c r="B16" s="349" t="s">
        <v>1235</v>
      </c>
      <c r="C16" s="325" t="s">
        <v>1226</v>
      </c>
      <c r="D16" s="346" t="s">
        <v>1238</v>
      </c>
    </row>
    <row r="17" spans="2:4" ht="18" customHeight="1" x14ac:dyDescent="0.3">
      <c r="B17" s="350"/>
      <c r="C17" s="324" t="s">
        <v>1221</v>
      </c>
      <c r="D17" s="347"/>
    </row>
    <row r="18" spans="2:4" ht="18" customHeight="1" x14ac:dyDescent="0.3">
      <c r="B18" s="351"/>
      <c r="C18" s="327" t="s">
        <v>1227</v>
      </c>
      <c r="D18" s="355"/>
    </row>
    <row r="19" spans="2:4" ht="18" customHeight="1" x14ac:dyDescent="0.3">
      <c r="B19" s="349" t="s">
        <v>1233</v>
      </c>
      <c r="C19" s="325" t="s">
        <v>1226</v>
      </c>
      <c r="D19" s="346" t="s">
        <v>1239</v>
      </c>
    </row>
    <row r="20" spans="2:4" ht="32.25" customHeight="1" x14ac:dyDescent="0.3">
      <c r="B20" s="350"/>
      <c r="C20" s="324" t="s">
        <v>1221</v>
      </c>
      <c r="D20" s="347"/>
    </row>
    <row r="21" spans="2:4" ht="18" customHeight="1" x14ac:dyDescent="0.3">
      <c r="B21" s="351"/>
      <c r="C21" s="327" t="s">
        <v>1227</v>
      </c>
      <c r="D21" s="355"/>
    </row>
    <row r="22" spans="2:4" ht="18" customHeight="1" x14ac:dyDescent="0.3">
      <c r="B22" s="349" t="s">
        <v>1234</v>
      </c>
      <c r="C22" s="325" t="s">
        <v>1226</v>
      </c>
      <c r="D22" s="346" t="s">
        <v>1229</v>
      </c>
    </row>
    <row r="23" spans="2:4" ht="18" customHeight="1" x14ac:dyDescent="0.3">
      <c r="B23" s="350"/>
      <c r="C23" s="324" t="s">
        <v>1228</v>
      </c>
      <c r="D23" s="347"/>
    </row>
    <row r="24" spans="2:4" ht="18" customHeight="1" thickBot="1" x14ac:dyDescent="0.35">
      <c r="B24" s="352"/>
      <c r="C24" s="330" t="s">
        <v>1222</v>
      </c>
      <c r="D24" s="348"/>
    </row>
    <row r="25" spans="2:4" ht="18" thickTop="1" thickBot="1" x14ac:dyDescent="0.35">
      <c r="B25" s="360"/>
      <c r="C25" s="360"/>
      <c r="D25" s="360"/>
    </row>
    <row r="26" spans="2:4" ht="17.25" thickTop="1" x14ac:dyDescent="0.3">
      <c r="B26" s="353" t="s">
        <v>1214</v>
      </c>
      <c r="C26" s="353"/>
      <c r="D26" s="317">
        <v>599</v>
      </c>
    </row>
    <row r="27" spans="2:4" x14ac:dyDescent="0.3">
      <c r="B27" s="354" t="s">
        <v>1215</v>
      </c>
      <c r="C27" s="354"/>
      <c r="D27" s="319" t="s">
        <v>1240</v>
      </c>
    </row>
    <row r="28" spans="2:4" x14ac:dyDescent="0.3">
      <c r="B28" s="319" t="s">
        <v>1217</v>
      </c>
      <c r="C28" s="320" t="s">
        <v>1218</v>
      </c>
      <c r="D28" s="320" t="s">
        <v>1219</v>
      </c>
    </row>
    <row r="29" spans="2:4" ht="16.5" customHeight="1" x14ac:dyDescent="0.3">
      <c r="B29" s="349" t="s">
        <v>1236</v>
      </c>
      <c r="C29" s="322" t="s">
        <v>1220</v>
      </c>
      <c r="D29" s="346" t="s">
        <v>1241</v>
      </c>
    </row>
    <row r="30" spans="2:4" x14ac:dyDescent="0.3">
      <c r="B30" s="350"/>
      <c r="C30" s="321" t="s">
        <v>1221</v>
      </c>
      <c r="D30" s="347"/>
    </row>
    <row r="31" spans="2:4" x14ac:dyDescent="0.3">
      <c r="B31" s="351"/>
      <c r="C31" s="323" t="s">
        <v>1222</v>
      </c>
      <c r="D31" s="355"/>
    </row>
    <row r="32" spans="2:4" ht="16.5" customHeight="1" x14ac:dyDescent="0.3">
      <c r="B32" s="349" t="s">
        <v>1230</v>
      </c>
      <c r="C32" s="322" t="s">
        <v>1226</v>
      </c>
      <c r="D32" s="346" t="s">
        <v>1242</v>
      </c>
    </row>
    <row r="33" spans="2:4" x14ac:dyDescent="0.3">
      <c r="B33" s="350"/>
      <c r="C33" s="321" t="s">
        <v>1221</v>
      </c>
      <c r="D33" s="347"/>
    </row>
    <row r="34" spans="2:4" x14ac:dyDescent="0.3">
      <c r="B34" s="351"/>
      <c r="C34" s="323" t="s">
        <v>1227</v>
      </c>
      <c r="D34" s="355"/>
    </row>
    <row r="35" spans="2:4" ht="16.5" customHeight="1" x14ac:dyDescent="0.3">
      <c r="B35" s="349" t="s">
        <v>1231</v>
      </c>
      <c r="C35" s="322" t="s">
        <v>1226</v>
      </c>
      <c r="D35" s="346" t="s">
        <v>1243</v>
      </c>
    </row>
    <row r="36" spans="2:4" x14ac:dyDescent="0.3">
      <c r="B36" s="350"/>
      <c r="C36" s="321" t="s">
        <v>1221</v>
      </c>
      <c r="D36" s="347"/>
    </row>
    <row r="37" spans="2:4" x14ac:dyDescent="0.3">
      <c r="B37" s="351"/>
      <c r="C37" s="323" t="s">
        <v>1227</v>
      </c>
      <c r="D37" s="355"/>
    </row>
    <row r="38" spans="2:4" ht="16.5" customHeight="1" x14ac:dyDescent="0.3">
      <c r="B38" s="349" t="s">
        <v>1232</v>
      </c>
      <c r="C38" s="322" t="s">
        <v>1220</v>
      </c>
      <c r="D38" s="346" t="s">
        <v>1244</v>
      </c>
    </row>
    <row r="39" spans="2:4" x14ac:dyDescent="0.3">
      <c r="B39" s="350"/>
      <c r="C39" s="321" t="s">
        <v>1221</v>
      </c>
      <c r="D39" s="347"/>
    </row>
    <row r="40" spans="2:4" x14ac:dyDescent="0.3">
      <c r="B40" s="351"/>
      <c r="C40" s="323" t="s">
        <v>1222</v>
      </c>
      <c r="D40" s="355"/>
    </row>
    <row r="41" spans="2:4" x14ac:dyDescent="0.3">
      <c r="B41" s="349" t="s">
        <v>1235</v>
      </c>
      <c r="C41" s="322" t="s">
        <v>1220</v>
      </c>
      <c r="D41" s="346" t="s">
        <v>1245</v>
      </c>
    </row>
    <row r="42" spans="2:4" x14ac:dyDescent="0.3">
      <c r="B42" s="350"/>
      <c r="C42" s="321" t="s">
        <v>1221</v>
      </c>
      <c r="D42" s="347"/>
    </row>
    <row r="43" spans="2:4" x14ac:dyDescent="0.3">
      <c r="B43" s="351"/>
      <c r="C43" s="323" t="s">
        <v>1222</v>
      </c>
      <c r="D43" s="355"/>
    </row>
    <row r="44" spans="2:4" ht="16.5" customHeight="1" x14ac:dyDescent="0.3">
      <c r="B44" s="349" t="s">
        <v>1233</v>
      </c>
      <c r="C44" s="322" t="s">
        <v>1226</v>
      </c>
      <c r="D44" s="346" t="s">
        <v>1246</v>
      </c>
    </row>
    <row r="45" spans="2:4" x14ac:dyDescent="0.3">
      <c r="B45" s="350"/>
      <c r="C45" s="321" t="s">
        <v>1221</v>
      </c>
      <c r="D45" s="347"/>
    </row>
    <row r="46" spans="2:4" x14ac:dyDescent="0.3">
      <c r="B46" s="351"/>
      <c r="C46" s="323" t="s">
        <v>1227</v>
      </c>
      <c r="D46" s="355"/>
    </row>
    <row r="47" spans="2:4" ht="16.5" customHeight="1" x14ac:dyDescent="0.3">
      <c r="B47" s="349" t="s">
        <v>1234</v>
      </c>
      <c r="C47" s="322" t="s">
        <v>1226</v>
      </c>
      <c r="D47" s="346" t="s">
        <v>1247</v>
      </c>
    </row>
    <row r="48" spans="2:4" x14ac:dyDescent="0.3">
      <c r="B48" s="350"/>
      <c r="C48" s="321" t="s">
        <v>1221</v>
      </c>
      <c r="D48" s="347"/>
    </row>
    <row r="49" spans="2:4" ht="17.25" thickBot="1" x14ac:dyDescent="0.35">
      <c r="B49" s="352"/>
      <c r="C49" s="329" t="s">
        <v>1227</v>
      </c>
      <c r="D49" s="348"/>
    </row>
    <row r="50" spans="2:4" ht="18" thickTop="1" thickBot="1" x14ac:dyDescent="0.35"/>
    <row r="51" spans="2:4" ht="17.25" thickTop="1" x14ac:dyDescent="0.3">
      <c r="B51" s="353" t="s">
        <v>1214</v>
      </c>
      <c r="C51" s="353"/>
      <c r="D51" s="317">
        <v>277</v>
      </c>
    </row>
    <row r="52" spans="2:4" x14ac:dyDescent="0.3">
      <c r="B52" s="354" t="s">
        <v>1215</v>
      </c>
      <c r="C52" s="354"/>
      <c r="D52" s="319" t="s">
        <v>1248</v>
      </c>
    </row>
    <row r="53" spans="2:4" x14ac:dyDescent="0.3">
      <c r="B53" s="319" t="s">
        <v>1217</v>
      </c>
      <c r="C53" s="320" t="s">
        <v>1218</v>
      </c>
      <c r="D53" s="320" t="s">
        <v>1219</v>
      </c>
    </row>
    <row r="54" spans="2:4" ht="24" customHeight="1" x14ac:dyDescent="0.3">
      <c r="B54" s="349" t="s">
        <v>1236</v>
      </c>
      <c r="C54" s="322" t="s">
        <v>1220</v>
      </c>
      <c r="D54" s="346" t="s">
        <v>1249</v>
      </c>
    </row>
    <row r="55" spans="2:4" ht="24" customHeight="1" x14ac:dyDescent="0.3">
      <c r="B55" s="350"/>
      <c r="C55" s="321" t="s">
        <v>1221</v>
      </c>
      <c r="D55" s="347"/>
    </row>
    <row r="56" spans="2:4" ht="24" customHeight="1" x14ac:dyDescent="0.3">
      <c r="B56" s="351"/>
      <c r="C56" s="323" t="s">
        <v>1222</v>
      </c>
      <c r="D56" s="355"/>
    </row>
    <row r="57" spans="2:4" ht="24" customHeight="1" x14ac:dyDescent="0.3">
      <c r="B57" s="349" t="s">
        <v>1230</v>
      </c>
      <c r="C57" s="322" t="s">
        <v>1220</v>
      </c>
      <c r="D57" s="346" t="s">
        <v>1250</v>
      </c>
    </row>
    <row r="58" spans="2:4" ht="24" customHeight="1" x14ac:dyDescent="0.3">
      <c r="B58" s="350"/>
      <c r="C58" s="321" t="s">
        <v>1221</v>
      </c>
      <c r="D58" s="347"/>
    </row>
    <row r="59" spans="2:4" ht="24" customHeight="1" x14ac:dyDescent="0.3">
      <c r="B59" s="351"/>
      <c r="C59" s="323" t="s">
        <v>1222</v>
      </c>
      <c r="D59" s="355"/>
    </row>
    <row r="60" spans="2:4" ht="24" customHeight="1" x14ac:dyDescent="0.3">
      <c r="B60" s="349" t="s">
        <v>1231</v>
      </c>
      <c r="C60" s="322" t="s">
        <v>1226</v>
      </c>
      <c r="D60" s="346" t="s">
        <v>1251</v>
      </c>
    </row>
    <row r="61" spans="2:4" ht="24" customHeight="1" x14ac:dyDescent="0.3">
      <c r="B61" s="350"/>
      <c r="C61" s="321" t="s">
        <v>1221</v>
      </c>
      <c r="D61" s="347"/>
    </row>
    <row r="62" spans="2:4" ht="24" customHeight="1" x14ac:dyDescent="0.3">
      <c r="B62" s="351"/>
      <c r="C62" s="323" t="s">
        <v>1227</v>
      </c>
      <c r="D62" s="355"/>
    </row>
    <row r="63" spans="2:4" ht="24" customHeight="1" x14ac:dyDescent="0.3">
      <c r="B63" s="349" t="s">
        <v>1232</v>
      </c>
      <c r="C63" s="322" t="s">
        <v>1226</v>
      </c>
      <c r="D63" s="346" t="s">
        <v>1252</v>
      </c>
    </row>
    <row r="64" spans="2:4" ht="24" customHeight="1" x14ac:dyDescent="0.3">
      <c r="B64" s="350"/>
      <c r="C64" s="321" t="s">
        <v>1221</v>
      </c>
      <c r="D64" s="347"/>
    </row>
    <row r="65" spans="2:4" ht="24" customHeight="1" x14ac:dyDescent="0.3">
      <c r="B65" s="351"/>
      <c r="C65" s="323" t="s">
        <v>1227</v>
      </c>
      <c r="D65" s="355"/>
    </row>
    <row r="66" spans="2:4" ht="24" customHeight="1" x14ac:dyDescent="0.3">
      <c r="B66" s="349" t="s">
        <v>1235</v>
      </c>
      <c r="C66" s="322" t="s">
        <v>1220</v>
      </c>
      <c r="D66" s="346" t="s">
        <v>1253</v>
      </c>
    </row>
    <row r="67" spans="2:4" ht="24" customHeight="1" x14ac:dyDescent="0.3">
      <c r="B67" s="350"/>
      <c r="C67" s="321" t="s">
        <v>1221</v>
      </c>
      <c r="D67" s="347"/>
    </row>
    <row r="68" spans="2:4" ht="24" customHeight="1" x14ac:dyDescent="0.3">
      <c r="B68" s="351"/>
      <c r="C68" s="323" t="s">
        <v>1222</v>
      </c>
      <c r="D68" s="355"/>
    </row>
    <row r="69" spans="2:4" ht="24" customHeight="1" x14ac:dyDescent="0.3">
      <c r="B69" s="349" t="s">
        <v>1233</v>
      </c>
      <c r="C69" s="322" t="s">
        <v>1220</v>
      </c>
      <c r="D69" s="346" t="s">
        <v>1254</v>
      </c>
    </row>
    <row r="70" spans="2:4" ht="24" customHeight="1" x14ac:dyDescent="0.3">
      <c r="B70" s="350"/>
      <c r="C70" s="321" t="s">
        <v>1221</v>
      </c>
      <c r="D70" s="347"/>
    </row>
    <row r="71" spans="2:4" ht="24" customHeight="1" x14ac:dyDescent="0.3">
      <c r="B71" s="351"/>
      <c r="C71" s="323" t="s">
        <v>1222</v>
      </c>
      <c r="D71" s="355"/>
    </row>
    <row r="72" spans="2:4" ht="24" customHeight="1" x14ac:dyDescent="0.3">
      <c r="B72" s="349" t="s">
        <v>1234</v>
      </c>
      <c r="C72" s="322" t="s">
        <v>1226</v>
      </c>
      <c r="D72" s="346" t="s">
        <v>1255</v>
      </c>
    </row>
    <row r="73" spans="2:4" ht="24" customHeight="1" x14ac:dyDescent="0.3">
      <c r="B73" s="350"/>
      <c r="C73" s="321" t="s">
        <v>1228</v>
      </c>
      <c r="D73" s="347"/>
    </row>
    <row r="74" spans="2:4" ht="24" customHeight="1" thickBot="1" x14ac:dyDescent="0.35">
      <c r="B74" s="352"/>
      <c r="C74" s="329" t="s">
        <v>1222</v>
      </c>
      <c r="D74" s="348"/>
    </row>
    <row r="75" spans="2:4" ht="18" thickTop="1" thickBot="1" x14ac:dyDescent="0.35"/>
    <row r="76" spans="2:4" ht="17.25" thickTop="1" x14ac:dyDescent="0.3">
      <c r="B76" s="353" t="s">
        <v>1214</v>
      </c>
      <c r="C76" s="353"/>
      <c r="D76" s="317">
        <v>286</v>
      </c>
    </row>
    <row r="77" spans="2:4" x14ac:dyDescent="0.3">
      <c r="B77" s="354" t="s">
        <v>1215</v>
      </c>
      <c r="C77" s="354"/>
      <c r="D77" s="319" t="s">
        <v>1256</v>
      </c>
    </row>
    <row r="78" spans="2:4" x14ac:dyDescent="0.3">
      <c r="B78" s="319" t="s">
        <v>1217</v>
      </c>
      <c r="C78" s="319" t="s">
        <v>1218</v>
      </c>
      <c r="D78" s="320" t="s">
        <v>1219</v>
      </c>
    </row>
    <row r="79" spans="2:4" ht="16.5" customHeight="1" x14ac:dyDescent="0.3">
      <c r="B79" s="349" t="s">
        <v>1236</v>
      </c>
      <c r="C79" s="322" t="s">
        <v>1220</v>
      </c>
      <c r="D79" s="325" t="s">
        <v>1257</v>
      </c>
    </row>
    <row r="80" spans="2:4" x14ac:dyDescent="0.3">
      <c r="B80" s="350"/>
      <c r="C80" s="321" t="s">
        <v>1221</v>
      </c>
      <c r="D80" s="324" t="s">
        <v>1258</v>
      </c>
    </row>
    <row r="81" spans="2:4" x14ac:dyDescent="0.3">
      <c r="B81" s="351"/>
      <c r="C81" s="323" t="s">
        <v>1222</v>
      </c>
      <c r="D81" s="326"/>
    </row>
    <row r="82" spans="2:4" ht="16.5" customHeight="1" x14ac:dyDescent="0.3">
      <c r="B82" s="349" t="s">
        <v>1230</v>
      </c>
      <c r="C82" s="322" t="s">
        <v>1220</v>
      </c>
      <c r="D82" s="346" t="s">
        <v>1259</v>
      </c>
    </row>
    <row r="83" spans="2:4" x14ac:dyDescent="0.3">
      <c r="B83" s="350"/>
      <c r="C83" s="321" t="s">
        <v>1221</v>
      </c>
      <c r="D83" s="347"/>
    </row>
    <row r="84" spans="2:4" x14ac:dyDescent="0.3">
      <c r="B84" s="351"/>
      <c r="C84" s="323" t="s">
        <v>1222</v>
      </c>
      <c r="D84" s="355"/>
    </row>
    <row r="85" spans="2:4" ht="16.5" customHeight="1" x14ac:dyDescent="0.3">
      <c r="B85" s="349" t="s">
        <v>1231</v>
      </c>
      <c r="C85" s="322" t="s">
        <v>1220</v>
      </c>
      <c r="D85" s="346" t="s">
        <v>1260</v>
      </c>
    </row>
    <row r="86" spans="2:4" x14ac:dyDescent="0.3">
      <c r="B86" s="350"/>
      <c r="C86" s="321" t="s">
        <v>1221</v>
      </c>
      <c r="D86" s="347"/>
    </row>
    <row r="87" spans="2:4" ht="24" customHeight="1" x14ac:dyDescent="0.3">
      <c r="B87" s="351"/>
      <c r="C87" s="323" t="s">
        <v>1222</v>
      </c>
      <c r="D87" s="355"/>
    </row>
    <row r="88" spans="2:4" ht="48" x14ac:dyDescent="0.3">
      <c r="B88" s="349" t="s">
        <v>1232</v>
      </c>
      <c r="C88" s="322" t="s">
        <v>1220</v>
      </c>
      <c r="D88" s="325" t="s">
        <v>1261</v>
      </c>
    </row>
    <row r="89" spans="2:4" ht="24" x14ac:dyDescent="0.3">
      <c r="B89" s="350"/>
      <c r="C89" s="321" t="s">
        <v>1221</v>
      </c>
      <c r="D89" s="324" t="s">
        <v>1262</v>
      </c>
    </row>
    <row r="90" spans="2:4" ht="72" x14ac:dyDescent="0.3">
      <c r="B90" s="351"/>
      <c r="C90" s="321" t="s">
        <v>1222</v>
      </c>
      <c r="D90" s="324" t="s">
        <v>1270</v>
      </c>
    </row>
    <row r="91" spans="2:4" x14ac:dyDescent="0.3">
      <c r="B91" s="349" t="s">
        <v>1235</v>
      </c>
      <c r="C91" s="322" t="s">
        <v>1220</v>
      </c>
      <c r="D91" s="325" t="s">
        <v>1263</v>
      </c>
    </row>
    <row r="92" spans="2:4" ht="16.5" customHeight="1" x14ac:dyDescent="0.3">
      <c r="B92" s="350"/>
      <c r="C92" s="321" t="s">
        <v>1221</v>
      </c>
      <c r="D92" s="324" t="s">
        <v>1264</v>
      </c>
    </row>
    <row r="93" spans="2:4" ht="36" x14ac:dyDescent="0.3">
      <c r="B93" s="351"/>
      <c r="C93" s="321" t="s">
        <v>1222</v>
      </c>
      <c r="D93" s="324" t="s">
        <v>1271</v>
      </c>
    </row>
    <row r="94" spans="2:4" ht="16.5" customHeight="1" x14ac:dyDescent="0.3">
      <c r="B94" s="349" t="s">
        <v>1233</v>
      </c>
      <c r="C94" s="322" t="s">
        <v>1226</v>
      </c>
      <c r="D94" s="325" t="s">
        <v>1265</v>
      </c>
    </row>
    <row r="95" spans="2:4" x14ac:dyDescent="0.3">
      <c r="B95" s="350"/>
      <c r="C95" s="321" t="s">
        <v>1221</v>
      </c>
      <c r="D95" s="324" t="s">
        <v>1266</v>
      </c>
    </row>
    <row r="96" spans="2:4" x14ac:dyDescent="0.3">
      <c r="B96" s="351"/>
      <c r="C96" s="323" t="s">
        <v>1227</v>
      </c>
      <c r="D96" s="327" t="s">
        <v>1267</v>
      </c>
    </row>
    <row r="97" spans="2:4" ht="24" x14ac:dyDescent="0.3">
      <c r="B97" s="349" t="s">
        <v>1234</v>
      </c>
      <c r="C97" s="322" t="s">
        <v>1226</v>
      </c>
      <c r="D97" s="325" t="s">
        <v>1268</v>
      </c>
    </row>
    <row r="98" spans="2:4" ht="36" x14ac:dyDescent="0.3">
      <c r="B98" s="350"/>
      <c r="C98" s="321" t="s">
        <v>1228</v>
      </c>
      <c r="D98" s="324" t="s">
        <v>1269</v>
      </c>
    </row>
    <row r="99" spans="2:4" ht="17.25" thickBot="1" x14ac:dyDescent="0.35">
      <c r="B99" s="352"/>
      <c r="C99" s="329" t="s">
        <v>1222</v>
      </c>
      <c r="D99" s="328"/>
    </row>
    <row r="100" spans="2:4" ht="18" thickTop="1" thickBot="1" x14ac:dyDescent="0.35"/>
    <row r="101" spans="2:4" ht="17.25" thickTop="1" x14ac:dyDescent="0.3">
      <c r="B101" s="353" t="s">
        <v>1214</v>
      </c>
      <c r="C101" s="353"/>
      <c r="D101" s="317">
        <v>287</v>
      </c>
    </row>
    <row r="102" spans="2:4" x14ac:dyDescent="0.3">
      <c r="B102" s="354" t="s">
        <v>1215</v>
      </c>
      <c r="C102" s="354"/>
      <c r="D102" s="319" t="s">
        <v>1272</v>
      </c>
    </row>
    <row r="103" spans="2:4" x14ac:dyDescent="0.3">
      <c r="B103" s="319" t="s">
        <v>1217</v>
      </c>
      <c r="C103" s="319" t="s">
        <v>1218</v>
      </c>
      <c r="D103" s="320" t="s">
        <v>1219</v>
      </c>
    </row>
    <row r="104" spans="2:4" ht="24" customHeight="1" x14ac:dyDescent="0.3">
      <c r="B104" s="349" t="s">
        <v>1236</v>
      </c>
      <c r="C104" s="322" t="s">
        <v>1220</v>
      </c>
      <c r="D104" s="346" t="s">
        <v>1273</v>
      </c>
    </row>
    <row r="105" spans="2:4" ht="24" customHeight="1" x14ac:dyDescent="0.3">
      <c r="B105" s="350"/>
      <c r="C105" s="321" t="s">
        <v>1221</v>
      </c>
      <c r="D105" s="347"/>
    </row>
    <row r="106" spans="2:4" ht="24" customHeight="1" x14ac:dyDescent="0.3">
      <c r="B106" s="351"/>
      <c r="C106" s="323" t="s">
        <v>1222</v>
      </c>
      <c r="D106" s="355"/>
    </row>
    <row r="107" spans="2:4" ht="24" customHeight="1" x14ac:dyDescent="0.3">
      <c r="B107" s="349" t="s">
        <v>1230</v>
      </c>
      <c r="C107" s="322" t="s">
        <v>1220</v>
      </c>
      <c r="D107" s="346" t="s">
        <v>1275</v>
      </c>
    </row>
    <row r="108" spans="2:4" ht="24" customHeight="1" x14ac:dyDescent="0.3">
      <c r="B108" s="350"/>
      <c r="C108" s="321" t="s">
        <v>1221</v>
      </c>
      <c r="D108" s="347"/>
    </row>
    <row r="109" spans="2:4" ht="24" customHeight="1" x14ac:dyDescent="0.3">
      <c r="B109" s="351"/>
      <c r="C109" s="323" t="s">
        <v>1222</v>
      </c>
      <c r="D109" s="355"/>
    </row>
    <row r="110" spans="2:4" ht="24" customHeight="1" x14ac:dyDescent="0.3">
      <c r="B110" s="349" t="s">
        <v>1231</v>
      </c>
      <c r="C110" s="322" t="s">
        <v>1220</v>
      </c>
      <c r="D110" s="346" t="s">
        <v>1274</v>
      </c>
    </row>
    <row r="111" spans="2:4" ht="24" customHeight="1" x14ac:dyDescent="0.3">
      <c r="B111" s="350"/>
      <c r="C111" s="321" t="s">
        <v>1221</v>
      </c>
      <c r="D111" s="347"/>
    </row>
    <row r="112" spans="2:4" ht="24" customHeight="1" x14ac:dyDescent="0.3">
      <c r="B112" s="351"/>
      <c r="C112" s="323" t="s">
        <v>1222</v>
      </c>
      <c r="D112" s="355"/>
    </row>
    <row r="113" spans="2:4" ht="24" customHeight="1" x14ac:dyDescent="0.3">
      <c r="B113" s="349" t="s">
        <v>1232</v>
      </c>
      <c r="C113" s="322" t="s">
        <v>1220</v>
      </c>
      <c r="D113" s="346" t="s">
        <v>1276</v>
      </c>
    </row>
    <row r="114" spans="2:4" ht="24" customHeight="1" x14ac:dyDescent="0.3">
      <c r="B114" s="350"/>
      <c r="C114" s="321" t="s">
        <v>1221</v>
      </c>
      <c r="D114" s="347"/>
    </row>
    <row r="115" spans="2:4" ht="24" customHeight="1" x14ac:dyDescent="0.3">
      <c r="B115" s="351"/>
      <c r="C115" s="321" t="s">
        <v>1222</v>
      </c>
      <c r="D115" s="355"/>
    </row>
    <row r="116" spans="2:4" ht="24" customHeight="1" x14ac:dyDescent="0.3">
      <c r="B116" s="349" t="s">
        <v>1235</v>
      </c>
      <c r="C116" s="322" t="s">
        <v>1226</v>
      </c>
      <c r="D116" s="346" t="s">
        <v>1277</v>
      </c>
    </row>
    <row r="117" spans="2:4" ht="24" customHeight="1" x14ac:dyDescent="0.3">
      <c r="B117" s="350"/>
      <c r="C117" s="321" t="s">
        <v>1221</v>
      </c>
      <c r="D117" s="347"/>
    </row>
    <row r="118" spans="2:4" ht="24" customHeight="1" x14ac:dyDescent="0.3">
      <c r="B118" s="351"/>
      <c r="C118" s="323" t="s">
        <v>1227</v>
      </c>
      <c r="D118" s="355"/>
    </row>
    <row r="119" spans="2:4" ht="24" customHeight="1" x14ac:dyDescent="0.3">
      <c r="B119" s="349" t="s">
        <v>1233</v>
      </c>
      <c r="C119" s="322" t="s">
        <v>1220</v>
      </c>
      <c r="D119" s="346" t="s">
        <v>1278</v>
      </c>
    </row>
    <row r="120" spans="2:4" ht="24" customHeight="1" x14ac:dyDescent="0.3">
      <c r="B120" s="350"/>
      <c r="C120" s="321" t="s">
        <v>1221</v>
      </c>
      <c r="D120" s="347"/>
    </row>
    <row r="121" spans="2:4" ht="24" customHeight="1" x14ac:dyDescent="0.3">
      <c r="B121" s="351"/>
      <c r="C121" s="323" t="s">
        <v>1222</v>
      </c>
      <c r="D121" s="355"/>
    </row>
    <row r="122" spans="2:4" ht="24" customHeight="1" x14ac:dyDescent="0.3">
      <c r="B122" s="349" t="s">
        <v>1234</v>
      </c>
      <c r="C122" s="322" t="s">
        <v>1226</v>
      </c>
      <c r="D122" s="346" t="s">
        <v>1279</v>
      </c>
    </row>
    <row r="123" spans="2:4" ht="24" customHeight="1" x14ac:dyDescent="0.3">
      <c r="B123" s="350"/>
      <c r="C123" s="321" t="s">
        <v>1221</v>
      </c>
      <c r="D123" s="347"/>
    </row>
    <row r="124" spans="2:4" ht="24" customHeight="1" thickBot="1" x14ac:dyDescent="0.35">
      <c r="B124" s="352"/>
      <c r="C124" s="332" t="s">
        <v>1227</v>
      </c>
      <c r="D124" s="359"/>
    </row>
    <row r="125" spans="2:4" ht="18" thickTop="1" thickBot="1" x14ac:dyDescent="0.35"/>
    <row r="126" spans="2:4" ht="17.25" thickTop="1" x14ac:dyDescent="0.3">
      <c r="B126" s="353" t="s">
        <v>1214</v>
      </c>
      <c r="C126" s="353"/>
      <c r="D126" s="317">
        <v>300</v>
      </c>
    </row>
    <row r="127" spans="2:4" x14ac:dyDescent="0.3">
      <c r="B127" s="354" t="s">
        <v>1215</v>
      </c>
      <c r="C127" s="354"/>
      <c r="D127" s="319" t="s">
        <v>1280</v>
      </c>
    </row>
    <row r="128" spans="2:4" x14ac:dyDescent="0.3">
      <c r="B128" s="319" t="s">
        <v>1217</v>
      </c>
      <c r="C128" s="319" t="s">
        <v>1218</v>
      </c>
      <c r="D128" s="320" t="s">
        <v>1219</v>
      </c>
    </row>
    <row r="129" spans="2:4" ht="24" x14ac:dyDescent="0.3">
      <c r="B129" s="349" t="s">
        <v>1236</v>
      </c>
      <c r="C129" s="322" t="s">
        <v>1220</v>
      </c>
      <c r="D129" s="325" t="s">
        <v>1281</v>
      </c>
    </row>
    <row r="130" spans="2:4" ht="36" x14ac:dyDescent="0.3">
      <c r="B130" s="350"/>
      <c r="C130" s="321" t="s">
        <v>1221</v>
      </c>
      <c r="D130" s="324" t="s">
        <v>1282</v>
      </c>
    </row>
    <row r="131" spans="2:4" x14ac:dyDescent="0.3">
      <c r="B131" s="351"/>
      <c r="C131" s="323" t="s">
        <v>1222</v>
      </c>
      <c r="D131" s="327" t="s">
        <v>1283</v>
      </c>
    </row>
    <row r="132" spans="2:4" ht="24" x14ac:dyDescent="0.3">
      <c r="B132" s="349" t="s">
        <v>1230</v>
      </c>
      <c r="C132" s="322" t="s">
        <v>1220</v>
      </c>
      <c r="D132" s="325" t="s">
        <v>1284</v>
      </c>
    </row>
    <row r="133" spans="2:4" ht="24" x14ac:dyDescent="0.3">
      <c r="B133" s="350"/>
      <c r="C133" s="321" t="s">
        <v>1221</v>
      </c>
      <c r="D133" s="324" t="s">
        <v>1285</v>
      </c>
    </row>
    <row r="134" spans="2:4" ht="36" x14ac:dyDescent="0.3">
      <c r="B134" s="351"/>
      <c r="C134" s="323" t="s">
        <v>1222</v>
      </c>
      <c r="D134" s="327" t="s">
        <v>1286</v>
      </c>
    </row>
    <row r="135" spans="2:4" ht="24" x14ac:dyDescent="0.3">
      <c r="B135" s="349" t="s">
        <v>1231</v>
      </c>
      <c r="C135" s="322" t="s">
        <v>1220</v>
      </c>
      <c r="D135" s="325" t="s">
        <v>1287</v>
      </c>
    </row>
    <row r="136" spans="2:4" x14ac:dyDescent="0.3">
      <c r="B136" s="350"/>
      <c r="C136" s="321" t="s">
        <v>1221</v>
      </c>
      <c r="D136" s="324" t="s">
        <v>1288</v>
      </c>
    </row>
    <row r="137" spans="2:4" ht="24" x14ac:dyDescent="0.3">
      <c r="B137" s="351"/>
      <c r="C137" s="323" t="s">
        <v>1222</v>
      </c>
      <c r="D137" s="327" t="s">
        <v>1289</v>
      </c>
    </row>
    <row r="138" spans="2:4" ht="24" x14ac:dyDescent="0.3">
      <c r="B138" s="349" t="s">
        <v>1232</v>
      </c>
      <c r="C138" s="322" t="s">
        <v>1220</v>
      </c>
      <c r="D138" s="325" t="s">
        <v>1290</v>
      </c>
    </row>
    <row r="139" spans="2:4" ht="24" x14ac:dyDescent="0.3">
      <c r="B139" s="350"/>
      <c r="C139" s="321" t="s">
        <v>1221</v>
      </c>
      <c r="D139" s="324" t="s">
        <v>1291</v>
      </c>
    </row>
    <row r="140" spans="2:4" ht="24" x14ac:dyDescent="0.3">
      <c r="B140" s="351"/>
      <c r="C140" s="323" t="s">
        <v>1222</v>
      </c>
      <c r="D140" s="327" t="s">
        <v>1292</v>
      </c>
    </row>
    <row r="141" spans="2:4" ht="24" x14ac:dyDescent="0.3">
      <c r="B141" s="349" t="s">
        <v>1235</v>
      </c>
      <c r="C141" s="322" t="s">
        <v>1220</v>
      </c>
      <c r="D141" s="325" t="s">
        <v>1293</v>
      </c>
    </row>
    <row r="142" spans="2:4" ht="48" x14ac:dyDescent="0.3">
      <c r="B142" s="350"/>
      <c r="C142" s="321" t="s">
        <v>1221</v>
      </c>
      <c r="D142" s="324" t="s">
        <v>1294</v>
      </c>
    </row>
    <row r="143" spans="2:4" x14ac:dyDescent="0.3">
      <c r="B143" s="351"/>
      <c r="C143" s="323" t="s">
        <v>1222</v>
      </c>
      <c r="D143" s="326"/>
    </row>
    <row r="144" spans="2:4" x14ac:dyDescent="0.3">
      <c r="B144" s="349" t="s">
        <v>1233</v>
      </c>
      <c r="C144" s="322" t="s">
        <v>1220</v>
      </c>
      <c r="D144" s="325" t="s">
        <v>1265</v>
      </c>
    </row>
    <row r="145" spans="2:4" x14ac:dyDescent="0.3">
      <c r="B145" s="350"/>
      <c r="C145" s="321" t="s">
        <v>1221</v>
      </c>
      <c r="D145" s="324" t="s">
        <v>1295</v>
      </c>
    </row>
    <row r="146" spans="2:4" ht="36" x14ac:dyDescent="0.3">
      <c r="B146" s="351"/>
      <c r="C146" s="321" t="s">
        <v>1222</v>
      </c>
      <c r="D146" s="324" t="s">
        <v>1299</v>
      </c>
    </row>
    <row r="147" spans="2:4" x14ac:dyDescent="0.3">
      <c r="B147" s="349" t="s">
        <v>1234</v>
      </c>
      <c r="C147" s="322" t="s">
        <v>1296</v>
      </c>
      <c r="D147" s="325" t="s">
        <v>1297</v>
      </c>
    </row>
    <row r="148" spans="2:4" x14ac:dyDescent="0.3">
      <c r="B148" s="350"/>
      <c r="C148" s="321" t="s">
        <v>1228</v>
      </c>
      <c r="D148" s="324" t="s">
        <v>1298</v>
      </c>
    </row>
    <row r="149" spans="2:4" ht="17.25" thickBot="1" x14ac:dyDescent="0.35">
      <c r="B149" s="352"/>
      <c r="C149" s="329" t="s">
        <v>1222</v>
      </c>
      <c r="D149" s="328"/>
    </row>
    <row r="150" spans="2:4" ht="18" thickTop="1" thickBot="1" x14ac:dyDescent="0.35"/>
    <row r="151" spans="2:4" ht="17.25" thickTop="1" x14ac:dyDescent="0.3">
      <c r="B151" s="353" t="s">
        <v>1214</v>
      </c>
      <c r="C151" s="353"/>
      <c r="D151" s="317">
        <v>297</v>
      </c>
    </row>
    <row r="152" spans="2:4" x14ac:dyDescent="0.3">
      <c r="B152" s="354" t="s">
        <v>1215</v>
      </c>
      <c r="C152" s="354"/>
      <c r="D152" s="319" t="s">
        <v>1300</v>
      </c>
    </row>
    <row r="153" spans="2:4" x14ac:dyDescent="0.3">
      <c r="B153" s="319" t="s">
        <v>1217</v>
      </c>
      <c r="C153" s="319" t="s">
        <v>1218</v>
      </c>
      <c r="D153" s="320" t="s">
        <v>1219</v>
      </c>
    </row>
    <row r="154" spans="2:4" ht="24" x14ac:dyDescent="0.3">
      <c r="B154" s="349" t="s">
        <v>1236</v>
      </c>
      <c r="C154" s="322" t="s">
        <v>1220</v>
      </c>
      <c r="D154" s="322" t="s">
        <v>1301</v>
      </c>
    </row>
    <row r="155" spans="2:4" ht="36" x14ac:dyDescent="0.3">
      <c r="B155" s="350"/>
      <c r="C155" s="321" t="s">
        <v>1221</v>
      </c>
      <c r="D155" s="321" t="s">
        <v>1302</v>
      </c>
    </row>
    <row r="156" spans="2:4" x14ac:dyDescent="0.3">
      <c r="B156" s="351"/>
      <c r="C156" s="323" t="s">
        <v>1222</v>
      </c>
      <c r="D156" s="326"/>
    </row>
    <row r="157" spans="2:4" ht="48" x14ac:dyDescent="0.3">
      <c r="B157" s="349" t="s">
        <v>1230</v>
      </c>
      <c r="C157" s="322" t="s">
        <v>1220</v>
      </c>
      <c r="D157" s="322" t="s">
        <v>1303</v>
      </c>
    </row>
    <row r="158" spans="2:4" x14ac:dyDescent="0.3">
      <c r="B158" s="350"/>
      <c r="C158" s="321" t="s">
        <v>1221</v>
      </c>
      <c r="D158" s="321" t="s">
        <v>1304</v>
      </c>
    </row>
    <row r="159" spans="2:4" x14ac:dyDescent="0.3">
      <c r="B159" s="351"/>
      <c r="C159" s="323" t="s">
        <v>1222</v>
      </c>
      <c r="D159" s="323" t="s">
        <v>1305</v>
      </c>
    </row>
    <row r="160" spans="2:4" ht="24" x14ac:dyDescent="0.3">
      <c r="B160" s="349" t="s">
        <v>1231</v>
      </c>
      <c r="C160" s="322" t="s">
        <v>1220</v>
      </c>
      <c r="D160" s="322" t="s">
        <v>1306</v>
      </c>
    </row>
    <row r="161" spans="2:4" ht="24" x14ac:dyDescent="0.3">
      <c r="B161" s="350"/>
      <c r="C161" s="321" t="s">
        <v>1221</v>
      </c>
      <c r="D161" s="321" t="s">
        <v>1307</v>
      </c>
    </row>
    <row r="162" spans="2:4" ht="24" customHeight="1" x14ac:dyDescent="0.3">
      <c r="B162" s="351"/>
      <c r="C162" s="323" t="s">
        <v>1222</v>
      </c>
      <c r="D162" s="326"/>
    </row>
    <row r="163" spans="2:4" x14ac:dyDescent="0.3">
      <c r="B163" s="349" t="s">
        <v>1232</v>
      </c>
      <c r="C163" s="322" t="s">
        <v>1226</v>
      </c>
      <c r="D163" s="356" t="s">
        <v>1308</v>
      </c>
    </row>
    <row r="164" spans="2:4" x14ac:dyDescent="0.3">
      <c r="B164" s="350"/>
      <c r="C164" s="321" t="s">
        <v>1221</v>
      </c>
      <c r="D164" s="357"/>
    </row>
    <row r="165" spans="2:4" x14ac:dyDescent="0.3">
      <c r="B165" s="351"/>
      <c r="C165" s="323" t="s">
        <v>1227</v>
      </c>
      <c r="D165" s="358"/>
    </row>
    <row r="166" spans="2:4" ht="24" x14ac:dyDescent="0.3">
      <c r="B166" s="349" t="s">
        <v>1235</v>
      </c>
      <c r="C166" s="322" t="s">
        <v>1220</v>
      </c>
      <c r="D166" s="322" t="s">
        <v>1309</v>
      </c>
    </row>
    <row r="167" spans="2:4" x14ac:dyDescent="0.3">
      <c r="B167" s="350"/>
      <c r="C167" s="321" t="s">
        <v>1221</v>
      </c>
      <c r="D167" s="321" t="s">
        <v>1310</v>
      </c>
    </row>
    <row r="168" spans="2:4" x14ac:dyDescent="0.3">
      <c r="B168" s="351"/>
      <c r="C168" s="323" t="s">
        <v>1222</v>
      </c>
      <c r="D168" s="326"/>
    </row>
    <row r="169" spans="2:4" x14ac:dyDescent="0.3">
      <c r="B169" s="349" t="s">
        <v>1233</v>
      </c>
      <c r="C169" s="322" t="s">
        <v>1220</v>
      </c>
      <c r="D169" s="322" t="s">
        <v>1265</v>
      </c>
    </row>
    <row r="170" spans="2:4" ht="48" x14ac:dyDescent="0.3">
      <c r="B170" s="350"/>
      <c r="C170" s="321" t="s">
        <v>1221</v>
      </c>
      <c r="D170" s="321" t="s">
        <v>1311</v>
      </c>
    </row>
    <row r="171" spans="2:4" ht="36" x14ac:dyDescent="0.3">
      <c r="B171" s="351"/>
      <c r="C171" s="321" t="s">
        <v>1222</v>
      </c>
      <c r="D171" s="321" t="s">
        <v>1312</v>
      </c>
    </row>
    <row r="172" spans="2:4" ht="89.25" customHeight="1" x14ac:dyDescent="0.3">
      <c r="B172" s="349" t="s">
        <v>1234</v>
      </c>
      <c r="C172" s="322" t="s">
        <v>1226</v>
      </c>
      <c r="D172" s="322" t="s">
        <v>1313</v>
      </c>
    </row>
    <row r="173" spans="2:4" ht="24" x14ac:dyDescent="0.3">
      <c r="B173" s="350"/>
      <c r="C173" s="333" t="s">
        <v>1221</v>
      </c>
      <c r="D173" s="333" t="s">
        <v>1314</v>
      </c>
    </row>
    <row r="174" spans="2:4" ht="36.75" thickBot="1" x14ac:dyDescent="0.35">
      <c r="B174" s="352"/>
      <c r="C174" s="332" t="s">
        <v>1227</v>
      </c>
      <c r="D174" s="332" t="s">
        <v>1315</v>
      </c>
    </row>
    <row r="175" spans="2:4" ht="18" thickTop="1" thickBot="1" x14ac:dyDescent="0.35"/>
    <row r="176" spans="2:4" ht="17.25" thickTop="1" x14ac:dyDescent="0.3">
      <c r="B176" s="353" t="s">
        <v>1214</v>
      </c>
      <c r="C176" s="353"/>
      <c r="D176" s="317">
        <v>311</v>
      </c>
    </row>
    <row r="177" spans="2:4" x14ac:dyDescent="0.3">
      <c r="B177" s="354" t="s">
        <v>1215</v>
      </c>
      <c r="C177" s="354"/>
      <c r="D177" s="319" t="s">
        <v>1316</v>
      </c>
    </row>
    <row r="178" spans="2:4" x14ac:dyDescent="0.3">
      <c r="B178" s="319" t="s">
        <v>1217</v>
      </c>
      <c r="C178" s="319" t="s">
        <v>1218</v>
      </c>
      <c r="D178" s="320" t="s">
        <v>1219</v>
      </c>
    </row>
    <row r="179" spans="2:4" x14ac:dyDescent="0.3">
      <c r="B179" s="349" t="s">
        <v>1236</v>
      </c>
      <c r="C179" s="322" t="s">
        <v>1220</v>
      </c>
      <c r="D179" s="325" t="s">
        <v>1317</v>
      </c>
    </row>
    <row r="180" spans="2:4" x14ac:dyDescent="0.3">
      <c r="B180" s="350"/>
      <c r="C180" s="321" t="s">
        <v>1221</v>
      </c>
      <c r="D180" s="324" t="s">
        <v>1318</v>
      </c>
    </row>
    <row r="181" spans="2:4" x14ac:dyDescent="0.3">
      <c r="B181" s="351"/>
      <c r="C181" s="323" t="s">
        <v>1222</v>
      </c>
      <c r="D181" s="327" t="s">
        <v>1319</v>
      </c>
    </row>
    <row r="182" spans="2:4" x14ac:dyDescent="0.3">
      <c r="B182" s="349" t="s">
        <v>1230</v>
      </c>
      <c r="C182" s="322" t="s">
        <v>1220</v>
      </c>
      <c r="D182" s="325" t="s">
        <v>1320</v>
      </c>
    </row>
    <row r="183" spans="2:4" ht="24" x14ac:dyDescent="0.3">
      <c r="B183" s="350"/>
      <c r="C183" s="321" t="s">
        <v>1221</v>
      </c>
      <c r="D183" s="324" t="s">
        <v>1321</v>
      </c>
    </row>
    <row r="184" spans="2:4" x14ac:dyDescent="0.3">
      <c r="B184" s="351"/>
      <c r="C184" s="323" t="s">
        <v>1222</v>
      </c>
      <c r="D184" s="326"/>
    </row>
    <row r="185" spans="2:4" x14ac:dyDescent="0.3">
      <c r="B185" s="349" t="s">
        <v>1231</v>
      </c>
      <c r="C185" s="322" t="s">
        <v>1226</v>
      </c>
      <c r="D185" s="346" t="s">
        <v>1322</v>
      </c>
    </row>
    <row r="186" spans="2:4" x14ac:dyDescent="0.3">
      <c r="B186" s="350"/>
      <c r="C186" s="321" t="s">
        <v>1221</v>
      </c>
      <c r="D186" s="347"/>
    </row>
    <row r="187" spans="2:4" ht="24" customHeight="1" x14ac:dyDescent="0.3">
      <c r="B187" s="351"/>
      <c r="C187" s="323" t="s">
        <v>1227</v>
      </c>
      <c r="D187" s="355"/>
    </row>
    <row r="188" spans="2:4" ht="48" x14ac:dyDescent="0.3">
      <c r="B188" s="349" t="s">
        <v>1232</v>
      </c>
      <c r="C188" s="322" t="s">
        <v>1226</v>
      </c>
      <c r="D188" s="325" t="s">
        <v>1323</v>
      </c>
    </row>
    <row r="189" spans="2:4" ht="24" x14ac:dyDescent="0.3">
      <c r="B189" s="350"/>
      <c r="C189" s="321" t="s">
        <v>1221</v>
      </c>
      <c r="D189" s="324" t="s">
        <v>1329</v>
      </c>
    </row>
    <row r="190" spans="2:4" ht="48" x14ac:dyDescent="0.3">
      <c r="B190" s="351"/>
      <c r="C190" s="321" t="s">
        <v>1227</v>
      </c>
      <c r="D190" s="324" t="s">
        <v>1330</v>
      </c>
    </row>
    <row r="191" spans="2:4" x14ac:dyDescent="0.3">
      <c r="B191" s="349" t="s">
        <v>1235</v>
      </c>
      <c r="C191" s="322" t="s">
        <v>1226</v>
      </c>
      <c r="D191" s="325" t="s">
        <v>1324</v>
      </c>
    </row>
    <row r="192" spans="2:4" x14ac:dyDescent="0.3">
      <c r="B192" s="350"/>
      <c r="C192" s="321" t="s">
        <v>1221</v>
      </c>
      <c r="D192" s="324" t="s">
        <v>1325</v>
      </c>
    </row>
    <row r="193" spans="2:4" x14ac:dyDescent="0.3">
      <c r="B193" s="351"/>
      <c r="C193" s="323" t="s">
        <v>1227</v>
      </c>
      <c r="D193" s="326"/>
    </row>
    <row r="194" spans="2:4" x14ac:dyDescent="0.3">
      <c r="B194" s="349" t="s">
        <v>1233</v>
      </c>
      <c r="C194" s="322" t="s">
        <v>1226</v>
      </c>
      <c r="D194" s="322" t="s">
        <v>1265</v>
      </c>
    </row>
    <row r="195" spans="2:4" ht="24" x14ac:dyDescent="0.3">
      <c r="B195" s="350"/>
      <c r="C195" s="321" t="s">
        <v>1221</v>
      </c>
      <c r="D195" s="324" t="s">
        <v>1326</v>
      </c>
    </row>
    <row r="196" spans="2:4" x14ac:dyDescent="0.3">
      <c r="B196" s="351"/>
      <c r="C196" s="323" t="s">
        <v>1227</v>
      </c>
      <c r="D196" s="327" t="s">
        <v>1327</v>
      </c>
    </row>
    <row r="197" spans="2:4" x14ac:dyDescent="0.3">
      <c r="B197" s="349" t="s">
        <v>1234</v>
      </c>
      <c r="C197" s="322" t="s">
        <v>1226</v>
      </c>
      <c r="D197" s="346" t="s">
        <v>1328</v>
      </c>
    </row>
    <row r="198" spans="2:4" x14ac:dyDescent="0.3">
      <c r="B198" s="350"/>
      <c r="C198" s="321" t="s">
        <v>1221</v>
      </c>
      <c r="D198" s="347"/>
    </row>
    <row r="199" spans="2:4" ht="17.25" thickBot="1" x14ac:dyDescent="0.35">
      <c r="B199" s="352"/>
      <c r="C199" s="329" t="s">
        <v>1227</v>
      </c>
      <c r="D199" s="348"/>
    </row>
    <row r="200" spans="2:4" ht="17.25" thickTop="1" x14ac:dyDescent="0.3"/>
  </sheetData>
  <sheetProtection algorithmName="SHA-512" hashValue="y6/+bg3uQ1cpG2DAzIt3a6CojAutNe/cWxR0ixY3TsSJxOg9W7A7V26PcMSb+obOd0KUkKZsfkinpJc/6pkoRQ==" saltValue="dNIDEZI/q+NEFlDlnDlOGw==" spinCount="100000" sheet="1" objects="1" scenarios="1" selectLockedCells="1" selectUnlockedCells="1"/>
  <mergeCells count="106">
    <mergeCell ref="B1:C1"/>
    <mergeCell ref="B2:C2"/>
    <mergeCell ref="D4:D6"/>
    <mergeCell ref="D7:D9"/>
    <mergeCell ref="D10:D12"/>
    <mergeCell ref="D13:D15"/>
    <mergeCell ref="D16:D18"/>
    <mergeCell ref="D22:D24"/>
    <mergeCell ref="B25:D25"/>
    <mergeCell ref="B4:B6"/>
    <mergeCell ref="B7:B9"/>
    <mergeCell ref="B10:B12"/>
    <mergeCell ref="B13:B15"/>
    <mergeCell ref="B16:B18"/>
    <mergeCell ref="B19:B21"/>
    <mergeCell ref="B22:B24"/>
    <mergeCell ref="D19:D21"/>
    <mergeCell ref="B35:B37"/>
    <mergeCell ref="D35:D37"/>
    <mergeCell ref="B38:B40"/>
    <mergeCell ref="D38:D40"/>
    <mergeCell ref="B41:B43"/>
    <mergeCell ref="D41:D43"/>
    <mergeCell ref="B26:C26"/>
    <mergeCell ref="B27:C27"/>
    <mergeCell ref="B29:B31"/>
    <mergeCell ref="D29:D31"/>
    <mergeCell ref="B32:B34"/>
    <mergeCell ref="D32:D34"/>
    <mergeCell ref="B51:C51"/>
    <mergeCell ref="B52:C52"/>
    <mergeCell ref="B54:B56"/>
    <mergeCell ref="D54:D56"/>
    <mergeCell ref="B57:B59"/>
    <mergeCell ref="D57:D59"/>
    <mergeCell ref="B44:B46"/>
    <mergeCell ref="D44:D46"/>
    <mergeCell ref="B47:B49"/>
    <mergeCell ref="D47:D49"/>
    <mergeCell ref="B69:B71"/>
    <mergeCell ref="D69:D71"/>
    <mergeCell ref="B72:B74"/>
    <mergeCell ref="D72:D74"/>
    <mergeCell ref="B76:C76"/>
    <mergeCell ref="B60:B62"/>
    <mergeCell ref="D60:D62"/>
    <mergeCell ref="B63:B65"/>
    <mergeCell ref="D63:D65"/>
    <mergeCell ref="B66:B68"/>
    <mergeCell ref="D66:D68"/>
    <mergeCell ref="B88:B90"/>
    <mergeCell ref="B101:C101"/>
    <mergeCell ref="B102:C102"/>
    <mergeCell ref="B77:C77"/>
    <mergeCell ref="D82:D84"/>
    <mergeCell ref="D85:D87"/>
    <mergeCell ref="B79:B81"/>
    <mergeCell ref="B82:B84"/>
    <mergeCell ref="B85:B87"/>
    <mergeCell ref="D104:D106"/>
    <mergeCell ref="D110:D112"/>
    <mergeCell ref="B104:B106"/>
    <mergeCell ref="B107:B109"/>
    <mergeCell ref="B110:B112"/>
    <mergeCell ref="B113:B115"/>
    <mergeCell ref="D107:D109"/>
    <mergeCell ref="D113:D115"/>
    <mergeCell ref="B91:B93"/>
    <mergeCell ref="B94:B96"/>
    <mergeCell ref="B97:B99"/>
    <mergeCell ref="B126:C126"/>
    <mergeCell ref="B127:C127"/>
    <mergeCell ref="B129:B131"/>
    <mergeCell ref="B132:B134"/>
    <mergeCell ref="B135:B137"/>
    <mergeCell ref="B138:B140"/>
    <mergeCell ref="D116:D118"/>
    <mergeCell ref="D119:D121"/>
    <mergeCell ref="D122:D124"/>
    <mergeCell ref="B116:B118"/>
    <mergeCell ref="B119:B121"/>
    <mergeCell ref="B122:B124"/>
    <mergeCell ref="B141:B143"/>
    <mergeCell ref="B144:B146"/>
    <mergeCell ref="B147:B149"/>
    <mergeCell ref="B151:C151"/>
    <mergeCell ref="B152:C152"/>
    <mergeCell ref="D163:D165"/>
    <mergeCell ref="B154:B156"/>
    <mergeCell ref="B157:B159"/>
    <mergeCell ref="B160:B162"/>
    <mergeCell ref="B163:B165"/>
    <mergeCell ref="D197:D199"/>
    <mergeCell ref="B179:B181"/>
    <mergeCell ref="B182:B184"/>
    <mergeCell ref="B185:B187"/>
    <mergeCell ref="B188:B190"/>
    <mergeCell ref="B191:B193"/>
    <mergeCell ref="B194:B196"/>
    <mergeCell ref="B197:B199"/>
    <mergeCell ref="B166:B168"/>
    <mergeCell ref="B169:B171"/>
    <mergeCell ref="B172:B174"/>
    <mergeCell ref="B176:C176"/>
    <mergeCell ref="B177:C177"/>
    <mergeCell ref="D185:D187"/>
  </mergeCells>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워크시트</vt:lpstr>
      </vt:variant>
      <vt:variant>
        <vt:i4>8</vt:i4>
      </vt:variant>
    </vt:vector>
  </HeadingPairs>
  <TitlesOfParts>
    <vt:vector size="8" baseType="lpstr">
      <vt:lpstr>자료추출_F(38편)</vt:lpstr>
      <vt:lpstr>안전성_T_Final</vt:lpstr>
      <vt:lpstr>비염_안전성(26편)</vt:lpstr>
      <vt:lpstr>천식_안전성(13편)</vt:lpstr>
      <vt:lpstr>효과성_Final</vt:lpstr>
      <vt:lpstr>효과성_비염(26편)</vt:lpstr>
      <vt:lpstr>효과성_천식(13편)</vt:lpstr>
      <vt:lpstr>비뚤림위험평가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2023-06-08T11:00:19Z</dcterms:created>
  <dcterms:modified xsi:type="dcterms:W3CDTF">2024-03-26T00:39:49Z</dcterms:modified>
  <cp:contentStatus/>
</cp:coreProperties>
</file>