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R23-001-01~02 신장암의 고주파열치료술\6_보고서편집\"/>
    </mc:Choice>
  </mc:AlternateContent>
  <bookViews>
    <workbookView xWindow="0" yWindow="0" windowWidth="28800" windowHeight="11595"/>
  </bookViews>
  <sheets>
    <sheet name="L 안전성_합병증" sheetId="9" r:id="rId1"/>
    <sheet name="L 효과성_종양학적 결과" sheetId="10" r:id="rId2"/>
    <sheet name="L 효과성_신기능 결과" sheetId="11" r:id="rId3"/>
    <sheet name="L 효과성_환자만족도_삶의 질" sheetId="12" r:id="rId4"/>
    <sheet name="L 효과성_이차지표" sheetId="13" r:id="rId5"/>
    <sheet name="L) 비뚤림위험평가" sheetId="7" r:id="rId6"/>
    <sheet name="L 경제성" sheetId="1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7" l="1"/>
  <c r="G17" i="7"/>
  <c r="H17" i="7"/>
  <c r="I17" i="7"/>
  <c r="J17" i="7"/>
  <c r="K17" i="7"/>
  <c r="L17" i="7"/>
  <c r="M17" i="7"/>
  <c r="F18" i="7"/>
  <c r="G18" i="7"/>
  <c r="H18" i="7"/>
  <c r="I18" i="7"/>
  <c r="J18" i="7"/>
  <c r="K18" i="7"/>
  <c r="L18" i="7"/>
  <c r="M18" i="7"/>
  <c r="F19" i="7"/>
  <c r="G19" i="7"/>
  <c r="H19" i="7"/>
  <c r="I19" i="7"/>
  <c r="J19" i="7"/>
  <c r="K19" i="7"/>
  <c r="L19" i="7"/>
  <c r="M19" i="7"/>
  <c r="F20" i="7"/>
  <c r="G20" i="7"/>
  <c r="H20" i="7"/>
  <c r="I20" i="7"/>
  <c r="J20" i="7"/>
  <c r="K20" i="7"/>
  <c r="L20" i="7"/>
  <c r="M20" i="7"/>
  <c r="F21" i="7"/>
  <c r="G21" i="7"/>
  <c r="H21" i="7"/>
  <c r="I21" i="7"/>
  <c r="J21" i="7"/>
  <c r="K21" i="7"/>
  <c r="L21" i="7"/>
  <c r="M21" i="7"/>
  <c r="F22" i="7"/>
  <c r="G22" i="7"/>
  <c r="H22" i="7"/>
  <c r="I22" i="7"/>
  <c r="J22" i="7"/>
  <c r="K22" i="7"/>
  <c r="L22" i="7"/>
  <c r="M22" i="7"/>
  <c r="M16" i="7"/>
  <c r="L16" i="7"/>
  <c r="K16" i="7"/>
  <c r="J16" i="7"/>
  <c r="I16" i="7"/>
  <c r="G41" i="7"/>
  <c r="H41" i="7"/>
  <c r="I41" i="7"/>
  <c r="J41" i="7"/>
  <c r="K41" i="7"/>
  <c r="L41" i="7"/>
  <c r="M41" i="7"/>
  <c r="G42" i="7"/>
  <c r="H42" i="7"/>
  <c r="I42" i="7"/>
  <c r="J42" i="7"/>
  <c r="K42" i="7"/>
  <c r="L42" i="7"/>
  <c r="M42" i="7"/>
  <c r="H40" i="7"/>
  <c r="I40" i="7"/>
  <c r="J40" i="7"/>
  <c r="K40" i="7"/>
  <c r="L40" i="7"/>
  <c r="M40" i="7"/>
  <c r="G40" i="7"/>
  <c r="F41" i="7"/>
  <c r="F42" i="7"/>
  <c r="F40" i="7"/>
  <c r="M32" i="7" l="1"/>
  <c r="M31" i="7"/>
  <c r="M30" i="7"/>
  <c r="L32" i="7"/>
  <c r="L31" i="7"/>
  <c r="L30" i="7"/>
  <c r="K32" i="7"/>
  <c r="K31" i="7"/>
  <c r="K30" i="7"/>
  <c r="J32" i="7"/>
  <c r="J31" i="7"/>
  <c r="J30" i="7"/>
  <c r="I32" i="7"/>
  <c r="I31" i="7"/>
  <c r="I30" i="7"/>
  <c r="H32" i="7"/>
  <c r="H31" i="7"/>
  <c r="H30" i="7"/>
  <c r="G32" i="7"/>
  <c r="G31" i="7"/>
  <c r="G30" i="7"/>
  <c r="F32" i="7"/>
  <c r="F31" i="7"/>
  <c r="F30" i="7"/>
  <c r="M27" i="7"/>
  <c r="L27" i="7"/>
  <c r="K27" i="7"/>
  <c r="J27" i="7"/>
  <c r="I27" i="7"/>
  <c r="H27" i="7"/>
  <c r="G27" i="7"/>
  <c r="F27" i="7"/>
  <c r="M26" i="7"/>
  <c r="L26" i="7"/>
  <c r="K26" i="7"/>
  <c r="J26" i="7"/>
  <c r="I26" i="7"/>
  <c r="G26" i="7"/>
  <c r="F26" i="7"/>
  <c r="H26" i="7"/>
  <c r="M25" i="7"/>
  <c r="L25" i="7"/>
  <c r="K25" i="7"/>
  <c r="J25" i="7"/>
  <c r="I25" i="7"/>
  <c r="H25" i="7"/>
  <c r="G25" i="7"/>
  <c r="F25" i="7"/>
  <c r="F16" i="7"/>
  <c r="G16" i="7"/>
  <c r="H16" i="7"/>
  <c r="G28" i="9" l="1"/>
  <c r="L28" i="9"/>
  <c r="O28" i="9"/>
  <c r="R28" i="9"/>
  <c r="G29" i="9"/>
  <c r="L29" i="9"/>
  <c r="O29" i="9"/>
  <c r="R29" i="9"/>
  <c r="R27" i="9"/>
  <c r="O27" i="9"/>
  <c r="L27" i="9"/>
  <c r="G27" i="9"/>
  <c r="R25" i="10"/>
  <c r="O25" i="10"/>
  <c r="L25" i="10"/>
  <c r="G25" i="10"/>
  <c r="D10" i="7" l="1"/>
  <c r="AV40" i="10"/>
  <c r="AQ40" i="10"/>
  <c r="L40" i="10"/>
  <c r="G40" i="10"/>
  <c r="K47" i="9"/>
  <c r="F47" i="9"/>
  <c r="L35" i="10"/>
  <c r="G35" i="10"/>
  <c r="K41" i="9"/>
  <c r="F41" i="9"/>
  <c r="S41" i="9"/>
  <c r="N41" i="9"/>
  <c r="AB41" i="9"/>
  <c r="W41" i="9"/>
  <c r="AL21" i="9"/>
  <c r="AI21" i="9"/>
  <c r="AD21" i="9"/>
  <c r="N21" i="9"/>
  <c r="K21" i="9"/>
  <c r="F21" i="9"/>
  <c r="AD30" i="10"/>
  <c r="Y30" i="10"/>
  <c r="U30" i="10"/>
  <c r="P30" i="10"/>
  <c r="L30" i="10"/>
  <c r="G30" i="10"/>
  <c r="T15" i="11"/>
  <c r="O15" i="11"/>
  <c r="L16" i="10"/>
  <c r="G16" i="10"/>
  <c r="AU7" i="10"/>
  <c r="AP7" i="10"/>
  <c r="AD7" i="10"/>
  <c r="Y7" i="10"/>
  <c r="U7" i="10"/>
  <c r="P7" i="10"/>
  <c r="L7" i="10"/>
  <c r="G7" i="10"/>
  <c r="AA33" i="9" l="1"/>
  <c r="V33" i="9"/>
  <c r="S33" i="9"/>
  <c r="N33" i="9"/>
  <c r="K33" i="9"/>
  <c r="F33" i="9"/>
  <c r="K15" i="9" l="1"/>
  <c r="F15" i="9"/>
  <c r="AA15" i="9"/>
  <c r="V15" i="9"/>
  <c r="S15" i="9"/>
  <c r="N15" i="9"/>
  <c r="K6" i="9"/>
  <c r="F6" i="9"/>
  <c r="D7" i="7" l="1"/>
  <c r="D11" i="7" l="1"/>
  <c r="D13" i="7"/>
  <c r="D12" i="7"/>
  <c r="D9" i="7"/>
  <c r="D8" i="7"/>
</calcChain>
</file>

<file path=xl/sharedStrings.xml><?xml version="1.0" encoding="utf-8"?>
<sst xmlns="http://schemas.openxmlformats.org/spreadsheetml/2006/main" count="1178" uniqueCount="296">
  <si>
    <t>Bensalah</t>
    <phoneticPr fontId="2" type="noConversion"/>
  </si>
  <si>
    <t>대상자수</t>
    <phoneticPr fontId="2" type="noConversion"/>
  </si>
  <si>
    <t>소요시간(분)</t>
    <phoneticPr fontId="2" type="noConversion"/>
  </si>
  <si>
    <t>혈액소실량(ml)</t>
    <phoneticPr fontId="2" type="noConversion"/>
  </si>
  <si>
    <t>중재군</t>
    <phoneticPr fontId="2" type="noConversion"/>
  </si>
  <si>
    <t>비교군</t>
    <phoneticPr fontId="2" type="noConversion"/>
  </si>
  <si>
    <t>mean</t>
    <phoneticPr fontId="2" type="noConversion"/>
  </si>
  <si>
    <t>SD</t>
    <phoneticPr fontId="2" type="noConversion"/>
  </si>
  <si>
    <t>total</t>
    <phoneticPr fontId="2" type="noConversion"/>
  </si>
  <si>
    <t>event</t>
    <phoneticPr fontId="2" type="noConversion"/>
  </si>
  <si>
    <t xml:space="preserve">event </t>
    <phoneticPr fontId="2" type="noConversion"/>
  </si>
  <si>
    <t>재발률</t>
    <phoneticPr fontId="2" type="noConversion"/>
  </si>
  <si>
    <t>p값</t>
    <phoneticPr fontId="2" type="noConversion"/>
  </si>
  <si>
    <t>사망률</t>
    <phoneticPr fontId="2" type="noConversion"/>
  </si>
  <si>
    <t>Ref_ID</t>
  </si>
  <si>
    <t>출판연도</t>
    <phoneticPr fontId="2" type="noConversion"/>
  </si>
  <si>
    <t>제1저자</t>
    <phoneticPr fontId="2" type="noConversion"/>
  </si>
  <si>
    <t>L-PN</t>
    <phoneticPr fontId="2" type="noConversion"/>
  </si>
  <si>
    <t>총 비용(cost, US dolloar)</t>
    <phoneticPr fontId="2" type="noConversion"/>
  </si>
  <si>
    <t>직접비용</t>
    <phoneticPr fontId="2" type="noConversion"/>
  </si>
  <si>
    <t>마취료</t>
    <phoneticPr fontId="2" type="noConversion"/>
  </si>
  <si>
    <t>영상촬영비용</t>
    <phoneticPr fontId="2" type="noConversion"/>
  </si>
  <si>
    <t>진단검사비용</t>
    <phoneticPr fontId="2" type="noConversion"/>
  </si>
  <si>
    <t>입퇴원비용</t>
    <phoneticPr fontId="2" type="noConversion"/>
  </si>
  <si>
    <t>약제비</t>
    <phoneticPr fontId="2" type="noConversion"/>
  </si>
  <si>
    <t>수술장비</t>
    <phoneticPr fontId="2" type="noConversion"/>
  </si>
  <si>
    <t>중재비용</t>
    <phoneticPr fontId="2" type="noConversion"/>
  </si>
  <si>
    <t>±</t>
  </si>
  <si>
    <t>비고</t>
    <phoneticPr fontId="2" type="noConversion"/>
  </si>
  <si>
    <t>문헌에 정확한 clue(ex. ‘무작위 배정순서 생성’의 경우에 ‘randomization’과 관련한 단어는 있지만 무작위 배정이 어떤 방법으로 이루어졌는지에 관한 기술이 없어 이 과정에서 bias가 생길 위험이 있었는지 판단할 수 없는 경우)가 제시되어 있지 않은 경우는 'unclear'로 평가</t>
    <phoneticPr fontId="2" type="noConversion"/>
  </si>
  <si>
    <t>ㅡ낮음: 적절한 방법에 의해 배정순서가 은폐됨으로써 연구자가 배정내용을 알 수 없는 경우
ㅡ높음: 배정순서가 은폐될 수 있는 방법을 사용하지 않았거나 부적절한 방법의 사용에 의해 배정순서가 은폐되지 않은 경우
ㅡ불확실: 배정순서 은폐 방법에 대한 비뚤임 위험이 ‘낮음’, ‘높음’ 중 어디에 해당하는지 불확실한 경우</t>
    <phoneticPr fontId="2" type="noConversion"/>
  </si>
  <si>
    <t>다음 중 한 가지 이상에 해당되는 경우
-낮음: 
· 눈가림이 시행되지 않았거나 불완전하나, 눈가림이 (중재)결과에 영향을 미치지 않을 것으로 판단되는 경우
· 눈가림을 채택하여 수행하였고 연구 참여자와 연구자에 대한 눈가림이 깨지지 않았을 것으로 확신되는 경우
-높음: 
· 연구 참여자와 연구자에 대한 눈가림이 시도되었으나 눈가림이 유지되지 않았을 것으로 판단되고, 눈가림이 결과평가에 영향을 미칠 것으로 판단되는 경우
· 눈가림이 (중재)결과에 영향을 미칠 수 있는 경우임에도 눈가림을 시행하지 않았 거나, 눈가림을 시도하였으나 방법이 부적절한 경우
-불확실: 
· 눈가림에 대한 비뚤임 위험이 ‘낮음’, ‘높음’ 중 어디에 해당하는지 불확실한 경우
· 연구에서 해당 결과를 다루지 않은 경우</t>
    <phoneticPr fontId="2" type="noConversion"/>
  </si>
  <si>
    <t>다음 중 한 가지 이상에 해당되는 경우
-낮음: 
· 결과평가에 대한 눈가림을 채택하여 수행하였고 결과평가자에 대한 눈가림이 깨지지 않았을 것으로 확신되는 경우
· 눈가림이 시행되지 않았으나, 눈가림이 결과평가에 영향을 미치지 않을 것으로 판단 되는 경우
-높음: 
· 눈가림이 결과평가에 영향을 미칠 수 있는 경우임에도 눈가림을 시행하지 않은 경우
· 결과평가자에 대한 눈가림이 시도되었으나 눈가림이 유지되지 않았을 것으로 판단 되고, 눈가림이 결과평가에 영향을 미칠 것으로 판단되는 경우
-불확실: 
· 눈가림에 대한 비뚤임 위험이 ‘낮음’, ‘높음’ 중 어디에 해당하는지 불확실한 경우
· 연구에서 해당 결과를 다루지 않은 경우</t>
    <phoneticPr fontId="2" type="noConversion"/>
  </si>
  <si>
    <t>다음 중 한 가지 이상에 해당되는 경우
- 낮음: 
· 결측치가 없는 경우
· 결측치가 결과에 영향을 미치지 않는 경우(생존분석에서는 결측이 절단값으로 다루어짐)
· 결측치가 중재군 간에 유사하게 발생하고 결측치가 발생한 원인도 유사함
· 이분형 변수의 경우 결측치 분율이 관찰발생위험을 비추어볼 때 중재효과 추정에 임상적으로 유의한 차이를 낼 것으로 보이지 않는 경우
· 연속형 변수의 경우 결측값들로부터 예견되는 중재효과의 크기가 관찰된 효과의 크기 추정에 임상적으로 유의한 영향을 미칠 것으로 보이지 않는 경우
· 적절한 통계적 방법을 사용하여 결측치를 대체한 경우
- 높음: 
· 상당수의 결측치가 존재하고 결측치의 원인이 실제 결과에 영향을 미칠 수 있는 경우 - 중재군 간의 불균형한 결측치 수 차이 자체 또는 결측이 생긴 이유가 결과에 비뚤임을 초래할 수 있는 경우
· 이분형 변수의 경우 결측치 분율이 결과변수의 관찰발생위험에 비추어 상당 수여서 중재효과 추정에 임상적으로 유의한 차이를 낼 것으로 보이지 않는 경우
· 연속형 변수의 경우, 결측 결과로부터 예견되는 군간 중재효과 차이가 (평균의 차이 혹은 표준화 평균의 차이)가 효과크기 추정결과에 임상적으로 유의한 비뚤임을 초래 하기에 충분한 경우
· 무작위 배정된 중재를 받지 않은 사람이 상당수 임에도 중재 받은 대로만 분석을 수행하여(per-procotol analysis) 결과자료를 제시한 경우
· 부적절한 방법으로 결측치를 대체한 경우
- 불확실: 
· 배제/탈락에 대한 보고가 불충분한 경우(예, 무작위수 언급 없음, 결측 이유에 대한 언급 없음)
· 연구에서 해당 결과를 다루지 않은 경우</t>
    <phoneticPr fontId="2" type="noConversion"/>
  </si>
  <si>
    <t xml:space="preserve">선택적 보고의 경우 안전성과 효과성 결과를 모두 보고한 경우에 'Low'로 평가, 둘 중 하나만 보고한 경우에는 'unclear'로 평가?? =&gt; 안전성 및 효과성 결과를 둘다 보고하였는지, 둘중 하나만 보고하였는지 기록해 둘 것 </t>
    <phoneticPr fontId="2" type="noConversion"/>
  </si>
  <si>
    <t>병행치료 수행 여부를 명확히 기록하고 이 병행 치료가 outcome에 영향을 미치는 경우 이를 위한 보정 or standardized를 위한 노력을 하거나, 영향을 미칠만한 병행치료를 수행하지 않았음이 명확히 기술된 경우 'Low'로 평가</t>
    <phoneticPr fontId="2" type="noConversion"/>
  </si>
  <si>
    <t xml:space="preserve">민간 연구비 지원 </t>
    <phoneticPr fontId="2" type="noConversion"/>
  </si>
  <si>
    <t>제1저자(출판연도)</t>
    <phoneticPr fontId="2" type="noConversion"/>
  </si>
  <si>
    <t>Adequate sequencegeneration
(무작위 배정순서 생성)</t>
    <phoneticPr fontId="2" type="noConversion"/>
  </si>
  <si>
    <t>Allocation concealment
(배정순서 은폐)</t>
    <phoneticPr fontId="2" type="noConversion"/>
  </si>
  <si>
    <t>Blinding of participantsand personnel
(연구 참여자, 연구자에 대한 눈가림)</t>
    <phoneticPr fontId="2" type="noConversion"/>
  </si>
  <si>
    <t>Blinding of outcomeassessment
(결과평가에 대한 눈가림)</t>
    <phoneticPr fontId="2" type="noConversion"/>
  </si>
  <si>
    <t>Incomplete outcomedata addressed
(불충분한 결과자료)</t>
    <phoneticPr fontId="2" type="noConversion"/>
  </si>
  <si>
    <t>Free of selectivereporting
(선택적 보고)</t>
    <phoneticPr fontId="2" type="noConversion"/>
  </si>
  <si>
    <t>Other bias :Cointervention
(그 외 비뚤림)</t>
    <phoneticPr fontId="2" type="noConversion"/>
  </si>
  <si>
    <t>Other bias : Funding
(그 외 비뚤림)</t>
    <phoneticPr fontId="2" type="noConversion"/>
  </si>
  <si>
    <t>낮음</t>
    <phoneticPr fontId="2" type="noConversion"/>
  </si>
  <si>
    <t>대상군 비교가능성</t>
    <phoneticPr fontId="2" type="noConversion"/>
  </si>
  <si>
    <t>대상군 선정</t>
    <phoneticPr fontId="2" type="noConversion"/>
  </si>
  <si>
    <t>교란변수</t>
    <phoneticPr fontId="2" type="noConversion"/>
  </si>
  <si>
    <t>노출측정</t>
    <phoneticPr fontId="2" type="noConversion"/>
  </si>
  <si>
    <t>평가자의 눈가림</t>
    <phoneticPr fontId="2" type="noConversion"/>
  </si>
  <si>
    <t>결과평가</t>
    <phoneticPr fontId="2" type="noConversion"/>
  </si>
  <si>
    <t>불완전한 결과자료</t>
    <phoneticPr fontId="2" type="noConversion"/>
  </si>
  <si>
    <t>선택적 결과보고</t>
    <phoneticPr fontId="2" type="noConversion"/>
  </si>
  <si>
    <t>NS</t>
    <phoneticPr fontId="2" type="noConversion"/>
  </si>
  <si>
    <t>Gumus</t>
  </si>
  <si>
    <t>Park</t>
    <phoneticPr fontId="2" type="noConversion"/>
  </si>
  <si>
    <t>Park (2019)</t>
  </si>
  <si>
    <t>Ji</t>
    <phoneticPr fontId="2" type="noConversion"/>
  </si>
  <si>
    <t>Ji (2016)</t>
  </si>
  <si>
    <t>Boris</t>
    <phoneticPr fontId="2" type="noConversion"/>
  </si>
  <si>
    <t>Boris (2013)</t>
  </si>
  <si>
    <t>Bird</t>
    <phoneticPr fontId="2" type="noConversion"/>
  </si>
  <si>
    <t>Bird (2009)</t>
  </si>
  <si>
    <t>Bensalah (2008)</t>
  </si>
  <si>
    <t>Youn</t>
    <phoneticPr fontId="2" type="noConversion"/>
  </si>
  <si>
    <t>Youn (2013)</t>
  </si>
  <si>
    <t>재원기간(일)</t>
    <phoneticPr fontId="2" type="noConversion"/>
  </si>
  <si>
    <t>NR</t>
    <phoneticPr fontId="2" type="noConversion"/>
  </si>
  <si>
    <t>open-PN</t>
    <phoneticPr fontId="2" type="noConversion"/>
  </si>
  <si>
    <t>eGFR (mL/min)</t>
    <phoneticPr fontId="2" type="noConversion"/>
  </si>
  <si>
    <t>pre</t>
    <phoneticPr fontId="2" type="noConversion"/>
  </si>
  <si>
    <t>post 1~2주</t>
    <phoneticPr fontId="2" type="noConversion"/>
  </si>
  <si>
    <t>post 최종</t>
    <phoneticPr fontId="2" type="noConversion"/>
  </si>
  <si>
    <t>(L)-CRA</t>
    <phoneticPr fontId="2" type="noConversion"/>
  </si>
  <si>
    <t>&lt;0.001</t>
    <phoneticPr fontId="2" type="noConversion"/>
  </si>
  <si>
    <t>0.395</t>
    <phoneticPr fontId="2" type="noConversion"/>
  </si>
  <si>
    <t>5년 생존율</t>
    <phoneticPr fontId="2" type="noConversion"/>
  </si>
  <si>
    <t>기준시점</t>
    <phoneticPr fontId="2" type="noConversion"/>
  </si>
  <si>
    <t>post 1mo</t>
    <phoneticPr fontId="2" type="noConversion"/>
  </si>
  <si>
    <t>잔존율</t>
    <phoneticPr fontId="2" type="noConversion"/>
  </si>
  <si>
    <t>(30.2~155)</t>
    <phoneticPr fontId="2" type="noConversion"/>
  </si>
  <si>
    <t>(40~240)</t>
    <phoneticPr fontId="2" type="noConversion"/>
  </si>
  <si>
    <t>(80~300)</t>
    <phoneticPr fontId="2" type="noConversion"/>
  </si>
  <si>
    <t>(5~19)</t>
    <phoneticPr fontId="2" type="noConversion"/>
  </si>
  <si>
    <t>(9~28)</t>
    <phoneticPr fontId="2" type="noConversion"/>
  </si>
  <si>
    <t>(-0.2~12.8)</t>
    <phoneticPr fontId="2" type="noConversion"/>
  </si>
  <si>
    <t>(-0.2~23.3)</t>
    <phoneticPr fontId="2" type="noConversion"/>
  </si>
  <si>
    <t>(23.8~142)</t>
    <phoneticPr fontId="2" type="noConversion"/>
  </si>
  <si>
    <t>(18.4~138)</t>
    <phoneticPr fontId="2" type="noConversion"/>
  </si>
  <si>
    <t>(35.8~193)</t>
    <phoneticPr fontId="2" type="noConversion"/>
  </si>
  <si>
    <t>0.499</t>
    <phoneticPr fontId="2" type="noConversion"/>
  </si>
  <si>
    <t>0.867</t>
    <phoneticPr fontId="2" type="noConversion"/>
  </si>
  <si>
    <t>0.092</t>
    <phoneticPr fontId="2" type="noConversion"/>
  </si>
  <si>
    <t>최종 f/u (mo)</t>
    <phoneticPr fontId="2" type="noConversion"/>
  </si>
  <si>
    <t>95% CI</t>
    <phoneticPr fontId="2" type="noConversion"/>
  </si>
  <si>
    <t>(-26.7~47.9)</t>
    <phoneticPr fontId="2" type="noConversion"/>
  </si>
  <si>
    <t>(48~208)</t>
    <phoneticPr fontId="2" type="noConversion"/>
  </si>
  <si>
    <t>(41.9~133.7)</t>
  </si>
  <si>
    <t>(-62.8`90.3)</t>
    <phoneticPr fontId="2" type="noConversion"/>
  </si>
  <si>
    <t>전이율</t>
    <phoneticPr fontId="2" type="noConversion"/>
  </si>
  <si>
    <t>0</t>
    <phoneticPr fontId="2" type="noConversion"/>
  </si>
  <si>
    <t>구분</t>
    <phoneticPr fontId="2" type="noConversion"/>
  </si>
  <si>
    <t>무재발 생존율</t>
    <phoneticPr fontId="2" type="noConversion"/>
  </si>
  <si>
    <t>무전이 생존율</t>
    <phoneticPr fontId="2" type="noConversion"/>
  </si>
  <si>
    <t>암특이 생존율</t>
    <phoneticPr fontId="2" type="noConversion"/>
  </si>
  <si>
    <t>전체 생존율</t>
    <phoneticPr fontId="2" type="noConversion"/>
  </si>
  <si>
    <t>무질병 생존율</t>
    <phoneticPr fontId="2" type="noConversion"/>
  </si>
  <si>
    <t>0.163</t>
    <phoneticPr fontId="2" type="noConversion"/>
  </si>
  <si>
    <t>(1) 시술 44개월 후 CKD 진행 및 폐렴으로 사망
(1) 시술 73개월 후 간세포암으로 사망</t>
    <phoneticPr fontId="2" type="noConversion"/>
  </si>
  <si>
    <t>선택배제기준 제시 없음</t>
    <phoneticPr fontId="2" type="noConversion"/>
  </si>
  <si>
    <t>중재 및 비교 시술방법 구체적 설명 제시됨</t>
    <phoneticPr fontId="2" type="noConversion"/>
  </si>
  <si>
    <t>객관적 결과지표로 구성</t>
    <phoneticPr fontId="2" type="noConversion"/>
  </si>
  <si>
    <t>설정된 결과 모두 제시</t>
    <phoneticPr fontId="2" type="noConversion"/>
  </si>
  <si>
    <t>중재군이 유의하게 더 고령이고, 종양직경이 유의하게 더 작음.
그러나 비수술적 치료의 적응증으로 고려되었을 가능성 있음</t>
    <phoneticPr fontId="2" type="noConversion"/>
  </si>
  <si>
    <t>선택배제 기준 명확</t>
    <phoneticPr fontId="2" type="noConversion"/>
  </si>
  <si>
    <t>교란변수에 대한 고려 및 이에 대한 처리 없음</t>
    <phoneticPr fontId="2" type="noConversion"/>
  </si>
  <si>
    <t>눈가림 언급 없음
(동일 시술자)</t>
    <phoneticPr fontId="2" type="noConversion"/>
  </si>
  <si>
    <t>탈락 없음</t>
    <phoneticPr fontId="2" type="noConversion"/>
  </si>
  <si>
    <t>(1) CKD 악화
(1) 요관협착</t>
    <phoneticPr fontId="2" type="noConversion"/>
  </si>
  <si>
    <t>→ CKD 후속 언급 없음
→ L-RFA 수행 후 3개월 후 신장수축으로 인해 신장절제술 수행함</t>
    <phoneticPr fontId="2" type="noConversion"/>
  </si>
  <si>
    <t>(1) 신동맥 출혈 및 가성동맥류</t>
    <phoneticPr fontId="2" type="noConversion"/>
  </si>
  <si>
    <t>→코일색전술 후 회복</t>
    <phoneticPr fontId="2" type="noConversion"/>
  </si>
  <si>
    <t>비교자</t>
    <phoneticPr fontId="2" type="noConversion"/>
  </si>
  <si>
    <t>PN</t>
    <phoneticPr fontId="2" type="noConversion"/>
  </si>
  <si>
    <t>0.278</t>
    <phoneticPr fontId="2" type="noConversion"/>
  </si>
  <si>
    <t>0.803</t>
    <phoneticPr fontId="2" type="noConversion"/>
  </si>
  <si>
    <t>신장 위축</t>
    <phoneticPr fontId="2" type="noConversion"/>
  </si>
  <si>
    <t>→ 정상수준으로 자연회복</t>
    <phoneticPr fontId="2" type="noConversion"/>
  </si>
  <si>
    <t>수술 후 출혈</t>
    <phoneticPr fontId="2" type="noConversion"/>
  </si>
  <si>
    <t>→ PN 당일 응급 지혈수술 시행</t>
    <phoneticPr fontId="2" type="noConversion"/>
  </si>
  <si>
    <t>수술 후 발열(3), 통증 지속(2), 경미한 혈뇨(3)</t>
    <phoneticPr fontId="2" type="noConversion"/>
  </si>
  <si>
    <t>→ 후속 절차 및 예후 언급없음</t>
    <phoneticPr fontId="2" type="noConversion"/>
  </si>
  <si>
    <t>수혈, 무기폐, 상처감염 등을 보고자 하였으나 발생없음</t>
    <phoneticPr fontId="2" type="noConversion"/>
  </si>
  <si>
    <t>→ 신장절제술 수행</t>
    <phoneticPr fontId="2" type="noConversion"/>
  </si>
  <si>
    <r>
      <t xml:space="preserve">(시술 1개월 후) 상부 요관협착
(시술 3개월 후) 신장 위축
</t>
    </r>
    <r>
      <rPr>
        <sz val="10"/>
        <color rgb="FF0070C0"/>
        <rFont val="맑은 고딕"/>
        <family val="3"/>
        <charset val="129"/>
        <scheme val="minor"/>
      </rPr>
      <t>* 동 기관의 3번째 RFA 환자(초기증례)</t>
    </r>
    <phoneticPr fontId="2" type="noConversion"/>
  </si>
  <si>
    <t>0.56</t>
    <phoneticPr fontId="2" type="noConversion"/>
  </si>
  <si>
    <t>(시술 1개월 후) 상부 요관협착
(시술 3개월 후) 신장 위축
* 동 기관의 3번째 RFA 환자(초기증례)</t>
    <phoneticPr fontId="2" type="noConversion"/>
  </si>
  <si>
    <t>(최저 Hct 전후 비교)</t>
    <phoneticPr fontId="2" type="noConversion"/>
  </si>
  <si>
    <t>회귀분석 수행</t>
    <phoneticPr fontId="2" type="noConversion"/>
  </si>
  <si>
    <t>눈가림 언급 없음</t>
    <phoneticPr fontId="2" type="noConversion"/>
  </si>
  <si>
    <t>1.00</t>
    <phoneticPr fontId="2" type="noConversion"/>
  </si>
  <si>
    <t>6개월 후→전절제술→90개월까지 f/u
20개월 후→경피적 RFA→48개월에 사망
24개월 후→전절제술→60개월에 사망</t>
    <phoneticPr fontId="2" type="noConversion"/>
  </si>
  <si>
    <t>20개월 후→전절제술→66개월에 사망
36개월 후→전절제술→72개월까지 f/u</t>
    <phoneticPr fontId="2" type="noConversion"/>
  </si>
  <si>
    <t>88.6~98.0</t>
    <phoneticPr fontId="2" type="noConversion"/>
  </si>
  <si>
    <t>95.3~100</t>
    <phoneticPr fontId="2" type="noConversion"/>
  </si>
  <si>
    <t>93.9~100</t>
    <phoneticPr fontId="2" type="noConversion"/>
  </si>
  <si>
    <t>89.5~99.7</t>
    <phoneticPr fontId="2" type="noConversion"/>
  </si>
  <si>
    <t>95.6~100</t>
    <phoneticPr fontId="2" type="noConversion"/>
  </si>
  <si>
    <t>93.6~100</t>
    <phoneticPr fontId="2" type="noConversion"/>
  </si>
  <si>
    <t>0.832</t>
    <phoneticPr fontId="2" type="noConversion"/>
  </si>
  <si>
    <t>0.775</t>
    <phoneticPr fontId="2" type="noConversion"/>
  </si>
  <si>
    <t>0.943</t>
    <phoneticPr fontId="2" type="noConversion"/>
  </si>
  <si>
    <t>5년간</t>
    <phoneticPr fontId="2" type="noConversion"/>
  </si>
  <si>
    <t>mean change</t>
    <phoneticPr fontId="2" type="noConversion"/>
  </si>
  <si>
    <t>0.021</t>
    <phoneticPr fontId="2" type="noConversion"/>
  </si>
  <si>
    <t>시술 후 CKD 발생</t>
    <phoneticPr fontId="2" type="noConversion"/>
  </si>
  <si>
    <t>(85~160)</t>
    <phoneticPr fontId="2" type="noConversion"/>
  </si>
  <si>
    <t>(80~104)</t>
    <phoneticPr fontId="2" type="noConversion"/>
  </si>
  <si>
    <t>0.720</t>
    <phoneticPr fontId="2" type="noConversion"/>
  </si>
  <si>
    <t>(10~170)</t>
    <phoneticPr fontId="2" type="noConversion"/>
  </si>
  <si>
    <t>(50~350)</t>
    <phoneticPr fontId="2" type="noConversion"/>
  </si>
  <si>
    <t>0.030</t>
    <phoneticPr fontId="2" type="noConversion"/>
  </si>
  <si>
    <t>(3~9)</t>
    <phoneticPr fontId="2" type="noConversion"/>
  </si>
  <si>
    <t>(4~9)</t>
    <phoneticPr fontId="2" type="noConversion"/>
  </si>
  <si>
    <t>0.354</t>
    <phoneticPr fontId="2" type="noConversion"/>
  </si>
  <si>
    <t>군간 인구학적, 종양학적 특성 유의한 차이 없음
추적관찰 기간도 유사함</t>
    <phoneticPr fontId="2" type="noConversion"/>
  </si>
  <si>
    <t>선택기준 명확</t>
    <phoneticPr fontId="2" type="noConversion"/>
  </si>
  <si>
    <t>0.04</t>
    <phoneticPr fontId="2" type="noConversion"/>
  </si>
  <si>
    <t>0.03</t>
    <phoneticPr fontId="2" type="noConversion"/>
  </si>
  <si>
    <t>0.59</t>
    <phoneticPr fontId="2" type="noConversion"/>
  </si>
  <si>
    <t>0.87</t>
    <phoneticPr fontId="2" type="noConversion"/>
  </si>
  <si>
    <t>혈청 크레아티닌 농도(mg/dL)</t>
    <phoneticPr fontId="2" type="noConversion"/>
  </si>
  <si>
    <t>post</t>
    <phoneticPr fontId="2" type="noConversion"/>
  </si>
  <si>
    <t>크레아티닌 청소율(mL/min)</t>
    <phoneticPr fontId="2" type="noConversion"/>
  </si>
  <si>
    <t>0.31</t>
    <phoneticPr fontId="2" type="noConversion"/>
  </si>
  <si>
    <t>MIPN,
L-RN</t>
    <phoneticPr fontId="2" type="noConversion"/>
  </si>
  <si>
    <t>비교군1</t>
    <phoneticPr fontId="2" type="noConversion"/>
  </si>
  <si>
    <t>비교군2</t>
    <phoneticPr fontId="2" type="noConversion"/>
  </si>
  <si>
    <t>근위부 요관협착</t>
    <phoneticPr fontId="2" type="noConversion"/>
  </si>
  <si>
    <t>→ 유치 스텐트로 관리</t>
    <phoneticPr fontId="2" type="noConversion"/>
  </si>
  <si>
    <t>요관골반 접합부 폐쇄</t>
    <phoneticPr fontId="2" type="noConversion"/>
  </si>
  <si>
    <t>→ (10개월 후) O-PN으로 복구</t>
    <phoneticPr fontId="2" type="noConversion"/>
  </si>
  <si>
    <t>신문부의 반흔(4), 신장운동장애(3), 접근실패(2), 수술 중 발견된 종양(1), 심한 복부유착(1)</t>
    <phoneticPr fontId="2" type="noConversion"/>
  </si>
  <si>
    <t>→ 타 수술 또는 시술로 전환함</t>
    <phoneticPr fontId="2" type="noConversion"/>
  </si>
  <si>
    <t>0.49</t>
    <phoneticPr fontId="2" type="noConversion"/>
  </si>
  <si>
    <t>혈청 크레아티닌 농도(mg/dL) 감소율(%)</t>
    <phoneticPr fontId="2" type="noConversion"/>
  </si>
  <si>
    <t>eGFR (mL/min/1.71m2) 감소율(%)</t>
    <phoneticPr fontId="2" type="noConversion"/>
  </si>
  <si>
    <t>GFR 감소율(%)</t>
    <phoneticPr fontId="2" type="noConversion"/>
  </si>
  <si>
    <t>0.19</t>
    <phoneticPr fontId="2" type="noConversion"/>
  </si>
  <si>
    <t>동측 신장스캔 기능 감소율(%)</t>
    <phoneticPr fontId="2" type="noConversion"/>
  </si>
  <si>
    <t>0.34</t>
    <phoneticPr fontId="2" type="noConversion"/>
  </si>
  <si>
    <t>(50~1100)</t>
    <phoneticPr fontId="2" type="noConversion"/>
  </si>
  <si>
    <t>(0~150)</t>
    <phoneticPr fontId="2" type="noConversion"/>
  </si>
  <si>
    <t>(100~1000)</t>
    <phoneticPr fontId="2" type="noConversion"/>
  </si>
  <si>
    <t>&lt;.01</t>
    <phoneticPr fontId="2" type="noConversion"/>
  </si>
  <si>
    <t>(148~345)</t>
    <phoneticPr fontId="2" type="noConversion"/>
  </si>
  <si>
    <t>(145~520)</t>
    <phoneticPr fontId="2" type="noConversion"/>
  </si>
  <si>
    <t>(140~575)</t>
    <phoneticPr fontId="2" type="noConversion"/>
  </si>
  <si>
    <t>0.02</t>
    <phoneticPr fontId="2" type="noConversion"/>
  </si>
  <si>
    <t>환자 및 의사의 선호도에 따라 배정</t>
    <phoneticPr fontId="2" type="noConversion"/>
  </si>
  <si>
    <t>전체</t>
    <phoneticPr fontId="2" type="noConversion"/>
  </si>
  <si>
    <t>수술 중 합병증</t>
    <phoneticPr fontId="2" type="noConversion"/>
  </si>
  <si>
    <t>수술 후 합병증</t>
    <phoneticPr fontId="2" type="noConversion"/>
  </si>
  <si>
    <t>&lt;.05</t>
    <phoneticPr fontId="2" type="noConversion"/>
  </si>
  <si>
    <t>median</t>
    <phoneticPr fontId="2" type="noConversion"/>
  </si>
  <si>
    <t>GFR (mL/min/1.71m2)</t>
    <phoneticPr fontId="2" type="noConversion"/>
  </si>
  <si>
    <t>횡격막 파열</t>
    <phoneticPr fontId="2" type="noConversion"/>
  </si>
  <si>
    <t>→ 즉시 재건하여 해결함, 흉관 불필요</t>
    <phoneticPr fontId="2" type="noConversion"/>
  </si>
  <si>
    <t xml:space="preserve">수혈이 필요한 상당한 출혈 </t>
    <phoneticPr fontId="2" type="noConversion"/>
  </si>
  <si>
    <t>→ open-PN으로의 전환은 불필요</t>
    <phoneticPr fontId="2" type="noConversion"/>
  </si>
  <si>
    <t>→ 후속 절차 및 예후 언급없음,
→ 21일간의 비경구영양으로 해결</t>
    <phoneticPr fontId="2" type="noConversion"/>
  </si>
  <si>
    <t>신장주위 혈종발생</t>
    <phoneticPr fontId="2" type="noConversion"/>
  </si>
  <si>
    <t>(1) 소변종 발생, (1) 수술 후 5일째 소장 장피하 누공</t>
    <phoneticPr fontId="2" type="noConversion"/>
  </si>
  <si>
    <t>다루지 않음</t>
    <phoneticPr fontId="2" type="noConversion"/>
  </si>
  <si>
    <t>탈락 및 결측 관련 언급이 없으나, 결과 n수에 반영된 것으로 보임</t>
    <phoneticPr fontId="2" type="noConversion"/>
  </si>
  <si>
    <t>0.7</t>
    <phoneticPr fontId="2" type="noConversion"/>
  </si>
  <si>
    <t>(2) 요실금 발생,
(1) 신장 주위 혈종,
(1) 지연된 출혈,
(1) 급성요폐</t>
    <phoneticPr fontId="2" type="noConversion"/>
  </si>
  <si>
    <t>→ 스텐트 삽입,
→ 수혈 불필요
→ 방광혈전제거 및 스텐트삽입
→ 자발적으로 해결</t>
    <phoneticPr fontId="2" type="noConversion"/>
  </si>
  <si>
    <t>(1) 요관협착
(1) 고립된 수종
(1) 천자부위 지속적 통증</t>
    <phoneticPr fontId="2" type="noConversion"/>
  </si>
  <si>
    <t>→ 신장절제술 수행
→ 후속 절차 및 예후 언급 없음</t>
    <phoneticPr fontId="2" type="noConversion"/>
  </si>
  <si>
    <t>0.2</t>
    <phoneticPr fontId="2" type="noConversion"/>
  </si>
  <si>
    <t>0.01</t>
    <phoneticPr fontId="2" type="noConversion"/>
  </si>
  <si>
    <t>Castle</t>
    <phoneticPr fontId="2" type="noConversion"/>
  </si>
  <si>
    <t>중앙값</t>
    <phoneticPr fontId="2" type="noConversion"/>
  </si>
  <si>
    <t>IQR</t>
    <phoneticPr fontId="2" type="noConversion"/>
  </si>
  <si>
    <t>비교군1
(CT-RFA)</t>
    <phoneticPr fontId="2" type="noConversion"/>
  </si>
  <si>
    <t>비교군2
(OPN)</t>
    <phoneticPr fontId="2" type="noConversion"/>
  </si>
  <si>
    <t>비교군3
(robot L-PN)</t>
    <phoneticPr fontId="2" type="noConversion"/>
  </si>
  <si>
    <t>총 비용</t>
    <phoneticPr fontId="2" type="noConversion"/>
  </si>
  <si>
    <t>수술비용 (수술실)</t>
    <phoneticPr fontId="2" type="noConversion"/>
  </si>
  <si>
    <t>수술비용 (수술장비)</t>
    <phoneticPr fontId="2" type="noConversion"/>
  </si>
  <si>
    <t>수술비용 (로봇비용)</t>
    <phoneticPr fontId="2" type="noConversion"/>
  </si>
  <si>
    <t>전문가 비용 (마취과)</t>
    <phoneticPr fontId="2" type="noConversion"/>
  </si>
  <si>
    <t>전문가 비용 (외과)</t>
    <phoneticPr fontId="2" type="noConversion"/>
  </si>
  <si>
    <t>전문가 비용 (영상)</t>
    <phoneticPr fontId="2" type="noConversion"/>
  </si>
  <si>
    <t>전문가 비용 (병리)</t>
    <phoneticPr fontId="2" type="noConversion"/>
  </si>
  <si>
    <t>병원비용(입퇴원비)</t>
    <phoneticPr fontId="2" type="noConversion"/>
  </si>
  <si>
    <t>병원비용(기타비용)</t>
    <phoneticPr fontId="2" type="noConversion"/>
  </si>
  <si>
    <t>(12001~16751)</t>
    <phoneticPr fontId="2" type="noConversion"/>
  </si>
  <si>
    <t>(5195~7748)</t>
    <phoneticPr fontId="2" type="noConversion"/>
  </si>
  <si>
    <t>(3738~5557)</t>
    <phoneticPr fontId="2" type="noConversion"/>
  </si>
  <si>
    <t>(1687~2963)</t>
    <phoneticPr fontId="2" type="noConversion"/>
  </si>
  <si>
    <t>(379~505)</t>
    <phoneticPr fontId="2" type="noConversion"/>
  </si>
  <si>
    <t>(642~3138)</t>
    <phoneticPr fontId="2" type="noConversion"/>
  </si>
  <si>
    <t>(720~1240)</t>
    <phoneticPr fontId="2" type="noConversion"/>
  </si>
  <si>
    <t>(298~389)</t>
    <phoneticPr fontId="2" type="noConversion"/>
  </si>
  <si>
    <t>(427~2503)</t>
    <phoneticPr fontId="2" type="noConversion"/>
  </si>
  <si>
    <t>(447~458)</t>
    <phoneticPr fontId="2" type="noConversion"/>
  </si>
  <si>
    <t>0~1622</t>
    <phoneticPr fontId="2" type="noConversion"/>
  </si>
  <si>
    <t>532~1044</t>
    <phoneticPr fontId="2" type="noConversion"/>
  </si>
  <si>
    <t>NA</t>
    <phoneticPr fontId="2" type="noConversion"/>
  </si>
  <si>
    <t>(14749~19397)</t>
    <phoneticPr fontId="2" type="noConversion"/>
  </si>
  <si>
    <t>(5254~7377)</t>
    <phoneticPr fontId="2" type="noConversion"/>
  </si>
  <si>
    <t>(1307~2293)</t>
    <phoneticPr fontId="2" type="noConversion"/>
  </si>
  <si>
    <t>(484~632)</t>
    <phoneticPr fontId="2" type="noConversion"/>
  </si>
  <si>
    <t>(2572~3888)</t>
    <phoneticPr fontId="2" type="noConversion"/>
  </si>
  <si>
    <t>(1787~2784)</t>
    <phoneticPr fontId="2" type="noConversion"/>
  </si>
  <si>
    <t>(17556~22256)</t>
    <phoneticPr fontId="2" type="noConversion"/>
  </si>
  <si>
    <t>(6240~8589)</t>
    <phoneticPr fontId="2" type="noConversion"/>
  </si>
  <si>
    <t>(2567~3281)</t>
    <phoneticPr fontId="2" type="noConversion"/>
  </si>
  <si>
    <t>(552~716)</t>
    <phoneticPr fontId="2" type="noConversion"/>
  </si>
  <si>
    <t>(1929~3551)</t>
    <phoneticPr fontId="2" type="noConversion"/>
  </si>
  <si>
    <t>(1288~2393)</t>
    <phoneticPr fontId="2" type="noConversion"/>
  </si>
  <si>
    <t>CTRFA
O-PN
RLPN</t>
    <phoneticPr fontId="2" type="noConversion"/>
  </si>
  <si>
    <t>전체합병증</t>
    <phoneticPr fontId="2" type="noConversion"/>
  </si>
  <si>
    <t>Clavien I/II</t>
    <phoneticPr fontId="2" type="noConversion"/>
  </si>
  <si>
    <t>Clavien III 이상</t>
    <phoneticPr fontId="2" type="noConversion"/>
  </si>
  <si>
    <t>중재군의연령이 비교군보다 높으나, 비수술적 치료의 적응증으로 고려되었을 가능성 있음</t>
    <phoneticPr fontId="2" type="noConversion"/>
  </si>
  <si>
    <t>과거 후복막 수술(신장 또는 부신) 이력이 있는 환자</t>
    <phoneticPr fontId="2" type="noConversion"/>
  </si>
  <si>
    <t>중재군의 종양직경이 유의하게 더 작으나, 비수술적 치료의 적응증으로 고려되었을 가능성 있음</t>
    <phoneticPr fontId="2" type="noConversion"/>
  </si>
  <si>
    <t>중재군의 ASA 중증도가 비교군보다 높으나, 비수술적 치료의 적응증으로 고려되었을 가능성 있음
f/u 기간 유의한 차이 있음</t>
    <phoneticPr fontId="2" type="noConversion"/>
  </si>
  <si>
    <t>중재군의 연령, 동반상병률, ASA 중증도 등이 유의하게 높으나 비수술적 치료의 적응증으로 고려되었을 가능성 있음</t>
    <phoneticPr fontId="2" type="noConversion"/>
  </si>
  <si>
    <t>다변량 선형회귀분석 상, r2=0.966
수술방식(p=0.007), 재원기간(p&lt;0.001), 소요시간(p&lt;0.001)이 총 비용의 중요한 예측변수임.
종양직경(p=0.175), 찰슨동반지수(p=0.078)는  유의한 차이없음</t>
    <phoneticPr fontId="2" type="noConversion"/>
  </si>
  <si>
    <t>L</t>
    <phoneticPr fontId="2" type="noConversion"/>
  </si>
  <si>
    <t>H</t>
    <phoneticPr fontId="2" type="noConversion"/>
  </si>
  <si>
    <t>평가</t>
    <phoneticPr fontId="2" type="noConversion"/>
  </si>
  <si>
    <t>U</t>
    <phoneticPr fontId="2" type="noConversion"/>
  </si>
  <si>
    <t>대상군선정</t>
    <phoneticPr fontId="2" type="noConversion"/>
  </si>
  <si>
    <t>대상군 
비교가능성</t>
    <phoneticPr fontId="2" type="noConversion"/>
  </si>
  <si>
    <t>평가자의 
눈가림</t>
    <phoneticPr fontId="2" type="noConversion"/>
  </si>
  <si>
    <t>불완전한 
결과자료</t>
    <phoneticPr fontId="2" type="noConversion"/>
  </si>
  <si>
    <t>선택적 
결과보고</t>
    <phoneticPr fontId="2" type="noConversion"/>
  </si>
  <si>
    <t>Low Risk of bias</t>
  </si>
  <si>
    <t>Low Risk of bias</t>
    <phoneticPr fontId="2" type="noConversion"/>
  </si>
  <si>
    <t>Unclear Risk of bias</t>
  </si>
  <si>
    <t>Unclear Risk of bias</t>
    <phoneticPr fontId="2" type="noConversion"/>
  </si>
  <si>
    <t>High Risk of bias</t>
  </si>
  <si>
    <t>High Risk of bias</t>
    <phoneticPr fontId="2" type="noConversion"/>
  </si>
  <si>
    <t>→ 후속 절차 및 예후 언급 없음</t>
    <phoneticPr fontId="2" type="noConversion"/>
  </si>
  <si>
    <t>15개월</t>
    <phoneticPr fontId="2" type="noConversion"/>
  </si>
  <si>
    <t>O-PN</t>
    <phoneticPr fontId="2" type="noConversion"/>
  </si>
  <si>
    <t>비교군(LPN)</t>
    <phoneticPr fontId="2" type="noConversion"/>
  </si>
  <si>
    <t>Castle (2013)</t>
  </si>
  <si>
    <t>Castle (2013)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</si>
</sst>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.0%"/>
    <numFmt numFmtId="177" formatCode="0.000"/>
    <numFmt numFmtId="178" formatCode="0_);[Red]\(0\)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inor"/>
    </font>
    <font>
      <sz val="10"/>
      <color theme="0" tint="-0.34998626667073579"/>
      <name val="맑은 고딕"/>
      <family val="3"/>
      <charset val="129"/>
      <scheme val="minor"/>
    </font>
    <font>
      <b/>
      <sz val="10"/>
      <color theme="0" tint="-0.34998626667073579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 tint="-0.499984740745262"/>
      <name val="맑은 고딕"/>
      <family val="2"/>
      <charset val="129"/>
      <scheme val="minor"/>
    </font>
    <font>
      <b/>
      <sz val="10"/>
      <color theme="0" tint="-0.499984740745262"/>
      <name val="맑은 고딕"/>
      <family val="3"/>
      <charset val="129"/>
      <scheme val="minor"/>
    </font>
    <font>
      <b/>
      <sz val="11"/>
      <color theme="0" tint="-0.49998474074526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0"/>
      <name val="맑은 고딕"/>
      <family val="2"/>
      <charset val="129"/>
      <scheme val="minor"/>
    </font>
    <font>
      <b/>
      <sz val="10"/>
      <color theme="0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2" applyNumberFormat="1" applyFont="1" applyBorder="1" applyAlignment="1">
      <alignment horizontal="center" vertical="center" wrapText="1"/>
    </xf>
    <xf numFmtId="176" fontId="7" fillId="0" borderId="0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2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wrapText="1"/>
    </xf>
    <xf numFmtId="176" fontId="9" fillId="0" borderId="1" xfId="2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3" fillId="0" borderId="1" xfId="2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9" fillId="0" borderId="11" xfId="0" applyFont="1" applyBorder="1" applyAlignment="1">
      <alignment horizontal="center" vertical="center" wrapText="1"/>
    </xf>
    <xf numFmtId="176" fontId="9" fillId="0" borderId="5" xfId="2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176" fontId="17" fillId="0" borderId="1" xfId="2" applyNumberFormat="1" applyFont="1" applyBorder="1">
      <alignment vertical="center"/>
    </xf>
    <xf numFmtId="0" fontId="17" fillId="0" borderId="1" xfId="0" applyFont="1" applyBorder="1">
      <alignment vertical="center"/>
    </xf>
    <xf numFmtId="176" fontId="3" fillId="0" borderId="1" xfId="2" applyNumberFormat="1" applyFont="1" applyBorder="1">
      <alignment vertical="center"/>
    </xf>
    <xf numFmtId="0" fontId="3" fillId="0" borderId="1" xfId="0" applyFont="1" applyBorder="1">
      <alignment vertical="center"/>
    </xf>
    <xf numFmtId="176" fontId="14" fillId="0" borderId="1" xfId="2" applyNumberFormat="1" applyFont="1" applyBorder="1">
      <alignment vertical="center"/>
    </xf>
    <xf numFmtId="0" fontId="14" fillId="0" borderId="1" xfId="0" applyFont="1" applyBorder="1">
      <alignment vertical="center"/>
    </xf>
    <xf numFmtId="41" fontId="0" fillId="0" borderId="0" xfId="1" applyFont="1">
      <alignment vertical="center"/>
    </xf>
    <xf numFmtId="41" fontId="3" fillId="2" borderId="1" xfId="1" applyFont="1" applyFill="1" applyBorder="1">
      <alignment vertical="center"/>
    </xf>
    <xf numFmtId="41" fontId="0" fillId="2" borderId="1" xfId="1" applyFont="1" applyFill="1" applyBorder="1">
      <alignment vertical="center"/>
    </xf>
    <xf numFmtId="41" fontId="0" fillId="0" borderId="1" xfId="1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6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3" fillId="4" borderId="2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 wrapText="1" shrinkToFit="1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 wrapText="1" shrinkToFit="1"/>
    </xf>
    <xf numFmtId="0" fontId="7" fillId="0" borderId="26" xfId="0" applyFont="1" applyBorder="1" applyAlignment="1">
      <alignment vertical="center" shrinkToFit="1"/>
    </xf>
    <xf numFmtId="0" fontId="8" fillId="7" borderId="2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19" fillId="5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178" fontId="24" fillId="0" borderId="0" xfId="2" applyNumberFormat="1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2" fillId="0" borderId="0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shrinkToFit="1"/>
    </xf>
    <xf numFmtId="178" fontId="24" fillId="0" borderId="0" xfId="2" applyNumberFormat="1" applyFont="1" applyFill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1" fontId="0" fillId="0" borderId="0" xfId="1" applyFont="1" applyAlignment="1">
      <alignment horizontal="center" vertical="center" wrapText="1"/>
    </xf>
    <xf numFmtId="41" fontId="0" fillId="0" borderId="0" xfId="1" applyFont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1">
    <dxf>
      <fill>
        <patternFill>
          <bgColor rgb="FF33CC33"/>
        </patternFill>
      </fill>
    </dxf>
  </dxfs>
  <tableStyles count="0" defaultTableStyle="TableStyleMedium2" defaultPivotStyle="PivotStyleLight16"/>
  <colors>
    <mruColors>
      <color rgb="FF6195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47189339578051"/>
          <c:y val="5.0925925925925923E-2"/>
          <c:w val="0.78401994129463326"/>
          <c:h val="0.735771361913094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'L) 비뚤림위험평가'!$E$40</c:f>
              <c:strCache>
                <c:ptCount val="1"/>
                <c:pt idx="0">
                  <c:v>Low Risk of bias</c:v>
                </c:pt>
              </c:strCache>
            </c:strRef>
          </c:tx>
          <c:spPr>
            <a:solidFill>
              <a:srgbClr val="61953D"/>
            </a:solidFill>
            <a:ln>
              <a:noFill/>
            </a:ln>
            <a:effectLst/>
          </c:spPr>
          <c:invertIfNegative val="0"/>
          <c:cat>
            <c:strRef>
              <c:f>'L) 비뚤림위험평가'!$F$39:$M$39</c:f>
              <c:strCache>
                <c:ptCount val="8"/>
                <c:pt idx="0">
                  <c:v>선택적 
결과보고</c:v>
                </c:pt>
                <c:pt idx="1">
                  <c:v>불완전한 
결과자료</c:v>
                </c:pt>
                <c:pt idx="2">
                  <c:v>결과평가</c:v>
                </c:pt>
                <c:pt idx="3">
                  <c:v>평가자의 
눈가림</c:v>
                </c:pt>
                <c:pt idx="4">
                  <c:v>노출측정</c:v>
                </c:pt>
                <c:pt idx="5">
                  <c:v>교란변수</c:v>
                </c:pt>
                <c:pt idx="6">
                  <c:v>대상군선정</c:v>
                </c:pt>
                <c:pt idx="7">
                  <c:v>대상군 
비교가능성</c:v>
                </c:pt>
              </c:strCache>
            </c:strRef>
          </c:cat>
          <c:val>
            <c:numRef>
              <c:f>'L) 비뚤림위험평가'!$F$40:$M$40</c:f>
              <c:numCache>
                <c:formatCode>0.0%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0.42857142857142855</c:v>
                </c:pt>
                <c:pt idx="6">
                  <c:v>0.5714285714285714</c:v>
                </c:pt>
                <c:pt idx="7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5-4DE6-A4FF-BB8939CC4970}"/>
            </c:ext>
          </c:extLst>
        </c:ser>
        <c:ser>
          <c:idx val="1"/>
          <c:order val="1"/>
          <c:tx>
            <c:strRef>
              <c:f>'L) 비뚤림위험평가'!$E$41</c:f>
              <c:strCache>
                <c:ptCount val="1"/>
                <c:pt idx="0">
                  <c:v>Unclear Risk of bias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'L) 비뚤림위험평가'!$F$39:$M$39</c:f>
              <c:strCache>
                <c:ptCount val="8"/>
                <c:pt idx="0">
                  <c:v>선택적 
결과보고</c:v>
                </c:pt>
                <c:pt idx="1">
                  <c:v>불완전한 
결과자료</c:v>
                </c:pt>
                <c:pt idx="2">
                  <c:v>결과평가</c:v>
                </c:pt>
                <c:pt idx="3">
                  <c:v>평가자의 
눈가림</c:v>
                </c:pt>
                <c:pt idx="4">
                  <c:v>노출측정</c:v>
                </c:pt>
                <c:pt idx="5">
                  <c:v>교란변수</c:v>
                </c:pt>
                <c:pt idx="6">
                  <c:v>대상군선정</c:v>
                </c:pt>
                <c:pt idx="7">
                  <c:v>대상군 
비교가능성</c:v>
                </c:pt>
              </c:strCache>
            </c:strRef>
          </c:cat>
          <c:val>
            <c:numRef>
              <c:f>'L) 비뚤림위험평가'!$F$41:$M$41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0.8571428571428571</c:v>
                </c:pt>
                <c:pt idx="4">
                  <c:v>0</c:v>
                </c:pt>
                <c:pt idx="5">
                  <c:v>0.5714285714285714</c:v>
                </c:pt>
                <c:pt idx="6">
                  <c:v>0.2857142857142857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5-4DE6-A4FF-BB8939CC4970}"/>
            </c:ext>
          </c:extLst>
        </c:ser>
        <c:ser>
          <c:idx val="2"/>
          <c:order val="2"/>
          <c:tx>
            <c:strRef>
              <c:f>'L) 비뚤림위험평가'!$E$42</c:f>
              <c:strCache>
                <c:ptCount val="1"/>
                <c:pt idx="0">
                  <c:v>High Risk of bias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'L) 비뚤림위험평가'!$F$39:$M$39</c:f>
              <c:strCache>
                <c:ptCount val="8"/>
                <c:pt idx="0">
                  <c:v>선택적 
결과보고</c:v>
                </c:pt>
                <c:pt idx="1">
                  <c:v>불완전한 
결과자료</c:v>
                </c:pt>
                <c:pt idx="2">
                  <c:v>결과평가</c:v>
                </c:pt>
                <c:pt idx="3">
                  <c:v>평가자의 
눈가림</c:v>
                </c:pt>
                <c:pt idx="4">
                  <c:v>노출측정</c:v>
                </c:pt>
                <c:pt idx="5">
                  <c:v>교란변수</c:v>
                </c:pt>
                <c:pt idx="6">
                  <c:v>대상군선정</c:v>
                </c:pt>
                <c:pt idx="7">
                  <c:v>대상군 
비교가능성</c:v>
                </c:pt>
              </c:strCache>
            </c:strRef>
          </c:cat>
          <c:val>
            <c:numRef>
              <c:f>'L) 비뚤림위험평가'!$F$42:$M$42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0.14285714285714285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C5-4DE6-A4FF-BB8939CC4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981688"/>
        <c:axId val="475979064"/>
      </c:barChart>
      <c:catAx>
        <c:axId val="475981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979064"/>
        <c:crossesAt val="0"/>
        <c:auto val="0"/>
        <c:lblAlgn val="ctr"/>
        <c:lblOffset val="100"/>
        <c:noMultiLvlLbl val="0"/>
      </c:catAx>
      <c:valAx>
        <c:axId val="4759790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98168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25373139219021"/>
          <c:y val="0.86323298973103224"/>
          <c:w val="0.49490040336718211"/>
          <c:h val="4.48986055514010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43</xdr:row>
      <xdr:rowOff>114300</xdr:rowOff>
    </xdr:from>
    <xdr:to>
      <xdr:col>12</xdr:col>
      <xdr:colOff>742950</xdr:colOff>
      <xdr:row>64</xdr:row>
      <xdr:rowOff>76200</xdr:rowOff>
    </xdr:to>
    <xdr:graphicFrame macro="">
      <xdr:nvGraphicFramePr>
        <xdr:cNvPr id="6" name="차트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tabSelected="1" workbookViewId="0">
      <selection activeCell="C28" sqref="C28"/>
    </sheetView>
  </sheetViews>
  <sheetFormatPr defaultRowHeight="16.5" x14ac:dyDescent="0.3"/>
  <cols>
    <col min="4" max="4" width="10.5" style="1" customWidth="1"/>
    <col min="5" max="5" width="4" customWidth="1"/>
    <col min="6" max="8" width="10.75" customWidth="1"/>
    <col min="13" max="13" width="8.375" customWidth="1"/>
    <col min="14" max="16" width="10.875" customWidth="1"/>
    <col min="21" max="21" width="3.25" customWidth="1"/>
  </cols>
  <sheetData>
    <row r="1" spans="1:28" x14ac:dyDescent="0.3">
      <c r="A1" s="131" t="s">
        <v>14</v>
      </c>
      <c r="B1" s="131" t="s">
        <v>16</v>
      </c>
      <c r="C1" s="131" t="s">
        <v>15</v>
      </c>
      <c r="D1" s="131" t="s">
        <v>124</v>
      </c>
      <c r="E1" s="9"/>
    </row>
    <row r="2" spans="1:28" x14ac:dyDescent="0.3">
      <c r="A2" s="131"/>
      <c r="B2" s="131"/>
      <c r="C2" s="131"/>
      <c r="D2" s="131"/>
      <c r="E2" s="9"/>
    </row>
    <row r="4" spans="1:28" x14ac:dyDescent="0.3">
      <c r="A4" s="26">
        <v>306</v>
      </c>
      <c r="B4" s="26" t="s">
        <v>57</v>
      </c>
      <c r="C4" s="26">
        <v>2019</v>
      </c>
      <c r="D4" s="15" t="s">
        <v>292</v>
      </c>
      <c r="F4" s="99" t="s">
        <v>4</v>
      </c>
      <c r="G4" s="100"/>
      <c r="H4" s="101"/>
      <c r="I4" s="99" t="s">
        <v>5</v>
      </c>
      <c r="J4" s="100"/>
      <c r="K4" s="101"/>
      <c r="L4" s="97" t="s">
        <v>12</v>
      </c>
    </row>
    <row r="5" spans="1:28" x14ac:dyDescent="0.3">
      <c r="F5" s="15"/>
      <c r="G5" s="15" t="s">
        <v>9</v>
      </c>
      <c r="H5" s="15" t="s">
        <v>8</v>
      </c>
      <c r="I5" s="15" t="s">
        <v>10</v>
      </c>
      <c r="J5" s="15" t="s">
        <v>8</v>
      </c>
      <c r="K5" s="15"/>
      <c r="L5" s="98"/>
    </row>
    <row r="6" spans="1:28" x14ac:dyDescent="0.3">
      <c r="F6" s="30">
        <f>G6/H6</f>
        <v>3.2258064516129031E-2</v>
      </c>
      <c r="G6" s="21">
        <v>2</v>
      </c>
      <c r="H6" s="21">
        <v>62</v>
      </c>
      <c r="I6" s="21">
        <v>1</v>
      </c>
      <c r="J6" s="21">
        <v>53</v>
      </c>
      <c r="K6" s="30">
        <f>I6/J6</f>
        <v>1.8867924528301886E-2</v>
      </c>
      <c r="L6" s="31" t="s">
        <v>69</v>
      </c>
    </row>
    <row r="7" spans="1:28" ht="17.45" customHeight="1" x14ac:dyDescent="0.3">
      <c r="F7" s="87" t="s">
        <v>120</v>
      </c>
      <c r="G7" s="87"/>
      <c r="H7" s="87"/>
      <c r="I7" s="107" t="s">
        <v>122</v>
      </c>
      <c r="J7" s="108"/>
      <c r="K7" s="109"/>
      <c r="L7" s="113"/>
    </row>
    <row r="8" spans="1:28" x14ac:dyDescent="0.3">
      <c r="F8" s="87"/>
      <c r="G8" s="87"/>
      <c r="H8" s="87"/>
      <c r="I8" s="110"/>
      <c r="J8" s="111"/>
      <c r="K8" s="112"/>
      <c r="L8" s="114"/>
    </row>
    <row r="9" spans="1:28" ht="17.45" customHeight="1" x14ac:dyDescent="0.3">
      <c r="F9" s="87" t="s">
        <v>121</v>
      </c>
      <c r="G9" s="87"/>
      <c r="H9" s="87"/>
      <c r="I9" s="107" t="s">
        <v>123</v>
      </c>
      <c r="J9" s="108"/>
      <c r="K9" s="109"/>
      <c r="L9" s="113"/>
    </row>
    <row r="10" spans="1:28" x14ac:dyDescent="0.3">
      <c r="F10" s="87"/>
      <c r="G10" s="87"/>
      <c r="H10" s="87"/>
      <c r="I10" s="133"/>
      <c r="J10" s="134"/>
      <c r="K10" s="135"/>
      <c r="L10" s="132"/>
    </row>
    <row r="11" spans="1:28" x14ac:dyDescent="0.3">
      <c r="F11" s="87"/>
      <c r="G11" s="87"/>
      <c r="H11" s="87"/>
      <c r="I11" s="110"/>
      <c r="J11" s="111"/>
      <c r="K11" s="112"/>
      <c r="L11" s="114"/>
    </row>
    <row r="13" spans="1:28" x14ac:dyDescent="0.3">
      <c r="A13" s="26">
        <v>483</v>
      </c>
      <c r="B13" s="26" t="s">
        <v>59</v>
      </c>
      <c r="C13" s="26">
        <v>2016</v>
      </c>
      <c r="D13" s="3" t="s">
        <v>17</v>
      </c>
      <c r="F13" s="103" t="s">
        <v>4</v>
      </c>
      <c r="G13" s="103"/>
      <c r="H13" s="103"/>
      <c r="I13" s="104" t="s">
        <v>5</v>
      </c>
      <c r="J13" s="105"/>
      <c r="K13" s="106"/>
      <c r="L13" s="115" t="s">
        <v>12</v>
      </c>
      <c r="N13" s="87" t="s">
        <v>4</v>
      </c>
      <c r="O13" s="87"/>
      <c r="P13" s="87"/>
      <c r="Q13" s="99" t="s">
        <v>5</v>
      </c>
      <c r="R13" s="100"/>
      <c r="S13" s="101"/>
      <c r="T13" s="97" t="s">
        <v>12</v>
      </c>
      <c r="V13" s="87" t="s">
        <v>4</v>
      </c>
      <c r="W13" s="87"/>
      <c r="X13" s="87"/>
      <c r="Y13" s="99" t="s">
        <v>5</v>
      </c>
      <c r="Z13" s="100"/>
      <c r="AA13" s="101"/>
      <c r="AB13" s="97" t="s">
        <v>12</v>
      </c>
    </row>
    <row r="14" spans="1:28" x14ac:dyDescent="0.3">
      <c r="F14" s="32"/>
      <c r="G14" s="32" t="s">
        <v>9</v>
      </c>
      <c r="H14" s="32" t="s">
        <v>8</v>
      </c>
      <c r="I14" s="32" t="s">
        <v>10</v>
      </c>
      <c r="J14" s="32" t="s">
        <v>8</v>
      </c>
      <c r="K14" s="32"/>
      <c r="L14" s="116"/>
      <c r="N14" s="15"/>
      <c r="O14" s="15" t="s">
        <v>9</v>
      </c>
      <c r="P14" s="15" t="s">
        <v>8</v>
      </c>
      <c r="Q14" s="15" t="s">
        <v>10</v>
      </c>
      <c r="R14" s="15" t="s">
        <v>8</v>
      </c>
      <c r="S14" s="15"/>
      <c r="T14" s="98"/>
      <c r="V14" s="15"/>
      <c r="W14" s="15" t="s">
        <v>9</v>
      </c>
      <c r="X14" s="15" t="s">
        <v>8</v>
      </c>
      <c r="Y14" s="15" t="s">
        <v>10</v>
      </c>
      <c r="Z14" s="15" t="s">
        <v>8</v>
      </c>
      <c r="AA14" s="15"/>
      <c r="AB14" s="98"/>
    </row>
    <row r="15" spans="1:28" x14ac:dyDescent="0.3">
      <c r="F15" s="33">
        <f>G15/H15</f>
        <v>3.8095238095238099E-2</v>
      </c>
      <c r="G15" s="34">
        <v>4</v>
      </c>
      <c r="H15" s="34">
        <v>105</v>
      </c>
      <c r="I15" s="34">
        <v>6</v>
      </c>
      <c r="J15" s="34">
        <v>74</v>
      </c>
      <c r="K15" s="33">
        <f>I15/J15</f>
        <v>8.1081081081081086E-2</v>
      </c>
      <c r="L15" s="35" t="s">
        <v>127</v>
      </c>
      <c r="N15" s="30">
        <f>O15/P15</f>
        <v>9.5238095238095247E-3</v>
      </c>
      <c r="O15" s="21">
        <v>1</v>
      </c>
      <c r="P15" s="21">
        <v>105</v>
      </c>
      <c r="Q15" s="21">
        <v>1</v>
      </c>
      <c r="R15" s="21">
        <v>74</v>
      </c>
      <c r="S15" s="30">
        <f>Q15/R15</f>
        <v>1.3513513513513514E-2</v>
      </c>
      <c r="T15" s="31" t="s">
        <v>127</v>
      </c>
      <c r="V15" s="30">
        <f>W15/X15</f>
        <v>2.8571428571428571E-2</v>
      </c>
      <c r="W15" s="21">
        <v>3</v>
      </c>
      <c r="X15" s="21">
        <v>105</v>
      </c>
      <c r="Y15" s="21">
        <v>5</v>
      </c>
      <c r="Z15" s="21">
        <v>74</v>
      </c>
      <c r="AA15" s="30">
        <f>Y15/Z15</f>
        <v>6.7567567567567571E-2</v>
      </c>
      <c r="AB15" s="31" t="s">
        <v>126</v>
      </c>
    </row>
    <row r="16" spans="1:28" x14ac:dyDescent="0.3">
      <c r="F16" s="103"/>
      <c r="G16" s="103"/>
      <c r="H16" s="103"/>
      <c r="I16" s="117"/>
      <c r="J16" s="118"/>
      <c r="K16" s="119"/>
      <c r="L16" s="37"/>
      <c r="N16" s="87" t="s">
        <v>128</v>
      </c>
      <c r="O16" s="87"/>
      <c r="P16" s="87"/>
      <c r="Q16" s="107" t="s">
        <v>130</v>
      </c>
      <c r="R16" s="108"/>
      <c r="S16" s="109"/>
      <c r="T16" s="17"/>
      <c r="V16" s="99" t="s">
        <v>132</v>
      </c>
      <c r="W16" s="100"/>
      <c r="X16" s="100"/>
      <c r="Y16" s="100"/>
      <c r="Z16" s="100"/>
      <c r="AA16" s="101"/>
      <c r="AB16" s="17"/>
    </row>
    <row r="17" spans="1:39" x14ac:dyDescent="0.3">
      <c r="F17" s="103"/>
      <c r="G17" s="103"/>
      <c r="H17" s="103"/>
      <c r="I17" s="104"/>
      <c r="J17" s="105"/>
      <c r="K17" s="106"/>
      <c r="L17" s="36"/>
      <c r="N17" s="87" t="s">
        <v>129</v>
      </c>
      <c r="O17" s="87"/>
      <c r="P17" s="87"/>
      <c r="Q17" s="87" t="s">
        <v>131</v>
      </c>
      <c r="R17" s="87"/>
      <c r="S17" s="87"/>
      <c r="T17" s="29"/>
      <c r="V17" s="99" t="s">
        <v>133</v>
      </c>
      <c r="W17" s="100"/>
      <c r="X17" s="100"/>
      <c r="Y17" s="100"/>
      <c r="Z17" s="100"/>
      <c r="AA17" s="101"/>
      <c r="AB17" s="29"/>
    </row>
    <row r="19" spans="1:39" ht="33" x14ac:dyDescent="0.3">
      <c r="A19" s="26">
        <v>700</v>
      </c>
      <c r="B19" s="26" t="s">
        <v>61</v>
      </c>
      <c r="C19" s="72">
        <v>2013</v>
      </c>
      <c r="D19" s="77" t="s">
        <v>177</v>
      </c>
      <c r="F19" s="87" t="s">
        <v>4</v>
      </c>
      <c r="G19" s="87"/>
      <c r="H19" s="87"/>
      <c r="I19" s="99" t="s">
        <v>178</v>
      </c>
      <c r="J19" s="100"/>
      <c r="K19" s="101"/>
      <c r="L19" s="99" t="s">
        <v>179</v>
      </c>
      <c r="M19" s="100"/>
      <c r="N19" s="101"/>
      <c r="O19" s="97" t="s">
        <v>12</v>
      </c>
      <c r="AD19" s="87" t="s">
        <v>4</v>
      </c>
      <c r="AE19" s="87"/>
      <c r="AF19" s="87"/>
      <c r="AG19" s="99" t="s">
        <v>178</v>
      </c>
      <c r="AH19" s="100"/>
      <c r="AI19" s="101"/>
      <c r="AJ19" s="99" t="s">
        <v>179</v>
      </c>
      <c r="AK19" s="100"/>
      <c r="AL19" s="101"/>
      <c r="AM19" s="97" t="s">
        <v>12</v>
      </c>
    </row>
    <row r="20" spans="1:39" x14ac:dyDescent="0.3">
      <c r="A20" s="94" t="s">
        <v>270</v>
      </c>
      <c r="B20" s="95"/>
      <c r="C20" s="95"/>
      <c r="D20" s="96"/>
      <c r="F20" s="15"/>
      <c r="G20" s="15" t="s">
        <v>9</v>
      </c>
      <c r="H20" s="15" t="s">
        <v>8</v>
      </c>
      <c r="I20" s="15" t="s">
        <v>10</v>
      </c>
      <c r="J20" s="15" t="s">
        <v>8</v>
      </c>
      <c r="K20" s="15"/>
      <c r="L20" s="15" t="s">
        <v>10</v>
      </c>
      <c r="M20" s="15" t="s">
        <v>8</v>
      </c>
      <c r="N20" s="15"/>
      <c r="O20" s="98"/>
      <c r="AD20" s="15"/>
      <c r="AE20" s="15" t="s">
        <v>9</v>
      </c>
      <c r="AF20" s="15" t="s">
        <v>8</v>
      </c>
      <c r="AG20" s="15" t="s">
        <v>10</v>
      </c>
      <c r="AH20" s="15" t="s">
        <v>8</v>
      </c>
      <c r="AI20" s="15"/>
      <c r="AJ20" s="15" t="s">
        <v>10</v>
      </c>
      <c r="AK20" s="15" t="s">
        <v>8</v>
      </c>
      <c r="AL20" s="15"/>
      <c r="AM20" s="98"/>
    </row>
    <row r="21" spans="1:39" x14ac:dyDescent="0.3">
      <c r="F21" s="30">
        <f>G21/H21</f>
        <v>9.0909090909090912E-2</v>
      </c>
      <c r="G21" s="21">
        <v>1</v>
      </c>
      <c r="H21" s="21">
        <v>11</v>
      </c>
      <c r="I21" s="21">
        <v>1</v>
      </c>
      <c r="J21" s="21">
        <v>20</v>
      </c>
      <c r="K21" s="30">
        <f>I21/J21</f>
        <v>0.05</v>
      </c>
      <c r="L21" s="21">
        <v>0</v>
      </c>
      <c r="M21" s="21">
        <v>8</v>
      </c>
      <c r="N21" s="30">
        <f>L21/M21</f>
        <v>0</v>
      </c>
      <c r="O21" s="31" t="s">
        <v>69</v>
      </c>
      <c r="AD21" s="41">
        <f>AE21/AF21</f>
        <v>0.18181818181818182</v>
      </c>
      <c r="AE21" s="42">
        <v>2</v>
      </c>
      <c r="AF21" s="42">
        <v>11</v>
      </c>
      <c r="AG21" s="42">
        <v>8</v>
      </c>
      <c r="AH21" s="42">
        <v>20</v>
      </c>
      <c r="AI21" s="41">
        <f>AG21/AH21</f>
        <v>0.4</v>
      </c>
      <c r="AJ21" s="42">
        <v>1</v>
      </c>
      <c r="AK21" s="42">
        <v>8</v>
      </c>
      <c r="AL21" s="41">
        <f>AJ21/AK21</f>
        <v>0.125</v>
      </c>
      <c r="AM21" s="40">
        <v>0.43</v>
      </c>
    </row>
    <row r="22" spans="1:39" ht="16.5" customHeight="1" x14ac:dyDescent="0.3">
      <c r="F22" s="87" t="s">
        <v>182</v>
      </c>
      <c r="G22" s="87"/>
      <c r="H22" s="87"/>
      <c r="I22" s="87" t="s">
        <v>180</v>
      </c>
      <c r="J22" s="87"/>
      <c r="K22" s="87"/>
      <c r="L22" s="99"/>
      <c r="M22" s="100"/>
      <c r="N22" s="101"/>
      <c r="O22" s="17"/>
      <c r="AD22" s="87" t="s">
        <v>184</v>
      </c>
      <c r="AE22" s="87"/>
      <c r="AF22" s="87"/>
      <c r="AG22" s="87"/>
      <c r="AH22" s="87"/>
      <c r="AI22" s="87"/>
      <c r="AJ22" s="87"/>
      <c r="AK22" s="87"/>
      <c r="AL22" s="87"/>
      <c r="AM22" s="87"/>
    </row>
    <row r="23" spans="1:39" ht="16.5" customHeight="1" x14ac:dyDescent="0.3">
      <c r="F23" s="87" t="s">
        <v>183</v>
      </c>
      <c r="G23" s="87"/>
      <c r="H23" s="87"/>
      <c r="I23" s="87" t="s">
        <v>181</v>
      </c>
      <c r="J23" s="87"/>
      <c r="K23" s="87"/>
      <c r="L23" s="99"/>
      <c r="M23" s="100"/>
      <c r="N23" s="101"/>
      <c r="O23" s="29"/>
      <c r="AD23" s="87" t="s">
        <v>185</v>
      </c>
      <c r="AE23" s="87"/>
      <c r="AF23" s="87"/>
      <c r="AG23" s="87"/>
      <c r="AH23" s="87"/>
      <c r="AI23" s="87"/>
      <c r="AJ23" s="87"/>
      <c r="AK23" s="87"/>
      <c r="AL23" s="87"/>
      <c r="AM23" s="87"/>
    </row>
    <row r="24" spans="1:39" x14ac:dyDescent="0.3">
      <c r="D24"/>
      <c r="AD24" s="39"/>
      <c r="AE24" s="39"/>
      <c r="AF24" s="39"/>
      <c r="AG24" s="39"/>
      <c r="AH24" s="39"/>
      <c r="AI24" s="39"/>
      <c r="AJ24" s="39"/>
    </row>
    <row r="25" spans="1:39" ht="49.5" x14ac:dyDescent="0.3">
      <c r="A25" s="26">
        <v>707</v>
      </c>
      <c r="B25" s="26" t="s">
        <v>224</v>
      </c>
      <c r="C25" s="26">
        <v>2013</v>
      </c>
      <c r="D25" s="4" t="s">
        <v>265</v>
      </c>
      <c r="F25" s="87" t="s">
        <v>79</v>
      </c>
      <c r="G25" s="87" t="s">
        <v>4</v>
      </c>
      <c r="H25" s="87"/>
      <c r="I25" s="87"/>
      <c r="J25" s="87" t="s">
        <v>178</v>
      </c>
      <c r="K25" s="87"/>
      <c r="L25" s="87"/>
      <c r="M25" s="87" t="s">
        <v>178</v>
      </c>
      <c r="N25" s="87"/>
      <c r="O25" s="87"/>
      <c r="P25" s="87" t="s">
        <v>178</v>
      </c>
      <c r="Q25" s="87"/>
      <c r="R25" s="87"/>
      <c r="S25" s="89" t="s">
        <v>12</v>
      </c>
    </row>
    <row r="26" spans="1:39" x14ac:dyDescent="0.3">
      <c r="F26" s="87"/>
      <c r="G26" s="15"/>
      <c r="H26" s="15" t="s">
        <v>9</v>
      </c>
      <c r="I26" s="15" t="s">
        <v>8</v>
      </c>
      <c r="J26" s="15" t="s">
        <v>10</v>
      </c>
      <c r="K26" s="15" t="s">
        <v>8</v>
      </c>
      <c r="L26" s="15"/>
      <c r="M26" s="15" t="s">
        <v>10</v>
      </c>
      <c r="N26" s="15" t="s">
        <v>8</v>
      </c>
      <c r="O26" s="15"/>
      <c r="P26" s="15" t="s">
        <v>10</v>
      </c>
      <c r="Q26" s="15" t="s">
        <v>8</v>
      </c>
      <c r="R26" s="15"/>
      <c r="S26" s="89"/>
    </row>
    <row r="27" spans="1:39" x14ac:dyDescent="0.3">
      <c r="F27" s="15" t="s">
        <v>266</v>
      </c>
      <c r="G27" s="49">
        <f>H27/I27</f>
        <v>0.20454545454545456</v>
      </c>
      <c r="H27" s="50">
        <v>9</v>
      </c>
      <c r="I27" s="50">
        <v>44</v>
      </c>
      <c r="J27" s="50">
        <v>6</v>
      </c>
      <c r="K27" s="50">
        <v>29</v>
      </c>
      <c r="L27" s="49">
        <f>J27/K27</f>
        <v>0.20689655172413793</v>
      </c>
      <c r="M27" s="50">
        <v>7</v>
      </c>
      <c r="N27" s="50">
        <v>52</v>
      </c>
      <c r="O27" s="49">
        <f>M27/N27</f>
        <v>0.13461538461538461</v>
      </c>
      <c r="P27" s="50">
        <v>5</v>
      </c>
      <c r="Q27" s="50">
        <v>48</v>
      </c>
      <c r="R27" s="49">
        <f>P27/Q27</f>
        <v>0.10416666666666667</v>
      </c>
      <c r="S27" s="2">
        <v>0.497</v>
      </c>
    </row>
    <row r="28" spans="1:39" x14ac:dyDescent="0.3">
      <c r="F28" s="15" t="s">
        <v>267</v>
      </c>
      <c r="G28" s="49">
        <f t="shared" ref="G28:G29" si="0">H28/I28</f>
        <v>0.15909090909090909</v>
      </c>
      <c r="H28" s="50">
        <v>7</v>
      </c>
      <c r="I28" s="50">
        <v>44</v>
      </c>
      <c r="J28" s="50">
        <v>6</v>
      </c>
      <c r="K28" s="50">
        <v>29</v>
      </c>
      <c r="L28" s="49">
        <f t="shared" ref="L28:L29" si="1">J28/K28</f>
        <v>0.20689655172413793</v>
      </c>
      <c r="M28" s="50">
        <v>4</v>
      </c>
      <c r="N28" s="50">
        <v>52</v>
      </c>
      <c r="O28" s="49">
        <f t="shared" ref="O28:O29" si="2">M28/N28</f>
        <v>7.6923076923076927E-2</v>
      </c>
      <c r="P28" s="50">
        <v>4</v>
      </c>
      <c r="Q28" s="50">
        <v>48</v>
      </c>
      <c r="R28" s="49">
        <f t="shared" ref="R28:R29" si="3">P28/Q28</f>
        <v>8.3333333333333329E-2</v>
      </c>
      <c r="S28" s="2">
        <v>0.51400000000000001</v>
      </c>
    </row>
    <row r="29" spans="1:39" ht="27" x14ac:dyDescent="0.3">
      <c r="F29" s="15" t="s">
        <v>268</v>
      </c>
      <c r="G29" s="49">
        <f t="shared" si="0"/>
        <v>4.5454545454545456E-2</v>
      </c>
      <c r="H29" s="50">
        <v>2</v>
      </c>
      <c r="I29" s="50">
        <v>44</v>
      </c>
      <c r="J29" s="50">
        <v>0</v>
      </c>
      <c r="K29" s="50">
        <v>29</v>
      </c>
      <c r="L29" s="49">
        <f t="shared" si="1"/>
        <v>0</v>
      </c>
      <c r="M29" s="50">
        <v>3</v>
      </c>
      <c r="N29" s="50">
        <v>52</v>
      </c>
      <c r="O29" s="49">
        <f t="shared" si="2"/>
        <v>5.7692307692307696E-2</v>
      </c>
      <c r="P29" s="50">
        <v>1</v>
      </c>
      <c r="Q29" s="50">
        <v>48</v>
      </c>
      <c r="R29" s="49">
        <f t="shared" si="3"/>
        <v>2.0833333333333332E-2</v>
      </c>
      <c r="S29" s="2" t="s">
        <v>252</v>
      </c>
    </row>
    <row r="31" spans="1:39" x14ac:dyDescent="0.3">
      <c r="A31" s="26">
        <v>3129</v>
      </c>
      <c r="B31" s="26" t="s">
        <v>66</v>
      </c>
      <c r="C31" s="26">
        <v>2013</v>
      </c>
      <c r="D31" s="3" t="s">
        <v>292</v>
      </c>
      <c r="F31" s="103" t="s">
        <v>4</v>
      </c>
      <c r="G31" s="103"/>
      <c r="H31" s="103"/>
      <c r="I31" s="104" t="s">
        <v>5</v>
      </c>
      <c r="J31" s="105"/>
      <c r="K31" s="106"/>
      <c r="L31" s="115" t="s">
        <v>12</v>
      </c>
      <c r="N31" s="87" t="s">
        <v>4</v>
      </c>
      <c r="O31" s="87"/>
      <c r="P31" s="87"/>
      <c r="Q31" s="99" t="s">
        <v>5</v>
      </c>
      <c r="R31" s="100"/>
      <c r="S31" s="101"/>
      <c r="T31" s="97" t="s">
        <v>12</v>
      </c>
      <c r="V31" s="87" t="s">
        <v>4</v>
      </c>
      <c r="W31" s="87"/>
      <c r="X31" s="87"/>
      <c r="Y31" s="99" t="s">
        <v>5</v>
      </c>
      <c r="Z31" s="100"/>
      <c r="AA31" s="101"/>
      <c r="AB31" s="97" t="s">
        <v>12</v>
      </c>
    </row>
    <row r="32" spans="1:39" x14ac:dyDescent="0.3">
      <c r="F32" s="32"/>
      <c r="G32" s="32" t="s">
        <v>9</v>
      </c>
      <c r="H32" s="32" t="s">
        <v>8</v>
      </c>
      <c r="I32" s="32" t="s">
        <v>10</v>
      </c>
      <c r="J32" s="32" t="s">
        <v>8</v>
      </c>
      <c r="K32" s="32"/>
      <c r="L32" s="116"/>
      <c r="N32" s="15"/>
      <c r="O32" s="15" t="s">
        <v>9</v>
      </c>
      <c r="P32" s="15" t="s">
        <v>8</v>
      </c>
      <c r="Q32" s="15" t="s">
        <v>10</v>
      </c>
      <c r="R32" s="15" t="s">
        <v>8</v>
      </c>
      <c r="S32" s="15"/>
      <c r="T32" s="98"/>
      <c r="V32" s="15"/>
      <c r="W32" s="15" t="s">
        <v>9</v>
      </c>
      <c r="X32" s="15" t="s">
        <v>8</v>
      </c>
      <c r="Y32" s="15" t="s">
        <v>10</v>
      </c>
      <c r="Z32" s="15" t="s">
        <v>8</v>
      </c>
      <c r="AA32" s="15"/>
      <c r="AB32" s="98"/>
    </row>
    <row r="33" spans="1:29" x14ac:dyDescent="0.3">
      <c r="F33" s="33">
        <f>G33/H33</f>
        <v>2.4390243902439025E-2</v>
      </c>
      <c r="G33" s="34">
        <v>1</v>
      </c>
      <c r="H33" s="34">
        <v>41</v>
      </c>
      <c r="I33" s="34">
        <v>0</v>
      </c>
      <c r="J33" s="34">
        <v>14</v>
      </c>
      <c r="K33" s="33">
        <f>I33/J33</f>
        <v>0</v>
      </c>
      <c r="L33" s="35" t="s">
        <v>69</v>
      </c>
      <c r="N33" s="30">
        <f>O33/P33</f>
        <v>2.4390243902439025E-2</v>
      </c>
      <c r="O33" s="21">
        <v>1</v>
      </c>
      <c r="P33" s="21">
        <v>41</v>
      </c>
      <c r="Q33" s="21">
        <v>0</v>
      </c>
      <c r="R33" s="21">
        <v>14</v>
      </c>
      <c r="S33" s="30">
        <f>Q33/R33</f>
        <v>0</v>
      </c>
      <c r="T33" s="31" t="s">
        <v>137</v>
      </c>
      <c r="V33" s="30">
        <f>W33/X33</f>
        <v>0</v>
      </c>
      <c r="W33" s="21">
        <v>0</v>
      </c>
      <c r="X33" s="21">
        <v>41</v>
      </c>
      <c r="Y33" s="21">
        <v>0</v>
      </c>
      <c r="Z33" s="21">
        <v>14</v>
      </c>
      <c r="AA33" s="30">
        <f>Y33/Z33</f>
        <v>0</v>
      </c>
      <c r="AB33" s="31" t="s">
        <v>102</v>
      </c>
    </row>
    <row r="34" spans="1:29" ht="16.5" customHeight="1" x14ac:dyDescent="0.3">
      <c r="F34" s="103" t="s">
        <v>138</v>
      </c>
      <c r="G34" s="103"/>
      <c r="H34" s="103"/>
      <c r="I34" s="117"/>
      <c r="J34" s="118"/>
      <c r="K34" s="119"/>
      <c r="L34" s="123"/>
      <c r="N34" s="87" t="s">
        <v>136</v>
      </c>
      <c r="O34" s="87"/>
      <c r="P34" s="87"/>
      <c r="Q34" s="107"/>
      <c r="R34" s="108"/>
      <c r="S34" s="109"/>
      <c r="T34" s="113"/>
      <c r="V34" s="125" t="s">
        <v>134</v>
      </c>
      <c r="W34" s="126"/>
      <c r="X34" s="126"/>
      <c r="Y34" s="126"/>
      <c r="Z34" s="126"/>
      <c r="AA34" s="127"/>
      <c r="AB34" s="113"/>
    </row>
    <row r="35" spans="1:29" ht="24.75" customHeight="1" x14ac:dyDescent="0.3">
      <c r="F35" s="103"/>
      <c r="G35" s="103"/>
      <c r="H35" s="103"/>
      <c r="I35" s="120"/>
      <c r="J35" s="121"/>
      <c r="K35" s="122"/>
      <c r="L35" s="124"/>
      <c r="N35" s="87"/>
      <c r="O35" s="87"/>
      <c r="P35" s="87"/>
      <c r="Q35" s="110"/>
      <c r="R35" s="111"/>
      <c r="S35" s="112"/>
      <c r="T35" s="114"/>
      <c r="V35" s="128"/>
      <c r="W35" s="129"/>
      <c r="X35" s="129"/>
      <c r="Y35" s="129"/>
      <c r="Z35" s="129"/>
      <c r="AA35" s="130"/>
      <c r="AB35" s="114"/>
    </row>
    <row r="36" spans="1:29" ht="16.5" customHeight="1" x14ac:dyDescent="0.3">
      <c r="F36" s="103" t="s">
        <v>135</v>
      </c>
      <c r="G36" s="103"/>
      <c r="H36" s="103"/>
      <c r="I36" s="104"/>
      <c r="J36" s="105"/>
      <c r="K36" s="106"/>
      <c r="L36" s="36"/>
      <c r="N36" s="87" t="s">
        <v>135</v>
      </c>
      <c r="O36" s="87"/>
      <c r="P36" s="87"/>
      <c r="Q36" s="99"/>
      <c r="R36" s="100"/>
      <c r="S36" s="101"/>
      <c r="T36" s="29"/>
    </row>
    <row r="37" spans="1:29" ht="16.5" customHeight="1" x14ac:dyDescent="0.3"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</row>
    <row r="38" spans="1:29" x14ac:dyDescent="0.3">
      <c r="A38" s="26">
        <v>991</v>
      </c>
      <c r="B38" s="26" t="s">
        <v>63</v>
      </c>
      <c r="C38" s="26">
        <v>2009</v>
      </c>
      <c r="D38" s="3" t="s">
        <v>17</v>
      </c>
      <c r="F38" s="102" t="s">
        <v>202</v>
      </c>
      <c r="G38" s="102"/>
      <c r="H38" s="102"/>
      <c r="I38" s="102"/>
      <c r="J38" s="102"/>
      <c r="K38" s="102"/>
      <c r="L38" s="102"/>
      <c r="N38" s="88" t="s">
        <v>203</v>
      </c>
      <c r="O38" s="88"/>
      <c r="P38" s="88"/>
      <c r="Q38" s="88"/>
      <c r="R38" s="88"/>
      <c r="S38" s="88"/>
      <c r="T38" s="88"/>
      <c r="W38" s="88" t="s">
        <v>204</v>
      </c>
      <c r="X38" s="88"/>
      <c r="Y38" s="88"/>
      <c r="Z38" s="88"/>
      <c r="AA38" s="88"/>
      <c r="AB38" s="88"/>
      <c r="AC38" s="88"/>
    </row>
    <row r="39" spans="1:29" x14ac:dyDescent="0.3">
      <c r="D39"/>
      <c r="F39" s="92" t="s">
        <v>4</v>
      </c>
      <c r="G39" s="92"/>
      <c r="H39" s="92"/>
      <c r="I39" s="92" t="s">
        <v>5</v>
      </c>
      <c r="J39" s="92"/>
      <c r="K39" s="92"/>
      <c r="L39" s="93" t="s">
        <v>12</v>
      </c>
      <c r="N39" s="87" t="s">
        <v>4</v>
      </c>
      <c r="O39" s="87"/>
      <c r="P39" s="87"/>
      <c r="Q39" s="87" t="s">
        <v>5</v>
      </c>
      <c r="R39" s="87"/>
      <c r="S39" s="87"/>
      <c r="T39" s="89" t="s">
        <v>12</v>
      </c>
      <c r="W39" s="87" t="s">
        <v>4</v>
      </c>
      <c r="X39" s="87"/>
      <c r="Y39" s="87"/>
      <c r="Z39" s="87" t="s">
        <v>5</v>
      </c>
      <c r="AA39" s="87"/>
      <c r="AB39" s="87"/>
      <c r="AC39" s="89" t="s">
        <v>12</v>
      </c>
    </row>
    <row r="40" spans="1:29" x14ac:dyDescent="0.3">
      <c r="D40"/>
      <c r="F40" s="23"/>
      <c r="G40" s="23" t="s">
        <v>9</v>
      </c>
      <c r="H40" s="23" t="s">
        <v>8</v>
      </c>
      <c r="I40" s="23" t="s">
        <v>10</v>
      </c>
      <c r="J40" s="23" t="s">
        <v>8</v>
      </c>
      <c r="K40" s="23"/>
      <c r="L40" s="93"/>
      <c r="N40" s="15"/>
      <c r="O40" s="15" t="s">
        <v>9</v>
      </c>
      <c r="P40" s="15" t="s">
        <v>8</v>
      </c>
      <c r="Q40" s="15" t="s">
        <v>10</v>
      </c>
      <c r="R40" s="15" t="s">
        <v>8</v>
      </c>
      <c r="S40" s="15"/>
      <c r="T40" s="89"/>
      <c r="W40" s="15"/>
      <c r="X40" s="15" t="s">
        <v>9</v>
      </c>
      <c r="Y40" s="15" t="s">
        <v>8</v>
      </c>
      <c r="Z40" s="15" t="s">
        <v>10</v>
      </c>
      <c r="AA40" s="15" t="s">
        <v>8</v>
      </c>
      <c r="AB40" s="15"/>
      <c r="AC40" s="89"/>
    </row>
    <row r="41" spans="1:29" s="44" customFormat="1" ht="16.5" customHeight="1" x14ac:dyDescent="0.3">
      <c r="F41" s="45">
        <f>G41/H41</f>
        <v>5.5555555555555552E-2</v>
      </c>
      <c r="G41" s="46">
        <v>2</v>
      </c>
      <c r="H41" s="46">
        <v>36</v>
      </c>
      <c r="I41" s="46">
        <v>4</v>
      </c>
      <c r="J41" s="46">
        <v>33</v>
      </c>
      <c r="K41" s="45">
        <f>I41/J41</f>
        <v>0.12121212121212122</v>
      </c>
      <c r="L41" s="43" t="s">
        <v>69</v>
      </c>
      <c r="N41" s="47">
        <f>O41/P41</f>
        <v>2.7777777777777776E-2</v>
      </c>
      <c r="O41" s="48">
        <v>1</v>
      </c>
      <c r="P41" s="48">
        <v>36</v>
      </c>
      <c r="Q41" s="48">
        <v>2</v>
      </c>
      <c r="R41" s="48">
        <v>33</v>
      </c>
      <c r="S41" s="47">
        <f>Q41/R41</f>
        <v>6.0606060606060608E-2</v>
      </c>
      <c r="T41" s="31" t="s">
        <v>55</v>
      </c>
      <c r="W41" s="47">
        <f>X41/Y41</f>
        <v>2.7777777777777776E-2</v>
      </c>
      <c r="X41" s="48">
        <v>1</v>
      </c>
      <c r="Y41" s="48">
        <v>36</v>
      </c>
      <c r="Z41" s="48">
        <v>2</v>
      </c>
      <c r="AA41" s="48">
        <v>33</v>
      </c>
      <c r="AB41" s="47">
        <f>Z41/AA41</f>
        <v>6.0606060606060608E-2</v>
      </c>
      <c r="AC41" s="31" t="s">
        <v>55</v>
      </c>
    </row>
    <row r="42" spans="1:29" ht="16.5" customHeight="1" x14ac:dyDescent="0.3">
      <c r="D42"/>
      <c r="N42" s="88" t="s">
        <v>208</v>
      </c>
      <c r="O42" s="86"/>
      <c r="P42" s="86"/>
      <c r="Q42" s="86" t="s">
        <v>210</v>
      </c>
      <c r="R42" s="86"/>
      <c r="S42" s="86"/>
      <c r="T42" s="50"/>
      <c r="W42" s="88" t="s">
        <v>213</v>
      </c>
      <c r="X42" s="86"/>
      <c r="Y42" s="86"/>
      <c r="Z42" s="86" t="s">
        <v>214</v>
      </c>
      <c r="AA42" s="86"/>
      <c r="AB42" s="86"/>
      <c r="AC42" s="50"/>
    </row>
    <row r="43" spans="1:29" ht="16.5" customHeight="1" x14ac:dyDescent="0.3">
      <c r="D43"/>
      <c r="N43" s="87" t="s">
        <v>209</v>
      </c>
      <c r="O43" s="87"/>
      <c r="P43" s="87"/>
      <c r="Q43" s="87" t="s">
        <v>211</v>
      </c>
      <c r="R43" s="87"/>
      <c r="S43" s="87"/>
      <c r="T43" s="50"/>
      <c r="W43" s="87" t="s">
        <v>290</v>
      </c>
      <c r="X43" s="87"/>
      <c r="Y43" s="87"/>
      <c r="Z43" s="87" t="s">
        <v>212</v>
      </c>
      <c r="AA43" s="87"/>
      <c r="AB43" s="87"/>
      <c r="AC43" s="50"/>
    </row>
    <row r="45" spans="1:29" x14ac:dyDescent="0.3">
      <c r="A45" s="26">
        <v>1096</v>
      </c>
      <c r="B45" s="26" t="s">
        <v>0</v>
      </c>
      <c r="C45" s="26">
        <v>2008</v>
      </c>
      <c r="D45" s="3" t="s">
        <v>17</v>
      </c>
      <c r="F45" s="87" t="s">
        <v>4</v>
      </c>
      <c r="G45" s="87"/>
      <c r="H45" s="87"/>
      <c r="I45" s="87" t="s">
        <v>5</v>
      </c>
      <c r="J45" s="87"/>
      <c r="K45" s="87"/>
      <c r="L45" s="89" t="s">
        <v>12</v>
      </c>
    </row>
    <row r="46" spans="1:29" x14ac:dyDescent="0.3">
      <c r="F46" s="15"/>
      <c r="G46" s="15" t="s">
        <v>9</v>
      </c>
      <c r="H46" s="15" t="s">
        <v>8</v>
      </c>
      <c r="I46" s="15" t="s">
        <v>10</v>
      </c>
      <c r="J46" s="15" t="s">
        <v>8</v>
      </c>
      <c r="K46" s="15"/>
      <c r="L46" s="89"/>
    </row>
    <row r="47" spans="1:29" x14ac:dyDescent="0.3">
      <c r="F47" s="47">
        <f>G47/H47</f>
        <v>7.8947368421052627E-2</v>
      </c>
      <c r="G47" s="48">
        <v>3</v>
      </c>
      <c r="H47" s="48">
        <v>38</v>
      </c>
      <c r="I47" s="48">
        <v>5</v>
      </c>
      <c r="J47" s="48">
        <v>50</v>
      </c>
      <c r="K47" s="47">
        <f>I47/J47</f>
        <v>0.1</v>
      </c>
      <c r="L47" s="31" t="s">
        <v>217</v>
      </c>
    </row>
    <row r="48" spans="1:29" ht="70.5" customHeight="1" x14ac:dyDescent="0.3">
      <c r="F48" s="90" t="s">
        <v>220</v>
      </c>
      <c r="G48" s="86"/>
      <c r="H48" s="86"/>
      <c r="I48" s="91" t="s">
        <v>218</v>
      </c>
      <c r="J48" s="86"/>
      <c r="K48" s="86"/>
      <c r="L48" s="50"/>
    </row>
    <row r="49" spans="6:12" ht="63.75" customHeight="1" x14ac:dyDescent="0.3">
      <c r="F49" s="87" t="s">
        <v>221</v>
      </c>
      <c r="G49" s="87"/>
      <c r="H49" s="87"/>
      <c r="I49" s="87" t="s">
        <v>219</v>
      </c>
      <c r="J49" s="87"/>
      <c r="K49" s="87"/>
      <c r="L49" s="50"/>
    </row>
  </sheetData>
  <sheetProtection algorithmName="SHA-512" hashValue="ghliS9sEzlCI/ZktGNMu7Cmi8ofv2i8pDsb9IGPhjh+x4DFBWUlWwdr2Ck1d4wI/+IA+Sl3KuRPVyogIl8YWwg==" saltValue="QDEWfT4n3idpScHFrZ2Png==" spinCount="100000" sheet="1" objects="1" scenarios="1"/>
  <mergeCells count="103">
    <mergeCell ref="V31:X31"/>
    <mergeCell ref="Y31:AA31"/>
    <mergeCell ref="AB31:AB32"/>
    <mergeCell ref="AB34:AB35"/>
    <mergeCell ref="F25:F26"/>
    <mergeCell ref="G25:I25"/>
    <mergeCell ref="J25:L25"/>
    <mergeCell ref="M25:O25"/>
    <mergeCell ref="P25:R25"/>
    <mergeCell ref="S25:S26"/>
    <mergeCell ref="A1:A2"/>
    <mergeCell ref="B1:B2"/>
    <mergeCell ref="C1:C2"/>
    <mergeCell ref="D1:D2"/>
    <mergeCell ref="F4:H4"/>
    <mergeCell ref="I4:K4"/>
    <mergeCell ref="AB13:AB14"/>
    <mergeCell ref="N13:P13"/>
    <mergeCell ref="Q13:S13"/>
    <mergeCell ref="T13:T14"/>
    <mergeCell ref="L7:L8"/>
    <mergeCell ref="L9:L11"/>
    <mergeCell ref="L13:L14"/>
    <mergeCell ref="L4:L5"/>
    <mergeCell ref="I7:K8"/>
    <mergeCell ref="I9:K11"/>
    <mergeCell ref="Q16:S16"/>
    <mergeCell ref="N17:P17"/>
    <mergeCell ref="Q17:S17"/>
    <mergeCell ref="V13:X13"/>
    <mergeCell ref="Y13:AA13"/>
    <mergeCell ref="N16:P16"/>
    <mergeCell ref="F7:H8"/>
    <mergeCell ref="F9:H11"/>
    <mergeCell ref="F13:H13"/>
    <mergeCell ref="I13:K13"/>
    <mergeCell ref="F16:H16"/>
    <mergeCell ref="I16:K16"/>
    <mergeCell ref="F19:H19"/>
    <mergeCell ref="I19:K19"/>
    <mergeCell ref="O19:O20"/>
    <mergeCell ref="F17:H17"/>
    <mergeCell ref="I17:K17"/>
    <mergeCell ref="V16:AA16"/>
    <mergeCell ref="V17:AA17"/>
    <mergeCell ref="F36:H36"/>
    <mergeCell ref="I36:K36"/>
    <mergeCell ref="N31:P31"/>
    <mergeCell ref="Q31:S31"/>
    <mergeCell ref="T31:T32"/>
    <mergeCell ref="N34:P35"/>
    <mergeCell ref="Q34:S35"/>
    <mergeCell ref="T34:T35"/>
    <mergeCell ref="N36:P36"/>
    <mergeCell ref="Q36:S36"/>
    <mergeCell ref="F31:H31"/>
    <mergeCell ref="I31:K31"/>
    <mergeCell ref="L31:L32"/>
    <mergeCell ref="F34:H35"/>
    <mergeCell ref="I34:K35"/>
    <mergeCell ref="L34:L35"/>
    <mergeCell ref="V34:AA35"/>
    <mergeCell ref="W38:AC38"/>
    <mergeCell ref="AC39:AC40"/>
    <mergeCell ref="N43:P43"/>
    <mergeCell ref="Q43:S43"/>
    <mergeCell ref="N38:T38"/>
    <mergeCell ref="A20:D20"/>
    <mergeCell ref="AM19:AM20"/>
    <mergeCell ref="AD22:AM22"/>
    <mergeCell ref="AD23:AM23"/>
    <mergeCell ref="L19:N19"/>
    <mergeCell ref="L22:N22"/>
    <mergeCell ref="L23:N23"/>
    <mergeCell ref="AD19:AF19"/>
    <mergeCell ref="AG19:AI19"/>
    <mergeCell ref="AJ19:AL19"/>
    <mergeCell ref="F22:H22"/>
    <mergeCell ref="F23:H23"/>
    <mergeCell ref="F38:L38"/>
    <mergeCell ref="T39:T40"/>
    <mergeCell ref="I23:K23"/>
    <mergeCell ref="I22:K22"/>
    <mergeCell ref="N39:P39"/>
    <mergeCell ref="Q39:S39"/>
    <mergeCell ref="N42:P42"/>
    <mergeCell ref="Q42:S42"/>
    <mergeCell ref="W39:Y39"/>
    <mergeCell ref="Z39:AB39"/>
    <mergeCell ref="W42:Y42"/>
    <mergeCell ref="Z42:AB42"/>
    <mergeCell ref="W43:Y43"/>
    <mergeCell ref="Z43:AB43"/>
    <mergeCell ref="F49:H49"/>
    <mergeCell ref="I49:K49"/>
    <mergeCell ref="F45:H45"/>
    <mergeCell ref="I45:K45"/>
    <mergeCell ref="L45:L46"/>
    <mergeCell ref="F48:H48"/>
    <mergeCell ref="I48:K48"/>
    <mergeCell ref="F39:H39"/>
    <mergeCell ref="I39:K39"/>
    <mergeCell ref="L39:L4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7"/>
  <sheetViews>
    <sheetView topLeftCell="A25" workbookViewId="0">
      <selection activeCell="R17" sqref="R17"/>
    </sheetView>
  </sheetViews>
  <sheetFormatPr defaultRowHeight="16.5" x14ac:dyDescent="0.3"/>
  <cols>
    <col min="1" max="1" width="7.5" bestFit="1" customWidth="1"/>
    <col min="2" max="2" width="8.5" bestFit="1" customWidth="1"/>
    <col min="3" max="3" width="9.25" bestFit="1" customWidth="1"/>
    <col min="4" max="4" width="9.125" style="1" bestFit="1" customWidth="1"/>
    <col min="5" max="5" width="4" customWidth="1"/>
    <col min="6" max="6" width="8.625" bestFit="1" customWidth="1"/>
    <col min="7" max="7" width="6.375" bestFit="1" customWidth="1"/>
    <col min="8" max="8" width="5.5" bestFit="1" customWidth="1"/>
    <col min="9" max="9" width="4.75" bestFit="1" customWidth="1"/>
    <col min="10" max="10" width="6.375" bestFit="1" customWidth="1"/>
    <col min="11" max="11" width="4.75" bestFit="1" customWidth="1"/>
    <col min="12" max="12" width="5.875" bestFit="1" customWidth="1"/>
    <col min="13" max="13" width="6.5" customWidth="1"/>
    <col min="14" max="14" width="3.875" customWidth="1"/>
    <col min="15" max="15" width="8.625" bestFit="1" customWidth="1"/>
    <col min="16" max="16" width="5" bestFit="1" customWidth="1"/>
    <col min="17" max="17" width="5.5" bestFit="1" customWidth="1"/>
    <col min="18" max="18" width="4.75" bestFit="1" customWidth="1"/>
    <col min="19" max="19" width="5.5" bestFit="1" customWidth="1"/>
    <col min="20" max="20" width="4.75" bestFit="1" customWidth="1"/>
    <col min="21" max="21" width="5" bestFit="1" customWidth="1"/>
    <col min="22" max="22" width="4.125" bestFit="1" customWidth="1"/>
    <col min="23" max="23" width="4.5" customWidth="1"/>
    <col min="24" max="24" width="8.625" bestFit="1" customWidth="1"/>
    <col min="25" max="25" width="5" bestFit="1" customWidth="1"/>
    <col min="26" max="26" width="5.5" bestFit="1" customWidth="1"/>
    <col min="27" max="27" width="4.75" bestFit="1" customWidth="1"/>
    <col min="28" max="28" width="5.5" bestFit="1" customWidth="1"/>
    <col min="29" max="29" width="4.75" bestFit="1" customWidth="1"/>
    <col min="30" max="30" width="5" bestFit="1" customWidth="1"/>
    <col min="31" max="31" width="4.125" bestFit="1" customWidth="1"/>
    <col min="33" max="33" width="13.5" customWidth="1"/>
    <col min="34" max="34" width="6.75" bestFit="1" customWidth="1"/>
    <col min="35" max="35" width="6.25" bestFit="1" customWidth="1"/>
    <col min="36" max="36" width="4.75" bestFit="1" customWidth="1"/>
    <col min="37" max="37" width="6.75" bestFit="1" customWidth="1"/>
    <col min="38" max="38" width="4.75" bestFit="1" customWidth="1"/>
    <col min="40" max="40" width="5.375" bestFit="1" customWidth="1"/>
    <col min="42" max="42" width="9.25" customWidth="1"/>
    <col min="43" max="49" width="6.375" customWidth="1"/>
    <col min="50" max="50" width="7.5" bestFit="1" customWidth="1"/>
    <col min="51" max="51" width="8.5" bestFit="1" customWidth="1"/>
    <col min="52" max="52" width="9.25" bestFit="1" customWidth="1"/>
    <col min="53" max="53" width="9.125" style="59" bestFit="1" customWidth="1"/>
  </cols>
  <sheetData>
    <row r="1" spans="1:53" x14ac:dyDescent="0.3">
      <c r="A1" s="131" t="s">
        <v>14</v>
      </c>
      <c r="B1" s="131" t="s">
        <v>16</v>
      </c>
      <c r="C1" s="131" t="s">
        <v>15</v>
      </c>
      <c r="D1" s="131" t="s">
        <v>124</v>
      </c>
      <c r="E1" s="9"/>
      <c r="AX1" s="131" t="s">
        <v>14</v>
      </c>
      <c r="AY1" s="131" t="s">
        <v>16</v>
      </c>
      <c r="AZ1" s="131" t="s">
        <v>15</v>
      </c>
      <c r="BA1" s="131" t="s">
        <v>124</v>
      </c>
    </row>
    <row r="2" spans="1:53" x14ac:dyDescent="0.3">
      <c r="A2" s="131"/>
      <c r="B2" s="131"/>
      <c r="C2" s="131"/>
      <c r="D2" s="131"/>
      <c r="E2" s="9"/>
      <c r="AX2" s="131"/>
      <c r="AY2" s="131"/>
      <c r="AZ2" s="131"/>
      <c r="BA2" s="131"/>
    </row>
    <row r="3" spans="1:53" ht="17.45" customHeight="1" x14ac:dyDescent="0.3"/>
    <row r="4" spans="1:53" x14ac:dyDescent="0.3">
      <c r="A4" s="26">
        <v>306</v>
      </c>
      <c r="B4" s="26" t="s">
        <v>57</v>
      </c>
      <c r="C4" s="26">
        <v>2019</v>
      </c>
      <c r="D4" s="15" t="s">
        <v>70</v>
      </c>
      <c r="F4" s="136" t="s">
        <v>11</v>
      </c>
      <c r="G4" s="136"/>
      <c r="H4" s="136"/>
      <c r="I4" s="136"/>
      <c r="J4" s="136"/>
      <c r="K4" s="136"/>
      <c r="L4" s="136"/>
      <c r="M4" s="136"/>
      <c r="O4" s="136" t="s">
        <v>81</v>
      </c>
      <c r="P4" s="136"/>
      <c r="Q4" s="136"/>
      <c r="R4" s="136"/>
      <c r="S4" s="136"/>
      <c r="T4" s="136"/>
      <c r="U4" s="136"/>
      <c r="V4" s="136"/>
      <c r="X4" s="136" t="s">
        <v>101</v>
      </c>
      <c r="Y4" s="136"/>
      <c r="Z4" s="136"/>
      <c r="AA4" s="136"/>
      <c r="AB4" s="136"/>
      <c r="AC4" s="136"/>
      <c r="AD4" s="136"/>
      <c r="AE4" s="136"/>
      <c r="AG4" s="136" t="s">
        <v>78</v>
      </c>
      <c r="AH4" s="136"/>
      <c r="AI4" s="136"/>
      <c r="AJ4" s="136"/>
      <c r="AK4" s="136"/>
      <c r="AL4" s="136"/>
      <c r="AM4" s="136"/>
      <c r="AN4" s="136"/>
      <c r="AP4" s="92" t="s">
        <v>13</v>
      </c>
      <c r="AQ4" s="92"/>
      <c r="AR4" s="92"/>
      <c r="AS4" s="92"/>
      <c r="AT4" s="92"/>
      <c r="AU4" s="92"/>
      <c r="AV4" s="92"/>
      <c r="AX4" s="26">
        <v>306</v>
      </c>
      <c r="AY4" s="26" t="s">
        <v>57</v>
      </c>
      <c r="AZ4" s="26">
        <v>2019</v>
      </c>
      <c r="BA4" s="55" t="s">
        <v>70</v>
      </c>
    </row>
    <row r="5" spans="1:53" ht="17.45" customHeight="1" x14ac:dyDescent="0.3">
      <c r="F5" s="87" t="s">
        <v>79</v>
      </c>
      <c r="G5" s="110" t="s">
        <v>4</v>
      </c>
      <c r="H5" s="111"/>
      <c r="I5" s="112"/>
      <c r="J5" s="110" t="s">
        <v>5</v>
      </c>
      <c r="K5" s="111"/>
      <c r="L5" s="112"/>
      <c r="M5" s="137" t="s">
        <v>12</v>
      </c>
      <c r="O5" s="87" t="s">
        <v>79</v>
      </c>
      <c r="P5" s="110" t="s">
        <v>4</v>
      </c>
      <c r="Q5" s="111"/>
      <c r="R5" s="112"/>
      <c r="S5" s="110" t="s">
        <v>5</v>
      </c>
      <c r="T5" s="111"/>
      <c r="U5" s="112"/>
      <c r="V5" s="137" t="s">
        <v>12</v>
      </c>
      <c r="X5" s="87" t="s">
        <v>79</v>
      </c>
      <c r="Y5" s="110" t="s">
        <v>4</v>
      </c>
      <c r="Z5" s="111"/>
      <c r="AA5" s="112"/>
      <c r="AB5" s="110" t="s">
        <v>5</v>
      </c>
      <c r="AC5" s="111"/>
      <c r="AD5" s="112"/>
      <c r="AE5" s="137" t="s">
        <v>12</v>
      </c>
      <c r="AG5" s="87" t="s">
        <v>103</v>
      </c>
      <c r="AH5" s="87" t="s">
        <v>4</v>
      </c>
      <c r="AI5" s="87"/>
      <c r="AJ5" s="87"/>
      <c r="AK5" s="87" t="s">
        <v>5</v>
      </c>
      <c r="AL5" s="87"/>
      <c r="AM5" s="87"/>
      <c r="AN5" s="89" t="s">
        <v>12</v>
      </c>
      <c r="AP5" s="92" t="s">
        <v>4</v>
      </c>
      <c r="AQ5" s="92"/>
      <c r="AR5" s="92"/>
      <c r="AS5" s="92" t="s">
        <v>5</v>
      </c>
      <c r="AT5" s="92"/>
      <c r="AU5" s="92"/>
      <c r="AV5" s="93" t="s">
        <v>12</v>
      </c>
    </row>
    <row r="6" spans="1:53" x14ac:dyDescent="0.3">
      <c r="F6" s="87"/>
      <c r="G6" s="15"/>
      <c r="H6" s="15" t="s">
        <v>9</v>
      </c>
      <c r="I6" s="15" t="s">
        <v>8</v>
      </c>
      <c r="J6" s="15" t="s">
        <v>10</v>
      </c>
      <c r="K6" s="15" t="s">
        <v>8</v>
      </c>
      <c r="L6" s="15"/>
      <c r="M6" s="98"/>
      <c r="O6" s="87"/>
      <c r="P6" s="15"/>
      <c r="Q6" s="15" t="s">
        <v>9</v>
      </c>
      <c r="R6" s="15" t="s">
        <v>8</v>
      </c>
      <c r="S6" s="15" t="s">
        <v>10</v>
      </c>
      <c r="T6" s="15" t="s">
        <v>8</v>
      </c>
      <c r="U6" s="15"/>
      <c r="V6" s="98"/>
      <c r="X6" s="87"/>
      <c r="Y6" s="15"/>
      <c r="Z6" s="15" t="s">
        <v>9</v>
      </c>
      <c r="AA6" s="15" t="s">
        <v>8</v>
      </c>
      <c r="AB6" s="15" t="s">
        <v>10</v>
      </c>
      <c r="AC6" s="15" t="s">
        <v>8</v>
      </c>
      <c r="AD6" s="15"/>
      <c r="AE6" s="98"/>
      <c r="AG6" s="87"/>
      <c r="AH6" s="15"/>
      <c r="AI6" s="15" t="s">
        <v>9</v>
      </c>
      <c r="AJ6" s="15" t="s">
        <v>8</v>
      </c>
      <c r="AK6" s="15" t="s">
        <v>10</v>
      </c>
      <c r="AL6" s="15" t="s">
        <v>8</v>
      </c>
      <c r="AM6" s="15"/>
      <c r="AN6" s="89"/>
      <c r="AP6" s="23"/>
      <c r="AQ6" s="23" t="s">
        <v>9</v>
      </c>
      <c r="AR6" s="23" t="s">
        <v>8</v>
      </c>
      <c r="AS6" s="23" t="s">
        <v>10</v>
      </c>
      <c r="AT6" s="23" t="s">
        <v>8</v>
      </c>
      <c r="AU6" s="23"/>
      <c r="AV6" s="93"/>
    </row>
    <row r="7" spans="1:53" x14ac:dyDescent="0.3">
      <c r="F7" s="15" t="s">
        <v>80</v>
      </c>
      <c r="G7" s="19">
        <f>H7/I7</f>
        <v>0</v>
      </c>
      <c r="H7" s="15">
        <v>0</v>
      </c>
      <c r="I7" s="15">
        <v>62</v>
      </c>
      <c r="J7" s="15">
        <v>0</v>
      </c>
      <c r="K7" s="15">
        <v>53</v>
      </c>
      <c r="L7" s="19">
        <f>J7/K7</f>
        <v>0</v>
      </c>
      <c r="M7" s="18" t="s">
        <v>102</v>
      </c>
      <c r="O7" s="15" t="s">
        <v>80</v>
      </c>
      <c r="P7" s="19">
        <f>Q7/R7</f>
        <v>0</v>
      </c>
      <c r="Q7" s="15">
        <v>0</v>
      </c>
      <c r="R7" s="15">
        <v>62</v>
      </c>
      <c r="S7" s="15">
        <v>0</v>
      </c>
      <c r="T7" s="15">
        <v>53</v>
      </c>
      <c r="U7" s="19">
        <f>S7/T7</f>
        <v>0</v>
      </c>
      <c r="V7" s="18" t="s">
        <v>102</v>
      </c>
      <c r="X7" s="15" t="s">
        <v>80</v>
      </c>
      <c r="Y7" s="19">
        <f>Z7/AA7</f>
        <v>0</v>
      </c>
      <c r="Z7" s="15">
        <v>0</v>
      </c>
      <c r="AA7" s="15">
        <v>62</v>
      </c>
      <c r="AB7" s="15">
        <v>0</v>
      </c>
      <c r="AC7" s="15">
        <v>53</v>
      </c>
      <c r="AD7" s="19">
        <f>AB7/AC7</f>
        <v>0</v>
      </c>
      <c r="AE7" s="18" t="s">
        <v>102</v>
      </c>
      <c r="AG7" s="15" t="s">
        <v>107</v>
      </c>
      <c r="AH7" s="19">
        <v>0.98399999999999999</v>
      </c>
      <c r="AI7" s="15"/>
      <c r="AJ7" s="15"/>
      <c r="AL7" s="15"/>
      <c r="AM7" s="19">
        <v>1</v>
      </c>
      <c r="AN7" s="18"/>
      <c r="AP7" s="24">
        <f>AQ7/AR7</f>
        <v>3.2258064516129031E-2</v>
      </c>
      <c r="AQ7" s="23">
        <v>2</v>
      </c>
      <c r="AR7" s="23">
        <v>62</v>
      </c>
      <c r="AS7" s="23">
        <v>0</v>
      </c>
      <c r="AT7" s="23">
        <v>53</v>
      </c>
      <c r="AU7" s="24">
        <f>AS7/AT7</f>
        <v>0</v>
      </c>
      <c r="AV7" s="25" t="s">
        <v>109</v>
      </c>
    </row>
    <row r="8" spans="1:53" x14ac:dyDescent="0.3">
      <c r="F8" s="16"/>
      <c r="G8" s="20"/>
      <c r="H8" s="16"/>
      <c r="I8" s="16"/>
      <c r="J8" s="16"/>
      <c r="K8" s="16"/>
      <c r="L8" s="20"/>
      <c r="M8" s="22"/>
      <c r="AG8" s="15" t="s">
        <v>104</v>
      </c>
      <c r="AH8" s="19">
        <v>1</v>
      </c>
      <c r="AI8" s="15"/>
      <c r="AJ8" s="15"/>
      <c r="AL8" s="15"/>
      <c r="AM8" s="19">
        <v>1</v>
      </c>
      <c r="AN8" s="18" t="s">
        <v>102</v>
      </c>
      <c r="AP8" s="92" t="s">
        <v>110</v>
      </c>
      <c r="AQ8" s="92"/>
      <c r="AR8" s="92"/>
      <c r="AS8" s="92"/>
      <c r="AT8" s="92"/>
      <c r="AU8" s="92"/>
      <c r="AV8" s="93"/>
    </row>
    <row r="9" spans="1:53" x14ac:dyDescent="0.3">
      <c r="AG9" s="15" t="s">
        <v>105</v>
      </c>
      <c r="AH9" s="19">
        <v>1</v>
      </c>
      <c r="AI9" s="15"/>
      <c r="AJ9" s="15"/>
      <c r="AL9" s="15"/>
      <c r="AM9" s="19">
        <v>1</v>
      </c>
      <c r="AN9" s="18" t="s">
        <v>102</v>
      </c>
      <c r="AP9" s="92"/>
      <c r="AQ9" s="92"/>
      <c r="AR9" s="92"/>
      <c r="AS9" s="92"/>
      <c r="AT9" s="92"/>
      <c r="AU9" s="92"/>
      <c r="AV9" s="93"/>
    </row>
    <row r="10" spans="1:53" x14ac:dyDescent="0.3">
      <c r="AG10" s="15" t="s">
        <v>106</v>
      </c>
      <c r="AH10" s="19">
        <v>1</v>
      </c>
      <c r="AI10" s="15"/>
      <c r="AJ10" s="15"/>
      <c r="AL10" s="15"/>
      <c r="AM10" s="19">
        <v>1</v>
      </c>
      <c r="AN10" s="18" t="s">
        <v>102</v>
      </c>
      <c r="AP10" s="92"/>
      <c r="AQ10" s="92"/>
      <c r="AR10" s="92"/>
      <c r="AS10" s="92"/>
      <c r="AT10" s="92"/>
      <c r="AU10" s="92"/>
      <c r="AV10" s="93"/>
    </row>
    <row r="11" spans="1:53" x14ac:dyDescent="0.3">
      <c r="AG11" s="15" t="s">
        <v>108</v>
      </c>
      <c r="AH11" s="19">
        <v>1</v>
      </c>
      <c r="AI11" s="15"/>
      <c r="AJ11" s="15"/>
      <c r="AL11" s="15"/>
      <c r="AM11" s="19">
        <v>1</v>
      </c>
      <c r="AN11" s="18" t="s">
        <v>102</v>
      </c>
      <c r="AP11" s="92"/>
      <c r="AQ11" s="92"/>
      <c r="AR11" s="92"/>
      <c r="AS11" s="92"/>
      <c r="AT11" s="92"/>
      <c r="AU11" s="92"/>
      <c r="AV11" s="93"/>
    </row>
    <row r="12" spans="1:53" ht="16.5" customHeight="1" x14ac:dyDescent="0.3">
      <c r="AG12" s="16"/>
      <c r="AH12" s="16"/>
      <c r="AI12" s="16"/>
      <c r="AJ12" s="16"/>
      <c r="AK12" s="16"/>
      <c r="AL12" s="16"/>
      <c r="AM12" s="16"/>
      <c r="AN12" s="16"/>
    </row>
    <row r="13" spans="1:53" ht="16.5" customHeight="1" x14ac:dyDescent="0.3">
      <c r="A13" s="26">
        <v>483</v>
      </c>
      <c r="B13" s="26" t="s">
        <v>59</v>
      </c>
      <c r="C13" s="26">
        <v>2016</v>
      </c>
      <c r="D13" s="3" t="s">
        <v>17</v>
      </c>
      <c r="F13" s="136" t="s">
        <v>11</v>
      </c>
      <c r="G13" s="136"/>
      <c r="H13" s="136"/>
      <c r="I13" s="136"/>
      <c r="J13" s="136"/>
      <c r="K13" s="136"/>
      <c r="L13" s="136"/>
      <c r="M13" s="136"/>
      <c r="AG13" s="136" t="s">
        <v>78</v>
      </c>
      <c r="AH13" s="136"/>
      <c r="AI13" s="136"/>
      <c r="AJ13" s="136"/>
      <c r="AK13" s="136"/>
      <c r="AL13" s="136"/>
      <c r="AM13" s="136"/>
      <c r="AN13" s="136"/>
      <c r="AX13" s="26">
        <v>483</v>
      </c>
      <c r="AY13" s="26" t="s">
        <v>59</v>
      </c>
      <c r="AZ13" s="26">
        <v>2016</v>
      </c>
      <c r="BA13" s="57" t="s">
        <v>17</v>
      </c>
    </row>
    <row r="14" spans="1:53" x14ac:dyDescent="0.3">
      <c r="F14" s="87" t="s">
        <v>79</v>
      </c>
      <c r="G14" s="110" t="s">
        <v>4</v>
      </c>
      <c r="H14" s="111"/>
      <c r="I14" s="112"/>
      <c r="J14" s="110" t="s">
        <v>5</v>
      </c>
      <c r="K14" s="111"/>
      <c r="L14" s="112"/>
      <c r="M14" s="137" t="s">
        <v>12</v>
      </c>
      <c r="AG14" s="87" t="s">
        <v>103</v>
      </c>
      <c r="AH14" s="87" t="s">
        <v>4</v>
      </c>
      <c r="AI14" s="87"/>
      <c r="AJ14" s="87"/>
      <c r="AK14" s="87" t="s">
        <v>5</v>
      </c>
      <c r="AL14" s="87"/>
      <c r="AM14" s="87"/>
      <c r="AN14" s="89" t="s">
        <v>12</v>
      </c>
    </row>
    <row r="15" spans="1:53" ht="27" customHeight="1" x14ac:dyDescent="0.3">
      <c r="F15" s="87"/>
      <c r="G15" s="15"/>
      <c r="H15" s="15" t="s">
        <v>9</v>
      </c>
      <c r="I15" s="15" t="s">
        <v>8</v>
      </c>
      <c r="J15" s="15" t="s">
        <v>10</v>
      </c>
      <c r="K15" s="15" t="s">
        <v>8</v>
      </c>
      <c r="L15" s="15"/>
      <c r="M15" s="98"/>
      <c r="AG15" s="87"/>
      <c r="AH15" s="15"/>
      <c r="AI15" s="99" t="s">
        <v>96</v>
      </c>
      <c r="AJ15" s="101"/>
      <c r="AK15" s="15"/>
      <c r="AL15" s="99" t="s">
        <v>96</v>
      </c>
      <c r="AM15" s="101"/>
      <c r="AN15" s="89"/>
      <c r="AV15" s="39"/>
    </row>
    <row r="16" spans="1:53" x14ac:dyDescent="0.3">
      <c r="F16" s="15"/>
      <c r="G16" s="19">
        <f>H16/I16</f>
        <v>2.8571428571428571E-2</v>
      </c>
      <c r="H16" s="15">
        <v>3</v>
      </c>
      <c r="I16" s="15">
        <v>105</v>
      </c>
      <c r="J16" s="15">
        <v>2</v>
      </c>
      <c r="K16" s="15">
        <v>74</v>
      </c>
      <c r="L16" s="19">
        <f>J16/K16</f>
        <v>2.7027027027027029E-2</v>
      </c>
      <c r="M16" s="18" t="s">
        <v>142</v>
      </c>
      <c r="AG16" s="15" t="s">
        <v>107</v>
      </c>
      <c r="AH16" s="19">
        <v>0.93500000000000005</v>
      </c>
      <c r="AI16" s="99" t="s">
        <v>145</v>
      </c>
      <c r="AJ16" s="101"/>
      <c r="AK16" s="19">
        <v>0.94599999999999995</v>
      </c>
      <c r="AL16" s="99" t="s">
        <v>148</v>
      </c>
      <c r="AM16" s="101"/>
      <c r="AN16" s="18" t="s">
        <v>151</v>
      </c>
    </row>
    <row r="17" spans="1:53" ht="66" customHeight="1" x14ac:dyDescent="0.3">
      <c r="F17" s="2"/>
      <c r="G17" s="90" t="s">
        <v>143</v>
      </c>
      <c r="H17" s="90"/>
      <c r="I17" s="90"/>
      <c r="J17" s="90" t="s">
        <v>144</v>
      </c>
      <c r="K17" s="90"/>
      <c r="L17" s="90"/>
      <c r="M17" s="2"/>
      <c r="AG17" s="15" t="s">
        <v>106</v>
      </c>
      <c r="AH17" s="19">
        <v>0.98</v>
      </c>
      <c r="AI17" s="99" t="s">
        <v>146</v>
      </c>
      <c r="AJ17" s="101"/>
      <c r="AK17" s="19">
        <v>0.98499999999999999</v>
      </c>
      <c r="AL17" s="99" t="s">
        <v>149</v>
      </c>
      <c r="AM17" s="101"/>
      <c r="AN17" s="18" t="s">
        <v>152</v>
      </c>
    </row>
    <row r="18" spans="1:53" ht="66" customHeight="1" x14ac:dyDescent="0.3">
      <c r="G18" s="139"/>
      <c r="H18" s="139"/>
      <c r="I18" s="139"/>
      <c r="AG18" s="15" t="s">
        <v>108</v>
      </c>
      <c r="AH18" s="19">
        <v>0.97099999999999997</v>
      </c>
      <c r="AI18" s="99" t="s">
        <v>147</v>
      </c>
      <c r="AJ18" s="101"/>
      <c r="AK18" s="19">
        <v>0.97299999999999998</v>
      </c>
      <c r="AL18" s="99" t="s">
        <v>150</v>
      </c>
      <c r="AM18" s="101"/>
      <c r="AN18" s="18" t="s">
        <v>153</v>
      </c>
    </row>
    <row r="19" spans="1:53" ht="33" x14ac:dyDescent="0.3">
      <c r="A19" s="26">
        <v>700</v>
      </c>
      <c r="B19" s="26" t="s">
        <v>61</v>
      </c>
      <c r="C19" s="26">
        <v>2013</v>
      </c>
      <c r="D19" s="4" t="s">
        <v>177</v>
      </c>
      <c r="AX19" s="26">
        <v>700</v>
      </c>
      <c r="AY19" s="26" t="s">
        <v>61</v>
      </c>
      <c r="AZ19" s="26">
        <v>2013</v>
      </c>
      <c r="BA19" s="58" t="s">
        <v>177</v>
      </c>
    </row>
    <row r="20" spans="1:53" x14ac:dyDescent="0.3">
      <c r="A20" s="94" t="s">
        <v>270</v>
      </c>
      <c r="B20" s="95"/>
      <c r="C20" s="95"/>
      <c r="D20" s="96"/>
      <c r="AX20" s="94" t="s">
        <v>270</v>
      </c>
      <c r="AY20" s="95"/>
      <c r="AZ20" s="95"/>
      <c r="BA20" s="96"/>
    </row>
    <row r="22" spans="1:53" ht="49.5" x14ac:dyDescent="0.3">
      <c r="A22" s="26">
        <v>707</v>
      </c>
      <c r="B22" s="26" t="s">
        <v>224</v>
      </c>
      <c r="C22" s="26">
        <v>2013</v>
      </c>
      <c r="D22" s="4" t="s">
        <v>265</v>
      </c>
      <c r="F22" s="136" t="s">
        <v>11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AX22" s="26">
        <v>707</v>
      </c>
      <c r="AY22" s="26" t="s">
        <v>224</v>
      </c>
      <c r="AZ22" s="26">
        <v>2013</v>
      </c>
      <c r="BA22" s="58" t="s">
        <v>265</v>
      </c>
    </row>
    <row r="23" spans="1:53" x14ac:dyDescent="0.3">
      <c r="F23" s="87" t="s">
        <v>79</v>
      </c>
      <c r="G23" s="87" t="s">
        <v>4</v>
      </c>
      <c r="H23" s="87"/>
      <c r="I23" s="87"/>
      <c r="J23" s="87" t="s">
        <v>178</v>
      </c>
      <c r="K23" s="87"/>
      <c r="L23" s="87"/>
      <c r="M23" s="87" t="s">
        <v>178</v>
      </c>
      <c r="N23" s="87"/>
      <c r="O23" s="87"/>
      <c r="P23" s="87" t="s">
        <v>178</v>
      </c>
      <c r="Q23" s="87"/>
      <c r="R23" s="87"/>
      <c r="S23" s="89" t="s">
        <v>12</v>
      </c>
    </row>
    <row r="24" spans="1:53" x14ac:dyDescent="0.3">
      <c r="F24" s="87"/>
      <c r="G24" s="15"/>
      <c r="H24" s="15" t="s">
        <v>9</v>
      </c>
      <c r="I24" s="15" t="s">
        <v>8</v>
      </c>
      <c r="J24" s="15" t="s">
        <v>10</v>
      </c>
      <c r="K24" s="15" t="s">
        <v>8</v>
      </c>
      <c r="L24" s="15"/>
      <c r="M24" s="15" t="s">
        <v>10</v>
      </c>
      <c r="N24" s="15" t="s">
        <v>8</v>
      </c>
      <c r="O24" s="15"/>
      <c r="P24" s="15" t="s">
        <v>10</v>
      </c>
      <c r="Q24" s="15" t="s">
        <v>8</v>
      </c>
      <c r="R24" s="15"/>
      <c r="S24" s="89"/>
    </row>
    <row r="25" spans="1:53" x14ac:dyDescent="0.3">
      <c r="F25" s="15" t="s">
        <v>174</v>
      </c>
      <c r="G25" s="49">
        <f>H25/I25</f>
        <v>2.2727272727272728E-2</v>
      </c>
      <c r="H25" s="50">
        <v>1</v>
      </c>
      <c r="I25" s="50">
        <v>44</v>
      </c>
      <c r="J25" s="50">
        <v>1</v>
      </c>
      <c r="K25" s="50">
        <v>29</v>
      </c>
      <c r="L25" s="49">
        <f>J25/K25</f>
        <v>3.4482758620689655E-2</v>
      </c>
      <c r="M25" s="50">
        <v>0</v>
      </c>
      <c r="N25" s="50">
        <v>52</v>
      </c>
      <c r="O25" s="49">
        <f>M25/N25</f>
        <v>0</v>
      </c>
      <c r="P25" s="50">
        <v>0</v>
      </c>
      <c r="Q25" s="50">
        <v>48</v>
      </c>
      <c r="R25" s="49">
        <f>P25/Q25</f>
        <v>0</v>
      </c>
      <c r="S25" s="2" t="s">
        <v>252</v>
      </c>
    </row>
    <row r="26" spans="1:53" ht="16.5" customHeight="1" x14ac:dyDescent="0.3">
      <c r="G26" s="138"/>
      <c r="H26" s="138"/>
      <c r="I26" s="138"/>
      <c r="AG26" s="16"/>
    </row>
    <row r="27" spans="1:53" ht="24.75" customHeight="1" x14ac:dyDescent="0.3">
      <c r="A27" s="26">
        <v>3129</v>
      </c>
      <c r="B27" s="26" t="s">
        <v>66</v>
      </c>
      <c r="C27" s="26">
        <v>2013</v>
      </c>
      <c r="D27" s="3" t="s">
        <v>70</v>
      </c>
      <c r="F27" s="136" t="s">
        <v>11</v>
      </c>
      <c r="G27" s="136"/>
      <c r="H27" s="136"/>
      <c r="I27" s="136"/>
      <c r="J27" s="136"/>
      <c r="K27" s="136"/>
      <c r="L27" s="136"/>
      <c r="M27" s="136"/>
      <c r="O27" s="136" t="s">
        <v>81</v>
      </c>
      <c r="P27" s="136"/>
      <c r="Q27" s="136"/>
      <c r="R27" s="136"/>
      <c r="S27" s="136"/>
      <c r="T27" s="136"/>
      <c r="U27" s="136"/>
      <c r="V27" s="136"/>
      <c r="X27" s="136" t="s">
        <v>101</v>
      </c>
      <c r="Y27" s="136"/>
      <c r="Z27" s="136"/>
      <c r="AA27" s="136"/>
      <c r="AB27" s="136"/>
      <c r="AC27" s="136"/>
      <c r="AD27" s="136"/>
      <c r="AE27" s="136"/>
      <c r="AX27" s="26">
        <v>3129</v>
      </c>
      <c r="AY27" s="26" t="s">
        <v>66</v>
      </c>
      <c r="AZ27" s="26">
        <v>2013</v>
      </c>
      <c r="BA27" s="57" t="s">
        <v>70</v>
      </c>
    </row>
    <row r="28" spans="1:53" ht="16.5" customHeight="1" x14ac:dyDescent="0.3">
      <c r="F28" s="87" t="s">
        <v>79</v>
      </c>
      <c r="G28" s="110" t="s">
        <v>4</v>
      </c>
      <c r="H28" s="111"/>
      <c r="I28" s="112"/>
      <c r="J28" s="110" t="s">
        <v>5</v>
      </c>
      <c r="K28" s="111"/>
      <c r="L28" s="112"/>
      <c r="M28" s="137" t="s">
        <v>12</v>
      </c>
      <c r="O28" s="87" t="s">
        <v>79</v>
      </c>
      <c r="P28" s="110" t="s">
        <v>4</v>
      </c>
      <c r="Q28" s="111"/>
      <c r="R28" s="112"/>
      <c r="S28" s="110" t="s">
        <v>5</v>
      </c>
      <c r="T28" s="111"/>
      <c r="U28" s="112"/>
      <c r="V28" s="137" t="s">
        <v>12</v>
      </c>
      <c r="X28" s="87" t="s">
        <v>79</v>
      </c>
      <c r="Y28" s="110" t="s">
        <v>4</v>
      </c>
      <c r="Z28" s="111"/>
      <c r="AA28" s="112"/>
      <c r="AB28" s="110" t="s">
        <v>5</v>
      </c>
      <c r="AC28" s="111"/>
      <c r="AD28" s="112"/>
      <c r="AE28" s="137" t="s">
        <v>12</v>
      </c>
    </row>
    <row r="29" spans="1:53" x14ac:dyDescent="0.3">
      <c r="F29" s="87"/>
      <c r="G29" s="15"/>
      <c r="H29" s="15" t="s">
        <v>9</v>
      </c>
      <c r="I29" s="15" t="s">
        <v>8</v>
      </c>
      <c r="J29" s="15" t="s">
        <v>10</v>
      </c>
      <c r="K29" s="15" t="s">
        <v>8</v>
      </c>
      <c r="L29" s="15"/>
      <c r="M29" s="98"/>
      <c r="O29" s="87"/>
      <c r="P29" s="15"/>
      <c r="Q29" s="15" t="s">
        <v>9</v>
      </c>
      <c r="R29" s="15" t="s">
        <v>8</v>
      </c>
      <c r="S29" s="15" t="s">
        <v>10</v>
      </c>
      <c r="T29" s="15" t="s">
        <v>8</v>
      </c>
      <c r="U29" s="15"/>
      <c r="V29" s="98"/>
      <c r="X29" s="87"/>
      <c r="Y29" s="15"/>
      <c r="Z29" s="15" t="s">
        <v>9</v>
      </c>
      <c r="AA29" s="15" t="s">
        <v>8</v>
      </c>
      <c r="AB29" s="15" t="s">
        <v>10</v>
      </c>
      <c r="AC29" s="15" t="s">
        <v>8</v>
      </c>
      <c r="AD29" s="15"/>
      <c r="AE29" s="98"/>
    </row>
    <row r="30" spans="1:53" x14ac:dyDescent="0.3">
      <c r="F30" s="15" t="s">
        <v>80</v>
      </c>
      <c r="G30" s="19">
        <f>H30/I30</f>
        <v>0</v>
      </c>
      <c r="H30" s="15">
        <v>0</v>
      </c>
      <c r="I30" s="15">
        <v>41</v>
      </c>
      <c r="J30" s="15">
        <v>0</v>
      </c>
      <c r="K30" s="15">
        <v>14</v>
      </c>
      <c r="L30" s="19">
        <f>J30/K30</f>
        <v>0</v>
      </c>
      <c r="M30" s="18" t="s">
        <v>102</v>
      </c>
      <c r="O30" s="15" t="s">
        <v>80</v>
      </c>
      <c r="P30" s="19">
        <f>Q30/R30</f>
        <v>2.4390243902439025E-2</v>
      </c>
      <c r="Q30" s="15">
        <v>1</v>
      </c>
      <c r="R30" s="15">
        <v>41</v>
      </c>
      <c r="S30" s="15">
        <v>0</v>
      </c>
      <c r="T30" s="15">
        <v>14</v>
      </c>
      <c r="U30" s="19">
        <f>S30/T30</f>
        <v>0</v>
      </c>
      <c r="V30" s="18" t="s">
        <v>102</v>
      </c>
      <c r="X30" s="15" t="s">
        <v>80</v>
      </c>
      <c r="Y30" s="19">
        <f>Z30/AA30</f>
        <v>0</v>
      </c>
      <c r="Z30" s="15">
        <v>0</v>
      </c>
      <c r="AA30" s="15">
        <v>41</v>
      </c>
      <c r="AB30" s="15">
        <v>0</v>
      </c>
      <c r="AC30" s="15">
        <v>14</v>
      </c>
      <c r="AD30" s="19">
        <f>AB30/AC30</f>
        <v>0</v>
      </c>
      <c r="AE30" s="18" t="s">
        <v>102</v>
      </c>
    </row>
    <row r="31" spans="1:53" x14ac:dyDescent="0.3">
      <c r="F31" s="16"/>
      <c r="G31" s="16"/>
      <c r="H31" s="16"/>
      <c r="I31" s="16"/>
      <c r="J31" s="16"/>
      <c r="K31" s="16"/>
      <c r="L31" s="16"/>
      <c r="M31" s="16"/>
    </row>
    <row r="32" spans="1:53" ht="16.5" customHeight="1" x14ac:dyDescent="0.3">
      <c r="A32" s="26">
        <v>991</v>
      </c>
      <c r="B32" s="26" t="s">
        <v>63</v>
      </c>
      <c r="C32" s="26">
        <v>2009</v>
      </c>
      <c r="D32" s="3" t="s">
        <v>17</v>
      </c>
      <c r="F32" s="136" t="s">
        <v>11</v>
      </c>
      <c r="G32" s="136"/>
      <c r="H32" s="136"/>
      <c r="I32" s="136"/>
      <c r="J32" s="136"/>
      <c r="K32" s="136"/>
      <c r="L32" s="136"/>
      <c r="M32" s="136"/>
      <c r="AX32" s="26">
        <v>991</v>
      </c>
      <c r="AY32" s="26" t="s">
        <v>63</v>
      </c>
      <c r="AZ32" s="26">
        <v>2009</v>
      </c>
      <c r="BA32" s="57" t="s">
        <v>17</v>
      </c>
    </row>
    <row r="33" spans="1:53" ht="27" customHeight="1" x14ac:dyDescent="0.3">
      <c r="F33" s="87" t="s">
        <v>79</v>
      </c>
      <c r="G33" s="99" t="s">
        <v>4</v>
      </c>
      <c r="H33" s="100"/>
      <c r="I33" s="101"/>
      <c r="J33" s="99" t="s">
        <v>5</v>
      </c>
      <c r="K33" s="100"/>
      <c r="L33" s="101"/>
      <c r="M33" s="18" t="s">
        <v>12</v>
      </c>
    </row>
    <row r="34" spans="1:53" x14ac:dyDescent="0.3">
      <c r="F34" s="87"/>
      <c r="G34" s="15"/>
      <c r="H34" s="15" t="s">
        <v>9</v>
      </c>
      <c r="I34" s="15" t="s">
        <v>8</v>
      </c>
      <c r="J34" s="15" t="s">
        <v>10</v>
      </c>
      <c r="K34" s="15" t="s">
        <v>8</v>
      </c>
      <c r="L34" s="15"/>
      <c r="M34" s="18"/>
    </row>
    <row r="35" spans="1:53" x14ac:dyDescent="0.3">
      <c r="F35" s="15" t="s">
        <v>80</v>
      </c>
      <c r="G35" s="49">
        <f>H35/I35</f>
        <v>0</v>
      </c>
      <c r="H35" s="50">
        <v>0</v>
      </c>
      <c r="I35" s="50">
        <v>36</v>
      </c>
      <c r="J35" s="50">
        <v>0</v>
      </c>
      <c r="K35" s="50">
        <v>33</v>
      </c>
      <c r="L35" s="49">
        <f>J35/K35</f>
        <v>0</v>
      </c>
      <c r="M35" s="18" t="s">
        <v>102</v>
      </c>
    </row>
    <row r="37" spans="1:53" x14ac:dyDescent="0.3">
      <c r="A37" s="26">
        <v>1096</v>
      </c>
      <c r="B37" s="26" t="s">
        <v>0</v>
      </c>
      <c r="C37" s="26">
        <v>2008</v>
      </c>
      <c r="D37" s="3" t="s">
        <v>17</v>
      </c>
      <c r="F37" s="136" t="s">
        <v>11</v>
      </c>
      <c r="G37" s="136"/>
      <c r="H37" s="136"/>
      <c r="I37" s="136"/>
      <c r="J37" s="136"/>
      <c r="K37" s="136"/>
      <c r="L37" s="136"/>
      <c r="M37" s="136"/>
      <c r="AP37" s="136" t="s">
        <v>13</v>
      </c>
      <c r="AQ37" s="136"/>
      <c r="AR37" s="136"/>
      <c r="AS37" s="136"/>
      <c r="AT37" s="136"/>
      <c r="AU37" s="136"/>
      <c r="AV37" s="136"/>
      <c r="AW37" s="136"/>
      <c r="AX37" s="26">
        <v>1096</v>
      </c>
      <c r="AY37" s="26" t="s">
        <v>0</v>
      </c>
      <c r="AZ37" s="26">
        <v>2008</v>
      </c>
      <c r="BA37" s="57" t="s">
        <v>17</v>
      </c>
    </row>
    <row r="38" spans="1:53" x14ac:dyDescent="0.3">
      <c r="F38" s="87" t="s">
        <v>79</v>
      </c>
      <c r="G38" s="99" t="s">
        <v>4</v>
      </c>
      <c r="H38" s="100"/>
      <c r="I38" s="101"/>
      <c r="J38" s="99" t="s">
        <v>5</v>
      </c>
      <c r="K38" s="100"/>
      <c r="L38" s="101"/>
      <c r="M38" s="18" t="s">
        <v>12</v>
      </c>
      <c r="AP38" s="87" t="s">
        <v>79</v>
      </c>
      <c r="AQ38" s="99" t="s">
        <v>4</v>
      </c>
      <c r="AR38" s="100"/>
      <c r="AS38" s="101"/>
      <c r="AT38" s="99" t="s">
        <v>5</v>
      </c>
      <c r="AU38" s="100"/>
      <c r="AV38" s="101"/>
      <c r="AW38" s="18" t="s">
        <v>12</v>
      </c>
    </row>
    <row r="39" spans="1:53" x14ac:dyDescent="0.3">
      <c r="F39" s="87"/>
      <c r="G39" s="15"/>
      <c r="H39" s="15" t="s">
        <v>9</v>
      </c>
      <c r="I39" s="15" t="s">
        <v>8</v>
      </c>
      <c r="J39" s="15" t="s">
        <v>10</v>
      </c>
      <c r="K39" s="15" t="s">
        <v>8</v>
      </c>
      <c r="L39" s="15"/>
      <c r="M39" s="18"/>
      <c r="AP39" s="87"/>
      <c r="AQ39" s="15"/>
      <c r="AR39" s="15" t="s">
        <v>9</v>
      </c>
      <c r="AS39" s="15" t="s">
        <v>8</v>
      </c>
      <c r="AT39" s="15" t="s">
        <v>10</v>
      </c>
      <c r="AU39" s="15" t="s">
        <v>8</v>
      </c>
      <c r="AV39" s="15"/>
      <c r="AW39" s="18"/>
    </row>
    <row r="40" spans="1:53" x14ac:dyDescent="0.3">
      <c r="F40" s="15" t="s">
        <v>291</v>
      </c>
      <c r="G40" s="49">
        <f>H40/I40</f>
        <v>2.6315789473684209E-2</v>
      </c>
      <c r="H40" s="50">
        <v>1</v>
      </c>
      <c r="I40" s="50">
        <v>38</v>
      </c>
      <c r="J40" s="50">
        <v>0</v>
      </c>
      <c r="K40" s="50">
        <v>50</v>
      </c>
      <c r="L40" s="49">
        <f>J40/K40</f>
        <v>0</v>
      </c>
      <c r="M40" s="18" t="s">
        <v>222</v>
      </c>
      <c r="AP40" s="15" t="s">
        <v>174</v>
      </c>
      <c r="AQ40" s="49">
        <f>AR40/AS40</f>
        <v>0.15789473684210525</v>
      </c>
      <c r="AR40" s="50">
        <v>6</v>
      </c>
      <c r="AS40" s="50">
        <v>38</v>
      </c>
      <c r="AT40" s="50">
        <v>1</v>
      </c>
      <c r="AU40" s="50">
        <v>50</v>
      </c>
      <c r="AV40" s="49">
        <f>AT40/AU40</f>
        <v>0.02</v>
      </c>
      <c r="AW40" s="18" t="s">
        <v>223</v>
      </c>
    </row>
    <row r="51" spans="8:11" x14ac:dyDescent="0.3">
      <c r="H51" s="76"/>
      <c r="I51" s="76"/>
      <c r="J51" s="76"/>
      <c r="K51" s="76"/>
    </row>
    <row r="52" spans="8:11" x14ac:dyDescent="0.3">
      <c r="H52" s="76"/>
      <c r="I52" s="76"/>
      <c r="J52" s="76"/>
      <c r="K52" s="76"/>
    </row>
    <row r="53" spans="8:11" x14ac:dyDescent="0.3">
      <c r="H53" s="76"/>
      <c r="I53" s="76"/>
      <c r="J53" s="76"/>
      <c r="K53" s="76"/>
    </row>
    <row r="54" spans="8:11" x14ac:dyDescent="0.3">
      <c r="H54" s="76"/>
      <c r="I54" s="76"/>
      <c r="J54" s="76"/>
      <c r="K54" s="76"/>
    </row>
    <row r="55" spans="8:11" x14ac:dyDescent="0.3">
      <c r="H55" s="76"/>
      <c r="I55" s="76"/>
      <c r="J55" s="76"/>
      <c r="K55" s="76"/>
    </row>
    <row r="56" spans="8:11" x14ac:dyDescent="0.3">
      <c r="H56" s="76"/>
      <c r="I56" s="76"/>
      <c r="J56" s="76"/>
      <c r="K56" s="76"/>
    </row>
    <row r="57" spans="8:11" x14ac:dyDescent="0.3">
      <c r="H57" s="76"/>
      <c r="I57" s="76"/>
      <c r="J57" s="76"/>
      <c r="K57" s="76"/>
    </row>
  </sheetData>
  <sheetProtection algorithmName="SHA-512" hashValue="EKGxeskUdgENdACIVop54xBBvRUJ8CxB54tA7ZZeMQEPPhKShMYFmgJwHnibletuahVnP+Zpj/g6ixrGjn5+kg==" saltValue="BHJYrrd3B6qqSK1MTgwrUw==" spinCount="100000" sheet="1" objects="1" scenarios="1"/>
  <mergeCells count="93">
    <mergeCell ref="AY1:AY2"/>
    <mergeCell ref="AZ1:AZ2"/>
    <mergeCell ref="O5:O6"/>
    <mergeCell ref="P5:R5"/>
    <mergeCell ref="S5:U5"/>
    <mergeCell ref="AG5:AG6"/>
    <mergeCell ref="AH5:AJ5"/>
    <mergeCell ref="AK5:AM5"/>
    <mergeCell ref="AN5:AN6"/>
    <mergeCell ref="AS8:AU11"/>
    <mergeCell ref="AV8:AV11"/>
    <mergeCell ref="V5:V6"/>
    <mergeCell ref="G5:I5"/>
    <mergeCell ref="AX1:AX2"/>
    <mergeCell ref="G18:I18"/>
    <mergeCell ref="J17:L17"/>
    <mergeCell ref="BA1:BA2"/>
    <mergeCell ref="AX20:BA20"/>
    <mergeCell ref="G17:I17"/>
    <mergeCell ref="AP4:AV4"/>
    <mergeCell ref="AP5:AR5"/>
    <mergeCell ref="AS5:AU5"/>
    <mergeCell ref="AV5:AV6"/>
    <mergeCell ref="AG4:AN4"/>
    <mergeCell ref="X4:AE4"/>
    <mergeCell ref="X5:X6"/>
    <mergeCell ref="Y5:AA5"/>
    <mergeCell ref="AB5:AD5"/>
    <mergeCell ref="AE5:AE6"/>
    <mergeCell ref="AP8:AR11"/>
    <mergeCell ref="A1:A2"/>
    <mergeCell ref="B1:B2"/>
    <mergeCell ref="C1:C2"/>
    <mergeCell ref="D1:D2"/>
    <mergeCell ref="O4:V4"/>
    <mergeCell ref="F4:M4"/>
    <mergeCell ref="F5:F6"/>
    <mergeCell ref="J5:L5"/>
    <mergeCell ref="M5:M6"/>
    <mergeCell ref="F14:F15"/>
    <mergeCell ref="G14:I14"/>
    <mergeCell ref="J14:L14"/>
    <mergeCell ref="M14:M15"/>
    <mergeCell ref="F13:M13"/>
    <mergeCell ref="AG13:AN13"/>
    <mergeCell ref="AG14:AG15"/>
    <mergeCell ref="AH14:AJ14"/>
    <mergeCell ref="AK14:AM14"/>
    <mergeCell ref="AN14:AN15"/>
    <mergeCell ref="AI15:AJ15"/>
    <mergeCell ref="AI16:AJ16"/>
    <mergeCell ref="AI18:AJ18"/>
    <mergeCell ref="AL15:AM15"/>
    <mergeCell ref="AL16:AM16"/>
    <mergeCell ref="AL17:AM17"/>
    <mergeCell ref="AL18:AM18"/>
    <mergeCell ref="AI17:AJ17"/>
    <mergeCell ref="Y28:AA28"/>
    <mergeCell ref="AB28:AD28"/>
    <mergeCell ref="AE28:AE29"/>
    <mergeCell ref="X27:AE27"/>
    <mergeCell ref="F27:M27"/>
    <mergeCell ref="O27:V27"/>
    <mergeCell ref="O28:O29"/>
    <mergeCell ref="P28:R28"/>
    <mergeCell ref="S28:U28"/>
    <mergeCell ref="V28:V29"/>
    <mergeCell ref="X28:X29"/>
    <mergeCell ref="A20:D20"/>
    <mergeCell ref="G33:I33"/>
    <mergeCell ref="F32:M32"/>
    <mergeCell ref="F33:F34"/>
    <mergeCell ref="F28:F29"/>
    <mergeCell ref="G28:I28"/>
    <mergeCell ref="J28:L28"/>
    <mergeCell ref="M28:M29"/>
    <mergeCell ref="G26:I26"/>
    <mergeCell ref="J23:L23"/>
    <mergeCell ref="M23:O23"/>
    <mergeCell ref="S23:S24"/>
    <mergeCell ref="F22:S22"/>
    <mergeCell ref="F23:F24"/>
    <mergeCell ref="G23:I23"/>
    <mergeCell ref="F37:M37"/>
    <mergeCell ref="J33:L33"/>
    <mergeCell ref="P23:R23"/>
    <mergeCell ref="F38:F39"/>
    <mergeCell ref="G38:I38"/>
    <mergeCell ref="J38:L38"/>
    <mergeCell ref="AP37:AW37"/>
    <mergeCell ref="AP38:AP39"/>
    <mergeCell ref="AQ38:AS38"/>
    <mergeCell ref="AT38:AV38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opLeftCell="A43" workbookViewId="0">
      <selection activeCell="D21" sqref="D21"/>
    </sheetView>
  </sheetViews>
  <sheetFormatPr defaultRowHeight="16.5" x14ac:dyDescent="0.3"/>
  <cols>
    <col min="4" max="4" width="10.5" style="1" customWidth="1"/>
    <col min="5" max="5" width="4" customWidth="1"/>
    <col min="6" max="8" width="10.75" customWidth="1"/>
    <col min="13" max="13" width="8.5" customWidth="1"/>
    <col min="14" max="16" width="10.875" customWidth="1"/>
    <col min="20" max="20" width="10.875" customWidth="1"/>
    <col min="21" max="21" width="8.25" customWidth="1"/>
  </cols>
  <sheetData>
    <row r="1" spans="1:21" x14ac:dyDescent="0.3">
      <c r="A1" s="131" t="s">
        <v>14</v>
      </c>
      <c r="B1" s="131" t="s">
        <v>16</v>
      </c>
      <c r="C1" s="131" t="s">
        <v>15</v>
      </c>
      <c r="D1" s="131" t="s">
        <v>124</v>
      </c>
      <c r="E1" s="9"/>
    </row>
    <row r="2" spans="1:21" x14ac:dyDescent="0.3">
      <c r="A2" s="131"/>
      <c r="B2" s="131"/>
      <c r="C2" s="131"/>
      <c r="D2" s="131"/>
      <c r="E2" s="9"/>
    </row>
    <row r="4" spans="1:21" ht="16.5" customHeight="1" x14ac:dyDescent="0.3">
      <c r="A4" s="26">
        <v>306</v>
      </c>
      <c r="B4" s="26" t="s">
        <v>57</v>
      </c>
      <c r="C4" s="26">
        <v>2019</v>
      </c>
      <c r="D4" s="15" t="s">
        <v>70</v>
      </c>
      <c r="F4" s="136" t="s">
        <v>71</v>
      </c>
      <c r="G4" s="136"/>
      <c r="H4" s="136"/>
      <c r="I4" s="136"/>
      <c r="J4" s="136"/>
      <c r="K4" s="136"/>
      <c r="L4" s="136"/>
      <c r="M4" s="136"/>
    </row>
    <row r="5" spans="1:21" x14ac:dyDescent="0.3">
      <c r="F5" s="15"/>
      <c r="G5" s="99" t="s">
        <v>4</v>
      </c>
      <c r="H5" s="100"/>
      <c r="I5" s="101"/>
      <c r="J5" s="99" t="s">
        <v>5</v>
      </c>
      <c r="K5" s="100"/>
      <c r="L5" s="101"/>
      <c r="M5" s="97" t="s">
        <v>12</v>
      </c>
    </row>
    <row r="6" spans="1:21" x14ac:dyDescent="0.3">
      <c r="F6" s="15"/>
      <c r="G6" s="15" t="s">
        <v>6</v>
      </c>
      <c r="H6" s="15" t="s">
        <v>96</v>
      </c>
      <c r="I6" s="15" t="s">
        <v>8</v>
      </c>
      <c r="J6" s="15" t="s">
        <v>6</v>
      </c>
      <c r="K6" s="15" t="s">
        <v>96</v>
      </c>
      <c r="L6" s="15" t="s">
        <v>8</v>
      </c>
      <c r="M6" s="98"/>
    </row>
    <row r="7" spans="1:21" ht="17.45" customHeight="1" x14ac:dyDescent="0.3">
      <c r="F7" s="15" t="s">
        <v>72</v>
      </c>
      <c r="G7" s="15">
        <v>94.2</v>
      </c>
      <c r="H7" s="15" t="s">
        <v>82</v>
      </c>
      <c r="I7" s="15">
        <v>62</v>
      </c>
      <c r="J7" s="15">
        <v>97.5</v>
      </c>
      <c r="K7" s="15" t="s">
        <v>91</v>
      </c>
      <c r="L7" s="15">
        <v>53</v>
      </c>
      <c r="M7" s="18" t="s">
        <v>92</v>
      </c>
    </row>
    <row r="8" spans="1:21" x14ac:dyDescent="0.3">
      <c r="F8" s="15" t="s">
        <v>73</v>
      </c>
      <c r="G8" s="15">
        <v>96</v>
      </c>
      <c r="H8" s="15" t="s">
        <v>89</v>
      </c>
      <c r="I8" s="15">
        <v>62</v>
      </c>
      <c r="J8" s="15">
        <v>95.2</v>
      </c>
      <c r="K8" s="15" t="s">
        <v>98</v>
      </c>
      <c r="L8" s="15">
        <v>53</v>
      </c>
      <c r="M8" s="18" t="s">
        <v>93</v>
      </c>
    </row>
    <row r="9" spans="1:21" ht="17.45" customHeight="1" x14ac:dyDescent="0.3">
      <c r="F9" s="15" t="s">
        <v>74</v>
      </c>
      <c r="G9" s="15">
        <v>84.3</v>
      </c>
      <c r="H9" s="15" t="s">
        <v>90</v>
      </c>
      <c r="I9" s="15">
        <v>62</v>
      </c>
      <c r="J9" s="15">
        <v>91</v>
      </c>
      <c r="K9" s="15" t="s">
        <v>99</v>
      </c>
      <c r="L9" s="15">
        <v>53</v>
      </c>
      <c r="M9" s="18" t="s">
        <v>94</v>
      </c>
    </row>
    <row r="10" spans="1:21" x14ac:dyDescent="0.3">
      <c r="F10" s="15" t="s">
        <v>95</v>
      </c>
      <c r="G10" s="15">
        <v>9.85</v>
      </c>
      <c r="H10" s="15" t="s">
        <v>97</v>
      </c>
      <c r="I10" s="15">
        <v>62</v>
      </c>
      <c r="J10" s="15">
        <v>6.53</v>
      </c>
      <c r="K10" s="15" t="s">
        <v>100</v>
      </c>
      <c r="L10" s="15">
        <v>53</v>
      </c>
      <c r="M10" s="18" t="s">
        <v>77</v>
      </c>
    </row>
    <row r="12" spans="1:21" x14ac:dyDescent="0.3">
      <c r="A12" s="26">
        <v>483</v>
      </c>
      <c r="B12" s="26" t="s">
        <v>59</v>
      </c>
      <c r="C12" s="26">
        <v>2016</v>
      </c>
      <c r="D12" s="3" t="s">
        <v>17</v>
      </c>
      <c r="F12" s="136" t="s">
        <v>189</v>
      </c>
      <c r="G12" s="136"/>
      <c r="H12" s="136"/>
      <c r="I12" s="136"/>
      <c r="J12" s="136"/>
      <c r="K12" s="136"/>
      <c r="L12" s="136"/>
      <c r="M12" s="136"/>
      <c r="O12" s="88" t="s">
        <v>157</v>
      </c>
      <c r="P12" s="88"/>
      <c r="Q12" s="88"/>
      <c r="R12" s="88"/>
      <c r="S12" s="88"/>
      <c r="T12" s="88"/>
      <c r="U12" s="88"/>
    </row>
    <row r="13" spans="1:21" x14ac:dyDescent="0.3">
      <c r="F13" s="15"/>
      <c r="G13" s="15" t="s">
        <v>4</v>
      </c>
      <c r="H13" s="15"/>
      <c r="I13" s="15"/>
      <c r="J13" s="15" t="s">
        <v>5</v>
      </c>
      <c r="K13" s="15"/>
      <c r="L13" s="15"/>
      <c r="M13" s="97" t="s">
        <v>12</v>
      </c>
      <c r="O13" s="87" t="s">
        <v>4</v>
      </c>
      <c r="P13" s="87"/>
      <c r="Q13" s="87"/>
      <c r="R13" s="99" t="s">
        <v>5</v>
      </c>
      <c r="S13" s="100"/>
      <c r="T13" s="101"/>
      <c r="U13" s="97" t="s">
        <v>12</v>
      </c>
    </row>
    <row r="14" spans="1:21" ht="27" x14ac:dyDescent="0.3">
      <c r="F14" s="15"/>
      <c r="G14" s="15" t="s">
        <v>155</v>
      </c>
      <c r="H14" s="15" t="s">
        <v>7</v>
      </c>
      <c r="I14" s="15" t="s">
        <v>8</v>
      </c>
      <c r="J14" s="15" t="s">
        <v>155</v>
      </c>
      <c r="K14" s="15" t="s">
        <v>7</v>
      </c>
      <c r="L14" s="15" t="s">
        <v>8</v>
      </c>
      <c r="M14" s="98"/>
      <c r="O14" s="15"/>
      <c r="P14" s="15" t="s">
        <v>9</v>
      </c>
      <c r="Q14" s="15" t="s">
        <v>8</v>
      </c>
      <c r="R14" s="15" t="s">
        <v>10</v>
      </c>
      <c r="S14" s="15" t="s">
        <v>8</v>
      </c>
      <c r="T14" s="15"/>
      <c r="U14" s="98"/>
    </row>
    <row r="15" spans="1:21" ht="16.5" customHeight="1" x14ac:dyDescent="0.3">
      <c r="F15" s="15" t="s">
        <v>154</v>
      </c>
      <c r="G15" s="15">
        <v>11.3</v>
      </c>
      <c r="H15" s="15">
        <v>8.98</v>
      </c>
      <c r="I15" s="15">
        <v>105</v>
      </c>
      <c r="J15" s="15">
        <v>19.7</v>
      </c>
      <c r="K15" s="15">
        <v>9.69</v>
      </c>
      <c r="L15" s="15">
        <v>74</v>
      </c>
      <c r="M15" s="18" t="s">
        <v>156</v>
      </c>
      <c r="O15" s="30">
        <f>P15/Q15</f>
        <v>0</v>
      </c>
      <c r="P15" s="21">
        <v>0</v>
      </c>
      <c r="Q15" s="21">
        <v>105</v>
      </c>
      <c r="R15" s="21">
        <v>0</v>
      </c>
      <c r="S15" s="21">
        <v>74</v>
      </c>
      <c r="T15" s="30">
        <f>R15/S15</f>
        <v>0</v>
      </c>
      <c r="U15" s="31" t="s">
        <v>127</v>
      </c>
    </row>
    <row r="17" spans="1:22" ht="33" x14ac:dyDescent="0.3">
      <c r="A17" s="26">
        <v>700</v>
      </c>
      <c r="B17" s="26" t="s">
        <v>61</v>
      </c>
      <c r="C17" s="26">
        <v>2013</v>
      </c>
      <c r="D17" s="4" t="s">
        <v>177</v>
      </c>
      <c r="F17" s="136" t="s">
        <v>188</v>
      </c>
      <c r="G17" s="136"/>
      <c r="H17" s="136"/>
      <c r="I17" s="136"/>
      <c r="J17" s="136"/>
      <c r="K17" s="136"/>
      <c r="L17" s="136"/>
      <c r="M17" s="136"/>
      <c r="O17" s="136" t="s">
        <v>191</v>
      </c>
      <c r="P17" s="136"/>
      <c r="Q17" s="136"/>
      <c r="R17" s="136"/>
      <c r="S17" s="136"/>
      <c r="T17" s="136"/>
      <c r="U17" s="136"/>
      <c r="V17" s="136"/>
    </row>
    <row r="18" spans="1:22" x14ac:dyDescent="0.3">
      <c r="A18" s="94" t="s">
        <v>270</v>
      </c>
      <c r="B18" s="95"/>
      <c r="C18" s="95"/>
      <c r="D18" s="96"/>
      <c r="F18" s="15"/>
      <c r="G18" s="99" t="s">
        <v>4</v>
      </c>
      <c r="H18" s="100"/>
      <c r="I18" s="101"/>
      <c r="J18" s="99" t="s">
        <v>5</v>
      </c>
      <c r="K18" s="100"/>
      <c r="L18" s="101"/>
      <c r="M18" s="97" t="s">
        <v>12</v>
      </c>
      <c r="O18" s="15"/>
      <c r="P18" s="99" t="s">
        <v>4</v>
      </c>
      <c r="Q18" s="100"/>
      <c r="R18" s="101"/>
      <c r="S18" s="99" t="s">
        <v>5</v>
      </c>
      <c r="T18" s="100"/>
      <c r="U18" s="101"/>
      <c r="V18" s="97" t="s">
        <v>12</v>
      </c>
    </row>
    <row r="19" spans="1:22" ht="27" x14ac:dyDescent="0.3">
      <c r="F19" s="15"/>
      <c r="G19" s="15" t="s">
        <v>155</v>
      </c>
      <c r="H19" s="15" t="s">
        <v>7</v>
      </c>
      <c r="I19" s="15" t="s">
        <v>8</v>
      </c>
      <c r="J19" s="15" t="s">
        <v>155</v>
      </c>
      <c r="K19" s="15" t="s">
        <v>7</v>
      </c>
      <c r="L19" s="15" t="s">
        <v>8</v>
      </c>
      <c r="M19" s="98"/>
      <c r="O19" s="15"/>
      <c r="P19" s="15" t="s">
        <v>155</v>
      </c>
      <c r="Q19" s="15" t="s">
        <v>7</v>
      </c>
      <c r="R19" s="15" t="s">
        <v>8</v>
      </c>
      <c r="S19" s="15" t="s">
        <v>155</v>
      </c>
      <c r="T19" s="15" t="s">
        <v>7</v>
      </c>
      <c r="U19" s="15" t="s">
        <v>8</v>
      </c>
      <c r="V19" s="98"/>
    </row>
    <row r="20" spans="1:22" x14ac:dyDescent="0.3">
      <c r="D20"/>
      <c r="F20" s="15"/>
      <c r="G20" s="15">
        <v>9.3000000000000007</v>
      </c>
      <c r="H20" s="15">
        <v>12.5</v>
      </c>
      <c r="I20" s="15">
        <v>11</v>
      </c>
      <c r="J20" s="15">
        <v>9.1999999999999993</v>
      </c>
      <c r="K20" s="15">
        <v>10.4</v>
      </c>
      <c r="L20" s="15">
        <v>20</v>
      </c>
      <c r="M20" s="18" t="s">
        <v>186</v>
      </c>
      <c r="O20" s="15"/>
      <c r="P20" s="15">
        <v>5.9</v>
      </c>
      <c r="Q20" s="15">
        <v>13.8</v>
      </c>
      <c r="R20" s="15">
        <v>11</v>
      </c>
      <c r="S20" s="15">
        <v>6.8</v>
      </c>
      <c r="T20" s="15">
        <v>13.1</v>
      </c>
      <c r="U20" s="15">
        <v>20</v>
      </c>
      <c r="V20" s="18" t="s">
        <v>192</v>
      </c>
    </row>
    <row r="22" spans="1:22" x14ac:dyDescent="0.3">
      <c r="F22" s="136" t="s">
        <v>187</v>
      </c>
      <c r="G22" s="136"/>
      <c r="H22" s="136"/>
      <c r="I22" s="136"/>
      <c r="J22" s="136"/>
      <c r="K22" s="136"/>
      <c r="L22" s="136"/>
      <c r="M22" s="136"/>
    </row>
    <row r="23" spans="1:22" x14ac:dyDescent="0.3">
      <c r="F23" s="15"/>
      <c r="G23" s="99" t="s">
        <v>4</v>
      </c>
      <c r="H23" s="100"/>
      <c r="I23" s="101"/>
      <c r="J23" s="99" t="s">
        <v>5</v>
      </c>
      <c r="K23" s="100"/>
      <c r="L23" s="101"/>
      <c r="M23" s="97" t="s">
        <v>12</v>
      </c>
    </row>
    <row r="24" spans="1:22" ht="27" x14ac:dyDescent="0.3">
      <c r="F24" s="15"/>
      <c r="G24" s="15" t="s">
        <v>155</v>
      </c>
      <c r="H24" s="15" t="s">
        <v>7</v>
      </c>
      <c r="I24" s="15" t="s">
        <v>8</v>
      </c>
      <c r="J24" s="15" t="s">
        <v>155</v>
      </c>
      <c r="K24" s="15" t="s">
        <v>7</v>
      </c>
      <c r="L24" s="15" t="s">
        <v>8</v>
      </c>
      <c r="M24" s="98"/>
    </row>
    <row r="25" spans="1:22" x14ac:dyDescent="0.3">
      <c r="F25" s="15"/>
      <c r="G25" s="15">
        <v>0.14000000000000001</v>
      </c>
      <c r="H25" s="15">
        <v>11.7</v>
      </c>
      <c r="I25" s="15">
        <v>11</v>
      </c>
      <c r="J25" s="15">
        <v>0.09</v>
      </c>
      <c r="K25" s="15">
        <v>8.8000000000000007</v>
      </c>
      <c r="L25" s="15">
        <v>20</v>
      </c>
      <c r="M25" s="18" t="s">
        <v>190</v>
      </c>
    </row>
    <row r="27" spans="1:22" ht="49.5" x14ac:dyDescent="0.3">
      <c r="A27" s="26">
        <v>707</v>
      </c>
      <c r="B27" s="26" t="s">
        <v>224</v>
      </c>
      <c r="C27" s="26">
        <v>2013</v>
      </c>
      <c r="D27" s="4" t="s">
        <v>265</v>
      </c>
      <c r="F27" t="s">
        <v>215</v>
      </c>
    </row>
    <row r="29" spans="1:22" ht="16.5" customHeight="1" x14ac:dyDescent="0.3">
      <c r="A29" s="26">
        <v>3129</v>
      </c>
      <c r="B29" s="26" t="s">
        <v>66</v>
      </c>
      <c r="C29" s="26">
        <v>2013</v>
      </c>
      <c r="D29" s="3" t="s">
        <v>70</v>
      </c>
      <c r="F29" s="136" t="s">
        <v>173</v>
      </c>
      <c r="G29" s="136"/>
      <c r="H29" s="136"/>
      <c r="I29" s="136"/>
      <c r="J29" s="136"/>
      <c r="K29" s="136"/>
      <c r="L29" s="136"/>
      <c r="M29" s="136"/>
    </row>
    <row r="30" spans="1:22" ht="16.5" customHeight="1" x14ac:dyDescent="0.3">
      <c r="F30" s="15"/>
      <c r="G30" s="99" t="s">
        <v>4</v>
      </c>
      <c r="H30" s="100"/>
      <c r="I30" s="101"/>
      <c r="J30" s="99" t="s">
        <v>5</v>
      </c>
      <c r="K30" s="100"/>
      <c r="L30" s="101"/>
      <c r="M30" s="97" t="s">
        <v>12</v>
      </c>
    </row>
    <row r="31" spans="1:22" ht="24.75" customHeight="1" x14ac:dyDescent="0.3">
      <c r="F31" s="15"/>
      <c r="G31" s="15" t="s">
        <v>6</v>
      </c>
      <c r="H31" s="15" t="s">
        <v>7</v>
      </c>
      <c r="I31" s="15" t="s">
        <v>8</v>
      </c>
      <c r="J31" s="15" t="s">
        <v>6</v>
      </c>
      <c r="K31" s="15" t="s">
        <v>7</v>
      </c>
      <c r="L31" s="15" t="s">
        <v>8</v>
      </c>
      <c r="M31" s="98"/>
    </row>
    <row r="32" spans="1:22" ht="16.5" customHeight="1" x14ac:dyDescent="0.3">
      <c r="F32" s="15" t="s">
        <v>72</v>
      </c>
      <c r="G32" s="15">
        <v>0.83</v>
      </c>
      <c r="H32" s="15">
        <v>0.22</v>
      </c>
      <c r="I32" s="15">
        <v>41</v>
      </c>
      <c r="J32" s="15">
        <v>0.82</v>
      </c>
      <c r="K32" s="15">
        <v>0.17</v>
      </c>
      <c r="L32" s="15">
        <v>14</v>
      </c>
      <c r="M32" s="18" t="s">
        <v>171</v>
      </c>
    </row>
    <row r="33" spans="1:13" x14ac:dyDescent="0.3">
      <c r="F33" s="15" t="s">
        <v>174</v>
      </c>
      <c r="G33" s="15">
        <v>0.88</v>
      </c>
      <c r="H33" s="15">
        <v>0.28999999999999998</v>
      </c>
      <c r="I33" s="15">
        <v>41</v>
      </c>
      <c r="J33" s="15">
        <v>0.89</v>
      </c>
      <c r="K33" s="15">
        <v>0.32</v>
      </c>
      <c r="L33" s="15">
        <v>14</v>
      </c>
      <c r="M33" s="18" t="s">
        <v>172</v>
      </c>
    </row>
    <row r="35" spans="1:13" x14ac:dyDescent="0.3">
      <c r="F35" s="136" t="s">
        <v>175</v>
      </c>
      <c r="G35" s="136"/>
      <c r="H35" s="136"/>
      <c r="I35" s="136"/>
      <c r="J35" s="136"/>
      <c r="K35" s="136"/>
      <c r="L35" s="136"/>
      <c r="M35" s="136"/>
    </row>
    <row r="36" spans="1:13" x14ac:dyDescent="0.3">
      <c r="F36" s="15"/>
      <c r="G36" s="99" t="s">
        <v>4</v>
      </c>
      <c r="H36" s="100"/>
      <c r="I36" s="101"/>
      <c r="J36" s="99" t="s">
        <v>5</v>
      </c>
      <c r="K36" s="100"/>
      <c r="L36" s="101"/>
      <c r="M36" s="97" t="s">
        <v>12</v>
      </c>
    </row>
    <row r="37" spans="1:13" x14ac:dyDescent="0.3">
      <c r="F37" s="15"/>
      <c r="G37" s="15" t="s">
        <v>6</v>
      </c>
      <c r="H37" s="15" t="s">
        <v>7</v>
      </c>
      <c r="I37" s="15" t="s">
        <v>8</v>
      </c>
      <c r="J37" s="15" t="s">
        <v>6</v>
      </c>
      <c r="K37" s="15" t="s">
        <v>7</v>
      </c>
      <c r="L37" s="15" t="s">
        <v>8</v>
      </c>
      <c r="M37" s="98"/>
    </row>
    <row r="38" spans="1:13" x14ac:dyDescent="0.3">
      <c r="F38" s="15" t="s">
        <v>72</v>
      </c>
      <c r="G38" s="15">
        <v>73.75</v>
      </c>
      <c r="H38" s="15">
        <v>2.75</v>
      </c>
      <c r="I38" s="15">
        <v>41</v>
      </c>
      <c r="J38" s="15">
        <v>72.91</v>
      </c>
      <c r="K38" s="15">
        <v>2.13</v>
      </c>
      <c r="L38" s="15">
        <v>14</v>
      </c>
      <c r="M38" s="18" t="s">
        <v>69</v>
      </c>
    </row>
    <row r="39" spans="1:13" x14ac:dyDescent="0.3">
      <c r="F39" s="15" t="s">
        <v>174</v>
      </c>
      <c r="G39" s="15">
        <v>70.23</v>
      </c>
      <c r="H39" s="15">
        <v>2.91</v>
      </c>
      <c r="I39" s="15">
        <v>41</v>
      </c>
      <c r="J39" s="15">
        <v>68.62</v>
      </c>
      <c r="K39" s="15">
        <v>2.34</v>
      </c>
      <c r="L39" s="15">
        <v>14</v>
      </c>
      <c r="M39" s="18" t="s">
        <v>176</v>
      </c>
    </row>
    <row r="40" spans="1:13" x14ac:dyDescent="0.3">
      <c r="F40" s="16"/>
      <c r="G40" s="16"/>
      <c r="H40" s="16"/>
      <c r="I40" s="16"/>
      <c r="J40" s="16"/>
      <c r="K40" s="16"/>
      <c r="L40" s="16"/>
      <c r="M40" s="22"/>
    </row>
    <row r="41" spans="1:13" x14ac:dyDescent="0.3">
      <c r="A41" s="26">
        <v>991</v>
      </c>
      <c r="B41" s="26" t="s">
        <v>63</v>
      </c>
      <c r="C41" s="26">
        <v>2009</v>
      </c>
      <c r="D41" s="3" t="s">
        <v>17</v>
      </c>
      <c r="F41" s="136" t="s">
        <v>207</v>
      </c>
      <c r="G41" s="136"/>
      <c r="H41" s="136"/>
      <c r="I41" s="136"/>
      <c r="J41" s="136"/>
      <c r="K41" s="136"/>
      <c r="L41" s="136"/>
      <c r="M41" s="136"/>
    </row>
    <row r="42" spans="1:13" x14ac:dyDescent="0.3">
      <c r="F42" s="55"/>
      <c r="G42" s="99" t="s">
        <v>4</v>
      </c>
      <c r="H42" s="100"/>
      <c r="I42" s="101"/>
      <c r="J42" s="99" t="s">
        <v>5</v>
      </c>
      <c r="K42" s="100"/>
      <c r="L42" s="101"/>
      <c r="M42" s="97" t="s">
        <v>12</v>
      </c>
    </row>
    <row r="43" spans="1:13" x14ac:dyDescent="0.3">
      <c r="F43" s="55"/>
      <c r="G43" s="55" t="s">
        <v>6</v>
      </c>
      <c r="H43" s="55"/>
      <c r="I43" s="55" t="s">
        <v>8</v>
      </c>
      <c r="J43" s="55" t="s">
        <v>6</v>
      </c>
      <c r="K43" s="55"/>
      <c r="L43" s="55" t="s">
        <v>8</v>
      </c>
      <c r="M43" s="98"/>
    </row>
    <row r="44" spans="1:13" x14ac:dyDescent="0.3">
      <c r="F44" s="55" t="s">
        <v>72</v>
      </c>
      <c r="G44" s="55">
        <v>62.75</v>
      </c>
      <c r="H44" s="55"/>
      <c r="I44" s="55">
        <v>36</v>
      </c>
      <c r="J44" s="55">
        <v>82.27</v>
      </c>
      <c r="K44" s="55"/>
      <c r="L44" s="55">
        <v>33</v>
      </c>
      <c r="M44" s="56" t="s">
        <v>205</v>
      </c>
    </row>
    <row r="45" spans="1:13" x14ac:dyDescent="0.3">
      <c r="F45" s="55" t="s">
        <v>174</v>
      </c>
      <c r="G45" s="55">
        <v>59.69</v>
      </c>
      <c r="H45" s="55"/>
      <c r="I45" s="55">
        <v>36</v>
      </c>
      <c r="J45" s="55">
        <v>82.58</v>
      </c>
      <c r="K45" s="55"/>
      <c r="L45" s="55">
        <v>33</v>
      </c>
      <c r="M45" s="56" t="s">
        <v>205</v>
      </c>
    </row>
    <row r="47" spans="1:13" ht="16.5" customHeight="1" x14ac:dyDescent="0.3">
      <c r="F47" s="136" t="s">
        <v>173</v>
      </c>
      <c r="G47" s="136"/>
      <c r="H47" s="136"/>
      <c r="I47" s="136"/>
      <c r="J47" s="136"/>
      <c r="K47" s="136"/>
      <c r="L47" s="136"/>
      <c r="M47" s="136"/>
    </row>
    <row r="48" spans="1:13" x14ac:dyDescent="0.3">
      <c r="F48" s="15"/>
      <c r="G48" s="99" t="s">
        <v>4</v>
      </c>
      <c r="H48" s="100"/>
      <c r="I48" s="101"/>
      <c r="J48" s="99" t="s">
        <v>5</v>
      </c>
      <c r="K48" s="100"/>
      <c r="L48" s="101"/>
      <c r="M48" s="97" t="s">
        <v>12</v>
      </c>
    </row>
    <row r="49" spans="1:13" x14ac:dyDescent="0.3">
      <c r="F49" s="15"/>
      <c r="G49" s="15" t="s">
        <v>6</v>
      </c>
      <c r="H49" s="15"/>
      <c r="I49" s="15" t="s">
        <v>8</v>
      </c>
      <c r="J49" s="15" t="s">
        <v>6</v>
      </c>
      <c r="K49" s="15"/>
      <c r="L49" s="15" t="s">
        <v>8</v>
      </c>
      <c r="M49" s="98"/>
    </row>
    <row r="50" spans="1:13" x14ac:dyDescent="0.3">
      <c r="F50" s="15" t="s">
        <v>72</v>
      </c>
      <c r="G50" s="15">
        <v>1.1399999999999999</v>
      </c>
      <c r="H50" s="15"/>
      <c r="I50" s="15">
        <v>36</v>
      </c>
      <c r="J50" s="15">
        <v>0.99099999999999999</v>
      </c>
      <c r="K50" s="15"/>
      <c r="L50" s="15">
        <v>33</v>
      </c>
      <c r="M50" s="18" t="s">
        <v>205</v>
      </c>
    </row>
    <row r="51" spans="1:13" x14ac:dyDescent="0.3">
      <c r="F51" s="15" t="s">
        <v>174</v>
      </c>
      <c r="G51" s="15">
        <v>1.23</v>
      </c>
      <c r="H51" s="15"/>
      <c r="I51" s="15">
        <v>36</v>
      </c>
      <c r="J51" s="15">
        <v>0.98799999999999999</v>
      </c>
      <c r="K51" s="15"/>
      <c r="L51" s="15">
        <v>33</v>
      </c>
      <c r="M51" s="18" t="s">
        <v>205</v>
      </c>
    </row>
    <row r="53" spans="1:13" x14ac:dyDescent="0.3">
      <c r="A53" s="26">
        <v>1096</v>
      </c>
      <c r="B53" s="26" t="s">
        <v>0</v>
      </c>
      <c r="C53" s="26">
        <v>2008</v>
      </c>
      <c r="D53" s="3" t="s">
        <v>17</v>
      </c>
      <c r="F53" t="s">
        <v>215</v>
      </c>
    </row>
  </sheetData>
  <sheetProtection algorithmName="SHA-512" hashValue="RyIYx21vCiCAK+NdcfaL98b4FyBhtVUwdh1x1gc5TW7cGx/7yAxKlKMnXh/zNe9JLTkbmiBGTg1IM9b3F+RpAw==" saltValue="OibGPJmuzI6o9g1TFwMl+w==" spinCount="100000" sheet="1" objects="1" scenarios="1"/>
  <mergeCells count="43">
    <mergeCell ref="M13:M14"/>
    <mergeCell ref="F17:M17"/>
    <mergeCell ref="F4:M4"/>
    <mergeCell ref="F12:M12"/>
    <mergeCell ref="A1:A2"/>
    <mergeCell ref="B1:B2"/>
    <mergeCell ref="C1:C2"/>
    <mergeCell ref="D1:D2"/>
    <mergeCell ref="M5:M6"/>
    <mergeCell ref="G5:I5"/>
    <mergeCell ref="J5:L5"/>
    <mergeCell ref="G36:I36"/>
    <mergeCell ref="J36:L36"/>
    <mergeCell ref="F22:M22"/>
    <mergeCell ref="O12:U12"/>
    <mergeCell ref="O13:Q13"/>
    <mergeCell ref="R13:T13"/>
    <mergeCell ref="U13:U14"/>
    <mergeCell ref="F29:M29"/>
    <mergeCell ref="O17:V17"/>
    <mergeCell ref="G18:I18"/>
    <mergeCell ref="J18:L18"/>
    <mergeCell ref="V18:V19"/>
    <mergeCell ref="G23:I23"/>
    <mergeCell ref="J23:L23"/>
    <mergeCell ref="P18:R18"/>
    <mergeCell ref="S18:U18"/>
    <mergeCell ref="G48:I48"/>
    <mergeCell ref="J48:L48"/>
    <mergeCell ref="M48:M49"/>
    <mergeCell ref="A18:D18"/>
    <mergeCell ref="G42:I42"/>
    <mergeCell ref="J42:L42"/>
    <mergeCell ref="M42:M43"/>
    <mergeCell ref="F47:M47"/>
    <mergeCell ref="G30:I30"/>
    <mergeCell ref="J30:L30"/>
    <mergeCell ref="F41:M41"/>
    <mergeCell ref="M30:M31"/>
    <mergeCell ref="M36:M37"/>
    <mergeCell ref="M18:M19"/>
    <mergeCell ref="M23:M24"/>
    <mergeCell ref="F35:M35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I22" sqref="I22"/>
    </sheetView>
  </sheetViews>
  <sheetFormatPr defaultRowHeight="16.5" x14ac:dyDescent="0.3"/>
  <cols>
    <col min="4" max="4" width="10.5" style="1" customWidth="1"/>
    <col min="5" max="5" width="4" customWidth="1"/>
    <col min="6" max="8" width="10.75" customWidth="1"/>
    <col min="13" max="13" width="4.25" customWidth="1"/>
    <col min="14" max="16" width="10.875" customWidth="1"/>
    <col min="21" max="21" width="3.25" customWidth="1"/>
  </cols>
  <sheetData>
    <row r="1" spans="1:6" x14ac:dyDescent="0.3">
      <c r="A1" s="131" t="s">
        <v>14</v>
      </c>
      <c r="B1" s="131" t="s">
        <v>16</v>
      </c>
      <c r="C1" s="131" t="s">
        <v>15</v>
      </c>
      <c r="D1" s="131" t="s">
        <v>124</v>
      </c>
      <c r="E1" s="9"/>
    </row>
    <row r="2" spans="1:6" x14ac:dyDescent="0.3">
      <c r="A2" s="131"/>
      <c r="B2" s="131"/>
      <c r="C2" s="131"/>
      <c r="D2" s="131"/>
      <c r="E2" s="9"/>
    </row>
    <row r="3" spans="1:6" x14ac:dyDescent="0.3">
      <c r="A3" s="26">
        <v>306</v>
      </c>
      <c r="B3" s="26" t="s">
        <v>57</v>
      </c>
      <c r="C3" s="26">
        <v>2019</v>
      </c>
      <c r="D3" s="15" t="s">
        <v>70</v>
      </c>
      <c r="F3" t="s">
        <v>215</v>
      </c>
    </row>
    <row r="4" spans="1:6" x14ac:dyDescent="0.3">
      <c r="A4" s="26">
        <v>483</v>
      </c>
      <c r="B4" s="26" t="s">
        <v>59</v>
      </c>
      <c r="C4" s="26">
        <v>2016</v>
      </c>
      <c r="D4" s="3" t="s">
        <v>17</v>
      </c>
      <c r="F4" t="s">
        <v>215</v>
      </c>
    </row>
    <row r="5" spans="1:6" ht="33" x14ac:dyDescent="0.3">
      <c r="A5" s="26">
        <v>700</v>
      </c>
      <c r="B5" s="26" t="s">
        <v>61</v>
      </c>
      <c r="C5" s="26">
        <v>2013</v>
      </c>
      <c r="D5" s="4" t="s">
        <v>177</v>
      </c>
      <c r="F5" t="s">
        <v>215</v>
      </c>
    </row>
    <row r="6" spans="1:6" ht="49.5" x14ac:dyDescent="0.3">
      <c r="A6" s="26">
        <v>707</v>
      </c>
      <c r="B6" s="26" t="s">
        <v>224</v>
      </c>
      <c r="C6" s="26">
        <v>2013</v>
      </c>
      <c r="D6" s="4" t="s">
        <v>265</v>
      </c>
      <c r="F6" t="s">
        <v>215</v>
      </c>
    </row>
    <row r="7" spans="1:6" ht="17.45" customHeight="1" x14ac:dyDescent="0.3">
      <c r="A7" s="26">
        <v>3129</v>
      </c>
      <c r="B7" s="26" t="s">
        <v>66</v>
      </c>
      <c r="C7" s="26">
        <v>2013</v>
      </c>
      <c r="D7" s="3" t="s">
        <v>70</v>
      </c>
      <c r="F7" t="s">
        <v>215</v>
      </c>
    </row>
    <row r="8" spans="1:6" ht="17.45" customHeight="1" x14ac:dyDescent="0.3">
      <c r="A8" s="26">
        <v>991</v>
      </c>
      <c r="B8" s="26" t="s">
        <v>63</v>
      </c>
      <c r="C8" s="26">
        <v>2009</v>
      </c>
      <c r="D8" s="3" t="s">
        <v>17</v>
      </c>
      <c r="F8" t="s">
        <v>215</v>
      </c>
    </row>
    <row r="9" spans="1:6" x14ac:dyDescent="0.3">
      <c r="A9" s="26">
        <v>1096</v>
      </c>
      <c r="B9" s="26" t="s">
        <v>0</v>
      </c>
      <c r="C9" s="26">
        <v>2008</v>
      </c>
      <c r="D9" s="3" t="s">
        <v>17</v>
      </c>
      <c r="F9" t="s">
        <v>215</v>
      </c>
    </row>
    <row r="11" spans="1:6" ht="17.45" customHeight="1" x14ac:dyDescent="0.3"/>
    <row r="13" spans="1:6" ht="17.45" customHeight="1" x14ac:dyDescent="0.3"/>
    <row r="20" spans="4:4" ht="16.5" customHeight="1" x14ac:dyDescent="0.3"/>
    <row r="21" spans="4:4" ht="16.5" customHeight="1" x14ac:dyDescent="0.3"/>
    <row r="26" spans="4:4" ht="16.5" customHeight="1" x14ac:dyDescent="0.3"/>
    <row r="27" spans="4:4" ht="24.75" customHeight="1" x14ac:dyDescent="0.3">
      <c r="D27"/>
    </row>
    <row r="28" spans="4:4" ht="16.5" customHeight="1" x14ac:dyDescent="0.3">
      <c r="D28"/>
    </row>
    <row r="29" spans="4:4" x14ac:dyDescent="0.3">
      <c r="D29"/>
    </row>
    <row r="30" spans="4:4" x14ac:dyDescent="0.3">
      <c r="D30"/>
    </row>
    <row r="31" spans="4:4" x14ac:dyDescent="0.3">
      <c r="D31"/>
    </row>
    <row r="32" spans="4:4" x14ac:dyDescent="0.3">
      <c r="D32"/>
    </row>
    <row r="39" spans="1:4" x14ac:dyDescent="0.3">
      <c r="A39" s="26">
        <v>991</v>
      </c>
      <c r="B39" s="26" t="s">
        <v>63</v>
      </c>
      <c r="C39" s="26">
        <v>2009</v>
      </c>
      <c r="D39" s="3" t="s">
        <v>125</v>
      </c>
    </row>
    <row r="48" spans="1:4" x14ac:dyDescent="0.3">
      <c r="A48" s="26">
        <v>1096</v>
      </c>
      <c r="B48" s="26" t="s">
        <v>0</v>
      </c>
      <c r="C48" s="26">
        <v>2008</v>
      </c>
      <c r="D48" s="3" t="s">
        <v>125</v>
      </c>
    </row>
  </sheetData>
  <sheetProtection algorithmName="SHA-512" hashValue="C+4IRgTkhJadPwP5lNoeOw1GKNGIaO+UMHDBJWbdY5wVCMWxe3A56GuQTfCbKu6yIQ1WltcrEjn5b8hMBtbpiA==" saltValue="+dyv9dWaJOZqFBq2KAdzrw==" spinCount="100000" sheet="1" objects="1" scenarios="1"/>
  <mergeCells count="4">
    <mergeCell ref="A1:A2"/>
    <mergeCell ref="B1:B2"/>
    <mergeCell ref="C1:C2"/>
    <mergeCell ref="D1:D2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"/>
  <sheetViews>
    <sheetView topLeftCell="A13" workbookViewId="0">
      <selection activeCell="C7" sqref="C7"/>
    </sheetView>
  </sheetViews>
  <sheetFormatPr defaultRowHeight="16.5" x14ac:dyDescent="0.3"/>
  <cols>
    <col min="4" max="4" width="10.5" style="1" customWidth="1"/>
    <col min="5" max="5" width="4" customWidth="1"/>
    <col min="6" max="7" width="10.75" customWidth="1"/>
    <col min="12" max="12" width="8.5" customWidth="1"/>
    <col min="13" max="13" width="10.125" customWidth="1"/>
    <col min="14" max="15" width="8.5" customWidth="1"/>
    <col min="16" max="18" width="10.875" customWidth="1"/>
    <col min="23" max="23" width="7.25" customWidth="1"/>
    <col min="39" max="39" width="10.5" style="59" customWidth="1"/>
    <col min="40" max="40" width="4" customWidth="1"/>
  </cols>
  <sheetData>
    <row r="1" spans="1:40" x14ac:dyDescent="0.3">
      <c r="A1" s="131" t="s">
        <v>14</v>
      </c>
      <c r="B1" s="131" t="s">
        <v>16</v>
      </c>
      <c r="C1" s="131" t="s">
        <v>15</v>
      </c>
      <c r="D1" s="131" t="s">
        <v>124</v>
      </c>
      <c r="E1" s="9"/>
      <c r="F1" s="146" t="s">
        <v>2</v>
      </c>
      <c r="G1" s="147"/>
      <c r="H1" s="147"/>
      <c r="I1" s="147"/>
      <c r="J1" s="147"/>
      <c r="K1" s="147"/>
      <c r="L1" s="147"/>
      <c r="M1" s="147"/>
      <c r="N1" s="147"/>
      <c r="O1" s="147"/>
      <c r="Q1" s="146" t="s">
        <v>3</v>
      </c>
      <c r="R1" s="147"/>
      <c r="S1" s="147"/>
      <c r="T1" s="147"/>
      <c r="U1" s="147"/>
      <c r="V1" s="147"/>
      <c r="W1" s="147"/>
      <c r="X1" s="147"/>
      <c r="Y1" s="147"/>
      <c r="Z1" s="147"/>
      <c r="AB1" s="140" t="s">
        <v>68</v>
      </c>
      <c r="AC1" s="141"/>
      <c r="AD1" s="141"/>
      <c r="AE1" s="141"/>
      <c r="AF1" s="141"/>
      <c r="AG1" s="141"/>
      <c r="AH1" s="142"/>
      <c r="AJ1" s="131" t="s">
        <v>14</v>
      </c>
      <c r="AK1" s="131" t="s">
        <v>16</v>
      </c>
      <c r="AL1" s="131" t="s">
        <v>15</v>
      </c>
      <c r="AM1" s="131" t="s">
        <v>124</v>
      </c>
      <c r="AN1" s="9"/>
    </row>
    <row r="2" spans="1:40" x14ac:dyDescent="0.3">
      <c r="A2" s="131"/>
      <c r="B2" s="131"/>
      <c r="C2" s="131"/>
      <c r="D2" s="131"/>
      <c r="E2" s="9"/>
      <c r="F2" s="146"/>
      <c r="G2" s="147"/>
      <c r="H2" s="147"/>
      <c r="I2" s="147"/>
      <c r="J2" s="147"/>
      <c r="K2" s="147"/>
      <c r="L2" s="147"/>
      <c r="M2" s="147"/>
      <c r="N2" s="147"/>
      <c r="O2" s="147"/>
      <c r="Q2" s="146"/>
      <c r="R2" s="147"/>
      <c r="S2" s="147"/>
      <c r="T2" s="147"/>
      <c r="U2" s="147"/>
      <c r="V2" s="147"/>
      <c r="W2" s="147"/>
      <c r="X2" s="147"/>
      <c r="Y2" s="147"/>
      <c r="Z2" s="147"/>
      <c r="AB2" s="143"/>
      <c r="AC2" s="144"/>
      <c r="AD2" s="144"/>
      <c r="AE2" s="144"/>
      <c r="AF2" s="144"/>
      <c r="AG2" s="144"/>
      <c r="AH2" s="145"/>
      <c r="AJ2" s="131"/>
      <c r="AK2" s="131"/>
      <c r="AL2" s="131"/>
      <c r="AM2" s="131"/>
      <c r="AN2" s="9"/>
    </row>
    <row r="3" spans="1:40" ht="17.45" customHeight="1" x14ac:dyDescent="0.3"/>
    <row r="4" spans="1:40" x14ac:dyDescent="0.3">
      <c r="A4" s="26">
        <v>306</v>
      </c>
      <c r="B4" s="26" t="s">
        <v>57</v>
      </c>
      <c r="C4" s="26">
        <v>2019</v>
      </c>
      <c r="D4" s="15" t="s">
        <v>70</v>
      </c>
      <c r="Q4" s="88" t="s">
        <v>139</v>
      </c>
      <c r="R4" s="88"/>
      <c r="S4" s="88"/>
      <c r="T4" s="88"/>
      <c r="U4" s="88"/>
      <c r="V4" s="88"/>
      <c r="W4" s="88"/>
      <c r="AJ4" s="26">
        <v>306</v>
      </c>
      <c r="AK4" s="26" t="s">
        <v>57</v>
      </c>
      <c r="AL4" s="26">
        <v>2019</v>
      </c>
      <c r="AM4" s="55" t="s">
        <v>70</v>
      </c>
    </row>
    <row r="5" spans="1:40" x14ac:dyDescent="0.3">
      <c r="F5" s="99" t="s">
        <v>4</v>
      </c>
      <c r="G5" s="100"/>
      <c r="H5" s="101"/>
      <c r="I5" s="99" t="s">
        <v>5</v>
      </c>
      <c r="J5" s="100"/>
      <c r="K5" s="101"/>
      <c r="L5" s="97" t="s">
        <v>12</v>
      </c>
      <c r="M5" s="22"/>
      <c r="N5" s="22"/>
      <c r="O5" s="22"/>
      <c r="Q5" s="99" t="s">
        <v>4</v>
      </c>
      <c r="R5" s="100"/>
      <c r="S5" s="101"/>
      <c r="T5" s="99" t="s">
        <v>5</v>
      </c>
      <c r="U5" s="100"/>
      <c r="V5" s="101"/>
      <c r="W5" s="97" t="s">
        <v>12</v>
      </c>
      <c r="AB5" s="99" t="s">
        <v>4</v>
      </c>
      <c r="AC5" s="100"/>
      <c r="AD5" s="101"/>
      <c r="AE5" s="99" t="s">
        <v>5</v>
      </c>
      <c r="AF5" s="100"/>
      <c r="AG5" s="101"/>
      <c r="AH5" s="97" t="s">
        <v>12</v>
      </c>
    </row>
    <row r="6" spans="1:40" x14ac:dyDescent="0.3">
      <c r="F6" s="15" t="s">
        <v>6</v>
      </c>
      <c r="G6" s="15" t="s">
        <v>96</v>
      </c>
      <c r="H6" s="15" t="s">
        <v>8</v>
      </c>
      <c r="I6" s="15" t="s">
        <v>6</v>
      </c>
      <c r="J6" s="15" t="s">
        <v>96</v>
      </c>
      <c r="K6" s="15" t="s">
        <v>8</v>
      </c>
      <c r="L6" s="98"/>
      <c r="M6" s="22"/>
      <c r="N6" s="22"/>
      <c r="O6" s="22"/>
      <c r="Q6" s="15" t="s">
        <v>6</v>
      </c>
      <c r="R6" s="15" t="s">
        <v>96</v>
      </c>
      <c r="S6" s="15" t="s">
        <v>8</v>
      </c>
      <c r="T6" s="15" t="s">
        <v>6</v>
      </c>
      <c r="U6" s="15" t="s">
        <v>96</v>
      </c>
      <c r="V6" s="15" t="s">
        <v>8</v>
      </c>
      <c r="W6" s="98"/>
      <c r="AB6" s="15" t="s">
        <v>6</v>
      </c>
      <c r="AC6" s="15" t="s">
        <v>96</v>
      </c>
      <c r="AD6" s="15" t="s">
        <v>8</v>
      </c>
      <c r="AE6" s="15" t="s">
        <v>6</v>
      </c>
      <c r="AF6" s="15" t="s">
        <v>96</v>
      </c>
      <c r="AG6" s="15" t="s">
        <v>8</v>
      </c>
      <c r="AH6" s="98"/>
    </row>
    <row r="7" spans="1:40" x14ac:dyDescent="0.3">
      <c r="F7" s="15">
        <v>110</v>
      </c>
      <c r="G7" s="15" t="s">
        <v>83</v>
      </c>
      <c r="H7" s="15">
        <v>62</v>
      </c>
      <c r="I7" s="15">
        <v>173</v>
      </c>
      <c r="J7" s="15" t="s">
        <v>84</v>
      </c>
      <c r="K7" s="15">
        <v>53</v>
      </c>
      <c r="L7" s="18" t="s">
        <v>76</v>
      </c>
      <c r="M7" s="22"/>
      <c r="N7" s="22"/>
      <c r="O7" s="22"/>
      <c r="Q7" s="15">
        <v>4.5</v>
      </c>
      <c r="R7" s="15" t="s">
        <v>87</v>
      </c>
      <c r="S7" s="15">
        <v>62</v>
      </c>
      <c r="T7" s="15">
        <v>8.9</v>
      </c>
      <c r="U7" s="15" t="s">
        <v>88</v>
      </c>
      <c r="V7" s="15">
        <v>53</v>
      </c>
      <c r="W7" s="18" t="s">
        <v>76</v>
      </c>
      <c r="AB7" s="15">
        <v>8</v>
      </c>
      <c r="AC7" s="15" t="s">
        <v>85</v>
      </c>
      <c r="AD7" s="15">
        <v>62</v>
      </c>
      <c r="AE7" s="15">
        <v>13</v>
      </c>
      <c r="AF7" s="15" t="s">
        <v>86</v>
      </c>
      <c r="AG7" s="15">
        <v>53</v>
      </c>
      <c r="AH7" s="18" t="s">
        <v>76</v>
      </c>
    </row>
    <row r="9" spans="1:40" x14ac:dyDescent="0.3">
      <c r="A9" s="26">
        <v>483</v>
      </c>
      <c r="B9" s="26" t="s">
        <v>59</v>
      </c>
      <c r="C9" s="26">
        <v>2016</v>
      </c>
      <c r="D9" s="3" t="s">
        <v>17</v>
      </c>
      <c r="F9" s="99" t="s">
        <v>4</v>
      </c>
      <c r="G9" s="100"/>
      <c r="H9" s="101"/>
      <c r="I9" s="99" t="s">
        <v>5</v>
      </c>
      <c r="J9" s="100"/>
      <c r="K9" s="101"/>
      <c r="L9" s="97" t="s">
        <v>12</v>
      </c>
      <c r="M9" s="22"/>
      <c r="N9" s="22"/>
      <c r="O9" s="22"/>
      <c r="Q9" s="99" t="s">
        <v>4</v>
      </c>
      <c r="R9" s="100"/>
      <c r="S9" s="101"/>
      <c r="T9" s="99" t="s">
        <v>5</v>
      </c>
      <c r="U9" s="100"/>
      <c r="V9" s="101"/>
      <c r="W9" s="97" t="s">
        <v>12</v>
      </c>
      <c r="AB9" s="99" t="s">
        <v>4</v>
      </c>
      <c r="AC9" s="100"/>
      <c r="AD9" s="101"/>
      <c r="AE9" s="99" t="s">
        <v>5</v>
      </c>
      <c r="AF9" s="100"/>
      <c r="AG9" s="101"/>
      <c r="AH9" s="97" t="s">
        <v>12</v>
      </c>
      <c r="AJ9" s="26">
        <v>483</v>
      </c>
      <c r="AK9" s="26" t="s">
        <v>59</v>
      </c>
      <c r="AL9" s="26">
        <v>2016</v>
      </c>
      <c r="AM9" s="57" t="s">
        <v>17</v>
      </c>
    </row>
    <row r="10" spans="1:40" x14ac:dyDescent="0.3">
      <c r="F10" s="15" t="s">
        <v>6</v>
      </c>
      <c r="G10" s="15" t="s">
        <v>96</v>
      </c>
      <c r="H10" s="15" t="s">
        <v>8</v>
      </c>
      <c r="I10" s="15" t="s">
        <v>6</v>
      </c>
      <c r="J10" s="15" t="s">
        <v>96</v>
      </c>
      <c r="K10" s="15" t="s">
        <v>8</v>
      </c>
      <c r="L10" s="98"/>
      <c r="M10" s="22"/>
      <c r="N10" s="22"/>
      <c r="O10" s="22"/>
      <c r="Q10" s="15" t="s">
        <v>6</v>
      </c>
      <c r="R10" s="15" t="s">
        <v>96</v>
      </c>
      <c r="S10" s="15" t="s">
        <v>8</v>
      </c>
      <c r="T10" s="15" t="s">
        <v>6</v>
      </c>
      <c r="U10" s="15" t="s">
        <v>96</v>
      </c>
      <c r="V10" s="15" t="s">
        <v>8</v>
      </c>
      <c r="W10" s="98"/>
      <c r="AB10" s="15" t="s">
        <v>6</v>
      </c>
      <c r="AC10" s="15" t="s">
        <v>96</v>
      </c>
      <c r="AD10" s="15" t="s">
        <v>8</v>
      </c>
      <c r="AE10" s="15" t="s">
        <v>6</v>
      </c>
      <c r="AF10" s="15" t="s">
        <v>96</v>
      </c>
      <c r="AG10" s="15" t="s">
        <v>8</v>
      </c>
      <c r="AH10" s="98"/>
    </row>
    <row r="11" spans="1:40" x14ac:dyDescent="0.3">
      <c r="F11" s="15">
        <v>114.2</v>
      </c>
      <c r="G11" s="15" t="s">
        <v>158</v>
      </c>
      <c r="H11" s="15">
        <v>105</v>
      </c>
      <c r="I11" s="15">
        <v>118.5</v>
      </c>
      <c r="J11" s="15" t="s">
        <v>159</v>
      </c>
      <c r="K11" s="15">
        <v>74</v>
      </c>
      <c r="L11" s="18" t="s">
        <v>160</v>
      </c>
      <c r="M11" s="22"/>
      <c r="N11" s="22"/>
      <c r="O11" s="22"/>
      <c r="Q11" s="15">
        <v>40</v>
      </c>
      <c r="R11" s="15" t="s">
        <v>161</v>
      </c>
      <c r="S11" s="15">
        <v>105</v>
      </c>
      <c r="T11" s="15">
        <v>83.5</v>
      </c>
      <c r="U11" s="15" t="s">
        <v>162</v>
      </c>
      <c r="V11" s="15">
        <v>74</v>
      </c>
      <c r="W11" s="18" t="s">
        <v>163</v>
      </c>
      <c r="AB11" s="15">
        <v>4.5999999999999996</v>
      </c>
      <c r="AC11" s="15" t="s">
        <v>164</v>
      </c>
      <c r="AD11" s="15">
        <v>105</v>
      </c>
      <c r="AE11" s="15">
        <v>6.2</v>
      </c>
      <c r="AF11" s="15" t="s">
        <v>165</v>
      </c>
      <c r="AG11" s="15">
        <v>74</v>
      </c>
      <c r="AH11" s="18" t="s">
        <v>166</v>
      </c>
    </row>
    <row r="12" spans="1:40" ht="16.5" customHeight="1" x14ac:dyDescent="0.3"/>
    <row r="14" spans="1:40" ht="33" x14ac:dyDescent="0.3">
      <c r="A14" s="26">
        <v>700</v>
      </c>
      <c r="B14" s="26" t="s">
        <v>61</v>
      </c>
      <c r="C14" s="26">
        <v>2013</v>
      </c>
      <c r="D14" s="4" t="s">
        <v>177</v>
      </c>
      <c r="F14" s="99" t="s">
        <v>4</v>
      </c>
      <c r="G14" s="100"/>
      <c r="H14" s="101"/>
      <c r="I14" s="99" t="s">
        <v>178</v>
      </c>
      <c r="J14" s="100"/>
      <c r="K14" s="101"/>
      <c r="L14" s="99" t="s">
        <v>179</v>
      </c>
      <c r="M14" s="100"/>
      <c r="N14" s="101"/>
      <c r="O14" s="97" t="s">
        <v>12</v>
      </c>
      <c r="Q14" s="99" t="s">
        <v>4</v>
      </c>
      <c r="R14" s="100"/>
      <c r="S14" s="101"/>
      <c r="T14" s="99" t="s">
        <v>178</v>
      </c>
      <c r="U14" s="100"/>
      <c r="V14" s="101"/>
      <c r="W14" s="99" t="s">
        <v>179</v>
      </c>
      <c r="X14" s="100"/>
      <c r="Y14" s="101"/>
      <c r="Z14" s="97" t="s">
        <v>12</v>
      </c>
      <c r="AJ14" s="26">
        <v>700</v>
      </c>
      <c r="AK14" s="26" t="s">
        <v>61</v>
      </c>
      <c r="AL14" s="26">
        <v>2013</v>
      </c>
      <c r="AM14" s="58" t="s">
        <v>177</v>
      </c>
    </row>
    <row r="15" spans="1:40" x14ac:dyDescent="0.3">
      <c r="A15" s="94" t="s">
        <v>270</v>
      </c>
      <c r="B15" s="95"/>
      <c r="C15" s="95"/>
      <c r="D15" s="96"/>
      <c r="F15" s="15" t="s">
        <v>6</v>
      </c>
      <c r="G15" s="15" t="s">
        <v>96</v>
      </c>
      <c r="H15" s="15" t="s">
        <v>8</v>
      </c>
      <c r="I15" s="15" t="s">
        <v>6</v>
      </c>
      <c r="J15" s="15" t="s">
        <v>96</v>
      </c>
      <c r="K15" s="15" t="s">
        <v>8</v>
      </c>
      <c r="L15" s="15" t="s">
        <v>6</v>
      </c>
      <c r="M15" s="15" t="s">
        <v>96</v>
      </c>
      <c r="N15" s="15" t="s">
        <v>8</v>
      </c>
      <c r="O15" s="98"/>
      <c r="Q15" s="15" t="s">
        <v>6</v>
      </c>
      <c r="R15" s="15" t="s">
        <v>96</v>
      </c>
      <c r="S15" s="15" t="s">
        <v>8</v>
      </c>
      <c r="T15" s="15" t="s">
        <v>6</v>
      </c>
      <c r="U15" s="15" t="s">
        <v>96</v>
      </c>
      <c r="V15" s="15" t="s">
        <v>8</v>
      </c>
      <c r="W15" s="15" t="s">
        <v>6</v>
      </c>
      <c r="X15" s="15" t="s">
        <v>96</v>
      </c>
      <c r="Y15" s="15" t="s">
        <v>8</v>
      </c>
      <c r="Z15" s="98"/>
      <c r="AJ15" s="94" t="s">
        <v>270</v>
      </c>
      <c r="AK15" s="95"/>
      <c r="AL15" s="95"/>
      <c r="AM15" s="96"/>
    </row>
    <row r="16" spans="1:40" x14ac:dyDescent="0.3">
      <c r="F16" s="15">
        <v>215</v>
      </c>
      <c r="G16" s="15" t="s">
        <v>197</v>
      </c>
      <c r="H16" s="15">
        <v>11</v>
      </c>
      <c r="I16" s="15">
        <v>333</v>
      </c>
      <c r="J16" s="15" t="s">
        <v>198</v>
      </c>
      <c r="K16" s="15">
        <v>20</v>
      </c>
      <c r="L16" s="15">
        <v>341</v>
      </c>
      <c r="M16" s="15" t="s">
        <v>199</v>
      </c>
      <c r="N16" s="15">
        <v>8</v>
      </c>
      <c r="O16" s="18" t="s">
        <v>200</v>
      </c>
      <c r="Q16" s="15">
        <v>69.400000000000006</v>
      </c>
      <c r="R16" s="15" t="s">
        <v>194</v>
      </c>
      <c r="S16" s="15">
        <v>11</v>
      </c>
      <c r="T16" s="15">
        <v>442</v>
      </c>
      <c r="U16" s="15" t="s">
        <v>193</v>
      </c>
      <c r="V16" s="15">
        <v>20</v>
      </c>
      <c r="W16" s="15">
        <v>392.8</v>
      </c>
      <c r="X16" s="15" t="s">
        <v>195</v>
      </c>
      <c r="Y16" s="15">
        <v>8</v>
      </c>
      <c r="Z16" s="18" t="s">
        <v>196</v>
      </c>
    </row>
    <row r="17" spans="1:39" ht="49.5" x14ac:dyDescent="0.3">
      <c r="A17" s="26">
        <v>707</v>
      </c>
      <c r="B17" s="26" t="s">
        <v>224</v>
      </c>
      <c r="C17" s="26">
        <v>2013</v>
      </c>
      <c r="D17" s="4" t="s">
        <v>265</v>
      </c>
      <c r="F17" t="s">
        <v>215</v>
      </c>
      <c r="AJ17" s="26">
        <v>707</v>
      </c>
      <c r="AK17" s="26" t="s">
        <v>224</v>
      </c>
      <c r="AL17" s="26">
        <v>2013</v>
      </c>
      <c r="AM17" s="58" t="s">
        <v>265</v>
      </c>
    </row>
    <row r="18" spans="1:39" x14ac:dyDescent="0.3">
      <c r="D18"/>
      <c r="AM18"/>
    </row>
    <row r="20" spans="1:39" x14ac:dyDescent="0.3">
      <c r="A20" s="26">
        <v>3129</v>
      </c>
      <c r="B20" s="26" t="s">
        <v>66</v>
      </c>
      <c r="C20" s="26">
        <v>2013</v>
      </c>
      <c r="D20" s="3" t="s">
        <v>70</v>
      </c>
      <c r="F20" s="99" t="s">
        <v>4</v>
      </c>
      <c r="G20" s="100"/>
      <c r="H20" s="101"/>
      <c r="I20" s="99" t="s">
        <v>5</v>
      </c>
      <c r="J20" s="100"/>
      <c r="K20" s="101"/>
      <c r="L20" s="97" t="s">
        <v>12</v>
      </c>
      <c r="M20" s="22"/>
      <c r="N20" s="22"/>
      <c r="O20" s="22"/>
      <c r="Q20" s="99" t="s">
        <v>4</v>
      </c>
      <c r="R20" s="100"/>
      <c r="S20" s="101"/>
      <c r="T20" s="99" t="s">
        <v>5</v>
      </c>
      <c r="U20" s="100"/>
      <c r="V20" s="101"/>
      <c r="W20" s="97" t="s">
        <v>12</v>
      </c>
      <c r="AB20" s="99" t="s">
        <v>4</v>
      </c>
      <c r="AC20" s="100"/>
      <c r="AD20" s="101"/>
      <c r="AE20" s="99" t="s">
        <v>5</v>
      </c>
      <c r="AF20" s="100"/>
      <c r="AG20" s="101"/>
      <c r="AH20" s="97" t="s">
        <v>12</v>
      </c>
      <c r="AJ20" s="26">
        <v>3129</v>
      </c>
      <c r="AK20" s="26" t="s">
        <v>66</v>
      </c>
      <c r="AL20" s="26">
        <v>2013</v>
      </c>
      <c r="AM20" s="57" t="s">
        <v>70</v>
      </c>
    </row>
    <row r="21" spans="1:39" x14ac:dyDescent="0.3">
      <c r="F21" s="15" t="s">
        <v>6</v>
      </c>
      <c r="G21" s="15" t="s">
        <v>7</v>
      </c>
      <c r="H21" s="15" t="s">
        <v>8</v>
      </c>
      <c r="I21" s="15" t="s">
        <v>6</v>
      </c>
      <c r="J21" s="15" t="s">
        <v>7</v>
      </c>
      <c r="K21" s="15" t="s">
        <v>8</v>
      </c>
      <c r="L21" s="98"/>
      <c r="M21" s="22"/>
      <c r="N21" s="22"/>
      <c r="O21" s="22"/>
      <c r="Q21" s="15" t="s">
        <v>6</v>
      </c>
      <c r="R21" s="15" t="s">
        <v>7</v>
      </c>
      <c r="S21" s="15" t="s">
        <v>8</v>
      </c>
      <c r="T21" s="15" t="s">
        <v>6</v>
      </c>
      <c r="U21" s="15" t="s">
        <v>7</v>
      </c>
      <c r="V21" s="15" t="s">
        <v>8</v>
      </c>
      <c r="W21" s="98"/>
      <c r="AB21" s="15" t="s">
        <v>6</v>
      </c>
      <c r="AC21" s="15" t="s">
        <v>7</v>
      </c>
      <c r="AD21" s="15" t="s">
        <v>8</v>
      </c>
      <c r="AE21" s="15" t="s">
        <v>6</v>
      </c>
      <c r="AF21" s="15" t="s">
        <v>7</v>
      </c>
      <c r="AG21" s="15" t="s">
        <v>8</v>
      </c>
      <c r="AH21" s="98"/>
    </row>
    <row r="22" spans="1:39" x14ac:dyDescent="0.3">
      <c r="F22" s="15">
        <v>103.27</v>
      </c>
      <c r="G22" s="15">
        <v>28.36</v>
      </c>
      <c r="H22" s="15">
        <v>41</v>
      </c>
      <c r="I22" s="15">
        <v>148.63999999999999</v>
      </c>
      <c r="J22" s="15">
        <v>40.86</v>
      </c>
      <c r="K22" s="15">
        <v>14</v>
      </c>
      <c r="L22" s="18" t="s">
        <v>169</v>
      </c>
      <c r="M22" s="22"/>
      <c r="N22" s="22"/>
      <c r="O22" s="22"/>
      <c r="Q22" s="15">
        <v>40.5</v>
      </c>
      <c r="R22" s="15">
        <v>20</v>
      </c>
      <c r="S22" s="15">
        <v>41</v>
      </c>
      <c r="T22" s="15">
        <v>64.8</v>
      </c>
      <c r="U22" s="15">
        <v>45</v>
      </c>
      <c r="V22" s="15">
        <v>14</v>
      </c>
      <c r="W22" s="18" t="s">
        <v>170</v>
      </c>
      <c r="AB22" s="15">
        <v>8.33</v>
      </c>
      <c r="AC22" s="15">
        <v>3.23</v>
      </c>
      <c r="AD22" s="15">
        <v>41</v>
      </c>
      <c r="AE22" s="15">
        <v>12.28</v>
      </c>
      <c r="AF22" s="15">
        <v>3.29</v>
      </c>
      <c r="AG22" s="15">
        <v>14</v>
      </c>
      <c r="AH22" s="18" t="s">
        <v>102</v>
      </c>
    </row>
    <row r="23" spans="1:39" ht="16.5" customHeight="1" x14ac:dyDescent="0.3"/>
    <row r="24" spans="1:39" x14ac:dyDescent="0.3">
      <c r="A24" s="26">
        <v>991</v>
      </c>
      <c r="B24" s="26" t="s">
        <v>63</v>
      </c>
      <c r="C24" s="26">
        <v>2009</v>
      </c>
      <c r="D24" s="3" t="s">
        <v>17</v>
      </c>
      <c r="Q24" s="99" t="s">
        <v>4</v>
      </c>
      <c r="R24" s="100"/>
      <c r="S24" s="101"/>
      <c r="T24" s="99" t="s">
        <v>5</v>
      </c>
      <c r="U24" s="100"/>
      <c r="V24" s="101"/>
      <c r="W24" s="97" t="s">
        <v>12</v>
      </c>
      <c r="AB24" s="99" t="s">
        <v>4</v>
      </c>
      <c r="AC24" s="100"/>
      <c r="AD24" s="101"/>
      <c r="AE24" s="99" t="s">
        <v>5</v>
      </c>
      <c r="AF24" s="100"/>
      <c r="AG24" s="101"/>
      <c r="AH24" s="97" t="s">
        <v>12</v>
      </c>
      <c r="AJ24" s="26">
        <v>991</v>
      </c>
      <c r="AK24" s="26" t="s">
        <v>63</v>
      </c>
      <c r="AL24" s="26">
        <v>2009</v>
      </c>
      <c r="AM24" s="57" t="s">
        <v>17</v>
      </c>
    </row>
    <row r="25" spans="1:39" x14ac:dyDescent="0.3">
      <c r="Q25" s="15" t="s">
        <v>206</v>
      </c>
      <c r="R25" s="15"/>
      <c r="S25" s="15" t="s">
        <v>8</v>
      </c>
      <c r="T25" s="15" t="s">
        <v>206</v>
      </c>
      <c r="U25" s="15"/>
      <c r="V25" s="15" t="s">
        <v>8</v>
      </c>
      <c r="W25" s="98"/>
      <c r="AB25" s="15" t="s">
        <v>6</v>
      </c>
      <c r="AC25" s="15" t="s">
        <v>7</v>
      </c>
      <c r="AD25" s="15" t="s">
        <v>8</v>
      </c>
      <c r="AE25" s="15" t="s">
        <v>6</v>
      </c>
      <c r="AF25" s="15" t="s">
        <v>7</v>
      </c>
      <c r="AG25" s="15" t="s">
        <v>8</v>
      </c>
      <c r="AH25" s="98"/>
    </row>
    <row r="26" spans="1:39" x14ac:dyDescent="0.3">
      <c r="Q26" s="15">
        <v>25</v>
      </c>
      <c r="R26" s="15"/>
      <c r="S26" s="15">
        <v>36</v>
      </c>
      <c r="T26" s="15">
        <v>100</v>
      </c>
      <c r="U26" s="15"/>
      <c r="V26" s="15">
        <v>33</v>
      </c>
      <c r="W26" s="18" t="s">
        <v>205</v>
      </c>
      <c r="AB26" s="15">
        <v>1</v>
      </c>
      <c r="AC26" s="15">
        <v>0.72</v>
      </c>
      <c r="AD26" s="15">
        <v>36</v>
      </c>
      <c r="AE26" s="15">
        <v>3</v>
      </c>
      <c r="AF26" s="15">
        <v>1.19</v>
      </c>
      <c r="AG26" s="15">
        <v>33</v>
      </c>
      <c r="AH26" s="18" t="s">
        <v>205</v>
      </c>
    </row>
    <row r="28" spans="1:39" x14ac:dyDescent="0.3">
      <c r="A28" s="26">
        <v>1096</v>
      </c>
      <c r="B28" s="26" t="s">
        <v>0</v>
      </c>
      <c r="C28" s="26">
        <v>2008</v>
      </c>
      <c r="D28" s="3" t="s">
        <v>17</v>
      </c>
      <c r="F28" s="99" t="s">
        <v>4</v>
      </c>
      <c r="G28" s="100"/>
      <c r="H28" s="101"/>
      <c r="I28" s="99" t="s">
        <v>5</v>
      </c>
      <c r="J28" s="100"/>
      <c r="K28" s="101"/>
      <c r="L28" s="97" t="s">
        <v>12</v>
      </c>
      <c r="Q28" s="99" t="s">
        <v>4</v>
      </c>
      <c r="R28" s="100"/>
      <c r="S28" s="101"/>
      <c r="T28" s="99" t="s">
        <v>5</v>
      </c>
      <c r="U28" s="100"/>
      <c r="V28" s="101"/>
      <c r="W28" s="97" t="s">
        <v>12</v>
      </c>
      <c r="AB28" s="99" t="s">
        <v>4</v>
      </c>
      <c r="AC28" s="100"/>
      <c r="AD28" s="101"/>
      <c r="AE28" s="99" t="s">
        <v>5</v>
      </c>
      <c r="AF28" s="100"/>
      <c r="AG28" s="101"/>
      <c r="AH28" s="97" t="s">
        <v>12</v>
      </c>
      <c r="AJ28" s="26">
        <v>1096</v>
      </c>
      <c r="AK28" s="26" t="s">
        <v>0</v>
      </c>
      <c r="AL28" s="26">
        <v>2008</v>
      </c>
      <c r="AM28" s="57" t="s">
        <v>17</v>
      </c>
    </row>
    <row r="29" spans="1:39" x14ac:dyDescent="0.3">
      <c r="D29"/>
      <c r="F29" s="15" t="s">
        <v>6</v>
      </c>
      <c r="G29" s="15" t="s">
        <v>7</v>
      </c>
      <c r="H29" s="15" t="s">
        <v>8</v>
      </c>
      <c r="I29" s="15" t="s">
        <v>6</v>
      </c>
      <c r="J29" s="15" t="s">
        <v>7</v>
      </c>
      <c r="K29" s="15" t="s">
        <v>8</v>
      </c>
      <c r="L29" s="98"/>
      <c r="Q29" s="15" t="s">
        <v>6</v>
      </c>
      <c r="R29" s="15" t="s">
        <v>7</v>
      </c>
      <c r="S29" s="15" t="s">
        <v>8</v>
      </c>
      <c r="T29" s="15" t="s">
        <v>6</v>
      </c>
      <c r="U29" s="15" t="s">
        <v>7</v>
      </c>
      <c r="V29" s="15" t="s">
        <v>8</v>
      </c>
      <c r="W29" s="98"/>
      <c r="AB29" s="15" t="s">
        <v>6</v>
      </c>
      <c r="AC29" s="15" t="s">
        <v>7</v>
      </c>
      <c r="AD29" s="15" t="s">
        <v>8</v>
      </c>
      <c r="AE29" s="15" t="s">
        <v>6</v>
      </c>
      <c r="AF29" s="15" t="s">
        <v>7</v>
      </c>
      <c r="AG29" s="15" t="s">
        <v>8</v>
      </c>
      <c r="AH29" s="98"/>
      <c r="AM29"/>
    </row>
    <row r="30" spans="1:39" x14ac:dyDescent="0.3">
      <c r="F30" s="15">
        <v>132</v>
      </c>
      <c r="G30" s="15">
        <v>30</v>
      </c>
      <c r="H30" s="15">
        <v>38</v>
      </c>
      <c r="I30" s="15">
        <v>282</v>
      </c>
      <c r="J30" s="15">
        <v>55</v>
      </c>
      <c r="K30" s="15">
        <v>50</v>
      </c>
      <c r="L30" s="18" t="s">
        <v>76</v>
      </c>
      <c r="Q30" s="15">
        <v>24</v>
      </c>
      <c r="R30" s="15">
        <v>24</v>
      </c>
      <c r="S30" s="15">
        <v>38</v>
      </c>
      <c r="T30" s="15">
        <v>217</v>
      </c>
      <c r="U30" s="15">
        <v>178</v>
      </c>
      <c r="V30" s="15">
        <v>50</v>
      </c>
      <c r="W30" s="18" t="s">
        <v>76</v>
      </c>
      <c r="AB30" s="15">
        <v>1.5</v>
      </c>
      <c r="AC30" s="15">
        <v>0.7</v>
      </c>
      <c r="AD30" s="15">
        <v>38</v>
      </c>
      <c r="AE30" s="15">
        <v>2.9</v>
      </c>
      <c r="AF30" s="15">
        <v>1.6</v>
      </c>
      <c r="AG30" s="15">
        <v>50</v>
      </c>
      <c r="AH30" s="18" t="s">
        <v>76</v>
      </c>
    </row>
    <row r="33" spans="4:39" x14ac:dyDescent="0.3">
      <c r="D33"/>
      <c r="AM33"/>
    </row>
    <row r="34" spans="4:39" x14ac:dyDescent="0.3">
      <c r="D34"/>
      <c r="AM34"/>
    </row>
    <row r="35" spans="4:39" x14ac:dyDescent="0.3">
      <c r="D35"/>
      <c r="AM35"/>
    </row>
    <row r="36" spans="4:39" x14ac:dyDescent="0.3">
      <c r="D36"/>
      <c r="AM36"/>
    </row>
    <row r="37" spans="4:39" x14ac:dyDescent="0.3">
      <c r="D37"/>
      <c r="AM37"/>
    </row>
    <row r="38" spans="4:39" x14ac:dyDescent="0.3">
      <c r="D38"/>
      <c r="AM38"/>
    </row>
  </sheetData>
  <sheetProtection algorithmName="SHA-512" hashValue="YXS4/SAVVBZbECTIzKC5w2SvMm1Po+j7XvRTRmlu41zqtAd27Z0c2eVm1v9b5nxN3+H0tfOpmZfceMM8k8Y2oQ==" saltValue="ObdSWiufm5WuPGCnLCFEJQ==" spinCount="100000" sheet="1" objects="1" scenarios="1"/>
  <mergeCells count="64">
    <mergeCell ref="AJ1:AJ2"/>
    <mergeCell ref="AK1:AK2"/>
    <mergeCell ref="AL1:AL2"/>
    <mergeCell ref="AM1:AM2"/>
    <mergeCell ref="AJ15:AM15"/>
    <mergeCell ref="A1:A2"/>
    <mergeCell ref="B1:B2"/>
    <mergeCell ref="C1:C2"/>
    <mergeCell ref="D1:D2"/>
    <mergeCell ref="AB9:AD9"/>
    <mergeCell ref="F1:O2"/>
    <mergeCell ref="Q1:Z2"/>
    <mergeCell ref="AE9:AG9"/>
    <mergeCell ref="AH9:AH10"/>
    <mergeCell ref="F9:H9"/>
    <mergeCell ref="I9:K9"/>
    <mergeCell ref="L9:L10"/>
    <mergeCell ref="AB20:AD20"/>
    <mergeCell ref="AE20:AG20"/>
    <mergeCell ref="AH20:AH21"/>
    <mergeCell ref="F20:H20"/>
    <mergeCell ref="I20:K20"/>
    <mergeCell ref="L20:L21"/>
    <mergeCell ref="Q20:S20"/>
    <mergeCell ref="T20:V20"/>
    <mergeCell ref="W20:W21"/>
    <mergeCell ref="F28:H28"/>
    <mergeCell ref="I28:K28"/>
    <mergeCell ref="Q28:S28"/>
    <mergeCell ref="L5:L6"/>
    <mergeCell ref="Q9:S9"/>
    <mergeCell ref="F5:H5"/>
    <mergeCell ref="I5:K5"/>
    <mergeCell ref="Q14:S14"/>
    <mergeCell ref="L28:L29"/>
    <mergeCell ref="T14:V14"/>
    <mergeCell ref="Z14:Z15"/>
    <mergeCell ref="W14:Y14"/>
    <mergeCell ref="Q5:S5"/>
    <mergeCell ref="T5:V5"/>
    <mergeCell ref="W5:W6"/>
    <mergeCell ref="T9:V9"/>
    <mergeCell ref="W9:W10"/>
    <mergeCell ref="AE5:AG5"/>
    <mergeCell ref="AH5:AH6"/>
    <mergeCell ref="Q4:W4"/>
    <mergeCell ref="AB1:AH2"/>
    <mergeCell ref="AB5:AD5"/>
    <mergeCell ref="A15:D15"/>
    <mergeCell ref="F14:H14"/>
    <mergeCell ref="I14:K14"/>
    <mergeCell ref="L14:N14"/>
    <mergeCell ref="O14:O15"/>
    <mergeCell ref="AH28:AH29"/>
    <mergeCell ref="Q24:S24"/>
    <mergeCell ref="T24:V24"/>
    <mergeCell ref="W24:W25"/>
    <mergeCell ref="AB24:AD24"/>
    <mergeCell ref="AE24:AG24"/>
    <mergeCell ref="AH24:AH25"/>
    <mergeCell ref="T28:V28"/>
    <mergeCell ref="W28:W29"/>
    <mergeCell ref="AB28:AD28"/>
    <mergeCell ref="AE28:AG28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4" workbookViewId="0">
      <pane ySplit="3" topLeftCell="A7" activePane="bottomLeft" state="frozen"/>
      <selection activeCell="A4" sqref="A4"/>
      <selection pane="bottomLeft" activeCell="B26" sqref="B26"/>
    </sheetView>
  </sheetViews>
  <sheetFormatPr defaultRowHeight="16.5" x14ac:dyDescent="0.3"/>
  <cols>
    <col min="4" max="4" width="9" customWidth="1"/>
    <col min="5" max="5" width="19.625" customWidth="1"/>
    <col min="6" max="21" width="10.625" customWidth="1"/>
  </cols>
  <sheetData>
    <row r="1" spans="1:21" s="7" customFormat="1" ht="234.75" customHeight="1" x14ac:dyDescent="0.3">
      <c r="F1" s="158" t="s">
        <v>29</v>
      </c>
      <c r="G1" s="161"/>
      <c r="H1" s="158" t="s">
        <v>30</v>
      </c>
      <c r="I1" s="159"/>
      <c r="J1" s="158" t="s">
        <v>31</v>
      </c>
      <c r="K1" s="159"/>
      <c r="L1" s="158" t="s">
        <v>32</v>
      </c>
      <c r="M1" s="159"/>
      <c r="N1" s="158" t="s">
        <v>33</v>
      </c>
      <c r="O1" s="159"/>
      <c r="P1" s="158" t="s">
        <v>34</v>
      </c>
      <c r="Q1" s="159"/>
      <c r="R1" s="158" t="s">
        <v>35</v>
      </c>
      <c r="S1" s="159"/>
      <c r="T1" s="158" t="s">
        <v>36</v>
      </c>
      <c r="U1" s="159"/>
    </row>
    <row r="2" spans="1:21" s="9" customFormat="1" x14ac:dyDescent="0.3">
      <c r="A2" s="148" t="s">
        <v>14</v>
      </c>
      <c r="B2" s="148" t="s">
        <v>16</v>
      </c>
      <c r="C2" s="148" t="s">
        <v>15</v>
      </c>
      <c r="D2" s="8" t="s">
        <v>37</v>
      </c>
      <c r="E2" s="153" t="s">
        <v>37</v>
      </c>
      <c r="F2" s="156" t="s">
        <v>38</v>
      </c>
      <c r="G2" s="160"/>
      <c r="H2" s="156" t="s">
        <v>39</v>
      </c>
      <c r="I2" s="160"/>
      <c r="J2" s="156" t="s">
        <v>40</v>
      </c>
      <c r="K2" s="160"/>
      <c r="L2" s="156" t="s">
        <v>41</v>
      </c>
      <c r="M2" s="157"/>
      <c r="N2" s="156" t="s">
        <v>42</v>
      </c>
      <c r="O2" s="157"/>
      <c r="P2" s="156" t="s">
        <v>43</v>
      </c>
      <c r="Q2" s="157"/>
      <c r="R2" s="156" t="s">
        <v>44</v>
      </c>
      <c r="S2" s="157"/>
      <c r="T2" s="156" t="s">
        <v>45</v>
      </c>
      <c r="U2" s="157"/>
    </row>
    <row r="3" spans="1:21" s="9" customFormat="1" x14ac:dyDescent="0.3">
      <c r="A3" s="149"/>
      <c r="B3" s="149"/>
      <c r="C3" s="149"/>
      <c r="D3" s="8"/>
      <c r="E3" s="154"/>
      <c r="F3" s="10" t="s">
        <v>46</v>
      </c>
      <c r="G3" s="11" t="s">
        <v>28</v>
      </c>
      <c r="H3" s="10" t="s">
        <v>46</v>
      </c>
      <c r="I3" s="11" t="s">
        <v>28</v>
      </c>
      <c r="J3" s="10" t="s">
        <v>46</v>
      </c>
      <c r="K3" s="11" t="s">
        <v>28</v>
      </c>
      <c r="L3" s="10" t="s">
        <v>46</v>
      </c>
      <c r="M3" s="11" t="s">
        <v>28</v>
      </c>
      <c r="N3" s="10" t="s">
        <v>46</v>
      </c>
      <c r="O3" s="11" t="s">
        <v>28</v>
      </c>
      <c r="P3" s="10" t="s">
        <v>46</v>
      </c>
      <c r="Q3" s="11" t="s">
        <v>28</v>
      </c>
      <c r="R3" s="10" t="s">
        <v>46</v>
      </c>
      <c r="S3" s="11" t="s">
        <v>28</v>
      </c>
      <c r="T3" s="10" t="s">
        <v>46</v>
      </c>
      <c r="U3" s="11" t="s">
        <v>28</v>
      </c>
    </row>
    <row r="4" spans="1:21" ht="17.25" thickBot="1" x14ac:dyDescent="0.35"/>
    <row r="5" spans="1:21" s="9" customFormat="1" x14ac:dyDescent="0.3">
      <c r="A5" s="131" t="s">
        <v>14</v>
      </c>
      <c r="B5" s="131" t="s">
        <v>16</v>
      </c>
      <c r="C5" s="131" t="s">
        <v>15</v>
      </c>
      <c r="D5" s="131" t="s">
        <v>37</v>
      </c>
      <c r="E5" s="155" t="s">
        <v>37</v>
      </c>
      <c r="F5" s="150" t="s">
        <v>47</v>
      </c>
      <c r="G5" s="151"/>
      <c r="H5" s="150" t="s">
        <v>48</v>
      </c>
      <c r="I5" s="151"/>
      <c r="J5" s="150" t="s">
        <v>49</v>
      </c>
      <c r="K5" s="151"/>
      <c r="L5" s="150" t="s">
        <v>50</v>
      </c>
      <c r="M5" s="152"/>
      <c r="N5" s="150" t="s">
        <v>51</v>
      </c>
      <c r="O5" s="152"/>
      <c r="P5" s="150" t="s">
        <v>52</v>
      </c>
      <c r="Q5" s="152"/>
      <c r="R5" s="150" t="s">
        <v>53</v>
      </c>
      <c r="S5" s="152"/>
      <c r="T5" s="150" t="s">
        <v>54</v>
      </c>
      <c r="U5" s="152"/>
    </row>
    <row r="6" spans="1:21" s="9" customFormat="1" x14ac:dyDescent="0.3">
      <c r="A6" s="131"/>
      <c r="B6" s="131"/>
      <c r="C6" s="131"/>
      <c r="D6" s="131"/>
      <c r="E6" s="155"/>
      <c r="F6" s="62" t="s">
        <v>277</v>
      </c>
      <c r="G6" s="63" t="s">
        <v>28</v>
      </c>
      <c r="H6" s="62" t="s">
        <v>277</v>
      </c>
      <c r="I6" s="63" t="s">
        <v>28</v>
      </c>
      <c r="J6" s="62" t="s">
        <v>277</v>
      </c>
      <c r="K6" s="63" t="s">
        <v>28</v>
      </c>
      <c r="L6" s="62" t="s">
        <v>277</v>
      </c>
      <c r="M6" s="63" t="s">
        <v>28</v>
      </c>
      <c r="N6" s="62" t="s">
        <v>277</v>
      </c>
      <c r="O6" s="63" t="s">
        <v>28</v>
      </c>
      <c r="P6" s="62" t="s">
        <v>277</v>
      </c>
      <c r="Q6" s="63" t="s">
        <v>28</v>
      </c>
      <c r="R6" s="62" t="s">
        <v>277</v>
      </c>
      <c r="S6" s="63" t="s">
        <v>28</v>
      </c>
      <c r="T6" s="62" t="s">
        <v>277</v>
      </c>
      <c r="U6" s="63" t="s">
        <v>28</v>
      </c>
    </row>
    <row r="7" spans="1:21" s="28" customFormat="1" ht="20.100000000000001" customHeight="1" x14ac:dyDescent="0.3">
      <c r="A7" s="26">
        <v>306</v>
      </c>
      <c r="B7" s="26" t="s">
        <v>57</v>
      </c>
      <c r="C7" s="26">
        <v>2019</v>
      </c>
      <c r="D7" s="26" t="str">
        <f t="shared" ref="D7" si="0">B7&amp;" "&amp;"("&amp;C7&amp;")"</f>
        <v>Park (2019)</v>
      </c>
      <c r="E7" s="27" t="s">
        <v>58</v>
      </c>
      <c r="F7" s="60" t="s">
        <v>276</v>
      </c>
      <c r="G7" s="64" t="s">
        <v>115</v>
      </c>
      <c r="H7" s="68" t="s">
        <v>275</v>
      </c>
      <c r="I7" s="65" t="s">
        <v>116</v>
      </c>
      <c r="J7" s="61" t="s">
        <v>278</v>
      </c>
      <c r="K7" s="65" t="s">
        <v>117</v>
      </c>
      <c r="L7" s="68" t="s">
        <v>275</v>
      </c>
      <c r="M7" s="65" t="s">
        <v>112</v>
      </c>
      <c r="N7" s="61" t="s">
        <v>278</v>
      </c>
      <c r="O7" s="64" t="s">
        <v>118</v>
      </c>
      <c r="P7" s="68" t="s">
        <v>275</v>
      </c>
      <c r="Q7" s="65" t="s">
        <v>113</v>
      </c>
      <c r="R7" s="68" t="s">
        <v>275</v>
      </c>
      <c r="S7" s="65" t="s">
        <v>119</v>
      </c>
      <c r="T7" s="68" t="s">
        <v>275</v>
      </c>
      <c r="U7" s="65" t="s">
        <v>114</v>
      </c>
    </row>
    <row r="8" spans="1:21" s="28" customFormat="1" ht="20.100000000000001" customHeight="1" x14ac:dyDescent="0.3">
      <c r="A8" s="26">
        <v>483</v>
      </c>
      <c r="B8" s="26" t="s">
        <v>59</v>
      </c>
      <c r="C8" s="26">
        <v>2016</v>
      </c>
      <c r="D8" s="26" t="str">
        <f t="shared" ref="D8:D13" si="1">B8&amp;" "&amp;"("&amp;C8&amp;")"</f>
        <v>Ji (2016)</v>
      </c>
      <c r="E8" s="27" t="s">
        <v>60</v>
      </c>
      <c r="F8" s="60" t="s">
        <v>276</v>
      </c>
      <c r="G8" s="65" t="s">
        <v>115</v>
      </c>
      <c r="H8" s="61" t="s">
        <v>278</v>
      </c>
      <c r="I8" s="65" t="s">
        <v>111</v>
      </c>
      <c r="J8" s="68" t="s">
        <v>275</v>
      </c>
      <c r="K8" s="65" t="s">
        <v>140</v>
      </c>
      <c r="L8" s="68" t="s">
        <v>275</v>
      </c>
      <c r="M8" s="65" t="s">
        <v>112</v>
      </c>
      <c r="N8" s="61" t="s">
        <v>278</v>
      </c>
      <c r="O8" s="64" t="s">
        <v>141</v>
      </c>
      <c r="P8" s="68" t="s">
        <v>275</v>
      </c>
      <c r="Q8" s="65" t="s">
        <v>113</v>
      </c>
      <c r="R8" s="68" t="s">
        <v>275</v>
      </c>
      <c r="S8" s="65" t="s">
        <v>216</v>
      </c>
      <c r="T8" s="68" t="s">
        <v>275</v>
      </c>
      <c r="U8" s="65" t="s">
        <v>114</v>
      </c>
    </row>
    <row r="9" spans="1:21" s="28" customFormat="1" ht="20.100000000000001" customHeight="1" x14ac:dyDescent="0.3">
      <c r="A9" s="26">
        <v>700</v>
      </c>
      <c r="B9" s="26" t="s">
        <v>61</v>
      </c>
      <c r="C9" s="26">
        <v>2013</v>
      </c>
      <c r="D9" s="26" t="str">
        <f t="shared" si="1"/>
        <v>Boris (2013)</v>
      </c>
      <c r="E9" s="27" t="s">
        <v>62</v>
      </c>
      <c r="F9" s="60" t="s">
        <v>276</v>
      </c>
      <c r="G9" s="64" t="s">
        <v>271</v>
      </c>
      <c r="H9" s="61" t="s">
        <v>278</v>
      </c>
      <c r="I9" s="65" t="s">
        <v>111</v>
      </c>
      <c r="J9" s="68" t="s">
        <v>275</v>
      </c>
      <c r="K9" s="65" t="s">
        <v>140</v>
      </c>
      <c r="L9" s="68" t="s">
        <v>275</v>
      </c>
      <c r="M9" s="65" t="s">
        <v>112</v>
      </c>
      <c r="N9" s="61" t="s">
        <v>278</v>
      </c>
      <c r="O9" s="64" t="s">
        <v>141</v>
      </c>
      <c r="P9" s="68" t="s">
        <v>275</v>
      </c>
      <c r="Q9" s="65" t="s">
        <v>113</v>
      </c>
      <c r="R9" s="68" t="s">
        <v>275</v>
      </c>
      <c r="S9" s="65" t="s">
        <v>216</v>
      </c>
      <c r="T9" s="68" t="s">
        <v>275</v>
      </c>
      <c r="U9" s="65" t="s">
        <v>114</v>
      </c>
    </row>
    <row r="10" spans="1:21" s="28" customFormat="1" ht="20.100000000000001" customHeight="1" x14ac:dyDescent="0.3">
      <c r="A10" s="26">
        <v>707</v>
      </c>
      <c r="B10" s="26" t="s">
        <v>224</v>
      </c>
      <c r="C10" s="26">
        <v>2013</v>
      </c>
      <c r="D10" s="26" t="str">
        <f t="shared" si="1"/>
        <v>Castle (2013)</v>
      </c>
      <c r="E10" s="26" t="s">
        <v>294</v>
      </c>
      <c r="F10" s="60" t="s">
        <v>276</v>
      </c>
      <c r="G10" s="65" t="s">
        <v>269</v>
      </c>
      <c r="H10" s="68" t="s">
        <v>275</v>
      </c>
      <c r="I10" s="65" t="s">
        <v>168</v>
      </c>
      <c r="J10" s="68" t="s">
        <v>275</v>
      </c>
      <c r="K10" s="65" t="s">
        <v>140</v>
      </c>
      <c r="L10" s="68" t="s">
        <v>275</v>
      </c>
      <c r="M10" s="65" t="s">
        <v>112</v>
      </c>
      <c r="N10" s="61" t="s">
        <v>278</v>
      </c>
      <c r="O10" s="64" t="s">
        <v>118</v>
      </c>
      <c r="P10" s="68" t="s">
        <v>275</v>
      </c>
      <c r="Q10" s="65" t="s">
        <v>113</v>
      </c>
      <c r="R10" s="68" t="s">
        <v>275</v>
      </c>
      <c r="S10" s="65" t="s">
        <v>216</v>
      </c>
      <c r="T10" s="68" t="s">
        <v>275</v>
      </c>
      <c r="U10" s="65" t="s">
        <v>114</v>
      </c>
    </row>
    <row r="11" spans="1:21" s="28" customFormat="1" ht="20.100000000000001" customHeight="1" x14ac:dyDescent="0.3">
      <c r="A11" s="26">
        <v>3129</v>
      </c>
      <c r="B11" s="26" t="s">
        <v>66</v>
      </c>
      <c r="C11" s="26">
        <v>2013</v>
      </c>
      <c r="D11" s="26" t="str">
        <f t="shared" si="1"/>
        <v>Youn (2013)</v>
      </c>
      <c r="E11" s="27" t="s">
        <v>67</v>
      </c>
      <c r="F11" s="68" t="s">
        <v>275</v>
      </c>
      <c r="G11" s="64" t="s">
        <v>167</v>
      </c>
      <c r="H11" s="68" t="s">
        <v>275</v>
      </c>
      <c r="I11" s="65" t="s">
        <v>168</v>
      </c>
      <c r="J11" s="61" t="s">
        <v>278</v>
      </c>
      <c r="K11" s="65" t="s">
        <v>117</v>
      </c>
      <c r="L11" s="68" t="s">
        <v>275</v>
      </c>
      <c r="M11" s="65" t="s">
        <v>112</v>
      </c>
      <c r="N11" s="61" t="s">
        <v>278</v>
      </c>
      <c r="O11" s="64" t="s">
        <v>118</v>
      </c>
      <c r="P11" s="68" t="s">
        <v>275</v>
      </c>
      <c r="Q11" s="65" t="s">
        <v>113</v>
      </c>
      <c r="R11" s="68" t="s">
        <v>275</v>
      </c>
      <c r="S11" s="65" t="s">
        <v>216</v>
      </c>
      <c r="T11" s="68" t="s">
        <v>275</v>
      </c>
      <c r="U11" s="65" t="s">
        <v>114</v>
      </c>
    </row>
    <row r="12" spans="1:21" s="28" customFormat="1" ht="20.100000000000001" customHeight="1" x14ac:dyDescent="0.3">
      <c r="A12" s="26">
        <v>991</v>
      </c>
      <c r="B12" s="26" t="s">
        <v>63</v>
      </c>
      <c r="C12" s="26">
        <v>2009</v>
      </c>
      <c r="D12" s="26" t="str">
        <f t="shared" si="1"/>
        <v>Bird (2009)</v>
      </c>
      <c r="E12" s="27" t="s">
        <v>64</v>
      </c>
      <c r="F12" s="60" t="s">
        <v>276</v>
      </c>
      <c r="G12" s="64" t="s">
        <v>273</v>
      </c>
      <c r="H12" s="60" t="s">
        <v>276</v>
      </c>
      <c r="I12" s="65" t="s">
        <v>201</v>
      </c>
      <c r="J12" s="61" t="s">
        <v>278</v>
      </c>
      <c r="K12" s="65" t="s">
        <v>117</v>
      </c>
      <c r="L12" s="68" t="s">
        <v>275</v>
      </c>
      <c r="M12" s="65" t="s">
        <v>112</v>
      </c>
      <c r="N12" s="60" t="s">
        <v>276</v>
      </c>
      <c r="O12" s="65" t="s">
        <v>201</v>
      </c>
      <c r="P12" s="68" t="s">
        <v>275</v>
      </c>
      <c r="Q12" s="65" t="s">
        <v>113</v>
      </c>
      <c r="R12" s="68" t="s">
        <v>275</v>
      </c>
      <c r="S12" s="65" t="s">
        <v>216</v>
      </c>
      <c r="T12" s="68" t="s">
        <v>275</v>
      </c>
      <c r="U12" s="65" t="s">
        <v>114</v>
      </c>
    </row>
    <row r="13" spans="1:21" s="28" customFormat="1" ht="20.100000000000001" customHeight="1" thickBot="1" x14ac:dyDescent="0.35">
      <c r="A13" s="26">
        <v>1096</v>
      </c>
      <c r="B13" s="26" t="s">
        <v>0</v>
      </c>
      <c r="C13" s="26">
        <v>2008</v>
      </c>
      <c r="D13" s="26" t="str">
        <f t="shared" si="1"/>
        <v>Bensalah (2008)</v>
      </c>
      <c r="E13" s="27" t="s">
        <v>65</v>
      </c>
      <c r="F13" s="60" t="s">
        <v>276</v>
      </c>
      <c r="G13" s="66" t="s">
        <v>272</v>
      </c>
      <c r="H13" s="68" t="s">
        <v>275</v>
      </c>
      <c r="I13" s="67" t="s">
        <v>116</v>
      </c>
      <c r="J13" s="61" t="s">
        <v>278</v>
      </c>
      <c r="K13" s="67" t="s">
        <v>117</v>
      </c>
      <c r="L13" s="68" t="s">
        <v>275</v>
      </c>
      <c r="M13" s="67" t="s">
        <v>112</v>
      </c>
      <c r="N13" s="61" t="s">
        <v>278</v>
      </c>
      <c r="O13" s="66" t="s">
        <v>118</v>
      </c>
      <c r="P13" s="68" t="s">
        <v>275</v>
      </c>
      <c r="Q13" s="67" t="s">
        <v>113</v>
      </c>
      <c r="R13" s="68" t="s">
        <v>275</v>
      </c>
      <c r="S13" s="67" t="s">
        <v>216</v>
      </c>
      <c r="T13" s="68" t="s">
        <v>275</v>
      </c>
      <c r="U13" s="67" t="s">
        <v>114</v>
      </c>
    </row>
    <row r="15" spans="1:21" ht="45" customHeight="1" x14ac:dyDescent="0.3">
      <c r="E15" s="2"/>
      <c r="F15" s="70" t="s">
        <v>280</v>
      </c>
      <c r="G15" s="71" t="s">
        <v>279</v>
      </c>
      <c r="H15" s="71" t="s">
        <v>49</v>
      </c>
      <c r="I15" s="71" t="s">
        <v>50</v>
      </c>
      <c r="J15" s="70" t="s">
        <v>281</v>
      </c>
      <c r="K15" s="71" t="s">
        <v>52</v>
      </c>
      <c r="L15" s="70" t="s">
        <v>282</v>
      </c>
      <c r="M15" s="70" t="s">
        <v>283</v>
      </c>
    </row>
    <row r="16" spans="1:21" ht="17.25" x14ac:dyDescent="0.3">
      <c r="E16" s="27" t="s">
        <v>58</v>
      </c>
      <c r="F16" s="69">
        <f>IF(F7="L",1, IF(F7="U", 2, IF(F7="H", 3, 4)))</f>
        <v>3</v>
      </c>
      <c r="G16" s="69">
        <f>IF(H7="L",1, IF(H7="U", 2, IF(H7="H", 3, 4)))</f>
        <v>1</v>
      </c>
      <c r="H16" s="69">
        <f>IF(J7="L",1, IF(J7="U", 2, IF(J7="H", 3, 4)))</f>
        <v>2</v>
      </c>
      <c r="I16" s="69">
        <f>IF(L7="L",1, IF(L7="U", 2, IF(L7="H", 3, 4)))</f>
        <v>1</v>
      </c>
      <c r="J16" s="69">
        <f>IF(N7="L",1, IF(N7="U", 2, IF(N7="H", 3, 4)))</f>
        <v>2</v>
      </c>
      <c r="K16" s="69">
        <f>IF(P7="L",1, IF(P7="U", 2, IF(P7="H", 3, 4)))</f>
        <v>1</v>
      </c>
      <c r="L16" s="69">
        <f>IF(R7="L",1, IF(R7="U", 2, IF(R7="H", 3, 4)))</f>
        <v>1</v>
      </c>
      <c r="M16" s="69">
        <f>IF(T7="L",1, IF(T7="U", 2, IF(T7="H", 3, 4)))</f>
        <v>1</v>
      </c>
    </row>
    <row r="17" spans="4:14" ht="17.25" x14ac:dyDescent="0.3">
      <c r="E17" s="27" t="s">
        <v>60</v>
      </c>
      <c r="F17" s="69">
        <f t="shared" ref="F17:F22" si="2">IF(F8="L",1, IF(F8="U", 2, IF(F8="H", 3, 4)))</f>
        <v>3</v>
      </c>
      <c r="G17" s="69">
        <f t="shared" ref="G17:G22" si="3">IF(H8="L",1, IF(H8="U", 2, IF(H8="H", 3, 4)))</f>
        <v>2</v>
      </c>
      <c r="H17" s="69">
        <f t="shared" ref="H17:H22" si="4">IF(J8="L",1, IF(J8="U", 2, IF(J8="H", 3, 4)))</f>
        <v>1</v>
      </c>
      <c r="I17" s="69">
        <f t="shared" ref="I17:I22" si="5">IF(L8="L",1, IF(L8="U", 2, IF(L8="H", 3, 4)))</f>
        <v>1</v>
      </c>
      <c r="J17" s="69">
        <f t="shared" ref="J17:J22" si="6">IF(N8="L",1, IF(N8="U", 2, IF(N8="H", 3, 4)))</f>
        <v>2</v>
      </c>
      <c r="K17" s="69">
        <f t="shared" ref="K17:K22" si="7">IF(P8="L",1, IF(P8="U", 2, IF(P8="H", 3, 4)))</f>
        <v>1</v>
      </c>
      <c r="L17" s="69">
        <f t="shared" ref="L17:L22" si="8">IF(R8="L",1, IF(R8="U", 2, IF(R8="H", 3, 4)))</f>
        <v>1</v>
      </c>
      <c r="M17" s="69">
        <f t="shared" ref="M17:M22" si="9">IF(T8="L",1, IF(T8="U", 2, IF(T8="H", 3, 4)))</f>
        <v>1</v>
      </c>
    </row>
    <row r="18" spans="4:14" ht="17.25" x14ac:dyDescent="0.3">
      <c r="E18" s="27" t="s">
        <v>62</v>
      </c>
      <c r="F18" s="69">
        <f t="shared" si="2"/>
        <v>3</v>
      </c>
      <c r="G18" s="69">
        <f t="shared" si="3"/>
        <v>2</v>
      </c>
      <c r="H18" s="69">
        <f t="shared" si="4"/>
        <v>1</v>
      </c>
      <c r="I18" s="69">
        <f t="shared" si="5"/>
        <v>1</v>
      </c>
      <c r="J18" s="69">
        <f t="shared" si="6"/>
        <v>2</v>
      </c>
      <c r="K18" s="69">
        <f t="shared" si="7"/>
        <v>1</v>
      </c>
      <c r="L18" s="69">
        <f t="shared" si="8"/>
        <v>1</v>
      </c>
      <c r="M18" s="69">
        <f t="shared" si="9"/>
        <v>1</v>
      </c>
    </row>
    <row r="19" spans="4:14" ht="17.25" x14ac:dyDescent="0.3">
      <c r="E19" s="26" t="s">
        <v>295</v>
      </c>
      <c r="F19" s="69">
        <f t="shared" si="2"/>
        <v>3</v>
      </c>
      <c r="G19" s="69">
        <f t="shared" si="3"/>
        <v>1</v>
      </c>
      <c r="H19" s="69">
        <f t="shared" si="4"/>
        <v>1</v>
      </c>
      <c r="I19" s="69">
        <f t="shared" si="5"/>
        <v>1</v>
      </c>
      <c r="J19" s="69">
        <f t="shared" si="6"/>
        <v>2</v>
      </c>
      <c r="K19" s="69">
        <f t="shared" si="7"/>
        <v>1</v>
      </c>
      <c r="L19" s="69">
        <f t="shared" si="8"/>
        <v>1</v>
      </c>
      <c r="M19" s="69">
        <f t="shared" si="9"/>
        <v>1</v>
      </c>
    </row>
    <row r="20" spans="4:14" ht="17.25" x14ac:dyDescent="0.3">
      <c r="E20" s="27" t="s">
        <v>67</v>
      </c>
      <c r="F20" s="69">
        <f t="shared" si="2"/>
        <v>1</v>
      </c>
      <c r="G20" s="69">
        <f t="shared" si="3"/>
        <v>1</v>
      </c>
      <c r="H20" s="69">
        <f t="shared" si="4"/>
        <v>2</v>
      </c>
      <c r="I20" s="69">
        <f t="shared" si="5"/>
        <v>1</v>
      </c>
      <c r="J20" s="69">
        <f t="shared" si="6"/>
        <v>2</v>
      </c>
      <c r="K20" s="69">
        <f t="shared" si="7"/>
        <v>1</v>
      </c>
      <c r="L20" s="69">
        <f t="shared" si="8"/>
        <v>1</v>
      </c>
      <c r="M20" s="69">
        <f t="shared" si="9"/>
        <v>1</v>
      </c>
    </row>
    <row r="21" spans="4:14" ht="17.25" x14ac:dyDescent="0.3">
      <c r="E21" s="27" t="s">
        <v>64</v>
      </c>
      <c r="F21" s="69">
        <f t="shared" si="2"/>
        <v>3</v>
      </c>
      <c r="G21" s="69">
        <f t="shared" si="3"/>
        <v>3</v>
      </c>
      <c r="H21" s="69">
        <f t="shared" si="4"/>
        <v>2</v>
      </c>
      <c r="I21" s="69">
        <f t="shared" si="5"/>
        <v>1</v>
      </c>
      <c r="J21" s="69">
        <f t="shared" si="6"/>
        <v>3</v>
      </c>
      <c r="K21" s="69">
        <f t="shared" si="7"/>
        <v>1</v>
      </c>
      <c r="L21" s="69">
        <f t="shared" si="8"/>
        <v>1</v>
      </c>
      <c r="M21" s="69">
        <f t="shared" si="9"/>
        <v>1</v>
      </c>
    </row>
    <row r="22" spans="4:14" ht="17.25" x14ac:dyDescent="0.3">
      <c r="E22" s="27" t="s">
        <v>65</v>
      </c>
      <c r="F22" s="69">
        <f t="shared" si="2"/>
        <v>3</v>
      </c>
      <c r="G22" s="69">
        <f t="shared" si="3"/>
        <v>1</v>
      </c>
      <c r="H22" s="69">
        <f t="shared" si="4"/>
        <v>2</v>
      </c>
      <c r="I22" s="69">
        <f t="shared" si="5"/>
        <v>1</v>
      </c>
      <c r="J22" s="69">
        <f t="shared" si="6"/>
        <v>2</v>
      </c>
      <c r="K22" s="69">
        <f t="shared" si="7"/>
        <v>1</v>
      </c>
      <c r="L22" s="69">
        <f t="shared" si="8"/>
        <v>1</v>
      </c>
      <c r="M22" s="69">
        <f t="shared" si="9"/>
        <v>1</v>
      </c>
    </row>
    <row r="24" spans="4:14" ht="27" x14ac:dyDescent="0.3">
      <c r="E24" s="2"/>
      <c r="F24" s="70" t="s">
        <v>280</v>
      </c>
      <c r="G24" s="71" t="s">
        <v>279</v>
      </c>
      <c r="H24" s="71" t="s">
        <v>49</v>
      </c>
      <c r="I24" s="71" t="s">
        <v>50</v>
      </c>
      <c r="J24" s="70" t="s">
        <v>281</v>
      </c>
      <c r="K24" s="71" t="s">
        <v>52</v>
      </c>
      <c r="L24" s="70" t="s">
        <v>282</v>
      </c>
      <c r="M24" s="70" t="s">
        <v>283</v>
      </c>
    </row>
    <row r="25" spans="4:14" x14ac:dyDescent="0.3">
      <c r="E25" s="72" t="s">
        <v>285</v>
      </c>
      <c r="F25" s="2">
        <f>COUNTIF($F$7:$F$13,"L")</f>
        <v>1</v>
      </c>
      <c r="G25" s="2">
        <f>COUNTIF($H$7:$H$13,"L")</f>
        <v>4</v>
      </c>
      <c r="H25" s="2">
        <f>COUNTIF($J$7:$J$13,"L")</f>
        <v>3</v>
      </c>
      <c r="I25" s="2">
        <f>COUNTIF($L$7:$L$13,"L")</f>
        <v>7</v>
      </c>
      <c r="J25" s="2">
        <f>COUNTIF($N$7:$N$13,"L")</f>
        <v>0</v>
      </c>
      <c r="K25" s="2">
        <f>COUNTIF($P$7:$P$13,"L")</f>
        <v>7</v>
      </c>
      <c r="L25" s="2">
        <f>COUNTIF($R$7:$R$13,"L")</f>
        <v>7</v>
      </c>
      <c r="M25" s="2">
        <f>COUNTIF($T$7:$T$13,"L")</f>
        <v>7</v>
      </c>
    </row>
    <row r="26" spans="4:14" x14ac:dyDescent="0.3">
      <c r="E26" s="72" t="s">
        <v>287</v>
      </c>
      <c r="F26" s="2">
        <f>COUNTIF($F$7:$F$13,"U")</f>
        <v>0</v>
      </c>
      <c r="G26" s="2">
        <f>COUNTIF($H$7:$H$13,"U")</f>
        <v>2</v>
      </c>
      <c r="H26" s="2">
        <f>COUNTIF($J$7:$J$13,"U")</f>
        <v>4</v>
      </c>
      <c r="I26" s="2">
        <f>COUNTIF($L$7:$L$13,"U")</f>
        <v>0</v>
      </c>
      <c r="J26" s="2">
        <f>COUNTIF($N$7:$N$13,"U")</f>
        <v>6</v>
      </c>
      <c r="K26" s="2">
        <f>COUNTIF($P$7:$P$13,"U")</f>
        <v>0</v>
      </c>
      <c r="L26" s="2">
        <f>COUNTIF($R$7:$R$13,"U")</f>
        <v>0</v>
      </c>
      <c r="M26" s="2">
        <f>COUNTIF($T$7:$T$13,"U")</f>
        <v>0</v>
      </c>
    </row>
    <row r="27" spans="4:14" x14ac:dyDescent="0.3">
      <c r="E27" s="72" t="s">
        <v>289</v>
      </c>
      <c r="F27" s="2">
        <f>COUNTIF($F$7:$F$13,"H")</f>
        <v>6</v>
      </c>
      <c r="G27" s="2">
        <f>COUNTIF($H$7:$H$13,"H")</f>
        <v>1</v>
      </c>
      <c r="H27" s="2">
        <f>COUNTIF($J$7:$J$13,"H")</f>
        <v>0</v>
      </c>
      <c r="I27" s="2">
        <f>COUNTIF($L$7:$L$13,"H")</f>
        <v>0</v>
      </c>
      <c r="J27" s="2">
        <f>COUNTIF($N$7:$N$13,"H")</f>
        <v>1</v>
      </c>
      <c r="K27" s="2">
        <f>COUNTIF($P$7:$P$13,"H")</f>
        <v>0</v>
      </c>
      <c r="L27" s="2">
        <f>COUNTIF($R$7:$R$13,"H")</f>
        <v>0</v>
      </c>
      <c r="M27" s="2">
        <f>COUNTIF($T$7:$T$13,"H")</f>
        <v>0</v>
      </c>
    </row>
    <row r="29" spans="4:14" ht="27" x14ac:dyDescent="0.3">
      <c r="D29" s="78"/>
      <c r="E29" s="79"/>
      <c r="F29" s="82" t="s">
        <v>283</v>
      </c>
      <c r="G29" s="82" t="s">
        <v>282</v>
      </c>
      <c r="H29" s="83" t="s">
        <v>52</v>
      </c>
      <c r="I29" s="82" t="s">
        <v>281</v>
      </c>
      <c r="J29" s="83" t="s">
        <v>50</v>
      </c>
      <c r="K29" s="83" t="s">
        <v>49</v>
      </c>
      <c r="L29" s="83" t="s">
        <v>279</v>
      </c>
      <c r="M29" s="82" t="s">
        <v>280</v>
      </c>
      <c r="N29" s="78"/>
    </row>
    <row r="30" spans="4:14" x14ac:dyDescent="0.3">
      <c r="D30" s="78"/>
      <c r="E30" s="79" t="s">
        <v>284</v>
      </c>
      <c r="F30" s="84">
        <f>COUNTIF($T$7:$T$13,"L")</f>
        <v>7</v>
      </c>
      <c r="G30" s="84">
        <f>COUNTIF($R$7:$R$13,"L")</f>
        <v>7</v>
      </c>
      <c r="H30" s="84">
        <f>COUNTIF($P$7:$P$13,"L")</f>
        <v>7</v>
      </c>
      <c r="I30" s="84">
        <f>COUNTIF($N$7:$N$13,"L")</f>
        <v>0</v>
      </c>
      <c r="J30" s="84">
        <f>COUNTIF($L$7:$L$13,"L")</f>
        <v>7</v>
      </c>
      <c r="K30" s="84">
        <f>COUNTIF($J$7:$J$13,"L")</f>
        <v>3</v>
      </c>
      <c r="L30" s="84">
        <f>COUNTIF($H$7:$H$13,"L")</f>
        <v>4</v>
      </c>
      <c r="M30" s="84">
        <f>COUNTIF($F$7:$F$13,"L")</f>
        <v>1</v>
      </c>
      <c r="N30" s="78"/>
    </row>
    <row r="31" spans="4:14" x14ac:dyDescent="0.3">
      <c r="D31" s="78"/>
      <c r="E31" s="79" t="s">
        <v>286</v>
      </c>
      <c r="F31" s="84">
        <f>COUNTIF($T$7:$T$13,"U")</f>
        <v>0</v>
      </c>
      <c r="G31" s="84">
        <f>COUNTIF($R$7:$R$13,"U")</f>
        <v>0</v>
      </c>
      <c r="H31" s="84">
        <f>COUNTIF($P$7:$P$13,"U")</f>
        <v>0</v>
      </c>
      <c r="I31" s="84">
        <f>COUNTIF($N$7:$N$13,"U")</f>
        <v>6</v>
      </c>
      <c r="J31" s="84">
        <f>COUNTIF($L$7:$L$13,"U")</f>
        <v>0</v>
      </c>
      <c r="K31" s="84">
        <f>COUNTIF($J$7:$J$13,"U")</f>
        <v>4</v>
      </c>
      <c r="L31" s="84">
        <f>COUNTIF($H$7:$H$13,"U")</f>
        <v>2</v>
      </c>
      <c r="M31" s="84">
        <f>COUNTIF($F$7:$F$13,"U")</f>
        <v>0</v>
      </c>
      <c r="N31" s="78"/>
    </row>
    <row r="32" spans="4:14" x14ac:dyDescent="0.3">
      <c r="D32" s="78"/>
      <c r="E32" s="79" t="s">
        <v>288</v>
      </c>
      <c r="F32" s="84">
        <f>COUNTIF($T$7:$T$13,"H")</f>
        <v>0</v>
      </c>
      <c r="G32" s="84">
        <f>COUNTIF($R$7:$R$13,"H")</f>
        <v>0</v>
      </c>
      <c r="H32" s="84">
        <f>COUNTIF($P$7:$P$13,"H")</f>
        <v>0</v>
      </c>
      <c r="I32" s="84">
        <f>COUNTIF($N$7:$N$13,"H")</f>
        <v>1</v>
      </c>
      <c r="J32" s="84">
        <f>COUNTIF($L$7:$L$13,"H")</f>
        <v>0</v>
      </c>
      <c r="K32" s="84">
        <f>COUNTIF($J$7:$J$13,"H")</f>
        <v>0</v>
      </c>
      <c r="L32" s="84">
        <f>COUNTIF($H$7:$H$13,"H")</f>
        <v>1</v>
      </c>
      <c r="M32" s="84">
        <f>COUNTIF($F$7:$F$13,"H")</f>
        <v>6</v>
      </c>
      <c r="N32" s="78"/>
    </row>
    <row r="33" spans="4:14" x14ac:dyDescent="0.3">
      <c r="D33" s="78"/>
      <c r="E33" s="81"/>
      <c r="F33" s="85"/>
      <c r="G33" s="85"/>
      <c r="H33" s="85"/>
      <c r="I33" s="85"/>
      <c r="J33" s="85"/>
      <c r="K33" s="85"/>
      <c r="L33" s="85"/>
      <c r="M33" s="85"/>
      <c r="N33" s="78"/>
    </row>
    <row r="34" spans="4:14" ht="27" x14ac:dyDescent="0.3">
      <c r="D34" s="78"/>
      <c r="E34" s="79"/>
      <c r="F34" s="82" t="s">
        <v>283</v>
      </c>
      <c r="G34" s="82" t="s">
        <v>282</v>
      </c>
      <c r="H34" s="83" t="s">
        <v>52</v>
      </c>
      <c r="I34" s="82" t="s">
        <v>281</v>
      </c>
      <c r="J34" s="83" t="s">
        <v>50</v>
      </c>
      <c r="K34" s="83" t="s">
        <v>49</v>
      </c>
      <c r="L34" s="83" t="s">
        <v>279</v>
      </c>
      <c r="M34" s="82" t="s">
        <v>280</v>
      </c>
      <c r="N34" s="78"/>
    </row>
    <row r="35" spans="4:14" x14ac:dyDescent="0.3">
      <c r="D35" s="78"/>
      <c r="E35" s="79" t="s">
        <v>284</v>
      </c>
      <c r="F35" s="80">
        <v>7</v>
      </c>
      <c r="G35" s="80">
        <v>7</v>
      </c>
      <c r="H35" s="80">
        <v>7</v>
      </c>
      <c r="I35" s="80">
        <v>0</v>
      </c>
      <c r="J35" s="80">
        <v>7</v>
      </c>
      <c r="K35" s="80">
        <v>3</v>
      </c>
      <c r="L35" s="80">
        <v>4</v>
      </c>
      <c r="M35" s="80">
        <v>1</v>
      </c>
      <c r="N35" s="78"/>
    </row>
    <row r="36" spans="4:14" x14ac:dyDescent="0.3">
      <c r="D36" s="78"/>
      <c r="E36" s="79" t="s">
        <v>286</v>
      </c>
      <c r="F36" s="80">
        <v>0</v>
      </c>
      <c r="G36" s="80">
        <v>0</v>
      </c>
      <c r="H36" s="80">
        <v>0</v>
      </c>
      <c r="I36" s="80">
        <v>6</v>
      </c>
      <c r="J36" s="80">
        <v>0</v>
      </c>
      <c r="K36" s="80">
        <v>4</v>
      </c>
      <c r="L36" s="80">
        <v>2</v>
      </c>
      <c r="M36" s="80">
        <v>0</v>
      </c>
      <c r="N36" s="78"/>
    </row>
    <row r="37" spans="4:14" x14ac:dyDescent="0.3">
      <c r="D37" s="78"/>
      <c r="E37" s="79" t="s">
        <v>288</v>
      </c>
      <c r="F37" s="80">
        <v>0</v>
      </c>
      <c r="G37" s="80">
        <v>0</v>
      </c>
      <c r="H37" s="80">
        <v>0</v>
      </c>
      <c r="I37" s="80">
        <v>1</v>
      </c>
      <c r="J37" s="80">
        <v>0</v>
      </c>
      <c r="K37" s="80">
        <v>0</v>
      </c>
      <c r="L37" s="80">
        <v>1</v>
      </c>
      <c r="M37" s="80">
        <v>6</v>
      </c>
      <c r="N37" s="78"/>
    </row>
    <row r="39" spans="4:14" ht="27" x14ac:dyDescent="0.3">
      <c r="E39" s="74"/>
      <c r="F39" s="73" t="s">
        <v>283</v>
      </c>
      <c r="G39" s="73" t="s">
        <v>282</v>
      </c>
      <c r="H39" s="71" t="s">
        <v>52</v>
      </c>
      <c r="I39" s="73" t="s">
        <v>281</v>
      </c>
      <c r="J39" s="71" t="s">
        <v>50</v>
      </c>
      <c r="K39" s="71" t="s">
        <v>49</v>
      </c>
      <c r="L39" s="71" t="s">
        <v>279</v>
      </c>
      <c r="M39" s="73" t="s">
        <v>280</v>
      </c>
    </row>
    <row r="40" spans="4:14" x14ac:dyDescent="0.3">
      <c r="E40" s="72" t="s">
        <v>285</v>
      </c>
      <c r="F40" s="75">
        <f>F35/7</f>
        <v>1</v>
      </c>
      <c r="G40" s="75">
        <f>G35/7</f>
        <v>1</v>
      </c>
      <c r="H40" s="75">
        <f t="shared" ref="H40:M40" si="10">H35/7</f>
        <v>1</v>
      </c>
      <c r="I40" s="75">
        <f t="shared" si="10"/>
        <v>0</v>
      </c>
      <c r="J40" s="75">
        <f t="shared" si="10"/>
        <v>1</v>
      </c>
      <c r="K40" s="75">
        <f t="shared" si="10"/>
        <v>0.42857142857142855</v>
      </c>
      <c r="L40" s="75">
        <f t="shared" si="10"/>
        <v>0.5714285714285714</v>
      </c>
      <c r="M40" s="75">
        <f t="shared" si="10"/>
        <v>0.14285714285714285</v>
      </c>
    </row>
    <row r="41" spans="4:14" x14ac:dyDescent="0.3">
      <c r="E41" s="72" t="s">
        <v>287</v>
      </c>
      <c r="F41" s="75">
        <f t="shared" ref="F41:M42" si="11">F36/7</f>
        <v>0</v>
      </c>
      <c r="G41" s="75">
        <f t="shared" si="11"/>
        <v>0</v>
      </c>
      <c r="H41" s="75">
        <f t="shared" si="11"/>
        <v>0</v>
      </c>
      <c r="I41" s="75">
        <f t="shared" si="11"/>
        <v>0.8571428571428571</v>
      </c>
      <c r="J41" s="75">
        <f t="shared" si="11"/>
        <v>0</v>
      </c>
      <c r="K41" s="75">
        <f t="shared" si="11"/>
        <v>0.5714285714285714</v>
      </c>
      <c r="L41" s="75">
        <f t="shared" si="11"/>
        <v>0.2857142857142857</v>
      </c>
      <c r="M41" s="75">
        <f t="shared" si="11"/>
        <v>0</v>
      </c>
    </row>
    <row r="42" spans="4:14" x14ac:dyDescent="0.3">
      <c r="E42" s="72" t="s">
        <v>289</v>
      </c>
      <c r="F42" s="75">
        <f t="shared" si="11"/>
        <v>0</v>
      </c>
      <c r="G42" s="75">
        <f t="shared" si="11"/>
        <v>0</v>
      </c>
      <c r="H42" s="75">
        <f t="shared" si="11"/>
        <v>0</v>
      </c>
      <c r="I42" s="75">
        <f t="shared" si="11"/>
        <v>0.14285714285714285</v>
      </c>
      <c r="J42" s="75">
        <f t="shared" si="11"/>
        <v>0</v>
      </c>
      <c r="K42" s="75">
        <f t="shared" si="11"/>
        <v>0</v>
      </c>
      <c r="L42" s="75">
        <f t="shared" si="11"/>
        <v>0.14285714285714285</v>
      </c>
      <c r="M42" s="75">
        <f t="shared" si="11"/>
        <v>0.8571428571428571</v>
      </c>
    </row>
  </sheetData>
  <sheetProtection algorithmName="SHA-512" hashValue="xtVJLZg9XdqPiHSo5XWdKjPRXQlvBwxIrpmbhyiqtvffAMZe/qQH78Dlups+lehj7DSi+p09DM731nBcnRQcRw==" saltValue="lmsnQCk01OIQwELz83C2eg==" spinCount="100000" sheet="1" objects="1" scenarios="1"/>
  <mergeCells count="33">
    <mergeCell ref="R1:S1"/>
    <mergeCell ref="T1:U1"/>
    <mergeCell ref="F2:G2"/>
    <mergeCell ref="H2:I2"/>
    <mergeCell ref="J2:K2"/>
    <mergeCell ref="L2:M2"/>
    <mergeCell ref="F1:G1"/>
    <mergeCell ref="H1:I1"/>
    <mergeCell ref="J1:K1"/>
    <mergeCell ref="L1:M1"/>
    <mergeCell ref="N1:O1"/>
    <mergeCell ref="P1:Q1"/>
    <mergeCell ref="N5:O5"/>
    <mergeCell ref="P5:Q5"/>
    <mergeCell ref="R2:S2"/>
    <mergeCell ref="R5:S5"/>
    <mergeCell ref="T5:U5"/>
    <mergeCell ref="T2:U2"/>
    <mergeCell ref="N2:O2"/>
    <mergeCell ref="P2:Q2"/>
    <mergeCell ref="B2:B3"/>
    <mergeCell ref="A2:A3"/>
    <mergeCell ref="H5:I5"/>
    <mergeCell ref="J5:K5"/>
    <mergeCell ref="L5:M5"/>
    <mergeCell ref="E2:E3"/>
    <mergeCell ref="C2:C3"/>
    <mergeCell ref="A5:A6"/>
    <mergeCell ref="B5:B6"/>
    <mergeCell ref="C5:C6"/>
    <mergeCell ref="E5:E6"/>
    <mergeCell ref="F5:G5"/>
    <mergeCell ref="D5:D6"/>
  </mergeCells>
  <phoneticPr fontId="2" type="noConversion"/>
  <conditionalFormatting sqref="F16:M22">
    <cfRule type="containsText" dxfId="0" priority="1" operator="containsText" text="L">
      <formula>NOT(ISERROR(SEARCH("L",F16)))</formula>
    </cfRule>
  </conditionalFormatting>
  <pageMargins left="0.7" right="0.7" top="0.75" bottom="0.75" header="0.3" footer="0.3"/>
  <pageSetup paperSize="9" orientation="portrait" horizontalDpi="300" verticalDpi="300" r:id="rId1"/>
  <ignoredErrors>
    <ignoredError sqref="G16 I23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5EC8ACB1-7121-4455-98B7-C56130D6BD4D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Symbols" iconId="2"/>
              <x14:cfIcon iconSet="3Symbols" iconId="1"/>
              <x14:cfIcon iconSet="3Symbols" iconId="0"/>
              <x14:cfIcon iconSet="4TrafficLights" iconId="0"/>
            </x14:iconSet>
          </x14:cfRule>
          <xm:sqref>F16:M22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N18" sqref="N18"/>
    </sheetView>
  </sheetViews>
  <sheetFormatPr defaultRowHeight="16.5" x14ac:dyDescent="0.3"/>
  <cols>
    <col min="4" max="4" width="10.5" style="1" customWidth="1"/>
    <col min="5" max="5" width="4" customWidth="1"/>
    <col min="6" max="6" width="19.5" customWidth="1"/>
    <col min="7" max="7" width="10.75" customWidth="1"/>
    <col min="8" max="8" width="12.875" customWidth="1"/>
    <col min="13" max="13" width="9.25" customWidth="1"/>
    <col min="14" max="16" width="10.875" customWidth="1"/>
    <col min="21" max="21" width="3.25" customWidth="1"/>
  </cols>
  <sheetData>
    <row r="1" spans="1:20" x14ac:dyDescent="0.3">
      <c r="A1" s="131" t="s">
        <v>14</v>
      </c>
      <c r="B1" s="131" t="s">
        <v>16</v>
      </c>
      <c r="C1" s="131" t="s">
        <v>15</v>
      </c>
      <c r="D1" s="131" t="s">
        <v>124</v>
      </c>
      <c r="E1" s="9"/>
    </row>
    <row r="2" spans="1:20" x14ac:dyDescent="0.3">
      <c r="A2" s="131"/>
      <c r="B2" s="131"/>
      <c r="C2" s="131"/>
      <c r="D2" s="131"/>
      <c r="E2" s="9"/>
    </row>
    <row r="3" spans="1:20" x14ac:dyDescent="0.3">
      <c r="A3" s="26">
        <v>186</v>
      </c>
      <c r="B3" s="26" t="s">
        <v>56</v>
      </c>
      <c r="C3" s="26">
        <v>2021</v>
      </c>
      <c r="D3" s="15" t="s">
        <v>75</v>
      </c>
      <c r="F3" t="s">
        <v>215</v>
      </c>
    </row>
    <row r="4" spans="1:20" x14ac:dyDescent="0.3">
      <c r="A4" s="26">
        <v>306</v>
      </c>
      <c r="B4" s="26" t="s">
        <v>57</v>
      </c>
      <c r="C4" s="26">
        <v>2019</v>
      </c>
      <c r="D4" s="15" t="s">
        <v>70</v>
      </c>
      <c r="F4" t="s">
        <v>215</v>
      </c>
    </row>
    <row r="5" spans="1:20" x14ac:dyDescent="0.3">
      <c r="A5" s="26">
        <v>483</v>
      </c>
      <c r="B5" s="26" t="s">
        <v>59</v>
      </c>
      <c r="C5" s="26">
        <v>2016</v>
      </c>
      <c r="D5" s="3" t="s">
        <v>17</v>
      </c>
      <c r="F5" t="s">
        <v>215</v>
      </c>
    </row>
    <row r="6" spans="1:20" ht="17.45" customHeight="1" x14ac:dyDescent="0.3">
      <c r="A6" s="26">
        <v>3129</v>
      </c>
      <c r="B6" s="26" t="s">
        <v>66</v>
      </c>
      <c r="C6" s="26">
        <v>2013</v>
      </c>
      <c r="D6" s="3" t="s">
        <v>70</v>
      </c>
      <c r="F6" t="s">
        <v>215</v>
      </c>
    </row>
    <row r="7" spans="1:20" ht="33" x14ac:dyDescent="0.3">
      <c r="A7" s="26">
        <v>700</v>
      </c>
      <c r="B7" s="26" t="s">
        <v>61</v>
      </c>
      <c r="C7" s="26">
        <v>2013</v>
      </c>
      <c r="D7" s="4" t="s">
        <v>177</v>
      </c>
      <c r="F7" t="s">
        <v>215</v>
      </c>
    </row>
    <row r="9" spans="1:20" ht="34.9" customHeight="1" x14ac:dyDescent="0.3">
      <c r="A9" s="26">
        <v>707</v>
      </c>
      <c r="B9" s="26" t="s">
        <v>224</v>
      </c>
      <c r="C9" s="26">
        <v>2013</v>
      </c>
      <c r="D9" s="4" t="s">
        <v>265</v>
      </c>
      <c r="F9" s="2"/>
      <c r="G9" s="88" t="s">
        <v>4</v>
      </c>
      <c r="H9" s="88"/>
      <c r="I9" s="90" t="s">
        <v>227</v>
      </c>
      <c r="J9" s="88"/>
      <c r="K9" s="90" t="s">
        <v>228</v>
      </c>
      <c r="L9" s="88"/>
      <c r="M9" s="90" t="s">
        <v>229</v>
      </c>
      <c r="N9" s="88"/>
      <c r="O9" s="88" t="s">
        <v>12</v>
      </c>
    </row>
    <row r="10" spans="1:20" x14ac:dyDescent="0.3">
      <c r="D10"/>
      <c r="F10" s="2" t="s">
        <v>1</v>
      </c>
      <c r="G10" s="88">
        <v>44</v>
      </c>
      <c r="H10" s="88"/>
      <c r="I10" s="88">
        <v>29</v>
      </c>
      <c r="J10" s="88"/>
      <c r="K10" s="88">
        <v>52</v>
      </c>
      <c r="L10" s="88"/>
      <c r="M10" s="88">
        <v>48</v>
      </c>
      <c r="N10" s="88"/>
      <c r="O10" s="88"/>
    </row>
    <row r="11" spans="1:20" x14ac:dyDescent="0.3">
      <c r="D11"/>
      <c r="F11" s="2"/>
      <c r="G11" s="2" t="s">
        <v>225</v>
      </c>
      <c r="H11" s="2" t="s">
        <v>226</v>
      </c>
      <c r="I11" s="2" t="s">
        <v>225</v>
      </c>
      <c r="J11" s="2" t="s">
        <v>226</v>
      </c>
      <c r="K11" s="2" t="s">
        <v>225</v>
      </c>
      <c r="L11" s="2" t="s">
        <v>226</v>
      </c>
      <c r="M11" s="2" t="s">
        <v>225</v>
      </c>
      <c r="N11" s="2" t="s">
        <v>226</v>
      </c>
      <c r="O11" s="88"/>
    </row>
    <row r="12" spans="1:20" s="51" customFormat="1" x14ac:dyDescent="0.3">
      <c r="F12" s="52" t="s">
        <v>230</v>
      </c>
      <c r="G12" s="52">
        <v>13965</v>
      </c>
      <c r="H12" s="52" t="s">
        <v>240</v>
      </c>
      <c r="I12" s="52">
        <v>6475</v>
      </c>
      <c r="J12" s="52" t="s">
        <v>241</v>
      </c>
      <c r="K12" s="52">
        <v>17018</v>
      </c>
      <c r="L12" s="52" t="s">
        <v>253</v>
      </c>
      <c r="M12" s="52">
        <v>20314</v>
      </c>
      <c r="N12" s="52" t="s">
        <v>259</v>
      </c>
      <c r="O12" s="53" t="s">
        <v>76</v>
      </c>
      <c r="Q12" s="162" t="s">
        <v>274</v>
      </c>
      <c r="R12" s="163"/>
      <c r="S12" s="163"/>
      <c r="T12" s="163"/>
    </row>
    <row r="13" spans="1:20" s="51" customFormat="1" x14ac:dyDescent="0.3">
      <c r="F13" s="54" t="s">
        <v>231</v>
      </c>
      <c r="G13" s="54">
        <v>4647</v>
      </c>
      <c r="H13" s="54" t="s">
        <v>242</v>
      </c>
      <c r="I13" s="54">
        <v>322</v>
      </c>
      <c r="J13" s="54" t="s">
        <v>247</v>
      </c>
      <c r="K13" s="54">
        <v>6164</v>
      </c>
      <c r="L13" s="54" t="s">
        <v>254</v>
      </c>
      <c r="M13" s="54">
        <v>7376</v>
      </c>
      <c r="N13" s="54" t="s">
        <v>260</v>
      </c>
      <c r="O13" s="54" t="s">
        <v>76</v>
      </c>
      <c r="Q13" s="163"/>
      <c r="R13" s="163"/>
      <c r="S13" s="163"/>
      <c r="T13" s="163"/>
    </row>
    <row r="14" spans="1:20" s="51" customFormat="1" x14ac:dyDescent="0.3">
      <c r="F14" s="54" t="s">
        <v>232</v>
      </c>
      <c r="G14" s="54">
        <v>2268</v>
      </c>
      <c r="H14" s="54" t="s">
        <v>243</v>
      </c>
      <c r="I14" s="54">
        <v>1501</v>
      </c>
      <c r="J14" s="54" t="s">
        <v>248</v>
      </c>
      <c r="K14" s="54">
        <v>1741</v>
      </c>
      <c r="L14" s="54" t="s">
        <v>255</v>
      </c>
      <c r="M14" s="54">
        <v>2828</v>
      </c>
      <c r="N14" s="54" t="s">
        <v>261</v>
      </c>
      <c r="O14" s="54" t="s">
        <v>76</v>
      </c>
      <c r="Q14" s="163"/>
      <c r="R14" s="163"/>
      <c r="S14" s="163"/>
      <c r="T14" s="163"/>
    </row>
    <row r="15" spans="1:20" s="51" customFormat="1" x14ac:dyDescent="0.3">
      <c r="F15" s="54" t="s">
        <v>233</v>
      </c>
      <c r="G15" s="54">
        <v>0</v>
      </c>
      <c r="H15" s="54"/>
      <c r="I15" s="54">
        <v>0</v>
      </c>
      <c r="J15" s="54"/>
      <c r="K15" s="54">
        <v>0</v>
      </c>
      <c r="L15" s="54"/>
      <c r="M15" s="54">
        <v>1457</v>
      </c>
      <c r="N15" s="54"/>
      <c r="O15" s="54" t="s">
        <v>252</v>
      </c>
      <c r="Q15" s="163"/>
      <c r="R15" s="163"/>
      <c r="S15" s="163"/>
      <c r="T15" s="163"/>
    </row>
    <row r="16" spans="1:20" s="51" customFormat="1" x14ac:dyDescent="0.3">
      <c r="F16" s="54" t="s">
        <v>235</v>
      </c>
      <c r="G16" s="54">
        <v>1951</v>
      </c>
      <c r="H16" s="54"/>
      <c r="I16" s="54">
        <v>373</v>
      </c>
      <c r="J16" s="54"/>
      <c r="K16" s="54">
        <v>1369</v>
      </c>
      <c r="L16" s="54"/>
      <c r="M16" s="54">
        <v>1541</v>
      </c>
      <c r="N16" s="54"/>
      <c r="O16" s="54" t="s">
        <v>252</v>
      </c>
      <c r="Q16" s="163"/>
      <c r="R16" s="163"/>
      <c r="S16" s="163"/>
      <c r="T16" s="163"/>
    </row>
    <row r="17" spans="1:20" s="51" customFormat="1" x14ac:dyDescent="0.3">
      <c r="F17" s="54" t="s">
        <v>234</v>
      </c>
      <c r="G17" s="54">
        <v>442</v>
      </c>
      <c r="H17" s="54" t="s">
        <v>244</v>
      </c>
      <c r="I17" s="54">
        <v>450</v>
      </c>
      <c r="J17" s="54" t="s">
        <v>249</v>
      </c>
      <c r="K17" s="54">
        <v>547</v>
      </c>
      <c r="L17" s="54" t="s">
        <v>256</v>
      </c>
      <c r="M17" s="54">
        <v>632</v>
      </c>
      <c r="N17" s="54" t="s">
        <v>262</v>
      </c>
      <c r="O17" s="54" t="s">
        <v>76</v>
      </c>
      <c r="Q17" s="163"/>
      <c r="R17" s="163"/>
      <c r="S17" s="163"/>
      <c r="T17" s="163"/>
    </row>
    <row r="18" spans="1:20" s="51" customFormat="1" x14ac:dyDescent="0.3">
      <c r="F18" s="54" t="s">
        <v>236</v>
      </c>
      <c r="G18" s="54">
        <v>0</v>
      </c>
      <c r="H18" s="54"/>
      <c r="I18" s="54">
        <v>755</v>
      </c>
      <c r="J18" s="54"/>
      <c r="K18" s="54">
        <v>0</v>
      </c>
      <c r="L18" s="54"/>
      <c r="M18" s="54">
        <v>0</v>
      </c>
      <c r="N18" s="54"/>
      <c r="O18" s="54" t="s">
        <v>252</v>
      </c>
      <c r="Q18" s="163"/>
      <c r="R18" s="163"/>
      <c r="S18" s="163"/>
      <c r="T18" s="163"/>
    </row>
    <row r="19" spans="1:20" s="51" customFormat="1" x14ac:dyDescent="0.3">
      <c r="F19" s="54" t="s">
        <v>237</v>
      </c>
      <c r="G19" s="54">
        <v>106</v>
      </c>
      <c r="H19" s="54"/>
      <c r="I19" s="54">
        <v>106</v>
      </c>
      <c r="J19" s="54"/>
      <c r="K19" s="54">
        <v>226</v>
      </c>
      <c r="L19" s="54"/>
      <c r="M19" s="54">
        <v>226</v>
      </c>
      <c r="N19" s="54"/>
      <c r="O19" s="54" t="s">
        <v>252</v>
      </c>
      <c r="Q19" s="163"/>
      <c r="R19" s="163"/>
      <c r="S19" s="163"/>
      <c r="T19" s="163"/>
    </row>
    <row r="20" spans="1:20" s="51" customFormat="1" x14ac:dyDescent="0.3">
      <c r="F20" s="54" t="s">
        <v>238</v>
      </c>
      <c r="G20" s="54">
        <v>1286</v>
      </c>
      <c r="H20" s="54" t="s">
        <v>245</v>
      </c>
      <c r="I20" s="54">
        <v>0</v>
      </c>
      <c r="J20" s="54" t="s">
        <v>250</v>
      </c>
      <c r="K20" s="54">
        <v>3215</v>
      </c>
      <c r="L20" s="54" t="s">
        <v>257</v>
      </c>
      <c r="M20" s="54">
        <v>2572</v>
      </c>
      <c r="N20" s="54" t="s">
        <v>263</v>
      </c>
      <c r="O20" s="54" t="s">
        <v>76</v>
      </c>
      <c r="Q20" s="163"/>
      <c r="R20" s="163"/>
      <c r="S20" s="163"/>
      <c r="T20" s="163"/>
    </row>
    <row r="21" spans="1:20" s="51" customFormat="1" x14ac:dyDescent="0.3">
      <c r="F21" s="54" t="s">
        <v>239</v>
      </c>
      <c r="G21" s="54">
        <v>990</v>
      </c>
      <c r="H21" s="54" t="s">
        <v>246</v>
      </c>
      <c r="I21" s="54">
        <v>814</v>
      </c>
      <c r="J21" s="54" t="s">
        <v>251</v>
      </c>
      <c r="K21" s="54">
        <v>2083</v>
      </c>
      <c r="L21" s="54" t="s">
        <v>258</v>
      </c>
      <c r="M21" s="54">
        <v>1877</v>
      </c>
      <c r="N21" s="54" t="s">
        <v>264</v>
      </c>
      <c r="O21" s="54" t="s">
        <v>76</v>
      </c>
      <c r="Q21" s="163"/>
      <c r="R21" s="163"/>
      <c r="S21" s="163"/>
      <c r="T21" s="163"/>
    </row>
    <row r="23" spans="1:20" x14ac:dyDescent="0.3">
      <c r="A23" s="26">
        <v>3129</v>
      </c>
      <c r="B23" s="26" t="s">
        <v>66</v>
      </c>
      <c r="C23" s="26">
        <v>2013</v>
      </c>
      <c r="D23" s="3" t="s">
        <v>70</v>
      </c>
      <c r="F23" t="s">
        <v>215</v>
      </c>
    </row>
    <row r="24" spans="1:20" ht="17.45" customHeight="1" x14ac:dyDescent="0.3">
      <c r="A24" s="26">
        <v>306</v>
      </c>
      <c r="B24" s="26" t="s">
        <v>57</v>
      </c>
      <c r="C24" s="26">
        <v>2019</v>
      </c>
      <c r="D24" s="15" t="s">
        <v>70</v>
      </c>
      <c r="F24" t="s">
        <v>215</v>
      </c>
    </row>
    <row r="25" spans="1:20" x14ac:dyDescent="0.3">
      <c r="A25" s="26">
        <v>483</v>
      </c>
      <c r="B25" s="26" t="s">
        <v>59</v>
      </c>
      <c r="C25" s="26">
        <v>2016</v>
      </c>
      <c r="D25" s="3" t="s">
        <v>17</v>
      </c>
      <c r="F25" t="s">
        <v>215</v>
      </c>
    </row>
    <row r="26" spans="1:20" x14ac:dyDescent="0.3">
      <c r="A26" s="26">
        <v>991</v>
      </c>
      <c r="B26" s="26" t="s">
        <v>63</v>
      </c>
      <c r="C26" s="26">
        <v>2009</v>
      </c>
      <c r="D26" s="3" t="s">
        <v>17</v>
      </c>
      <c r="F26" t="s">
        <v>215</v>
      </c>
    </row>
    <row r="27" spans="1:20" x14ac:dyDescent="0.3">
      <c r="A27" s="26"/>
      <c r="B27" s="26"/>
      <c r="C27" s="26"/>
      <c r="D27" s="3"/>
    </row>
    <row r="28" spans="1:20" x14ac:dyDescent="0.3">
      <c r="A28" s="26">
        <v>1096</v>
      </c>
      <c r="B28" s="26" t="s">
        <v>0</v>
      </c>
      <c r="C28" s="26">
        <v>2008</v>
      </c>
      <c r="D28" s="3" t="s">
        <v>17</v>
      </c>
      <c r="F28" s="88" t="s">
        <v>18</v>
      </c>
      <c r="G28" s="88"/>
      <c r="H28" s="88"/>
      <c r="I28" s="88"/>
      <c r="J28" s="88"/>
      <c r="K28" s="88"/>
      <c r="L28" s="88"/>
      <c r="M28" s="88"/>
    </row>
    <row r="29" spans="1:20" ht="17.45" customHeight="1" x14ac:dyDescent="0.3">
      <c r="F29" s="3"/>
      <c r="G29" s="88" t="s">
        <v>4</v>
      </c>
      <c r="H29" s="88"/>
      <c r="I29" s="88"/>
      <c r="J29" s="88" t="s">
        <v>293</v>
      </c>
      <c r="K29" s="88"/>
      <c r="L29" s="88"/>
      <c r="M29" s="88" t="s">
        <v>12</v>
      </c>
    </row>
    <row r="30" spans="1:20" x14ac:dyDescent="0.3">
      <c r="F30" s="3" t="s">
        <v>1</v>
      </c>
      <c r="G30" s="88">
        <v>40</v>
      </c>
      <c r="H30" s="88"/>
      <c r="I30" s="88"/>
      <c r="J30" s="88">
        <v>14</v>
      </c>
      <c r="K30" s="88"/>
      <c r="L30" s="88"/>
      <c r="M30" s="88"/>
    </row>
    <row r="31" spans="1:20" ht="17.45" customHeight="1" x14ac:dyDescent="0.3">
      <c r="F31" s="12" t="s">
        <v>19</v>
      </c>
      <c r="G31" s="13">
        <v>6103</v>
      </c>
      <c r="H31" s="13" t="s">
        <v>27</v>
      </c>
      <c r="I31" s="13">
        <v>1698</v>
      </c>
      <c r="J31" s="13">
        <v>6808</v>
      </c>
      <c r="K31" s="13" t="s">
        <v>27</v>
      </c>
      <c r="L31" s="13">
        <v>2324</v>
      </c>
      <c r="M31" s="14">
        <v>0.3</v>
      </c>
    </row>
    <row r="32" spans="1:20" x14ac:dyDescent="0.3">
      <c r="F32" s="3" t="s">
        <v>20</v>
      </c>
      <c r="G32" s="6">
        <v>226</v>
      </c>
      <c r="H32" s="6" t="s">
        <v>27</v>
      </c>
      <c r="I32" s="6">
        <v>69</v>
      </c>
      <c r="J32" s="6">
        <v>290</v>
      </c>
      <c r="K32" s="6" t="s">
        <v>27</v>
      </c>
      <c r="L32" s="6">
        <v>94</v>
      </c>
      <c r="M32" s="5">
        <v>0.02</v>
      </c>
    </row>
    <row r="33" spans="4:13" x14ac:dyDescent="0.3">
      <c r="F33" s="3" t="s">
        <v>22</v>
      </c>
      <c r="G33" s="6">
        <v>504</v>
      </c>
      <c r="H33" s="6" t="s">
        <v>27</v>
      </c>
      <c r="I33" s="6">
        <v>248</v>
      </c>
      <c r="J33" s="6">
        <v>793</v>
      </c>
      <c r="K33" s="6" t="s">
        <v>27</v>
      </c>
      <c r="L33" s="6">
        <v>330</v>
      </c>
      <c r="M33" s="5">
        <v>5.0000000000000001E-3</v>
      </c>
    </row>
    <row r="34" spans="4:13" x14ac:dyDescent="0.3">
      <c r="F34" s="3" t="s">
        <v>21</v>
      </c>
      <c r="G34" s="6">
        <v>111</v>
      </c>
      <c r="H34" s="6" t="s">
        <v>27</v>
      </c>
      <c r="I34" s="6">
        <v>207</v>
      </c>
      <c r="J34" s="6">
        <v>107</v>
      </c>
      <c r="K34" s="6" t="s">
        <v>27</v>
      </c>
      <c r="L34" s="6">
        <v>201</v>
      </c>
      <c r="M34" s="5">
        <v>0.9</v>
      </c>
    </row>
    <row r="35" spans="4:13" x14ac:dyDescent="0.3">
      <c r="F35" s="3" t="s">
        <v>26</v>
      </c>
      <c r="G35" s="6">
        <v>1297</v>
      </c>
      <c r="H35" s="6" t="s">
        <v>27</v>
      </c>
      <c r="I35" s="6">
        <v>409</v>
      </c>
      <c r="J35" s="6">
        <v>1599</v>
      </c>
      <c r="K35" s="6" t="s">
        <v>27</v>
      </c>
      <c r="L35" s="6">
        <v>501</v>
      </c>
      <c r="M35" s="5">
        <v>0.04</v>
      </c>
    </row>
    <row r="36" spans="4:13" x14ac:dyDescent="0.3">
      <c r="F36" s="3" t="s">
        <v>25</v>
      </c>
      <c r="G36" s="6">
        <v>2647</v>
      </c>
      <c r="H36" s="6" t="s">
        <v>27</v>
      </c>
      <c r="I36" s="6">
        <v>976</v>
      </c>
      <c r="J36" s="6">
        <v>1827</v>
      </c>
      <c r="K36" s="6" t="s">
        <v>27</v>
      </c>
      <c r="L36" s="6">
        <v>728</v>
      </c>
      <c r="M36" s="5">
        <v>2E-3</v>
      </c>
    </row>
    <row r="37" spans="4:13" x14ac:dyDescent="0.3">
      <c r="F37" s="3" t="s">
        <v>23</v>
      </c>
      <c r="G37" s="6">
        <v>699</v>
      </c>
      <c r="H37" s="6" t="s">
        <v>27</v>
      </c>
      <c r="I37" s="6">
        <v>493</v>
      </c>
      <c r="J37" s="6">
        <v>1629</v>
      </c>
      <c r="K37" s="6" t="s">
        <v>27</v>
      </c>
      <c r="L37" s="6">
        <v>1097</v>
      </c>
      <c r="M37" s="5">
        <v>5.0000000000000001E-3</v>
      </c>
    </row>
    <row r="38" spans="4:13" ht="16.5" customHeight="1" x14ac:dyDescent="0.3">
      <c r="F38" s="3" t="s">
        <v>24</v>
      </c>
      <c r="G38" s="6">
        <v>419</v>
      </c>
      <c r="H38" s="6" t="s">
        <v>27</v>
      </c>
      <c r="I38" s="6">
        <v>292</v>
      </c>
      <c r="J38" s="6">
        <v>617</v>
      </c>
      <c r="K38" s="6" t="s">
        <v>27</v>
      </c>
      <c r="L38" s="6">
        <v>292</v>
      </c>
      <c r="M38" s="5">
        <v>0.03</v>
      </c>
    </row>
    <row r="40" spans="4:13" x14ac:dyDescent="0.3">
      <c r="D40"/>
    </row>
    <row r="41" spans="4:13" x14ac:dyDescent="0.3">
      <c r="D41"/>
    </row>
    <row r="42" spans="4:13" x14ac:dyDescent="0.3">
      <c r="D42"/>
    </row>
    <row r="43" spans="4:13" x14ac:dyDescent="0.3">
      <c r="D43"/>
    </row>
    <row r="44" spans="4:13" x14ac:dyDescent="0.3">
      <c r="D44"/>
    </row>
    <row r="45" spans="4:13" x14ac:dyDescent="0.3">
      <c r="D45"/>
    </row>
  </sheetData>
  <sheetProtection algorithmName="SHA-512" hashValue="kqiyZHLVojJeOempHVlZq4CRtBouTn/uKWq+OKT4Yhe6oe04MdxZnRtmiSHIedEfLJYgK3mlX9DKpVNQDCEnEA==" saltValue="YL1sxHeHFD6izNMmcBdoTw==" spinCount="100000" sheet="1" objects="1" scenarios="1"/>
  <mergeCells count="20">
    <mergeCell ref="O9:O11"/>
    <mergeCell ref="G9:H9"/>
    <mergeCell ref="I9:J9"/>
    <mergeCell ref="K9:L9"/>
    <mergeCell ref="M9:N9"/>
    <mergeCell ref="G10:H10"/>
    <mergeCell ref="I10:J10"/>
    <mergeCell ref="K10:L10"/>
    <mergeCell ref="M10:N10"/>
    <mergeCell ref="A1:A2"/>
    <mergeCell ref="B1:B2"/>
    <mergeCell ref="C1:C2"/>
    <mergeCell ref="D1:D2"/>
    <mergeCell ref="F28:M28"/>
    <mergeCell ref="Q12:T21"/>
    <mergeCell ref="G29:I29"/>
    <mergeCell ref="J29:L29"/>
    <mergeCell ref="M29:M30"/>
    <mergeCell ref="G30:I30"/>
    <mergeCell ref="J30:L3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L 안전성_합병증</vt:lpstr>
      <vt:lpstr>L 효과성_종양학적 결과</vt:lpstr>
      <vt:lpstr>L 효과성_신기능 결과</vt:lpstr>
      <vt:lpstr>L 효과성_환자만족도_삶의 질</vt:lpstr>
      <vt:lpstr>L 효과성_이차지표</vt:lpstr>
      <vt:lpstr>L) 비뚤림위험평가</vt:lpstr>
      <vt:lpstr>L 경제성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2023-06-14T06:43:01Z</dcterms:created>
  <dcterms:modified xsi:type="dcterms:W3CDTF">2023-12-22T05:44:25Z</dcterms:modified>
</cp:coreProperties>
</file>