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JV7paTfBCUU/aO/g73n3jzNxClZNXduzmTPBjx4DxEDF9OfKonJsEmPR9y/XX5GkPqZ8M3ApUmC507wvkwXoiQ==" saltValue="oWXjwuKHCdZM+rAwxEO9Qg==" spinCount="100000"/>
  <workbookPr defaultThemeVersion="164011"/>
  <mc:AlternateContent xmlns:mc="http://schemas.openxmlformats.org/markup-compatibility/2006">
    <mc:Choice Requires="x15">
      <x15ac:absPath xmlns:x15ac="http://schemas.microsoft.com/office/spreadsheetml/2010/11/ac" url="D:\바탕화면\업무\1. 재평가\4. 개흉개복\10. 최종보고서\2차검독\새 폴더\"/>
    </mc:Choice>
  </mc:AlternateContent>
  <bookViews>
    <workbookView xWindow="0" yWindow="0" windowWidth="28800" windowHeight="11265" tabRatio="866" activeTab="1"/>
  </bookViews>
  <sheets>
    <sheet name="개흉_최종선택(15편)_선택문헌특성" sheetId="10" r:id="rId1"/>
    <sheet name="개흉_안전성" sheetId="2" r:id="rId2"/>
    <sheet name="개흉_효과성" sheetId="3" r:id="rId3"/>
    <sheet name="개복_최종선택(75편)_선택문헌특성" sheetId="11" r:id="rId4"/>
    <sheet name="개복_안전성" sheetId="7" r:id="rId5"/>
    <sheet name="개복_효과성" sheetId="8" r:id="rId6"/>
  </sheets>
  <definedNames>
    <definedName name="_xlnm._FilterDatabase" localSheetId="4" hidden="1">개복_안전성!$A$5:$AI$224</definedName>
    <definedName name="_xlnm._FilterDatabase" localSheetId="3" hidden="1">'개복_최종선택(75편)_선택문헌특성'!$A$3:$AG$79</definedName>
    <definedName name="_xlnm._FilterDatabase" localSheetId="5" hidden="1">개복_효과성!$A$5:$AM$392</definedName>
    <definedName name="_xlnm._FilterDatabase" localSheetId="1" hidden="1">개흉_안전성!$A$5:$AJ$54</definedName>
    <definedName name="_xlnm._FilterDatabase" localSheetId="0" hidden="1">'개흉_최종선택(15편)_선택문헌특성'!$A$4:$AF$15</definedName>
    <definedName name="_xlnm._FilterDatabase" localSheetId="2" hidden="1">개흉_효과성!$A$5:$AJ$114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57" i="8" l="1"/>
  <c r="T557" i="8"/>
  <c r="N557" i="8"/>
  <c r="AC554" i="8"/>
  <c r="T554" i="8"/>
  <c r="N554" i="8"/>
  <c r="T435" i="8"/>
  <c r="N435" i="8"/>
  <c r="AB300" i="7"/>
  <c r="T300" i="7"/>
  <c r="N300" i="7"/>
  <c r="AB298" i="7"/>
  <c r="N298" i="7"/>
  <c r="AB297" i="7"/>
  <c r="T297" i="7"/>
  <c r="N297" i="7"/>
  <c r="AB294" i="7"/>
  <c r="T294" i="7"/>
  <c r="N294" i="7"/>
  <c r="AB293" i="7"/>
  <c r="T293" i="7"/>
  <c r="N293" i="7"/>
  <c r="AF80" i="11" l="1"/>
  <c r="U11" i="2" l="1"/>
  <c r="O11" i="2"/>
  <c r="Y10" i="3"/>
  <c r="Y9" i="3"/>
  <c r="Y8" i="3"/>
  <c r="Y7" i="3"/>
  <c r="Y6" i="3"/>
  <c r="S10" i="3"/>
  <c r="S9" i="3"/>
  <c r="S8" i="3"/>
  <c r="S7" i="3"/>
  <c r="S6" i="3"/>
</calcChain>
</file>

<file path=xl/comments1.xml><?xml version="1.0" encoding="utf-8"?>
<comments xmlns="http://schemas.openxmlformats.org/spreadsheetml/2006/main">
  <authors>
    <author>USER</author>
    <author>user</author>
  </authors>
  <commentList>
    <comment ref="E3" authorId="0" shapeId="0">
      <text>
        <r>
          <rPr>
            <sz val="9"/>
            <color indexed="81"/>
            <rFont val="Tahoma"/>
            <family val="2"/>
          </rPr>
          <t>1=</t>
        </r>
        <r>
          <rPr>
            <sz val="9"/>
            <color indexed="81"/>
            <rFont val="돋움"/>
            <family val="3"/>
            <charset val="129"/>
          </rPr>
          <t xml:space="preserve">무치료
</t>
        </r>
        <r>
          <rPr>
            <sz val="9"/>
            <color indexed="81"/>
            <rFont val="Tahoma"/>
            <family val="2"/>
          </rPr>
          <t xml:space="preserve">2=IV </t>
        </r>
        <r>
          <rPr>
            <sz val="9"/>
            <color indexed="81"/>
            <rFont val="돋움"/>
            <family val="3"/>
            <charset val="129"/>
          </rPr>
          <t>주입</t>
        </r>
        <r>
          <rPr>
            <sz val="9"/>
            <color indexed="81"/>
            <rFont val="Tahoma"/>
            <family val="2"/>
          </rPr>
          <t xml:space="preserve">
3=IV PCA
4=epidural analgesia
5=epidural PCA
6=continuous epidural infusion
7=nerve block
8=intrathecal infusion
9=conventional/oral/parental
10=saline; placebo</t>
        </r>
      </text>
    </comment>
    <comment ref="J4" authorId="0" shapeId="0">
      <text>
        <r>
          <rPr>
            <sz val="9"/>
            <color indexed="81"/>
            <rFont val="Tahoma"/>
            <family val="2"/>
          </rPr>
          <t>1=</t>
        </r>
        <r>
          <rPr>
            <sz val="9"/>
            <color indexed="81"/>
            <rFont val="돋움"/>
            <family val="3"/>
            <charset val="129"/>
          </rPr>
          <t>시술</t>
        </r>
        <r>
          <rPr>
            <sz val="9"/>
            <color indexed="81"/>
            <rFont val="Tahoma"/>
            <family val="2"/>
          </rPr>
          <t xml:space="preserve"> </t>
        </r>
        <r>
          <rPr>
            <sz val="9"/>
            <color indexed="81"/>
            <rFont val="돋움"/>
            <family val="3"/>
            <charset val="129"/>
          </rPr>
          <t>관련</t>
        </r>
        <r>
          <rPr>
            <sz val="9"/>
            <color indexed="81"/>
            <rFont val="Tahoma"/>
            <family val="2"/>
          </rPr>
          <t xml:space="preserve"> </t>
        </r>
        <r>
          <rPr>
            <sz val="9"/>
            <color indexed="81"/>
            <rFont val="돋움"/>
            <family val="3"/>
            <charset val="129"/>
          </rPr>
          <t xml:space="preserve">합병증
</t>
        </r>
        <r>
          <rPr>
            <sz val="9"/>
            <color indexed="81"/>
            <rFont val="Tahoma"/>
            <family val="2"/>
          </rPr>
          <t>2=</t>
        </r>
        <r>
          <rPr>
            <sz val="9"/>
            <color indexed="81"/>
            <rFont val="돋움"/>
            <family val="3"/>
            <charset val="129"/>
          </rPr>
          <t>약물</t>
        </r>
        <r>
          <rPr>
            <sz val="9"/>
            <color indexed="81"/>
            <rFont val="Tahoma"/>
            <family val="2"/>
          </rPr>
          <t xml:space="preserve"> </t>
        </r>
        <r>
          <rPr>
            <sz val="9"/>
            <color indexed="81"/>
            <rFont val="돋움"/>
            <family val="3"/>
            <charset val="129"/>
          </rPr>
          <t>부작용</t>
        </r>
        <r>
          <rPr>
            <sz val="9"/>
            <color indexed="81"/>
            <rFont val="Tahoma"/>
            <family val="2"/>
          </rPr>
          <t xml:space="preserve">
</t>
        </r>
      </text>
    </comment>
    <comment ref="K4" authorId="1" shapeId="0">
      <text>
        <r>
          <rPr>
            <b/>
            <sz val="9"/>
            <color indexed="81"/>
            <rFont val="Tahoma"/>
            <family val="2"/>
          </rPr>
          <t>user:</t>
        </r>
        <r>
          <rPr>
            <sz val="9"/>
            <color indexed="81"/>
            <rFont val="Tahoma"/>
            <family val="2"/>
          </rPr>
          <t xml:space="preserve">
1. </t>
        </r>
        <r>
          <rPr>
            <sz val="9"/>
            <color indexed="81"/>
            <rFont val="돋움"/>
            <family val="3"/>
            <charset val="129"/>
          </rPr>
          <t>시술관련</t>
        </r>
        <r>
          <rPr>
            <sz val="9"/>
            <color indexed="81"/>
            <rFont val="Tahoma"/>
            <family val="2"/>
          </rPr>
          <t xml:space="preserve"> </t>
        </r>
        <r>
          <rPr>
            <sz val="9"/>
            <color indexed="81"/>
            <rFont val="돋움"/>
            <family val="3"/>
            <charset val="129"/>
          </rPr>
          <t>합병증</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 xml:space="preserve">이상반응
</t>
        </r>
        <r>
          <rPr>
            <sz val="9"/>
            <color indexed="81"/>
            <rFont val="Tahoma"/>
            <family val="2"/>
          </rPr>
          <t xml:space="preserve">1) </t>
        </r>
        <r>
          <rPr>
            <sz val="9"/>
            <color indexed="81"/>
            <rFont val="돋움"/>
            <family val="3"/>
            <charset val="129"/>
          </rPr>
          <t>종합적</t>
        </r>
        <r>
          <rPr>
            <sz val="9"/>
            <color indexed="81"/>
            <rFont val="Tahoma"/>
            <family val="2"/>
          </rPr>
          <t xml:space="preserve">-readmission, </t>
        </r>
        <r>
          <rPr>
            <sz val="9"/>
            <color indexed="81"/>
            <rFont val="돋움"/>
            <family val="3"/>
            <charset val="129"/>
          </rPr>
          <t>사망</t>
        </r>
        <r>
          <rPr>
            <sz val="9"/>
            <color indexed="81"/>
            <rFont val="Tahoma"/>
            <family val="2"/>
          </rPr>
          <t xml:space="preserve">, </t>
        </r>
        <r>
          <rPr>
            <sz val="9"/>
            <color indexed="81"/>
            <rFont val="돋움"/>
            <family val="3"/>
            <charset val="129"/>
          </rPr>
          <t xml:space="preserve">합병증
</t>
        </r>
        <r>
          <rPr>
            <sz val="9"/>
            <color indexed="81"/>
            <rFont val="Tahoma"/>
            <family val="2"/>
          </rPr>
          <t xml:space="preserve">2) </t>
        </r>
        <r>
          <rPr>
            <sz val="9"/>
            <color indexed="81"/>
            <rFont val="돋움"/>
            <family val="3"/>
            <charset val="129"/>
          </rPr>
          <t>감염</t>
        </r>
        <r>
          <rPr>
            <sz val="9"/>
            <color indexed="81"/>
            <rFont val="Tahoma"/>
            <family val="2"/>
          </rPr>
          <t>/</t>
        </r>
        <r>
          <rPr>
            <sz val="9"/>
            <color indexed="81"/>
            <rFont val="돋움"/>
            <family val="3"/>
            <charset val="129"/>
          </rPr>
          <t>이상반응</t>
        </r>
        <r>
          <rPr>
            <sz val="9"/>
            <color indexed="81"/>
            <rFont val="Tahoma"/>
            <family val="2"/>
          </rPr>
          <t xml:space="preserve"> </t>
        </r>
        <r>
          <rPr>
            <sz val="9"/>
            <color indexed="81"/>
            <rFont val="돋움"/>
            <family val="3"/>
            <charset val="129"/>
          </rPr>
          <t>관련</t>
        </r>
        <r>
          <rPr>
            <sz val="9"/>
            <color indexed="81"/>
            <rFont val="Tahoma"/>
            <family val="2"/>
          </rPr>
          <t>(infection) , hematoma, seroma, abscess, Necrotising fasciitis(</t>
        </r>
        <r>
          <rPr>
            <sz val="9"/>
            <color indexed="81"/>
            <rFont val="돋움"/>
            <family val="3"/>
            <charset val="129"/>
          </rPr>
          <t>괴사근막염</t>
        </r>
        <r>
          <rPr>
            <sz val="9"/>
            <color indexed="81"/>
            <rFont val="Tahoma"/>
            <family val="2"/>
          </rPr>
          <t xml:space="preserve">)
3) </t>
        </r>
        <r>
          <rPr>
            <sz val="9"/>
            <color indexed="81"/>
            <rFont val="돋움"/>
            <family val="3"/>
            <charset val="129"/>
          </rPr>
          <t>카테터</t>
        </r>
        <r>
          <rPr>
            <sz val="9"/>
            <color indexed="81"/>
            <rFont val="Tahoma"/>
            <family val="2"/>
          </rPr>
          <t xml:space="preserve"> </t>
        </r>
        <r>
          <rPr>
            <sz val="9"/>
            <color indexed="81"/>
            <rFont val="돋움"/>
            <family val="3"/>
            <charset val="129"/>
          </rPr>
          <t>장치</t>
        </r>
        <r>
          <rPr>
            <sz val="9"/>
            <color indexed="81"/>
            <rFont val="Tahoma"/>
            <family val="2"/>
          </rPr>
          <t xml:space="preserve"> </t>
        </r>
        <r>
          <rPr>
            <sz val="9"/>
            <color indexed="81"/>
            <rFont val="돋움"/>
            <family val="3"/>
            <charset val="129"/>
          </rPr>
          <t>관련</t>
        </r>
        <r>
          <rPr>
            <sz val="9"/>
            <color indexed="81"/>
            <rFont val="Tahoma"/>
            <family val="2"/>
          </rPr>
          <t xml:space="preserve"> </t>
        </r>
        <r>
          <rPr>
            <sz val="9"/>
            <color indexed="81"/>
            <rFont val="돋움"/>
            <family val="3"/>
            <charset val="129"/>
          </rPr>
          <t>이탈</t>
        </r>
        <r>
          <rPr>
            <sz val="9"/>
            <color indexed="81"/>
            <rFont val="Tahoma"/>
            <family val="2"/>
          </rPr>
          <t xml:space="preserve">, </t>
        </r>
        <r>
          <rPr>
            <sz val="9"/>
            <color indexed="81"/>
            <rFont val="돋움"/>
            <family val="3"/>
            <charset val="129"/>
          </rPr>
          <t>누수</t>
        </r>
        <r>
          <rPr>
            <sz val="9"/>
            <color indexed="81"/>
            <rFont val="Tahoma"/>
            <family val="2"/>
          </rPr>
          <t>(</t>
        </r>
        <r>
          <rPr>
            <sz val="9"/>
            <color indexed="81"/>
            <rFont val="돋움"/>
            <family val="3"/>
            <charset val="129"/>
          </rPr>
          <t>기술적문제</t>
        </r>
        <r>
          <rPr>
            <sz val="9"/>
            <color indexed="81"/>
            <rFont val="Tahoma"/>
            <family val="2"/>
          </rPr>
          <t xml:space="preserve">), </t>
        </r>
        <r>
          <rPr>
            <sz val="9"/>
            <color indexed="81"/>
            <rFont val="돋움"/>
            <family val="3"/>
            <charset val="129"/>
          </rPr>
          <t xml:space="preserve">실패
</t>
        </r>
        <r>
          <rPr>
            <sz val="9"/>
            <color indexed="81"/>
            <rFont val="Tahoma"/>
            <family val="2"/>
          </rPr>
          <t xml:space="preserve">4) </t>
        </r>
        <r>
          <rPr>
            <sz val="9"/>
            <color indexed="81"/>
            <rFont val="돋움"/>
            <family val="3"/>
            <charset val="129"/>
          </rPr>
          <t>심장</t>
        </r>
        <r>
          <rPr>
            <sz val="9"/>
            <color indexed="81"/>
            <rFont val="Tahoma"/>
            <family val="2"/>
          </rPr>
          <t xml:space="preserve"> </t>
        </r>
        <r>
          <rPr>
            <sz val="9"/>
            <color indexed="81"/>
            <rFont val="돋움"/>
            <family val="3"/>
            <charset val="129"/>
          </rPr>
          <t>관련</t>
        </r>
        <r>
          <rPr>
            <sz val="9"/>
            <color indexed="81"/>
            <rFont val="Tahoma"/>
            <family val="2"/>
          </rPr>
          <t xml:space="preserve"> – clot </t>
        </r>
        <r>
          <rPr>
            <sz val="9"/>
            <color indexed="81"/>
            <rFont val="돋움"/>
            <family val="3"/>
            <charset val="129"/>
          </rPr>
          <t>혈병</t>
        </r>
        <r>
          <rPr>
            <sz val="9"/>
            <color indexed="81"/>
            <rFont val="Tahoma"/>
            <family val="2"/>
          </rPr>
          <t xml:space="preserve">, </t>
        </r>
        <r>
          <rPr>
            <sz val="9"/>
            <color indexed="81"/>
            <rFont val="돋움"/>
            <family val="3"/>
            <charset val="129"/>
          </rPr>
          <t>혈괴</t>
        </r>
        <r>
          <rPr>
            <sz val="9"/>
            <color indexed="81"/>
            <rFont val="Tahoma"/>
            <family val="2"/>
          </rPr>
          <t>,</t>
        </r>
        <r>
          <rPr>
            <sz val="9"/>
            <color indexed="81"/>
            <rFont val="돋움"/>
            <family val="3"/>
            <charset val="129"/>
          </rPr>
          <t>색전</t>
        </r>
        <r>
          <rPr>
            <sz val="9"/>
            <color indexed="81"/>
            <rFont val="Tahoma"/>
            <family val="2"/>
          </rPr>
          <t xml:space="preserve"> </t>
        </r>
        <r>
          <rPr>
            <sz val="9"/>
            <color indexed="81"/>
            <rFont val="돋움"/>
            <family val="3"/>
            <charset val="129"/>
          </rPr>
          <t xml:space="preserve">혈전
</t>
        </r>
        <r>
          <rPr>
            <sz val="9"/>
            <color indexed="81"/>
            <rFont val="Tahoma"/>
            <family val="2"/>
          </rPr>
          <t xml:space="preserve">5) </t>
        </r>
        <r>
          <rPr>
            <sz val="9"/>
            <color indexed="81"/>
            <rFont val="돋움"/>
            <family val="3"/>
            <charset val="129"/>
          </rPr>
          <t>기타</t>
        </r>
        <r>
          <rPr>
            <sz val="9"/>
            <color indexed="81"/>
            <rFont val="Tahoma"/>
            <family val="2"/>
          </rPr>
          <t xml:space="preserve">-Gastrointestinal complication (Rectal bleeding, ileus, Anastomotic leak), chill, fever, itching
2. </t>
        </r>
        <r>
          <rPr>
            <sz val="9"/>
            <color indexed="81"/>
            <rFont val="돋움"/>
            <family val="3"/>
            <charset val="129"/>
          </rPr>
          <t>약물</t>
        </r>
        <r>
          <rPr>
            <sz val="9"/>
            <color indexed="81"/>
            <rFont val="Tahoma"/>
            <family val="2"/>
          </rPr>
          <t xml:space="preserve"> </t>
        </r>
        <r>
          <rPr>
            <sz val="9"/>
            <color indexed="81"/>
            <rFont val="돋움"/>
            <family val="3"/>
            <charset val="129"/>
          </rPr>
          <t>부작용</t>
        </r>
        <r>
          <rPr>
            <sz val="9"/>
            <color indexed="81"/>
            <rFont val="Tahoma"/>
            <family val="2"/>
          </rPr>
          <t xml:space="preserve"> (opioid, LA~)
1) </t>
        </r>
        <r>
          <rPr>
            <sz val="9"/>
            <color indexed="81"/>
            <rFont val="돋움"/>
            <family val="3"/>
            <charset val="129"/>
          </rPr>
          <t xml:space="preserve">종합적
</t>
        </r>
        <r>
          <rPr>
            <sz val="9"/>
            <color indexed="81"/>
            <rFont val="Tahoma"/>
            <family val="2"/>
          </rPr>
          <t>2)</t>
        </r>
        <r>
          <rPr>
            <sz val="9"/>
            <color indexed="81"/>
            <rFont val="돋움"/>
            <family val="3"/>
            <charset val="129"/>
          </rPr>
          <t>오심</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구토</t>
        </r>
        <r>
          <rPr>
            <sz val="9"/>
            <color indexed="81"/>
            <rFont val="Tahoma"/>
            <family val="2"/>
          </rPr>
          <t xml:space="preserve"> 
3) </t>
        </r>
        <r>
          <rPr>
            <sz val="9"/>
            <color indexed="81"/>
            <rFont val="돋움"/>
            <family val="3"/>
            <charset val="129"/>
          </rPr>
          <t>가려움</t>
        </r>
        <r>
          <rPr>
            <sz val="9"/>
            <color indexed="81"/>
            <rFont val="Tahoma"/>
            <family val="2"/>
          </rPr>
          <t xml:space="preserve"> (</t>
        </r>
        <r>
          <rPr>
            <sz val="9"/>
            <color indexed="81"/>
            <rFont val="돋움"/>
            <family val="3"/>
            <charset val="129"/>
          </rPr>
          <t>피부</t>
        </r>
        <r>
          <rPr>
            <sz val="9"/>
            <color indexed="81"/>
            <rFont val="Tahoma"/>
            <family val="2"/>
          </rPr>
          <t xml:space="preserve"> </t>
        </r>
        <r>
          <rPr>
            <sz val="9"/>
            <color indexed="81"/>
            <rFont val="돋움"/>
            <family val="3"/>
            <charset val="129"/>
          </rPr>
          <t>관련</t>
        </r>
        <r>
          <rPr>
            <sz val="9"/>
            <color indexed="81"/>
            <rFont val="Tahoma"/>
            <family val="2"/>
          </rPr>
          <t xml:space="preserve"> 
4)</t>
        </r>
        <r>
          <rPr>
            <sz val="9"/>
            <color indexed="81"/>
            <rFont val="돋움"/>
            <family val="3"/>
            <charset val="129"/>
          </rPr>
          <t>신경학적</t>
        </r>
        <r>
          <rPr>
            <sz val="9"/>
            <color indexed="81"/>
            <rFont val="Tahoma"/>
            <family val="2"/>
          </rPr>
          <t xml:space="preserve"> </t>
        </r>
        <r>
          <rPr>
            <sz val="9"/>
            <color indexed="81"/>
            <rFont val="돋움"/>
            <family val="3"/>
            <charset val="129"/>
          </rPr>
          <t>이상</t>
        </r>
        <r>
          <rPr>
            <sz val="9"/>
            <color indexed="81"/>
            <rFont val="Tahoma"/>
            <family val="2"/>
          </rPr>
          <t xml:space="preserve"> (motor block-LA</t>
        </r>
        <r>
          <rPr>
            <sz val="9"/>
            <color indexed="81"/>
            <rFont val="돋움"/>
            <family val="3"/>
            <charset val="129"/>
          </rPr>
          <t>관련</t>
        </r>
        <r>
          <rPr>
            <sz val="9"/>
            <color indexed="81"/>
            <rFont val="Tahoma"/>
            <family val="2"/>
          </rPr>
          <t xml:space="preserve">, sedation, )
5) </t>
        </r>
        <r>
          <rPr>
            <sz val="9"/>
            <color indexed="81"/>
            <rFont val="돋움"/>
            <family val="3"/>
            <charset val="129"/>
          </rPr>
          <t>심혈관계</t>
        </r>
        <r>
          <rPr>
            <sz val="9"/>
            <color indexed="81"/>
            <rFont val="Tahoma"/>
            <family val="2"/>
          </rPr>
          <t xml:space="preserve"> </t>
        </r>
        <r>
          <rPr>
            <sz val="9"/>
            <color indexed="81"/>
            <rFont val="돋움"/>
            <family val="3"/>
            <charset val="129"/>
          </rPr>
          <t>이상</t>
        </r>
        <r>
          <rPr>
            <sz val="9"/>
            <color indexed="81"/>
            <rFont val="Tahoma"/>
            <family val="2"/>
          </rPr>
          <t xml:space="preserve"> (hypotension, 
6) </t>
        </r>
        <r>
          <rPr>
            <sz val="9"/>
            <color indexed="81"/>
            <rFont val="돋움"/>
            <family val="3"/>
            <charset val="129"/>
          </rPr>
          <t>폐</t>
        </r>
        <r>
          <rPr>
            <sz val="9"/>
            <color indexed="81"/>
            <rFont val="Tahoma"/>
            <family val="2"/>
          </rPr>
          <t>,</t>
        </r>
        <r>
          <rPr>
            <sz val="9"/>
            <color indexed="81"/>
            <rFont val="돋움"/>
            <family val="3"/>
            <charset val="129"/>
          </rPr>
          <t>호흡관련</t>
        </r>
        <r>
          <rPr>
            <sz val="9"/>
            <color indexed="81"/>
            <rFont val="Tahoma"/>
            <family val="2"/>
          </rPr>
          <t xml:space="preserve"> 
7)</t>
        </r>
        <r>
          <rPr>
            <sz val="9"/>
            <color indexed="81"/>
            <rFont val="돋움"/>
            <family val="3"/>
            <charset val="129"/>
          </rPr>
          <t>비뇨기</t>
        </r>
        <r>
          <rPr>
            <sz val="9"/>
            <color indexed="81"/>
            <rFont val="Tahoma"/>
            <family val="2"/>
          </rPr>
          <t>,</t>
        </r>
        <r>
          <rPr>
            <sz val="9"/>
            <color indexed="81"/>
            <rFont val="돋움"/>
            <family val="3"/>
            <charset val="129"/>
          </rPr>
          <t>내과</t>
        </r>
        <r>
          <rPr>
            <sz val="9"/>
            <color indexed="81"/>
            <rFont val="Tahoma"/>
            <family val="2"/>
          </rPr>
          <t>?</t>
        </r>
        <r>
          <rPr>
            <sz val="9"/>
            <color indexed="81"/>
            <rFont val="돋움"/>
            <family val="3"/>
            <charset val="129"/>
          </rPr>
          <t>장</t>
        </r>
        <r>
          <rPr>
            <sz val="9"/>
            <color indexed="81"/>
            <rFont val="Tahoma"/>
            <family val="2"/>
          </rPr>
          <t xml:space="preserve"> (ileus</t>
        </r>
        <r>
          <rPr>
            <sz val="9"/>
            <color indexed="81"/>
            <rFont val="돋움"/>
            <family val="3"/>
            <charset val="129"/>
          </rPr>
          <t>장폐색</t>
        </r>
        <r>
          <rPr>
            <sz val="9"/>
            <color indexed="81"/>
            <rFont val="Tahoma"/>
            <family val="2"/>
          </rPr>
          <t>-opioid, urinary rentention-</t>
        </r>
        <r>
          <rPr>
            <sz val="9"/>
            <color indexed="81"/>
            <rFont val="돋움"/>
            <family val="3"/>
            <charset val="129"/>
          </rPr>
          <t>약물</t>
        </r>
        <r>
          <rPr>
            <sz val="9"/>
            <color indexed="81"/>
            <rFont val="Tahoma"/>
            <family val="2"/>
          </rPr>
          <t xml:space="preserve">LA 
8) LA </t>
        </r>
        <r>
          <rPr>
            <sz val="9"/>
            <color indexed="81"/>
            <rFont val="돋움"/>
            <family val="3"/>
            <charset val="129"/>
          </rPr>
          <t>독성</t>
        </r>
      </text>
    </comment>
  </commentList>
</comments>
</file>

<file path=xl/comments2.xml><?xml version="1.0" encoding="utf-8"?>
<comments xmlns="http://schemas.openxmlformats.org/spreadsheetml/2006/main">
  <authors>
    <author>USER</author>
    <author>user</author>
  </authors>
  <commentList>
    <comment ref="E3" authorId="0" shapeId="0">
      <text>
        <r>
          <rPr>
            <sz val="9"/>
            <color indexed="81"/>
            <rFont val="Tahoma"/>
            <family val="2"/>
          </rPr>
          <t>1=</t>
        </r>
        <r>
          <rPr>
            <sz val="9"/>
            <color indexed="81"/>
            <rFont val="돋움"/>
            <family val="3"/>
            <charset val="129"/>
          </rPr>
          <t xml:space="preserve">무치료
</t>
        </r>
        <r>
          <rPr>
            <sz val="9"/>
            <color indexed="81"/>
            <rFont val="Tahoma"/>
            <family val="2"/>
          </rPr>
          <t xml:space="preserve">2=IV </t>
        </r>
        <r>
          <rPr>
            <sz val="9"/>
            <color indexed="81"/>
            <rFont val="돋움"/>
            <family val="3"/>
            <charset val="129"/>
          </rPr>
          <t xml:space="preserve">주입
</t>
        </r>
        <r>
          <rPr>
            <sz val="9"/>
            <color indexed="81"/>
            <rFont val="Tahoma"/>
            <family val="2"/>
          </rPr>
          <t>3=IV PCA
4=epidural analgesia
5=epidural PCA
6=continuous epidural infusion
7=nerve block
8=intrathecal infusion
9=conventional/oral/parental</t>
        </r>
      </text>
    </comment>
    <comment ref="J4" authorId="0" shapeId="0">
      <text>
        <r>
          <rPr>
            <sz val="9"/>
            <color indexed="81"/>
            <rFont val="Tahoma"/>
            <family val="2"/>
          </rPr>
          <t>1=</t>
        </r>
        <r>
          <rPr>
            <sz val="9"/>
            <color indexed="81"/>
            <rFont val="돋움"/>
            <family val="3"/>
            <charset val="129"/>
          </rPr>
          <t xml:space="preserve">통증
</t>
        </r>
        <r>
          <rPr>
            <sz val="9"/>
            <color indexed="81"/>
            <rFont val="Tahoma"/>
            <family val="2"/>
          </rPr>
          <t>2=</t>
        </r>
        <r>
          <rPr>
            <sz val="9"/>
            <color indexed="81"/>
            <rFont val="돋움"/>
            <family val="3"/>
            <charset val="129"/>
          </rPr>
          <t xml:space="preserve">약물
</t>
        </r>
        <r>
          <rPr>
            <sz val="9"/>
            <color indexed="81"/>
            <rFont val="Tahoma"/>
            <family val="2"/>
          </rPr>
          <t>3=</t>
        </r>
        <r>
          <rPr>
            <sz val="9"/>
            <color indexed="81"/>
            <rFont val="돋움"/>
            <family val="3"/>
            <charset val="129"/>
          </rPr>
          <t>재활지표</t>
        </r>
        <r>
          <rPr>
            <sz val="9"/>
            <color indexed="81"/>
            <rFont val="Tahoma"/>
            <family val="2"/>
          </rPr>
          <t>(</t>
        </r>
        <r>
          <rPr>
            <sz val="9"/>
            <color indexed="81"/>
            <rFont val="돋움"/>
            <family val="3"/>
            <charset val="129"/>
          </rPr>
          <t>복귀</t>
        </r>
        <r>
          <rPr>
            <sz val="9"/>
            <color indexed="81"/>
            <rFont val="Tahoma"/>
            <family val="2"/>
          </rPr>
          <t>,</t>
        </r>
        <r>
          <rPr>
            <sz val="9"/>
            <color indexed="81"/>
            <rFont val="돋움"/>
            <family val="3"/>
            <charset val="129"/>
          </rPr>
          <t>회복</t>
        </r>
        <r>
          <rPr>
            <sz val="9"/>
            <color indexed="81"/>
            <rFont val="Tahoma"/>
            <family val="2"/>
          </rPr>
          <t xml:space="preserve"> </t>
        </r>
        <r>
          <rPr>
            <sz val="9"/>
            <color indexed="81"/>
            <rFont val="돋움"/>
            <family val="3"/>
            <charset val="129"/>
          </rPr>
          <t>관련</t>
        </r>
        <r>
          <rPr>
            <sz val="9"/>
            <color indexed="81"/>
            <rFont val="Tahoma"/>
            <family val="2"/>
          </rPr>
          <t>)</t>
        </r>
        <r>
          <rPr>
            <sz val="9"/>
            <color indexed="81"/>
            <rFont val="돋움"/>
            <family val="3"/>
            <charset val="129"/>
          </rPr>
          <t xml:space="preserve">
</t>
        </r>
        <r>
          <rPr>
            <sz val="9"/>
            <color indexed="81"/>
            <rFont val="Tahoma"/>
            <family val="2"/>
          </rPr>
          <t>4=</t>
        </r>
        <r>
          <rPr>
            <sz val="9"/>
            <color indexed="81"/>
            <rFont val="돋움"/>
            <family val="3"/>
            <charset val="129"/>
          </rPr>
          <t xml:space="preserve">환자만족도
</t>
        </r>
        <r>
          <rPr>
            <sz val="9"/>
            <color indexed="81"/>
            <rFont val="Tahoma"/>
            <family val="2"/>
          </rPr>
          <t>5=</t>
        </r>
        <r>
          <rPr>
            <sz val="9"/>
            <color indexed="81"/>
            <rFont val="돋움"/>
            <family val="3"/>
            <charset val="129"/>
          </rPr>
          <t>재원기간</t>
        </r>
      </text>
    </comment>
    <comment ref="H20" authorId="1" shapeId="0">
      <text>
        <r>
          <rPr>
            <b/>
            <sz val="9"/>
            <color indexed="81"/>
            <rFont val="Tahoma"/>
            <family val="2"/>
          </rPr>
          <t>user:</t>
        </r>
        <r>
          <rPr>
            <sz val="9"/>
            <color indexed="81"/>
            <rFont val="Tahoma"/>
            <family val="2"/>
          </rPr>
          <t xml:space="preserve">
Includes rescue doses given during the 48-hour postoperative period.</t>
        </r>
      </text>
    </comment>
    <comment ref="F76" authorId="1" shapeId="0">
      <text>
        <r>
          <rPr>
            <b/>
            <sz val="9"/>
            <color indexed="81"/>
            <rFont val="Tahoma"/>
            <family val="2"/>
          </rPr>
          <t>user:</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해석</t>
        </r>
        <r>
          <rPr>
            <sz val="9"/>
            <color indexed="81"/>
            <rFont val="Tahoma"/>
            <family val="2"/>
          </rPr>
          <t xml:space="preserve"> </t>
        </r>
        <r>
          <rPr>
            <sz val="9"/>
            <color indexed="81"/>
            <rFont val="돋움"/>
            <family val="3"/>
            <charset val="129"/>
          </rPr>
          <t>어떻게</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P4" authorId="0" shapeId="0">
      <text>
        <r>
          <rPr>
            <b/>
            <sz val="9"/>
            <color indexed="81"/>
            <rFont val="Tahoma"/>
            <family val="2"/>
          </rPr>
          <t>user:</t>
        </r>
        <r>
          <rPr>
            <sz val="9"/>
            <color indexed="81"/>
            <rFont val="Tahoma"/>
            <family val="2"/>
          </rPr>
          <t xml:space="preserve">
</t>
        </r>
        <r>
          <rPr>
            <sz val="9"/>
            <color indexed="81"/>
            <rFont val="돋움"/>
            <family val="3"/>
            <charset val="129"/>
          </rPr>
          <t>제왕절개</t>
        </r>
        <r>
          <rPr>
            <sz val="9"/>
            <color indexed="81"/>
            <rFont val="Tahoma"/>
            <family val="2"/>
          </rPr>
          <t xml:space="preserve">1
</t>
        </r>
        <r>
          <rPr>
            <sz val="9"/>
            <color indexed="81"/>
            <rFont val="돋움"/>
            <family val="3"/>
            <charset val="129"/>
          </rPr>
          <t>부인과</t>
        </r>
        <r>
          <rPr>
            <sz val="9"/>
            <color indexed="81"/>
            <rFont val="Tahoma"/>
            <family val="2"/>
          </rPr>
          <t xml:space="preserve">2
</t>
        </r>
        <r>
          <rPr>
            <sz val="9"/>
            <color indexed="81"/>
            <rFont val="돋움"/>
            <family val="3"/>
            <charset val="129"/>
          </rPr>
          <t>간담췌</t>
        </r>
        <r>
          <rPr>
            <sz val="9"/>
            <color indexed="81"/>
            <rFont val="Tahoma"/>
            <family val="2"/>
          </rPr>
          <t xml:space="preserve">3
</t>
        </r>
        <r>
          <rPr>
            <sz val="9"/>
            <color indexed="81"/>
            <rFont val="돋움"/>
            <family val="3"/>
            <charset val="129"/>
          </rPr>
          <t>대장</t>
        </r>
        <r>
          <rPr>
            <sz val="9"/>
            <color indexed="81"/>
            <rFont val="Tahoma"/>
            <family val="2"/>
          </rPr>
          <t xml:space="preserve">4
</t>
        </r>
        <r>
          <rPr>
            <sz val="9"/>
            <color indexed="81"/>
            <rFont val="돋움"/>
            <family val="3"/>
            <charset val="129"/>
          </rPr>
          <t>비뇨기</t>
        </r>
        <r>
          <rPr>
            <sz val="9"/>
            <color indexed="81"/>
            <rFont val="Tahoma"/>
            <family val="2"/>
          </rPr>
          <t xml:space="preserve">5
</t>
        </r>
        <r>
          <rPr>
            <sz val="9"/>
            <color indexed="81"/>
            <rFont val="돋움"/>
            <family val="3"/>
            <charset val="129"/>
          </rPr>
          <t>복부대동맥류</t>
        </r>
        <r>
          <rPr>
            <sz val="9"/>
            <color indexed="81"/>
            <rFont val="Tahoma"/>
            <family val="2"/>
          </rPr>
          <t xml:space="preserve">6
</t>
        </r>
        <r>
          <rPr>
            <sz val="9"/>
            <color indexed="81"/>
            <rFont val="돋움"/>
            <family val="3"/>
            <charset val="129"/>
          </rPr>
          <t>탈장</t>
        </r>
        <r>
          <rPr>
            <sz val="9"/>
            <color indexed="81"/>
            <rFont val="Tahoma"/>
            <family val="2"/>
          </rPr>
          <t xml:space="preserve">7
</t>
        </r>
        <r>
          <rPr>
            <sz val="9"/>
            <color indexed="81"/>
            <rFont val="돋움"/>
            <family val="3"/>
            <charset val="129"/>
          </rPr>
          <t>복부부위</t>
        </r>
        <r>
          <rPr>
            <sz val="9"/>
            <color indexed="81"/>
            <rFont val="Tahoma"/>
            <family val="2"/>
          </rPr>
          <t xml:space="preserve">8
</t>
        </r>
      </text>
    </comment>
    <comment ref="B28" authorId="0" shapeId="0">
      <text>
        <r>
          <rPr>
            <b/>
            <sz val="9"/>
            <color indexed="81"/>
            <rFont val="Tahoma"/>
            <family val="2"/>
          </rPr>
          <t>user:</t>
        </r>
        <r>
          <rPr>
            <sz val="9"/>
            <color indexed="81"/>
            <rFont val="Tahoma"/>
            <family val="2"/>
          </rPr>
          <t xml:space="preserve">
-</t>
        </r>
        <r>
          <rPr>
            <sz val="9"/>
            <color indexed="81"/>
            <rFont val="돋움"/>
            <family val="3"/>
            <charset val="129"/>
          </rPr>
          <t>다양한</t>
        </r>
        <r>
          <rPr>
            <sz val="9"/>
            <color indexed="81"/>
            <rFont val="Tahoma"/>
            <family val="2"/>
          </rPr>
          <t xml:space="preserve"> </t>
        </r>
        <r>
          <rPr>
            <sz val="9"/>
            <color indexed="81"/>
            <rFont val="돋움"/>
            <family val="3"/>
            <charset val="129"/>
          </rPr>
          <t>통계분석</t>
        </r>
        <r>
          <rPr>
            <sz val="9"/>
            <color indexed="81"/>
            <rFont val="Tahoma"/>
            <family val="2"/>
          </rPr>
          <t xml:space="preserve"> </t>
        </r>
        <r>
          <rPr>
            <sz val="9"/>
            <color indexed="81"/>
            <rFont val="돋움"/>
            <family val="3"/>
            <charset val="129"/>
          </rPr>
          <t>실시</t>
        </r>
        <r>
          <rPr>
            <sz val="9"/>
            <color indexed="81"/>
            <rFont val="Tahoma"/>
            <family val="2"/>
          </rPr>
          <t>-</t>
        </r>
        <r>
          <rPr>
            <sz val="9"/>
            <color indexed="81"/>
            <rFont val="돋움"/>
            <family val="3"/>
            <charset val="129"/>
          </rPr>
          <t>결과</t>
        </r>
        <r>
          <rPr>
            <sz val="9"/>
            <color indexed="81"/>
            <rFont val="Tahoma"/>
            <family val="2"/>
          </rPr>
          <t xml:space="preserve"> </t>
        </r>
        <r>
          <rPr>
            <sz val="9"/>
            <color indexed="81"/>
            <rFont val="돋움"/>
            <family val="3"/>
            <charset val="129"/>
          </rPr>
          <t>추출</t>
        </r>
        <r>
          <rPr>
            <sz val="9"/>
            <color indexed="81"/>
            <rFont val="Tahoma"/>
            <family val="2"/>
          </rPr>
          <t xml:space="preserve">?
-Mean difference -&gt;SD?
</t>
        </r>
      </text>
    </comment>
    <comment ref="Y60" authorId="0" shapeId="0">
      <text>
        <r>
          <rPr>
            <b/>
            <sz val="9"/>
            <color indexed="81"/>
            <rFont val="Tahoma"/>
            <family val="2"/>
          </rPr>
          <t>user:</t>
        </r>
        <r>
          <rPr>
            <sz val="9"/>
            <color indexed="81"/>
            <rFont val="Tahoma"/>
            <family val="2"/>
          </rPr>
          <t xml:space="preserve">
On completion of surgery, control patients received 6 g
of i.v. metamizole in 250 ml of 0.9% saline under contin uous infusion, for analgesia.  (</t>
        </r>
        <r>
          <rPr>
            <sz val="9"/>
            <color indexed="81"/>
            <rFont val="돋움"/>
            <family val="3"/>
            <charset val="129"/>
          </rPr>
          <t>지속주입</t>
        </r>
        <r>
          <rPr>
            <sz val="9"/>
            <color indexed="81"/>
            <rFont val="Tahoma"/>
            <family val="2"/>
          </rPr>
          <t>-IV metamizole)
They also had access to i.v.
morphine via a patient-controlled analgesia (PCA) device
programmed to provide a 2 mg bolus on demand, with a
lockout interval of 15 min and a maximum dose of 20 mg in
4 h.</t>
        </r>
      </text>
    </comment>
  </commentList>
</comments>
</file>

<file path=xl/comments4.xml><?xml version="1.0" encoding="utf-8"?>
<comments xmlns="http://schemas.openxmlformats.org/spreadsheetml/2006/main">
  <authors>
    <author>USER</author>
    <author>user</author>
  </authors>
  <commentList>
    <comment ref="E3" authorId="0" shapeId="0">
      <text>
        <r>
          <rPr>
            <sz val="9"/>
            <color indexed="81"/>
            <rFont val="Tahoma"/>
            <family val="2"/>
          </rPr>
          <t>1=</t>
        </r>
        <r>
          <rPr>
            <sz val="9"/>
            <color indexed="81"/>
            <rFont val="돋움"/>
            <family val="3"/>
            <charset val="129"/>
          </rPr>
          <t xml:space="preserve">무치료
</t>
        </r>
        <r>
          <rPr>
            <sz val="9"/>
            <color indexed="81"/>
            <rFont val="Tahoma"/>
            <family val="2"/>
          </rPr>
          <t xml:space="preserve">2=IV </t>
        </r>
        <r>
          <rPr>
            <sz val="9"/>
            <color indexed="81"/>
            <rFont val="돋움"/>
            <family val="3"/>
            <charset val="129"/>
          </rPr>
          <t>주입</t>
        </r>
        <r>
          <rPr>
            <sz val="9"/>
            <color indexed="81"/>
            <rFont val="Tahoma"/>
            <family val="2"/>
          </rPr>
          <t xml:space="preserve">
3=IV PCA
4=epidural analgesia
5=epidural PCA
6=continuous epidural infusion
7=nerve block
8=intrathecal infusion
9=conventional/oral/parental</t>
        </r>
      </text>
    </comment>
    <comment ref="J4" authorId="0" shapeId="0">
      <text>
        <r>
          <rPr>
            <sz val="9"/>
            <color indexed="81"/>
            <rFont val="Tahoma"/>
            <family val="2"/>
          </rPr>
          <t>1=</t>
        </r>
        <r>
          <rPr>
            <sz val="9"/>
            <color indexed="81"/>
            <rFont val="돋움"/>
            <family val="3"/>
            <charset val="129"/>
          </rPr>
          <t>시술</t>
        </r>
        <r>
          <rPr>
            <sz val="9"/>
            <color indexed="81"/>
            <rFont val="Tahoma"/>
            <family val="2"/>
          </rPr>
          <t xml:space="preserve"> </t>
        </r>
        <r>
          <rPr>
            <sz val="9"/>
            <color indexed="81"/>
            <rFont val="돋움"/>
            <family val="3"/>
            <charset val="129"/>
          </rPr>
          <t>관련</t>
        </r>
        <r>
          <rPr>
            <sz val="9"/>
            <color indexed="81"/>
            <rFont val="Tahoma"/>
            <family val="2"/>
          </rPr>
          <t xml:space="preserve"> </t>
        </r>
        <r>
          <rPr>
            <sz val="9"/>
            <color indexed="81"/>
            <rFont val="돋움"/>
            <family val="3"/>
            <charset val="129"/>
          </rPr>
          <t xml:space="preserve">합병증
</t>
        </r>
        <r>
          <rPr>
            <sz val="9"/>
            <color indexed="81"/>
            <rFont val="Tahoma"/>
            <family val="2"/>
          </rPr>
          <t>2=</t>
        </r>
        <r>
          <rPr>
            <sz val="9"/>
            <color indexed="81"/>
            <rFont val="돋움"/>
            <family val="3"/>
            <charset val="129"/>
          </rPr>
          <t>약물</t>
        </r>
        <r>
          <rPr>
            <sz val="9"/>
            <color indexed="81"/>
            <rFont val="Tahoma"/>
            <family val="2"/>
          </rPr>
          <t xml:space="preserve"> </t>
        </r>
        <r>
          <rPr>
            <sz val="9"/>
            <color indexed="81"/>
            <rFont val="돋움"/>
            <family val="3"/>
            <charset val="129"/>
          </rPr>
          <t>부작용</t>
        </r>
        <r>
          <rPr>
            <sz val="9"/>
            <color indexed="81"/>
            <rFont val="Tahoma"/>
            <family val="2"/>
          </rPr>
          <t xml:space="preserve">
</t>
        </r>
      </text>
    </comment>
    <comment ref="K4" authorId="1" shapeId="0">
      <text>
        <r>
          <rPr>
            <b/>
            <sz val="9"/>
            <color indexed="81"/>
            <rFont val="Tahoma"/>
            <family val="2"/>
          </rPr>
          <t>user:</t>
        </r>
        <r>
          <rPr>
            <sz val="9"/>
            <color indexed="81"/>
            <rFont val="Tahoma"/>
            <family val="2"/>
          </rPr>
          <t xml:space="preserve">
1. </t>
        </r>
        <r>
          <rPr>
            <sz val="9"/>
            <color indexed="81"/>
            <rFont val="돋움"/>
            <family val="3"/>
            <charset val="129"/>
          </rPr>
          <t>시술관련</t>
        </r>
        <r>
          <rPr>
            <sz val="9"/>
            <color indexed="81"/>
            <rFont val="Tahoma"/>
            <family val="2"/>
          </rPr>
          <t xml:space="preserve"> </t>
        </r>
        <r>
          <rPr>
            <sz val="9"/>
            <color indexed="81"/>
            <rFont val="돋움"/>
            <family val="3"/>
            <charset val="129"/>
          </rPr>
          <t>합병증</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 xml:space="preserve">이상반응
</t>
        </r>
        <r>
          <rPr>
            <sz val="9"/>
            <color indexed="81"/>
            <rFont val="Tahoma"/>
            <family val="2"/>
          </rPr>
          <t xml:space="preserve">1) </t>
        </r>
        <r>
          <rPr>
            <sz val="9"/>
            <color indexed="81"/>
            <rFont val="돋움"/>
            <family val="3"/>
            <charset val="129"/>
          </rPr>
          <t>종합적</t>
        </r>
        <r>
          <rPr>
            <sz val="9"/>
            <color indexed="81"/>
            <rFont val="Tahoma"/>
            <family val="2"/>
          </rPr>
          <t xml:space="preserve">-readmission, </t>
        </r>
        <r>
          <rPr>
            <sz val="9"/>
            <color indexed="81"/>
            <rFont val="돋움"/>
            <family val="3"/>
            <charset val="129"/>
          </rPr>
          <t>사망</t>
        </r>
        <r>
          <rPr>
            <sz val="9"/>
            <color indexed="81"/>
            <rFont val="Tahoma"/>
            <family val="2"/>
          </rPr>
          <t xml:space="preserve">, </t>
        </r>
        <r>
          <rPr>
            <sz val="9"/>
            <color indexed="81"/>
            <rFont val="돋움"/>
            <family val="3"/>
            <charset val="129"/>
          </rPr>
          <t xml:space="preserve">합병증
</t>
        </r>
        <r>
          <rPr>
            <sz val="9"/>
            <color indexed="81"/>
            <rFont val="Tahoma"/>
            <family val="2"/>
          </rPr>
          <t xml:space="preserve">2) </t>
        </r>
        <r>
          <rPr>
            <sz val="9"/>
            <color indexed="81"/>
            <rFont val="돋움"/>
            <family val="3"/>
            <charset val="129"/>
          </rPr>
          <t>감염</t>
        </r>
        <r>
          <rPr>
            <sz val="9"/>
            <color indexed="81"/>
            <rFont val="Tahoma"/>
            <family val="2"/>
          </rPr>
          <t>/</t>
        </r>
        <r>
          <rPr>
            <sz val="9"/>
            <color indexed="81"/>
            <rFont val="돋움"/>
            <family val="3"/>
            <charset val="129"/>
          </rPr>
          <t>이상반응</t>
        </r>
        <r>
          <rPr>
            <sz val="9"/>
            <color indexed="81"/>
            <rFont val="Tahoma"/>
            <family val="2"/>
          </rPr>
          <t xml:space="preserve"> </t>
        </r>
        <r>
          <rPr>
            <sz val="9"/>
            <color indexed="81"/>
            <rFont val="돋움"/>
            <family val="3"/>
            <charset val="129"/>
          </rPr>
          <t>관련</t>
        </r>
        <r>
          <rPr>
            <sz val="9"/>
            <color indexed="81"/>
            <rFont val="Tahoma"/>
            <family val="2"/>
          </rPr>
          <t>(infection) , hematoma, seroma, abscess, Necrotising fasciitis(</t>
        </r>
        <r>
          <rPr>
            <sz val="9"/>
            <color indexed="81"/>
            <rFont val="돋움"/>
            <family val="3"/>
            <charset val="129"/>
          </rPr>
          <t>괴사근막염</t>
        </r>
        <r>
          <rPr>
            <sz val="9"/>
            <color indexed="81"/>
            <rFont val="Tahoma"/>
            <family val="2"/>
          </rPr>
          <t xml:space="preserve">)
3) </t>
        </r>
        <r>
          <rPr>
            <sz val="9"/>
            <color indexed="81"/>
            <rFont val="돋움"/>
            <family val="3"/>
            <charset val="129"/>
          </rPr>
          <t>카테터</t>
        </r>
        <r>
          <rPr>
            <sz val="9"/>
            <color indexed="81"/>
            <rFont val="Tahoma"/>
            <family val="2"/>
          </rPr>
          <t xml:space="preserve"> </t>
        </r>
        <r>
          <rPr>
            <sz val="9"/>
            <color indexed="81"/>
            <rFont val="돋움"/>
            <family val="3"/>
            <charset val="129"/>
          </rPr>
          <t>장치</t>
        </r>
        <r>
          <rPr>
            <sz val="9"/>
            <color indexed="81"/>
            <rFont val="Tahoma"/>
            <family val="2"/>
          </rPr>
          <t xml:space="preserve"> </t>
        </r>
        <r>
          <rPr>
            <sz val="9"/>
            <color indexed="81"/>
            <rFont val="돋움"/>
            <family val="3"/>
            <charset val="129"/>
          </rPr>
          <t>관련</t>
        </r>
        <r>
          <rPr>
            <sz val="9"/>
            <color indexed="81"/>
            <rFont val="Tahoma"/>
            <family val="2"/>
          </rPr>
          <t xml:space="preserve"> </t>
        </r>
        <r>
          <rPr>
            <sz val="9"/>
            <color indexed="81"/>
            <rFont val="돋움"/>
            <family val="3"/>
            <charset val="129"/>
          </rPr>
          <t>이탈</t>
        </r>
        <r>
          <rPr>
            <sz val="9"/>
            <color indexed="81"/>
            <rFont val="Tahoma"/>
            <family val="2"/>
          </rPr>
          <t xml:space="preserve">, </t>
        </r>
        <r>
          <rPr>
            <sz val="9"/>
            <color indexed="81"/>
            <rFont val="돋움"/>
            <family val="3"/>
            <charset val="129"/>
          </rPr>
          <t>누수</t>
        </r>
        <r>
          <rPr>
            <sz val="9"/>
            <color indexed="81"/>
            <rFont val="Tahoma"/>
            <family val="2"/>
          </rPr>
          <t>(</t>
        </r>
        <r>
          <rPr>
            <sz val="9"/>
            <color indexed="81"/>
            <rFont val="돋움"/>
            <family val="3"/>
            <charset val="129"/>
          </rPr>
          <t>기술적문제</t>
        </r>
        <r>
          <rPr>
            <sz val="9"/>
            <color indexed="81"/>
            <rFont val="Tahoma"/>
            <family val="2"/>
          </rPr>
          <t xml:space="preserve">), </t>
        </r>
        <r>
          <rPr>
            <sz val="9"/>
            <color indexed="81"/>
            <rFont val="돋움"/>
            <family val="3"/>
            <charset val="129"/>
          </rPr>
          <t xml:space="preserve">실패
</t>
        </r>
        <r>
          <rPr>
            <sz val="9"/>
            <color indexed="81"/>
            <rFont val="Tahoma"/>
            <family val="2"/>
          </rPr>
          <t xml:space="preserve">4) </t>
        </r>
        <r>
          <rPr>
            <sz val="9"/>
            <color indexed="81"/>
            <rFont val="돋움"/>
            <family val="3"/>
            <charset val="129"/>
          </rPr>
          <t>심장</t>
        </r>
        <r>
          <rPr>
            <sz val="9"/>
            <color indexed="81"/>
            <rFont val="Tahoma"/>
            <family val="2"/>
          </rPr>
          <t xml:space="preserve"> </t>
        </r>
        <r>
          <rPr>
            <sz val="9"/>
            <color indexed="81"/>
            <rFont val="돋움"/>
            <family val="3"/>
            <charset val="129"/>
          </rPr>
          <t>관련</t>
        </r>
        <r>
          <rPr>
            <sz val="9"/>
            <color indexed="81"/>
            <rFont val="Tahoma"/>
            <family val="2"/>
          </rPr>
          <t xml:space="preserve"> – clot </t>
        </r>
        <r>
          <rPr>
            <sz val="9"/>
            <color indexed="81"/>
            <rFont val="돋움"/>
            <family val="3"/>
            <charset val="129"/>
          </rPr>
          <t>혈병</t>
        </r>
        <r>
          <rPr>
            <sz val="9"/>
            <color indexed="81"/>
            <rFont val="Tahoma"/>
            <family val="2"/>
          </rPr>
          <t xml:space="preserve">, </t>
        </r>
        <r>
          <rPr>
            <sz val="9"/>
            <color indexed="81"/>
            <rFont val="돋움"/>
            <family val="3"/>
            <charset val="129"/>
          </rPr>
          <t>혈괴</t>
        </r>
        <r>
          <rPr>
            <sz val="9"/>
            <color indexed="81"/>
            <rFont val="Tahoma"/>
            <family val="2"/>
          </rPr>
          <t>,</t>
        </r>
        <r>
          <rPr>
            <sz val="9"/>
            <color indexed="81"/>
            <rFont val="돋움"/>
            <family val="3"/>
            <charset val="129"/>
          </rPr>
          <t>색전</t>
        </r>
        <r>
          <rPr>
            <sz val="9"/>
            <color indexed="81"/>
            <rFont val="Tahoma"/>
            <family val="2"/>
          </rPr>
          <t xml:space="preserve"> </t>
        </r>
        <r>
          <rPr>
            <sz val="9"/>
            <color indexed="81"/>
            <rFont val="돋움"/>
            <family val="3"/>
            <charset val="129"/>
          </rPr>
          <t xml:space="preserve">혈전
</t>
        </r>
        <r>
          <rPr>
            <sz val="9"/>
            <color indexed="81"/>
            <rFont val="Tahoma"/>
            <family val="2"/>
          </rPr>
          <t xml:space="preserve">5) </t>
        </r>
        <r>
          <rPr>
            <sz val="9"/>
            <color indexed="81"/>
            <rFont val="돋움"/>
            <family val="3"/>
            <charset val="129"/>
          </rPr>
          <t>기타</t>
        </r>
        <r>
          <rPr>
            <sz val="9"/>
            <color indexed="81"/>
            <rFont val="Tahoma"/>
            <family val="2"/>
          </rPr>
          <t xml:space="preserve">-Gastrointestinal complication (Rectal bleeding, ileus, Anastomotic leak), chill, fever, itching
2. </t>
        </r>
        <r>
          <rPr>
            <sz val="9"/>
            <color indexed="81"/>
            <rFont val="돋움"/>
            <family val="3"/>
            <charset val="129"/>
          </rPr>
          <t>약물</t>
        </r>
        <r>
          <rPr>
            <sz val="9"/>
            <color indexed="81"/>
            <rFont val="Tahoma"/>
            <family val="2"/>
          </rPr>
          <t xml:space="preserve"> </t>
        </r>
        <r>
          <rPr>
            <sz val="9"/>
            <color indexed="81"/>
            <rFont val="돋움"/>
            <family val="3"/>
            <charset val="129"/>
          </rPr>
          <t>부작용</t>
        </r>
        <r>
          <rPr>
            <sz val="9"/>
            <color indexed="81"/>
            <rFont val="Tahoma"/>
            <family val="2"/>
          </rPr>
          <t xml:space="preserve"> (opioid, LA~)
1) </t>
        </r>
        <r>
          <rPr>
            <sz val="9"/>
            <color indexed="81"/>
            <rFont val="돋움"/>
            <family val="3"/>
            <charset val="129"/>
          </rPr>
          <t xml:space="preserve">종합적
</t>
        </r>
        <r>
          <rPr>
            <sz val="9"/>
            <color indexed="81"/>
            <rFont val="Tahoma"/>
            <family val="2"/>
          </rPr>
          <t>2)</t>
        </r>
        <r>
          <rPr>
            <sz val="9"/>
            <color indexed="81"/>
            <rFont val="돋움"/>
            <family val="3"/>
            <charset val="129"/>
          </rPr>
          <t>오심</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구토</t>
        </r>
        <r>
          <rPr>
            <sz val="9"/>
            <color indexed="81"/>
            <rFont val="Tahoma"/>
            <family val="2"/>
          </rPr>
          <t xml:space="preserve"> 
3) </t>
        </r>
        <r>
          <rPr>
            <sz val="9"/>
            <color indexed="81"/>
            <rFont val="돋움"/>
            <family val="3"/>
            <charset val="129"/>
          </rPr>
          <t>가려움</t>
        </r>
        <r>
          <rPr>
            <sz val="9"/>
            <color indexed="81"/>
            <rFont val="Tahoma"/>
            <family val="2"/>
          </rPr>
          <t xml:space="preserve"> (</t>
        </r>
        <r>
          <rPr>
            <sz val="9"/>
            <color indexed="81"/>
            <rFont val="돋움"/>
            <family val="3"/>
            <charset val="129"/>
          </rPr>
          <t>피부</t>
        </r>
        <r>
          <rPr>
            <sz val="9"/>
            <color indexed="81"/>
            <rFont val="Tahoma"/>
            <family val="2"/>
          </rPr>
          <t xml:space="preserve"> </t>
        </r>
        <r>
          <rPr>
            <sz val="9"/>
            <color indexed="81"/>
            <rFont val="돋움"/>
            <family val="3"/>
            <charset val="129"/>
          </rPr>
          <t>관련</t>
        </r>
        <r>
          <rPr>
            <sz val="9"/>
            <color indexed="81"/>
            <rFont val="Tahoma"/>
            <family val="2"/>
          </rPr>
          <t xml:space="preserve"> 
4)</t>
        </r>
        <r>
          <rPr>
            <sz val="9"/>
            <color indexed="81"/>
            <rFont val="돋움"/>
            <family val="3"/>
            <charset val="129"/>
          </rPr>
          <t>신경학적</t>
        </r>
        <r>
          <rPr>
            <sz val="9"/>
            <color indexed="81"/>
            <rFont val="Tahoma"/>
            <family val="2"/>
          </rPr>
          <t xml:space="preserve"> </t>
        </r>
        <r>
          <rPr>
            <sz val="9"/>
            <color indexed="81"/>
            <rFont val="돋움"/>
            <family val="3"/>
            <charset val="129"/>
          </rPr>
          <t>이상</t>
        </r>
        <r>
          <rPr>
            <sz val="9"/>
            <color indexed="81"/>
            <rFont val="Tahoma"/>
            <family val="2"/>
          </rPr>
          <t xml:space="preserve"> (motor block-LA</t>
        </r>
        <r>
          <rPr>
            <sz val="9"/>
            <color indexed="81"/>
            <rFont val="돋움"/>
            <family val="3"/>
            <charset val="129"/>
          </rPr>
          <t>관련</t>
        </r>
        <r>
          <rPr>
            <sz val="9"/>
            <color indexed="81"/>
            <rFont val="Tahoma"/>
            <family val="2"/>
          </rPr>
          <t xml:space="preserve">, sedation, )
5) </t>
        </r>
        <r>
          <rPr>
            <sz val="9"/>
            <color indexed="81"/>
            <rFont val="돋움"/>
            <family val="3"/>
            <charset val="129"/>
          </rPr>
          <t>심혈관계</t>
        </r>
        <r>
          <rPr>
            <sz val="9"/>
            <color indexed="81"/>
            <rFont val="Tahoma"/>
            <family val="2"/>
          </rPr>
          <t xml:space="preserve"> </t>
        </r>
        <r>
          <rPr>
            <sz val="9"/>
            <color indexed="81"/>
            <rFont val="돋움"/>
            <family val="3"/>
            <charset val="129"/>
          </rPr>
          <t>이상</t>
        </r>
        <r>
          <rPr>
            <sz val="9"/>
            <color indexed="81"/>
            <rFont val="Tahoma"/>
            <family val="2"/>
          </rPr>
          <t xml:space="preserve"> (hypotension, 
6) </t>
        </r>
        <r>
          <rPr>
            <sz val="9"/>
            <color indexed="81"/>
            <rFont val="돋움"/>
            <family val="3"/>
            <charset val="129"/>
          </rPr>
          <t>폐</t>
        </r>
        <r>
          <rPr>
            <sz val="9"/>
            <color indexed="81"/>
            <rFont val="Tahoma"/>
            <family val="2"/>
          </rPr>
          <t>,</t>
        </r>
        <r>
          <rPr>
            <sz val="9"/>
            <color indexed="81"/>
            <rFont val="돋움"/>
            <family val="3"/>
            <charset val="129"/>
          </rPr>
          <t>호흡관련</t>
        </r>
        <r>
          <rPr>
            <sz val="9"/>
            <color indexed="81"/>
            <rFont val="Tahoma"/>
            <family val="2"/>
          </rPr>
          <t xml:space="preserve"> 
7)</t>
        </r>
        <r>
          <rPr>
            <sz val="9"/>
            <color indexed="81"/>
            <rFont val="돋움"/>
            <family val="3"/>
            <charset val="129"/>
          </rPr>
          <t>비뇨기</t>
        </r>
        <r>
          <rPr>
            <sz val="9"/>
            <color indexed="81"/>
            <rFont val="Tahoma"/>
            <family val="2"/>
          </rPr>
          <t>,</t>
        </r>
        <r>
          <rPr>
            <sz val="9"/>
            <color indexed="81"/>
            <rFont val="돋움"/>
            <family val="3"/>
            <charset val="129"/>
          </rPr>
          <t>내과</t>
        </r>
        <r>
          <rPr>
            <sz val="9"/>
            <color indexed="81"/>
            <rFont val="Tahoma"/>
            <family val="2"/>
          </rPr>
          <t>?</t>
        </r>
        <r>
          <rPr>
            <sz val="9"/>
            <color indexed="81"/>
            <rFont val="돋움"/>
            <family val="3"/>
            <charset val="129"/>
          </rPr>
          <t>장</t>
        </r>
        <r>
          <rPr>
            <sz val="9"/>
            <color indexed="81"/>
            <rFont val="Tahoma"/>
            <family val="2"/>
          </rPr>
          <t xml:space="preserve"> (ileus</t>
        </r>
        <r>
          <rPr>
            <sz val="9"/>
            <color indexed="81"/>
            <rFont val="돋움"/>
            <family val="3"/>
            <charset val="129"/>
          </rPr>
          <t>장폐색</t>
        </r>
        <r>
          <rPr>
            <sz val="9"/>
            <color indexed="81"/>
            <rFont val="Tahoma"/>
            <family val="2"/>
          </rPr>
          <t>-opioid, urinary rentention-</t>
        </r>
        <r>
          <rPr>
            <sz val="9"/>
            <color indexed="81"/>
            <rFont val="돋움"/>
            <family val="3"/>
            <charset val="129"/>
          </rPr>
          <t>약물</t>
        </r>
        <r>
          <rPr>
            <sz val="9"/>
            <color indexed="81"/>
            <rFont val="Tahoma"/>
            <family val="2"/>
          </rPr>
          <t xml:space="preserve">LA 
8) LA </t>
        </r>
        <r>
          <rPr>
            <sz val="9"/>
            <color indexed="81"/>
            <rFont val="돋움"/>
            <family val="3"/>
            <charset val="129"/>
          </rPr>
          <t>독성</t>
        </r>
      </text>
    </comment>
    <comment ref="F96" authorId="1" shapeId="0">
      <text>
        <r>
          <rPr>
            <b/>
            <sz val="9"/>
            <color indexed="81"/>
            <rFont val="Tahoma"/>
            <family val="2"/>
          </rPr>
          <t>user:</t>
        </r>
        <r>
          <rPr>
            <sz val="9"/>
            <color indexed="81"/>
            <rFont val="Tahoma"/>
            <family val="2"/>
          </rPr>
          <t xml:space="preserve">
There were 2 deaths during the study, which were not related to the levobupivacaine  
infiltration</t>
        </r>
      </text>
    </comment>
    <comment ref="T138" authorId="0" shapeId="0">
      <text>
        <r>
          <rPr>
            <b/>
            <sz val="10"/>
            <color indexed="81"/>
            <rFont val="Tahoma"/>
            <family val="2"/>
          </rPr>
          <t>USER:</t>
        </r>
        <r>
          <rPr>
            <sz val="10"/>
            <color indexed="81"/>
            <rFont val="Tahoma"/>
            <family val="2"/>
          </rPr>
          <t xml:space="preserve">
No local anaesthesia central nervous system or cardiovascular system toxicity was detected in any of our patients.</t>
        </r>
      </text>
    </comment>
    <comment ref="F248" authorId="1" shapeId="0">
      <text>
        <r>
          <rPr>
            <b/>
            <sz val="9"/>
            <color indexed="81"/>
            <rFont val="Tahoma"/>
            <family val="2"/>
          </rPr>
          <t>user:</t>
        </r>
        <r>
          <rPr>
            <sz val="9"/>
            <color indexed="81"/>
            <rFont val="Tahoma"/>
            <family val="2"/>
          </rPr>
          <t xml:space="preserve">
mild motor blockade in the right lower limb the day after surgery</t>
        </r>
      </text>
    </comment>
    <comment ref="N286" authorId="1" shapeId="0">
      <text>
        <r>
          <rPr>
            <b/>
            <sz val="9"/>
            <color indexed="81"/>
            <rFont val="Tahoma"/>
            <family val="2"/>
          </rPr>
          <t>user:</t>
        </r>
        <r>
          <rPr>
            <sz val="9"/>
            <color indexed="81"/>
            <rFont val="Tahoma"/>
            <family val="2"/>
          </rPr>
          <t xml:space="preserve">
rectal bleeding, and required a 2-unit blood
transfusion and 2-day hospital stay</t>
        </r>
      </text>
    </comment>
    <comment ref="T286" authorId="1" shapeId="0">
      <text>
        <r>
          <rPr>
            <b/>
            <sz val="9"/>
            <color indexed="81"/>
            <rFont val="Tahoma"/>
            <family val="2"/>
          </rPr>
          <t>user:</t>
        </r>
        <r>
          <rPr>
            <sz val="9"/>
            <color indexed="81"/>
            <rFont val="Tahoma"/>
            <family val="2"/>
          </rPr>
          <t xml:space="preserve">
had abdominal pain following an
anastomotic leak, which had been recognized and treated
conservatively during the index admission</t>
        </r>
      </text>
    </comment>
    <comment ref="T395" authorId="1" shapeId="0">
      <text>
        <r>
          <rPr>
            <b/>
            <sz val="9"/>
            <color indexed="81"/>
            <rFont val="Tahoma"/>
            <family val="2"/>
          </rPr>
          <t>user:</t>
        </r>
        <r>
          <rPr>
            <sz val="9"/>
            <color indexed="81"/>
            <rFont val="Tahoma"/>
            <family val="2"/>
          </rPr>
          <t xml:space="preserve">
Regarding catheter-related complications, three patients in the EDA group suffered from paraesthesia, one had focal motor deficits, one had a superficial hematoma at the puncture side, one had pain at the puncture side after multiple punctures and one suffered from hypotension. No catheter related complications were recorded for the CWI group.</t>
        </r>
      </text>
    </comment>
  </commentList>
</comments>
</file>

<file path=xl/comments5.xml><?xml version="1.0" encoding="utf-8"?>
<comments xmlns="http://schemas.openxmlformats.org/spreadsheetml/2006/main">
  <authors>
    <author>USER</author>
    <author>user</author>
  </authors>
  <commentList>
    <comment ref="E3" authorId="0" shapeId="0">
      <text>
        <r>
          <rPr>
            <sz val="9"/>
            <color indexed="81"/>
            <rFont val="Tahoma"/>
            <family val="2"/>
          </rPr>
          <t>1=</t>
        </r>
        <r>
          <rPr>
            <sz val="9"/>
            <color indexed="81"/>
            <rFont val="돋움"/>
            <family val="3"/>
            <charset val="129"/>
          </rPr>
          <t xml:space="preserve">무치료
</t>
        </r>
        <r>
          <rPr>
            <sz val="9"/>
            <color indexed="81"/>
            <rFont val="Tahoma"/>
            <family val="2"/>
          </rPr>
          <t xml:space="preserve">2=IV </t>
        </r>
        <r>
          <rPr>
            <sz val="9"/>
            <color indexed="81"/>
            <rFont val="돋움"/>
            <family val="3"/>
            <charset val="129"/>
          </rPr>
          <t xml:space="preserve">주입
</t>
        </r>
        <r>
          <rPr>
            <sz val="9"/>
            <color indexed="81"/>
            <rFont val="Tahoma"/>
            <family val="2"/>
          </rPr>
          <t>3=IV PCA
4=epidural analgesia
5=epidural PCA
6=continuous epidural infusion
7=nerve block
8=intrathecal infusion
9=conventional/oral/parental</t>
        </r>
      </text>
    </comment>
    <comment ref="J4" authorId="0" shapeId="0">
      <text>
        <r>
          <rPr>
            <sz val="9"/>
            <color indexed="81"/>
            <rFont val="Tahoma"/>
            <family val="2"/>
          </rPr>
          <t>1=</t>
        </r>
        <r>
          <rPr>
            <sz val="9"/>
            <color indexed="81"/>
            <rFont val="돋움"/>
            <family val="3"/>
            <charset val="129"/>
          </rPr>
          <t xml:space="preserve">통증
</t>
        </r>
        <r>
          <rPr>
            <sz val="9"/>
            <color indexed="81"/>
            <rFont val="Tahoma"/>
            <family val="2"/>
          </rPr>
          <t>2=</t>
        </r>
        <r>
          <rPr>
            <sz val="9"/>
            <color indexed="81"/>
            <rFont val="돋움"/>
            <family val="3"/>
            <charset val="129"/>
          </rPr>
          <t xml:space="preserve">약물
</t>
        </r>
        <r>
          <rPr>
            <sz val="9"/>
            <color indexed="81"/>
            <rFont val="Tahoma"/>
            <family val="2"/>
          </rPr>
          <t>3=</t>
        </r>
        <r>
          <rPr>
            <sz val="9"/>
            <color indexed="81"/>
            <rFont val="돋움"/>
            <family val="3"/>
            <charset val="129"/>
          </rPr>
          <t>재활지표</t>
        </r>
        <r>
          <rPr>
            <sz val="9"/>
            <color indexed="81"/>
            <rFont val="Tahoma"/>
            <family val="2"/>
          </rPr>
          <t>(</t>
        </r>
        <r>
          <rPr>
            <sz val="9"/>
            <color indexed="81"/>
            <rFont val="돋움"/>
            <family val="3"/>
            <charset val="129"/>
          </rPr>
          <t>복귀</t>
        </r>
        <r>
          <rPr>
            <sz val="9"/>
            <color indexed="81"/>
            <rFont val="Tahoma"/>
            <family val="2"/>
          </rPr>
          <t>,</t>
        </r>
        <r>
          <rPr>
            <sz val="9"/>
            <color indexed="81"/>
            <rFont val="돋움"/>
            <family val="3"/>
            <charset val="129"/>
          </rPr>
          <t>회복</t>
        </r>
        <r>
          <rPr>
            <sz val="9"/>
            <color indexed="81"/>
            <rFont val="Tahoma"/>
            <family val="2"/>
          </rPr>
          <t xml:space="preserve"> </t>
        </r>
        <r>
          <rPr>
            <sz val="9"/>
            <color indexed="81"/>
            <rFont val="돋움"/>
            <family val="3"/>
            <charset val="129"/>
          </rPr>
          <t>관련</t>
        </r>
        <r>
          <rPr>
            <sz val="9"/>
            <color indexed="81"/>
            <rFont val="Tahoma"/>
            <family val="2"/>
          </rPr>
          <t>)</t>
        </r>
        <r>
          <rPr>
            <sz val="9"/>
            <color indexed="81"/>
            <rFont val="돋움"/>
            <family val="3"/>
            <charset val="129"/>
          </rPr>
          <t xml:space="preserve">
</t>
        </r>
        <r>
          <rPr>
            <sz val="9"/>
            <color indexed="81"/>
            <rFont val="Tahoma"/>
            <family val="2"/>
          </rPr>
          <t>4=</t>
        </r>
        <r>
          <rPr>
            <sz val="9"/>
            <color indexed="81"/>
            <rFont val="돋움"/>
            <family val="3"/>
            <charset val="129"/>
          </rPr>
          <t xml:space="preserve">환자만족도
</t>
        </r>
        <r>
          <rPr>
            <sz val="9"/>
            <color indexed="81"/>
            <rFont val="Tahoma"/>
            <family val="2"/>
          </rPr>
          <t>5=</t>
        </r>
        <r>
          <rPr>
            <sz val="9"/>
            <color indexed="81"/>
            <rFont val="돋움"/>
            <family val="3"/>
            <charset val="129"/>
          </rPr>
          <t>재원기간</t>
        </r>
      </text>
    </comment>
    <comment ref="F213" authorId="0" shapeId="0">
      <text>
        <r>
          <rPr>
            <b/>
            <sz val="11"/>
            <color indexed="81"/>
            <rFont val="Tahoma"/>
            <family val="2"/>
          </rPr>
          <t>USER:</t>
        </r>
        <r>
          <rPr>
            <sz val="11"/>
            <color indexed="81"/>
            <rFont val="Tahoma"/>
            <family val="2"/>
          </rPr>
          <t xml:space="preserve">
24</t>
        </r>
        <r>
          <rPr>
            <sz val="11"/>
            <color indexed="81"/>
            <rFont val="돋움"/>
            <family val="3"/>
            <charset val="129"/>
          </rPr>
          <t>시간동안</t>
        </r>
        <r>
          <rPr>
            <sz val="11"/>
            <color indexed="81"/>
            <rFont val="Tahoma"/>
            <family val="2"/>
          </rPr>
          <t xml:space="preserve"> 
</t>
        </r>
        <r>
          <rPr>
            <sz val="11"/>
            <color indexed="81"/>
            <rFont val="돋움"/>
            <family val="3"/>
            <charset val="129"/>
          </rPr>
          <t>평균</t>
        </r>
        <r>
          <rPr>
            <sz val="11"/>
            <color indexed="81"/>
            <rFont val="Tahoma"/>
            <family val="2"/>
          </rPr>
          <t xml:space="preserve"> PCA </t>
        </r>
        <r>
          <rPr>
            <sz val="11"/>
            <color indexed="81"/>
            <rFont val="돋움"/>
            <family val="3"/>
            <charset val="129"/>
          </rPr>
          <t>모르핀</t>
        </r>
        <r>
          <rPr>
            <sz val="11"/>
            <color indexed="81"/>
            <rFont val="Tahoma"/>
            <family val="2"/>
          </rPr>
          <t xml:space="preserve"> </t>
        </r>
        <r>
          <rPr>
            <sz val="11"/>
            <color indexed="81"/>
            <rFont val="돋움"/>
            <family val="3"/>
            <charset val="129"/>
          </rPr>
          <t>소비량</t>
        </r>
      </text>
    </comment>
    <comment ref="Z372" authorId="1" shapeId="0">
      <text>
        <r>
          <rPr>
            <b/>
            <sz val="9"/>
            <color indexed="81"/>
            <rFont val="Tahoma"/>
            <family val="2"/>
          </rPr>
          <t>user:</t>
        </r>
        <r>
          <rPr>
            <sz val="9"/>
            <color indexed="81"/>
            <rFont val="Tahoma"/>
            <family val="2"/>
          </rPr>
          <t xml:space="preserve">
The TQL
group had less pain at rest over time (p = 0.036, two
periods in recovery area and at two time-points in the ward)
compared with the PPC group.</t>
        </r>
      </text>
    </comment>
    <comment ref="R532" authorId="0" shapeId="0">
      <text>
        <r>
          <rPr>
            <b/>
            <sz val="9"/>
            <color indexed="81"/>
            <rFont val="Tahoma"/>
            <family val="2"/>
          </rPr>
          <t xml:space="preserve">USER:
</t>
        </r>
        <r>
          <rPr>
            <sz val="9"/>
            <color indexed="81"/>
            <rFont val="돋움"/>
            <family val="3"/>
            <charset val="129"/>
          </rPr>
          <t>박지정</t>
        </r>
        <r>
          <rPr>
            <sz val="9"/>
            <color indexed="81"/>
            <rFont val="Tahoma"/>
            <family val="2"/>
          </rPr>
          <t xml:space="preserve"> (</t>
        </r>
        <r>
          <rPr>
            <sz val="9"/>
            <color indexed="81"/>
            <rFont val="돋움"/>
            <family val="3"/>
            <charset val="129"/>
          </rPr>
          <t>추정하여</t>
        </r>
        <r>
          <rPr>
            <sz val="9"/>
            <color indexed="81"/>
            <rFont val="Tahoma"/>
            <family val="2"/>
          </rPr>
          <t xml:space="preserve"> </t>
        </r>
        <r>
          <rPr>
            <sz val="9"/>
            <color indexed="81"/>
            <rFont val="돋움"/>
            <family val="3"/>
            <charset val="129"/>
          </rPr>
          <t>넣음</t>
        </r>
        <r>
          <rPr>
            <sz val="9"/>
            <color indexed="81"/>
            <rFont val="Tahoma"/>
            <family val="2"/>
          </rPr>
          <t>)</t>
        </r>
      </text>
    </comment>
    <comment ref="Z767" authorId="1" shapeId="0">
      <text>
        <r>
          <rPr>
            <b/>
            <sz val="9"/>
            <color indexed="81"/>
            <rFont val="Tahoma"/>
            <family val="2"/>
          </rPr>
          <t>user:</t>
        </r>
        <r>
          <rPr>
            <sz val="9"/>
            <color indexed="81"/>
            <rFont val="Tahoma"/>
            <family val="2"/>
          </rPr>
          <t xml:space="preserve">
The TQL
group had less pain at rest over time (p = 0.036, two
periods in recovery area and at two time-points in the ward)
compared with the PPC group.</t>
        </r>
      </text>
    </comment>
    <comment ref="AA990" authorId="1" shapeId="0">
      <text>
        <r>
          <rPr>
            <b/>
            <sz val="9"/>
            <color indexed="81"/>
            <rFont val="Tahoma"/>
            <family val="2"/>
          </rPr>
          <t>user:</t>
        </r>
        <r>
          <rPr>
            <sz val="9"/>
            <color indexed="81"/>
            <rFont val="Tahoma"/>
            <family val="2"/>
          </rPr>
          <t xml:space="preserve">
Comparison of unadjusted and adjusted SF-36a aggregate score and eight subscale scores between the continuous preperitoneal analgesia (CPA) and the continuous epidural
anesthesia (CEA) groups.</t>
        </r>
      </text>
    </comment>
    <comment ref="Y1123" authorId="1" shapeId="0">
      <text>
        <r>
          <rPr>
            <b/>
            <sz val="9"/>
            <color indexed="81"/>
            <rFont val="Tahoma"/>
            <family val="2"/>
          </rPr>
          <t>user:</t>
        </r>
        <r>
          <rPr>
            <sz val="9"/>
            <color indexed="81"/>
            <rFont val="Tahoma"/>
            <family val="2"/>
          </rPr>
          <t xml:space="preserve">
The postoperative VAS scores both at rest and
during mobilization were similar between the three
groups for the first 48 h after surgery (Figure 1),</t>
        </r>
      </text>
    </comment>
  </commentList>
</comments>
</file>

<file path=xl/sharedStrings.xml><?xml version="1.0" encoding="utf-8"?>
<sst xmlns="http://schemas.openxmlformats.org/spreadsheetml/2006/main" count="17222" uniqueCount="3643">
  <si>
    <t>#</t>
    <phoneticPr fontId="3" type="noConversion"/>
  </si>
  <si>
    <t>Volume</t>
  </si>
  <si>
    <t>Number</t>
  </si>
  <si>
    <t>Pages</t>
  </si>
  <si>
    <t>Vancouver</t>
  </si>
  <si>
    <t>비고</t>
    <phoneticPr fontId="3" type="noConversion"/>
  </si>
  <si>
    <t>스페인</t>
    <phoneticPr fontId="3" type="noConversion"/>
  </si>
  <si>
    <t>saline +IV PCA(morphine)</t>
    <phoneticPr fontId="3" type="noConversion"/>
  </si>
  <si>
    <t>morphine</t>
    <phoneticPr fontId="3" type="noConversion"/>
  </si>
  <si>
    <t>European journal of anaesthesiology</t>
  </si>
  <si>
    <t>이집트</t>
    <phoneticPr fontId="3" type="noConversion"/>
  </si>
  <si>
    <t>cesarean section</t>
    <phoneticPr fontId="3" type="noConversion"/>
  </si>
  <si>
    <t>0.25% bupivacaine</t>
    <phoneticPr fontId="3" type="noConversion"/>
  </si>
  <si>
    <t>프랑스</t>
    <phoneticPr fontId="3" type="noConversion"/>
  </si>
  <si>
    <t>인도</t>
    <phoneticPr fontId="3" type="noConversion"/>
  </si>
  <si>
    <t>50,50</t>
    <phoneticPr fontId="3" type="noConversion"/>
  </si>
  <si>
    <t>Anaesthesia</t>
  </si>
  <si>
    <t>호주</t>
    <phoneticPr fontId="3" type="noConversion"/>
  </si>
  <si>
    <t>0.2% ropivacaine</t>
    <phoneticPr fontId="3" type="noConversion"/>
  </si>
  <si>
    <t>ropivacaine</t>
    <phoneticPr fontId="3" type="noConversion"/>
  </si>
  <si>
    <t>Anesthesia and analgesia</t>
  </si>
  <si>
    <t>벨기에</t>
    <phoneticPr fontId="3" type="noConversion"/>
  </si>
  <si>
    <t>cesarean delivery</t>
    <phoneticPr fontId="3" type="noConversion"/>
  </si>
  <si>
    <t>continuous wound infiltration</t>
    <phoneticPr fontId="3" type="noConversion"/>
  </si>
  <si>
    <t>continuous wound infiltration (CWI)</t>
    <phoneticPr fontId="3" type="noConversion"/>
  </si>
  <si>
    <t>20,20</t>
    <phoneticPr fontId="3" type="noConversion"/>
  </si>
  <si>
    <t>핀란드</t>
    <phoneticPr fontId="3" type="noConversion"/>
  </si>
  <si>
    <t>caesarean section</t>
    <phoneticPr fontId="3" type="noConversion"/>
  </si>
  <si>
    <t>continuous wound infusion</t>
    <phoneticPr fontId="3" type="noConversion"/>
  </si>
  <si>
    <t>Clinical journal of pain</t>
  </si>
  <si>
    <t>중국</t>
    <phoneticPr fontId="3" type="noConversion"/>
  </si>
  <si>
    <t>0.3% ropivacaine</t>
    <phoneticPr fontId="3" type="noConversion"/>
  </si>
  <si>
    <t>open nephrectomy</t>
    <phoneticPr fontId="3" type="noConversion"/>
  </si>
  <si>
    <t>epidural catheter</t>
    <phoneticPr fontId="3" type="noConversion"/>
  </si>
  <si>
    <t>midline laparotomy</t>
    <phoneticPr fontId="3" type="noConversion"/>
  </si>
  <si>
    <t>19,19</t>
    <phoneticPr fontId="3" type="noConversion"/>
  </si>
  <si>
    <t>한국</t>
    <phoneticPr fontId="3" type="noConversion"/>
  </si>
  <si>
    <t>International journal of gynaecology and obstetrics</t>
  </si>
  <si>
    <t>29,31</t>
    <phoneticPr fontId="3" type="noConversion"/>
  </si>
  <si>
    <t>Anesthesiology</t>
  </si>
  <si>
    <t>open colorectal surgery</t>
    <phoneticPr fontId="3" type="noConversion"/>
  </si>
  <si>
    <t>영국</t>
    <phoneticPr fontId="3" type="noConversion"/>
  </si>
  <si>
    <t>laparoscopic colorectal surgery</t>
    <phoneticPr fontId="3" type="noConversion"/>
  </si>
  <si>
    <t>levobupivacaine</t>
    <phoneticPr fontId="3" type="noConversion"/>
  </si>
  <si>
    <t>그리스</t>
    <phoneticPr fontId="3" type="noConversion"/>
  </si>
  <si>
    <t>Pediatric surgery international</t>
  </si>
  <si>
    <t>Journal of cardiothoracic and vascular anesthesia</t>
  </si>
  <si>
    <t>이탈리아</t>
    <phoneticPr fontId="3" type="noConversion"/>
  </si>
  <si>
    <t>levobupivacaine</t>
  </si>
  <si>
    <t>American journal of surgery</t>
  </si>
  <si>
    <t>미국</t>
    <phoneticPr fontId="3" type="noConversion"/>
  </si>
  <si>
    <t>colorectal surgery</t>
    <phoneticPr fontId="3" type="noConversion"/>
  </si>
  <si>
    <t>25,25</t>
    <phoneticPr fontId="3" type="noConversion"/>
  </si>
  <si>
    <t>30,30</t>
    <phoneticPr fontId="3" type="noConversion"/>
  </si>
  <si>
    <t>0.5% ropivacaine</t>
    <phoneticPr fontId="3" type="noConversion"/>
  </si>
  <si>
    <t>0.5% bupivacaine</t>
    <phoneticPr fontId="3" type="noConversion"/>
  </si>
  <si>
    <t xml:space="preserve">continuous wound infusion </t>
    <phoneticPr fontId="3" type="noConversion"/>
  </si>
  <si>
    <t>Colorectal disease</t>
  </si>
  <si>
    <t>placebo</t>
    <phoneticPr fontId="3" type="noConversion"/>
  </si>
  <si>
    <t>saline</t>
    <phoneticPr fontId="3" type="noConversion"/>
  </si>
  <si>
    <t>10,10</t>
    <phoneticPr fontId="3" type="noConversion"/>
  </si>
  <si>
    <t>문헌번호</t>
    <phoneticPr fontId="3" type="noConversion"/>
  </si>
  <si>
    <t>1저자</t>
    <phoneticPr fontId="3" type="noConversion"/>
  </si>
  <si>
    <t>연도</t>
    <phoneticPr fontId="3" type="noConversion"/>
  </si>
  <si>
    <t>제목</t>
    <phoneticPr fontId="3" type="noConversion"/>
  </si>
  <si>
    <t>저널</t>
    <phoneticPr fontId="3" type="noConversion"/>
  </si>
  <si>
    <t>초록</t>
    <phoneticPr fontId="3" type="noConversion"/>
  </si>
  <si>
    <t>서지정보</t>
    <phoneticPr fontId="3" type="noConversion"/>
  </si>
  <si>
    <t>연구국가</t>
    <phoneticPr fontId="3" type="noConversion"/>
  </si>
  <si>
    <t>trial명</t>
    <phoneticPr fontId="3" type="noConversion"/>
  </si>
  <si>
    <t>연구설계</t>
    <phoneticPr fontId="3" type="noConversion"/>
  </si>
  <si>
    <t>연구대상자</t>
    <phoneticPr fontId="3" type="noConversion"/>
  </si>
  <si>
    <t>정의</t>
    <phoneticPr fontId="3" type="noConversion"/>
  </si>
  <si>
    <t>중재군</t>
    <phoneticPr fontId="3" type="noConversion"/>
  </si>
  <si>
    <t>연구결과</t>
    <phoneticPr fontId="3" type="noConversion"/>
  </si>
  <si>
    <t>기기명</t>
    <phoneticPr fontId="3" type="noConversion"/>
  </si>
  <si>
    <t>약물</t>
    <phoneticPr fontId="3" type="noConversion"/>
  </si>
  <si>
    <t>시술명</t>
    <phoneticPr fontId="3" type="noConversion"/>
  </si>
  <si>
    <t>문헌 정보</t>
    <phoneticPr fontId="3" type="noConversion"/>
  </si>
  <si>
    <t>1복부/2흉부</t>
    <phoneticPr fontId="3" type="noConversion"/>
  </si>
  <si>
    <t>안전성
(1/0)</t>
    <phoneticPr fontId="3" type="noConversion"/>
  </si>
  <si>
    <t>유효성
(1/0)</t>
    <phoneticPr fontId="3" type="noConversion"/>
  </si>
  <si>
    <t>문헌
번호</t>
    <phoneticPr fontId="3" type="noConversion"/>
  </si>
  <si>
    <t>대조군
_구분</t>
    <phoneticPr fontId="3" type="noConversion"/>
  </si>
  <si>
    <t>안전성 결과지표</t>
    <phoneticPr fontId="3" type="noConversion"/>
  </si>
  <si>
    <t>중재군 결과</t>
    <phoneticPr fontId="3" type="noConversion"/>
  </si>
  <si>
    <t>대조군1 결과</t>
    <phoneticPr fontId="3" type="noConversion"/>
  </si>
  <si>
    <t>p-value</t>
    <phoneticPr fontId="3" type="noConversion"/>
  </si>
  <si>
    <t>대조군2 결과</t>
    <phoneticPr fontId="3" type="noConversion"/>
  </si>
  <si>
    <t>측정단위</t>
    <phoneticPr fontId="3" type="noConversion"/>
  </si>
  <si>
    <t>결과측정시점</t>
    <phoneticPr fontId="3" type="noConversion"/>
  </si>
  <si>
    <t>비고
(척도 등)</t>
    <phoneticPr fontId="3" type="noConversion"/>
  </si>
  <si>
    <t>구분</t>
    <phoneticPr fontId="3" type="noConversion"/>
  </si>
  <si>
    <t>중재군명</t>
    <phoneticPr fontId="3" type="noConversion"/>
  </si>
  <si>
    <t>이분형</t>
    <phoneticPr fontId="3" type="noConversion"/>
  </si>
  <si>
    <t>연속형</t>
    <phoneticPr fontId="3" type="noConversion"/>
  </si>
  <si>
    <t>대조군명</t>
    <phoneticPr fontId="3" type="noConversion"/>
  </si>
  <si>
    <t>Events</t>
    <phoneticPr fontId="3" type="noConversion"/>
  </si>
  <si>
    <t xml:space="preserve"> Total</t>
    <phoneticPr fontId="3" type="noConversion"/>
  </si>
  <si>
    <t>mean</t>
    <phoneticPr fontId="3" type="noConversion"/>
  </si>
  <si>
    <t>SD</t>
    <phoneticPr fontId="3" type="noConversion"/>
  </si>
  <si>
    <t>Total</t>
    <phoneticPr fontId="3" type="noConversion"/>
  </si>
  <si>
    <t>효과성 결과지표</t>
    <phoneticPr fontId="3" type="noConversion"/>
  </si>
  <si>
    <t>48h</t>
    <phoneticPr fontId="3" type="noConversion"/>
  </si>
  <si>
    <t>제거시점</t>
    <phoneticPr fontId="3" type="noConversion"/>
  </si>
  <si>
    <t>환자수
(I, C)</t>
    <phoneticPr fontId="3" type="noConversion"/>
  </si>
  <si>
    <t>PACU</t>
    <phoneticPr fontId="3" type="noConversion"/>
  </si>
  <si>
    <t>VAS</t>
    <phoneticPr fontId="3" type="noConversion"/>
  </si>
  <si>
    <t>대조군1</t>
    <phoneticPr fontId="3" type="noConversion"/>
  </si>
  <si>
    <t>대조군2</t>
    <phoneticPr fontId="3" type="noConversion"/>
  </si>
  <si>
    <t>용량</t>
    <phoneticPr fontId="3" type="noConversion"/>
  </si>
  <si>
    <t>96h</t>
    <phoneticPr fontId="3" type="noConversion"/>
  </si>
  <si>
    <t>7 mL/h</t>
    <phoneticPr fontId="3" type="noConversion"/>
  </si>
  <si>
    <t>4–6 mL/h; increased as required to 12 mL/h</t>
    <phoneticPr fontId="3" type="noConversion"/>
  </si>
  <si>
    <t>SPCA</t>
    <phoneticPr fontId="3" type="noConversion"/>
  </si>
  <si>
    <t>2ml/h</t>
    <phoneticPr fontId="3" type="noConversion"/>
  </si>
  <si>
    <t>6ml/h</t>
    <phoneticPr fontId="3" type="noConversion"/>
  </si>
  <si>
    <t>laparotomy</t>
    <phoneticPr fontId="3" type="noConversion"/>
  </si>
  <si>
    <t>세분류</t>
    <phoneticPr fontId="3" type="noConversion"/>
  </si>
  <si>
    <t>보고서</t>
    <phoneticPr fontId="3" type="noConversion"/>
  </si>
  <si>
    <t>지표(정리)</t>
    <phoneticPr fontId="3" type="noConversion"/>
  </si>
  <si>
    <t>이m형</t>
  </si>
  <si>
    <t>VNS</t>
    <phoneticPr fontId="3" type="noConversion"/>
  </si>
  <si>
    <t>이분형</t>
    <phoneticPr fontId="3" type="noConversion"/>
  </si>
  <si>
    <t>대조군
_구분</t>
    <phoneticPr fontId="3" type="noConversion"/>
  </si>
  <si>
    <t>opioid</t>
    <phoneticPr fontId="3" type="noConversion"/>
  </si>
  <si>
    <t>wound Infusion of 0.35% Levobupivacaine Reduces Mechanical Secondary Hyperalgesia and Opioid Consumption After Cesarean Delivery: a Prospective, Randomized, Triple-Blind, Placebo-Controlled Trial</t>
    <phoneticPr fontId="3" type="noConversion"/>
  </si>
  <si>
    <t>791‐801</t>
  </si>
  <si>
    <t>BACKGROUND: Some patients still report moderate‐to‐severe postoperative pain after cesarean delivery. Local anesthetic wound infusion improves acute pain and might act on peripheral and central sensitization mechanisms; however, no studies have proved this hypothesis. We evaluated the potential benefits of continuous wound infusion of levobupivacaine after cesarean delivery on secondary hyperalgesia (primary end point) and primary hyperalgesia, pain relief, persistent pain, and inflammatory and metabolic stress response. METHODS: Healthy women scheduled for elective cesarean delivery participated in this prospective, randomized, triple‐blind, placebo‐controlled trial (NCT01458431). All patients received spinal anesthesia with 0.5% hyperbaric bupivacaine with fentanyl and a multiholed wound catheter placed under the fascia. Women were randomized to receive continuous wound infusion (0.35% levobupivacaine 7 mL/h for 48 hours; group L) or an equal volume of saline (group S). Secondary hyperalgesia to punctate mechanical stimuli was evaluated using dynamic tests, and primary hyperalgesia was evaluated using an electronic von Frey anesthesiometer; both were assessed at 24, 48, and 72 hours. The following variables were collected: intensity of postoperative parietal and visceral pain at rest and on movement rated on a visual analog scale &gt;72 hours, time to first bolus of patient‐controlled analgesia (PCA), cumulative dose of rescue morphine (PCA) and acetaminophen, ability to sleep and sleep quality, and patient satisfaction. Persistent postoperative pain was evaluated during a telephone interview at 1, 3, 6, and 12 months after surgery. C‐reactive protein, acid glycoprotein, preprandial glucose, insulin, cortisol, prolactin, growth hormone, and interleukin‐6 were measured before cesarean delivery and at 8, 24, and 48 hours. Adverse events and patient outcomes were recorded. RESULTS: Seventy women were included. In group L, the area of secondary hyperalgesia was significantly reduced (43.4 [18.5‐80] vs 68.4 [39.0‐136] cm2 and 45.1 [0.9‐89.8] vs 67.3 [31.3‐175] cm2 at 24 and 48 hours, respectively; group:time interaction P value &lt; .001), the mechanical pain threshold was significantly higher at 24 hours (633 [441‐802] vs 417 [300‐572] g.mm‐2; P = .001), and morphine consumption was significantly lower at 24 hours (4 [2‐11] vs 11[6‐23]; P = .003) compared with group S. Levobupivacaine had no effect on persistent postoperative pain at 1, 3, 6, and 12 months. Plasma insulin levels in the immediate postoperative period and at 8, 24, and 48 hours were significantly lower in group L (P &lt; .001). There were no significant differences in other biochemical parameters of inflammatory and endocrine‐metabolic response. CONCLUSIONS: Levobupivacaine wound infusion provides adequate analgesia and might be an effective antihyperalgesic adjunct.</t>
  </si>
  <si>
    <t>Postoperative analgesic efficacy of continuous wound infusion with local anesthetics after laparoscopy (PAIN): a randomized, double-blind, placebo-controlled trial</t>
    <phoneticPr fontId="3" type="noConversion"/>
  </si>
  <si>
    <t>Surgical endoscopy</t>
  </si>
  <si>
    <t>562‐568</t>
  </si>
  <si>
    <t>Background: To investigate the efficacy of continuous wound infusion (CWI) with local anesthetics for reducing postoperative pain compared with placebo in patients undergoing benign gynecologic laparoscopy. Methods: In this double‐blind trial, 66 patients were randomly assigned to receive either ropivacaine or normal saline though a multi‐orifice catheter placed into the umbilical surgical wound for 50Â h postoperatively. The primary outcome measure was the severity of postoperative pain 1, 6, 12, 24, and 48Â h after surgery. The secondary outcome measure was the number of rescue analgesics requested. Results: Baseline characteristics did not statistically differ between the ropivacaine and placebo groups. The intensity of postoperative pain was significantly lower in the ropivacaine group than in the placebo group 1, 6, 12, 24, and 48Â h after surgery (all P &lt; 0.05). The number of rescue analgesics requested was also significantly lower in the ropivacaine group than in the placebo group. There were no significant differences between the two groups regarding other surgical outcomes. Conclusion: CWI with local anesthetics after laparoscopic surgery provides good analgesia and reduces rescue analgesics consumption.</t>
  </si>
  <si>
    <t>Continuous ropivacaine subfascial wound infusion after cesarean delivery in pain management: a prospective randomized controlled double-blind study</t>
  </si>
  <si>
    <t>79‐84</t>
  </si>
  <si>
    <t>OBJECTIVE: The aim of this study is to analyze post‐cesarean morphine consumption using continuous ropivacaine subfascial wound infusion. METHODS: After standardized spinal anesthesia (0.5% hyperbaric bupivacaine 8‐10 mg combined with sufentanil 2‐2.5 μg), women undergoing cesarean section (n = 69) were randomly allocated to receive either ropivacaine 0.2% (n = 35) or NaCl 0.9% (n = 34) infused through a subfascial wound catheter during 48 h in a multimodal analgesic approach. As primary outcome, opioid use by intravenous patient‐controlled analgesia was analyzed. Secondary outcomes were intensity of pain on visual analog scale at rest and at mobilization, postoperative nausea/vomiting, pruritus and time of first ambulation. Independent t test or Mann‐Whitney U test, and Pearson's χ2 test or Fisher's exact test were used as appropriate. RESULTS: Morphine consumption was significantly lower in the ropivacaine group (21.52 ± 21.56 mg) compared with the placebo group (29.57 ± 22.38 mg; 95% confidence interval ‐18.8 to 2.76; p = 0.047). No significant differences were observed in pain evaluated by visual analog scale, except for pain at mobilization 6 h after surgery (ropivacaine versus placebo: 3.90 ± 2.66 versus 5.36 ± 2.55; p = 0.030). No significant differences were observed in the incidence of postoperative nausea/vomiting, pruritus, and time of first ambulation. CONCLUSION: Continuous ropivacaine subfascial wound infusion results in less post‐cesarean morphine consumption. EudraCT trail registration number: 2017‐004797‐33. EudraCT link: https://www.clinicaltrialsregister.eu/ctr‐search/trial/2017‐004797‐33/BE#A.</t>
  </si>
  <si>
    <t>A 96-hour continuous wound infiltration with ropivacaine reduces analgesic consumption after liver resection: a randomized, double-blind, controlled trial</t>
  </si>
  <si>
    <t>Journal of surgical oncology</t>
  </si>
  <si>
    <t>47‐55</t>
  </si>
  <si>
    <t>BACKGROUND: Continuous wound infiltration (CWI) with local anesthetics to reduce morphine consumption in postoperative pain management after open liver resection in patients with cancer. METHODS: This single‐center randomized double‐blind study allocated patients requiring resection of liver metastases to receive a 3.75 mg/mL ropivacaine (ROP) infiltration, followed by a 2 mg/mL ROP CWI, or placebo (P) for 96 hours. Postoperative analgesia included acetaminophen and patient‐controlled analgesia morphine pump. The primary endpoint was to investigate the reduction of total morphine consumption (mg/kg) over the first 96 postoperative hours. RESULTS: Eighty‐five patients were recruited, and randomized (ROP: 42, P: 43) between 2009 and 2014. The median morphine consumption significantly decreased in the ROP arm in the first 96 postoperative hours (ROP: 1.0, P: 1.5 mg/kg; P = 0.026). Twenty‐three (27%) patients had grade 3 adverse events (ROP: 14, P: 9) and four experienced grade 3 treatment‐related adverse events (ROP: mental confusion [n = 1], hallucinations [n = 2], P: hematoma [n = 1]). Two (5%) patients showed a wound inflammation (ROP: 1, P: 1). Nine (11%) patients experienced at least one serious adverse event (ROP: 6, P: 3); none related to treatment. CONCLUSION: Preperitoneal CWI of 2 mg/mL ROP significantly reduces intravenous morphine consumption during the 96 postoperative hours resulting in an absolute reduction of 0.5 mg/kg.</t>
  </si>
  <si>
    <t>Efficacy of continuous in-wound infusion of levobupivacaine and ketorolac for post-caesarean section analgesia: a prospective, randomised, double-blind, placebo-controlled trial</t>
  </si>
  <si>
    <t>BMC anesthesiology</t>
  </si>
  <si>
    <t>Analgesia with continuous wound infusion of local anesthetic versus saline: double-blind randomized, controlled trial in hepatectomy</t>
    <phoneticPr fontId="3" type="noConversion"/>
  </si>
  <si>
    <t>138‐143</t>
  </si>
  <si>
    <t>BACKGROUND: Surgical wound is source of pain in hepatectomy with laparotomy. Continuous wound infusion of ropivacaine may provide effective analgesia. METHODS: This prospective, randomized trial, patients scheduled for hepatectomy received a 48‐h preperitoneal continuous wound infusion of either 0.23% ropivacaine or 0.9% saline at 5 ml/h. Primary endpoint was 48 h morphine consumption. RESULTS: 53 patients included in the ropivacaine group and 46 in the saline group. Morphine consumption was 24.63 mg in the ropivacaine group, and 26.78 mg (p = 0.669) in the saline group. Pain was comparable between groups and there were no differences in solid food intake, ambulation, or length of hospital stay. No local or systemic complications were recorded. CONCLUSIONS: Continuous wound infusion with ropivacaine is safe, but it neither reduced morphine consumption nor enhanced recovery in patients undergoing hepatectomy. Success of enhanced recovery in hepatectomy is not influenced by the analgesic regimen if pain is well controlled.</t>
  </si>
  <si>
    <t>Effectiveness of continuous wound infusion of local anesthetics after abdominal surgeries</t>
  </si>
  <si>
    <t>Journal of surgical research</t>
  </si>
  <si>
    <t>94‐100</t>
  </si>
  <si>
    <t>BACKGROUND: To assess the effectiveness of continuous preperitoneal wound infusion of local anesthetic drug bupivacaine in providing pain relief, reducing opioid consumption, and enhancing postoperative recovery. METHODS: Eligible patients were randomly allocated to two groups (study group: bupivacaine and control group: normal saline). There were 47 patients in each group. The patients received continuous infusion of either 0.25% bupivacaine or 0.9% normal saline at 6 mL/h, for 48 h, based on their group allocation, through a multiholed wound infiltration catheter placed preperitoneally. All patients also received intravenous morphine through patient‐controlled analgesia pump. Pain scores at rest and on cough, morphine consumption, and peak expiratory flow rate were assessed at 12, 24, and 48 h postoperatively. The time to first perception of bowel sounds and first passage of flatus was noted. All patients were assessed for postoperative nausea and vomiting and any local or systemic complications. Chi‐square test was used to compare categorical variables. The morphine consumption was compared using Student t‐test, the visual analogue scale (VAS) scores were compared using repeated‐measures analysis of variance. RESULTS: The mean total morphine consumption in the study group was significantly lower than the control group (18.8 ± 2.21 versus 30.8 ± 2.58 mg, P = 0.001). The median VAS scores were significantly lower in the study group than those in the control group both at rest (3 [1‐4] versus 4 [2‐5], P = 0.04) and during cough (4 [3‐6] versus 6 [4‐6] P = 0.03), except at 48 h, when the median VAS score at rest was similar (3 [1‐4] versus 3 [2‐4], P = 0.56). Bowel function returned earlier in study group (67.34 ± 2.61 versus 76.34 ± 5.29 h, P = 0.03). Postoperative nausea and vomiting was less in study group. Respiratory function, assessed by peak expiratory flow rate, was better in the study group (192.55 ± 12.93 versus 165.31 ± 9.32 mL, P = 0.03). The incidence of surgical site infection was similar in both the groups (3/47 versus 5/47, P = 0.06). There was no systemic toxicity of local anesthetic. CONCLUSION: Continuous preperitoneal wound infusion of local anesthetic provides effective analgesia, reduces morphine consumption and its associated side effects, and enhances the postoperative recovery by reducing the incidence of prolonged postoperative ileus.</t>
  </si>
  <si>
    <t>Perioperative Continuous Ropivacaine wound Infusion in Laparoscopic Cholecystectomy: a Randomized Controlled Double-blind Trial</t>
  </si>
  <si>
    <t>Surgical laparoscopy, endoscopy &amp; percutaneous techniques</t>
  </si>
  <si>
    <t>25‐30</t>
  </si>
  <si>
    <t>wound infusion with local anesthetics has been used for postoperative pain relief with variable results. This randomized, controlled, double‐blind clinical trial examines the effect of ropivacaine infusion on pain after laparoscopic cholecystectomy. A total of 110 patients were randomly assigned to 2 groups. After induction of anesthesia a 75‐mm catheter was inserted subcutaneously and connected to an elastomeric pump containing either 0.75% ropivacaine (ropivacaine group) or normal saline (control group) for 24 hours postoperatively. Before skin closure, each hole was infiltrated with 2mL of 0.75% ropivacaine or normal saline according to randomization. Pain at rest, pain during cough, and analgesic consumption were recorded in the postanesthesia care unit and at 2, 4, 8, 24, and 48 hours postoperatively. Analgesic requirements and pain scores were recorded 1 and 3 months after surgery. The ropivacaine group reported less pain during cough (P=0.044) in the postanesthesia care unit (P=0.017) and 4 hours postoperatively (P=0.038). Ropivacaine wound infusion had no effect on late and chronic pain.</t>
  </si>
  <si>
    <t>Prospective randomized double-blind controlled trial of continuous local anesthetic infusion to reduce narcotic use in laparoscopic sleeve gastrectomy</t>
  </si>
  <si>
    <t>Surgery for obesity and related diseases</t>
  </si>
  <si>
    <t>1152-6</t>
  </si>
  <si>
    <t>Postoperative analgesia with continuous wound infusion of local anaesthesia vs saline: a double-blind randomized, controlled trial in colorectal surgery</t>
    <phoneticPr fontId="3" type="noConversion"/>
  </si>
  <si>
    <t>342‐350</t>
    <phoneticPr fontId="3" type="noConversion"/>
  </si>
  <si>
    <t>Aim: The aim of this prospective double‐blind randomized clinical trial was to determine whether preperitoneal continuous wound infusion (CWI) of the local anaesthetic ropivacaine after either laparotomy or video‐assisted laparoscopy for colorectal surgery would reduce patient consumption of morphine. Method: Patients scheduled for colorectal surgery randomly received a 48‐h preperitoneal CWI of either 0.38% ropivacaine or 0.9% saline at rates of 5 ml/h after laparotomy or 2 ml/h after laparoscopy. The primary end‐point was total morphine consumption in surgery and afterwards through a patient‐controlled analgesia device. Results in the laparotomy and laparoscopy subgroups were also compared. Results: Sixty‐seven patients were included, 33 in the ropivacaine CWI group and 34 in the saline group. Median [interquartile range (IQR)] morphine consumption was lower in the ropivacaine group [23.5 mg (11.25‐42.75)] than in the saline group [52 mg (24.5‐64)] (P = 0.010). Morphine consumption was also lower in the laparotomy subgroup receiving ropivacaine [21.5 (15.6‐34.7)] than in the saline group [52.5 (22.5‐65) ml] (P = 0.041). Consumption was statistically similar in laparoscopy patients on ropivacaine or saline. No side effects were observed. Sixteen patients had a surgical wound infection (23.9%); 11 (16.4%) presented wound infection and five (7.5%) organ space infection. Forty‐six catheter cultures were obtained; 10 (21.7%) were positive, assessed to be due to contamination. Conclusion: Preperitoneal CWI of ropivacaine is a good, safe addition to a multimodal analgesia regimen for colorectal surgery. CWI can reduce morphine consumption without increasing adverse effects.</t>
  </si>
  <si>
    <t>Continuous infusion of local anaesthetic following laparoscopic hysterectomy--a randomised controlled trial</t>
  </si>
  <si>
    <t>BJOG : an international journal of obstetrics and gynaecology</t>
  </si>
  <si>
    <t>754-60</t>
    <phoneticPr fontId="3" type="noConversion"/>
  </si>
  <si>
    <t>A randomized double-blind clinical trial of a continuous 96-hour levobupivacaine infiltration after open or laparoscopic colorectal surgery for postoperative pain management--including clinically important changes in protein binding</t>
    <phoneticPr fontId="3" type="noConversion"/>
  </si>
  <si>
    <t>Therapeutic drug monitoring</t>
  </si>
  <si>
    <t>202‐210</t>
  </si>
  <si>
    <t>BACKGROUND: Continuous local anesthetic infiltration has been used for pain management after open colorectal surgery. However, its application to patients undergoing laparoscopic colorectal surgery has not been examined. The aim of this prospective, randomized, double‐blind, placebo‐controlled clinical trial was to study the use of a commercial infiltration device in patients undergoing open or laparoscopic colorectal surgery, along with plasma concentrations of levobupivacaine, its acute‐phase binding protein (alpha‐1 acid glycoprotein, AAG), and the stress marker, cortisol. METHODS: Eligible patients were randomized (2:1) to receive a continuous infiltration of either levobupivacaine or placebo using a commercial device (ON‐Q PainBuster) inserted in the preperitoneal layer at the end of surgery. Blood was sampled for determination of levobupivacaine and AAG and cortisol concentrations. Other outcomes measured were pain scores, morbidity and mortality, time to bowel movement, mobilization, and length of hospitalization. RESULTS: In patients having open surgery, the levobupivacaine treatment showed a trend toward reduced total opioid consumption. No patients reported adverse effects attributable to levobupivacaine, despite 11 patients having concentrations at some time(s) during the 96‐hour infiltration of up to 5.5 mg/L exceeding a putative toxicity threshold of 2.7 mg/L. AAG concentrations measured postsurgery increased by a mean of 55% (P &lt; 0.001) at 48 hours. Cortisol concentrations also increased significantly by a mean of 191% at 1 hour. CONCLUSIONS: Continuous local anesthetic infiltration may be more beneficial in open surgery. The threshold for adverse effects from highly bound local anesthetic drugs established in healthy volunteers is of limited usefulness in clinical scenarios in which AAG concentration increases in response to surgical stress. Hence, there is scope to adopt higher doses to enhance therapeutic benefit.</t>
  </si>
  <si>
    <t>Continuous wound infiltration with ropivacaine for analgesia after caesarean section: a randomised, placebo-controlled trial</t>
  </si>
  <si>
    <t>Acta anaesthesiologica Scandinavica</t>
  </si>
  <si>
    <t>973‐979</t>
  </si>
  <si>
    <t>BACKGROUND: We evaluated the analgesic effect of ropivacaine infiltration into the surgical wound after caesarean section. METHODS: In a double‐blind trial, 67 patients who were scheduled for caesarean section under spinal anaesthesia were randomly assigned to receive either 0.75% ropivacaine or placebo (NaCl 0.9%) through a multi‐orifice catheter that was placed into the surgical wound, between the muscle fascia and the subcutaneous tissue. The study drug was administered as a bolus of 10 ml at the end of the operation, followed by an infusion at 2 ml/h for 48 h. All patients were also given paracetamol and ibuprofen. The primary outcome was the total amount of rescue oxycodone needed during the first 48 h post‐operatively. Secondary outcomes included pain and patient satisfaction scores. Analyses were according to intention to treat. RESULTS: The mean (± standard deviation) amount of oxycodone administered during the first 48 h was 47.5 ± 20.9 mg in the ropivacaine group and 57.8 ± 29.4 mg in the placebo group (95% confidence interval for the difference between means, ‐22.8‐2.2 mg; P = 0.10). There were no differences between the groups in pain scores or in patient satisfaction scores. CONCLUSION: Continuous wound infiltration with ropivacaine did not decrease the need for opioids and had no impact on pain scores or patient satisfaction after caesarean section.</t>
  </si>
  <si>
    <t>wound infusion of bupivacaine following radical retropubic prostatectomy: a randomised placebo-controlled clinical study</t>
    <phoneticPr fontId="3" type="noConversion"/>
  </si>
  <si>
    <t>124‐128</t>
  </si>
  <si>
    <t>CONTEXT: The effectiveness of postoperative analgesia through a wound catheter is subject to considerable debate. OBJECTIVE: To test the hypothesis that local wound infusion with bupivacaine followed by continuous infusion could reduce postoperative need for opioids in patients undergoing retropubic prostatectomy. DESIGN: Single‐centre prospective, double‐blinded, placebo‐controlled trial. SETTING: A major university hospital in Denmark. PATIENTS: Following written informed consent, 60 patients scheduled for prostatectomy were recruited to the study and 50 completed the protocol to reach data analysis. INTERVENTIONS: Thirty millilitre bolus of bupivacaine (2.5 mg ml) or isotonic saline was injected through a subfascially placed wound catheter followed by continuous infusion at 5 ml h during the following 48 h. All patients were prescribed paracetamol, non‐steroidal anti‐inflammatory drugs, morphine and oxycodone if needed. OUTCOME MEASURES: Primary outcome was the opioid requirement. Secondary outcomes included pain scores at rest and with activity, and nausea and vomiting scores. RESULTS: The total amount of morphine required during the postoperative period was not significantly higher (P=0.49) in the placebo group (12 mg, 25 to 75% percentile 5 to 18) than the bupivacaine group (10 mg, 25 to 75% percentile 0 to 16). Similarly, the total amount of oxycodone required was not significantly different (P=0.99) and was equal among the groups (5 mg, 25 to 75% percentile 5 to 10). At 2 h postoperatively, a significantly (P=0.0488) higher number of patients required additional morphine in the placebo group. No differences between the groups were detected at any time point regarding pain scores or the presence of nausea and vomiting. CONCLUSION: Additional use of a wound catheter in patients undergoing prostatectomy in the present perioperative setting appears superfluous.</t>
  </si>
  <si>
    <t>Local delivery of bupivacaine in the wound reduces opioid requirements after intraabdominal surgery in children</t>
  </si>
  <si>
    <t>451‐454</t>
  </si>
  <si>
    <t>BACKGROUND: Local anaesthetic infusions into the surgical wound have been shown to reduce postoperative pain and the need for opioids in adults. In children, it was found to be safe and efficacious following sternotomy and orthopaedic surgery. The aim of this study was to evaluate the need for opioids postoperatively in children receiving wound catheters delivering either bupivacaine or saline following one of three defined abdominal or bladder procedures. METHODS: Prospective, randomized, double‐blind, placebo controlled study. Thirty‐three children, 6 months of age to 13 years of age, undergoing elective surgery for enterostomy closure, open gastrostomy or ureteral reimplantation were randomized to receive bupivacaine or saline wound infusions for 72 h postoperatively. All patients received acetaminophen orally or rectally for every 6 h. Breakthrough pain was treated with morphine bolus doses of 0.05 mg/kg or infusions if more than three morphine doses were required. Pain scores were assessed every 3 h. Outcome measures were morphine dosages, return to full oral intake and length of hospital stay. RESULTS: On the first postoperative day, patients with bupivacaine infusions had significantly less need for morphine (1.3 ± 1.3 SD doses) compared to those receiving saline infusions (3.1+/2.5 SD doses, p &lt; 0.05). No difference was seen during postoperative day two or three. There was no significant difference between the groups regarding time to full oral intake and time to discharge. CONCLUSIONS: Continuous infusion of bupivacaine in the abdominal wound was effective in reducing postoperative pain in children. It significantly reduced the need for additional opioids and can be considered for postoperative pain management in children.</t>
  </si>
  <si>
    <t>Effect of wound infiltration with bupivacaine or lower dose bupivacaine/magnesium versus placebo for postoperative analgesia after cesarean section</t>
    <phoneticPr fontId="3" type="noConversion"/>
  </si>
  <si>
    <t>Anesthesia: Essays and Researches</t>
  </si>
  <si>
    <t>336-40</t>
  </si>
  <si>
    <t>AIM: The authors examined the analgesic effect of wound infiltration with bupivacaine or lower dose bupivacaine and magnesium versus normal saline for postoperative analgesia after cesarean section.MATERIALS AND METHODS: A total of 120 patients, American Society of Anesthesiologists (ASA) I-II were prepared for elective cesarean section. At the end of the surgery, the wound was continuously infiltrated at a rate of 5 ml/h for 24 h post-operatively by one of the following solutions: 0.25% bupivacaine, a mixture of 0.125% bupivacaine and 5% magnesium sulphate or normal saline (0.9%). Total opioid consumption, Visual Analogue Scale (VAS) at rest and movement, incidence of opioid side-effects and signs of wound inflammation were assessed during the period of the study (24 h post-operatively). Three months later, residual pain, surgical wound infection, need for extra-antibiotic therapy and wound healing impairment were assessed.RESULTS: Post-operative pain scores at rest were statistically significant higher in the control group than those in the both wound infiltration groups from 4(th) h and onwards (P &lt; 0.0001). Meanwhile, post-operative pain was higher in bupivacaine group versus magnesium group (P &lt; 0.0001, P &lt; 0.0001, 0.0012, respectively). There was statistically significant increase in VAS during movement in the control group versus others at 2, 4, 12, 24 h post-operatively (P &lt; 0.0001). However, patients received magnesium plus bupivacaine wound infiltration showed a significant decrease in post-operative pain scores than whom received bupivacaine from 4(th) h and onward (P &lt; 0.0001, 0.0054, 0.0001, respectively). Morphine consumption was significantly reduced in the magnesium group, (P &lt; 0.0001). Incidence of residual pain was comparable in the three groups. The incidence of sedation and urine retention were noted to be significantly higher in the control group in comparison to other groups, (P &lt;0.0001). The incidence of post-operative nausea and vomiting was reduced in patients received magnesium plus bupivacaine block versus others (P &lt; 0.0001).CONCLUSION: Continuous wound infiltration with a mixture of bupivacaine and magnesium sulphate after cesarean section showed an effective analgesia and reduced post-operative Patient Controlled Analgesia (PCA) requirements as compared to continuous wound infiltration with local anesthetic only or placebo with fewer incidences of opioid adverse effects.</t>
  </si>
  <si>
    <t>Eldaba, Ahmad AAmr, Yasser MSobhy, Reda A</t>
  </si>
  <si>
    <t>Randomized clinical trial of ropivacaine wound infusion following laparoscopic colorectal surgery. Techniques in coloproctology</t>
  </si>
  <si>
    <t>Techniques in coloproctology</t>
    <phoneticPr fontId="3" type="noConversion"/>
  </si>
  <si>
    <t>431-6</t>
  </si>
  <si>
    <t>Randomized double-blind placebo-controlled study of the efficacy of continuous infusion of local anesthetic to the diaphragm closure following laparoscopic hiatal hernia repair</t>
    <phoneticPr fontId="3" type="noConversion"/>
  </si>
  <si>
    <t>2484‐2488</t>
  </si>
  <si>
    <t>BACKGROUND: Laparoscopic repair of hiatal hernia can result in significant postoperative pain requiring use of narcotics and patient dissatisfaction. A catheter‐based delivery method that has demonstrated effectiveness and safety in other laparoscopic and open procedures (ON‐Q, I Flow Corporation) was used to deliver pain medicine. This randomized double‐blind, placebo‐controlled study evaluated the efficacy of continuous infusion of local anesthetic to the diaphragm closure post laparoscopic hiatal hernia repair. METHODS: After obtaining Institutional Review Board approval, qualifying patients undergoing laparoscopic repair of hiatal hernia voluntarily consented to the study protocol. Standard techniques for routine closure of hiatal hernia repair were used. The ON‐Q pain pump catheter was placed adjacent to the sutures used to repair the hiatal hernia, so that it rested between the diaphragm and the collagen patch used to reinforce the hernia repair. The pump infused either bupivacaine 0.5% or NaCl 0.9% at 2 cc/h for 5 days postoperatively. Patients kept a daily diary for pain scores, number of narcotic pain pills taken, and number of nausea pills taken. RESULTS: Of the 46 patients enrolled in the study, seven were dropped for adverse events or noncompliance; 20 were given placebo (0.9% NaCl) and 19 were given 0.5% bupivacaine. CONCLUSION: This randomized double‐blind, placebo‐controlled trial showed no advantage in using the ON‐Q pain pump in terms of providing measurable reduction of pain or concomitant narcotic or nausea medication use. Further studies are indicated to determine alternatives for reducing postoperative pain after laparoscopic hiatal hernia repair.</t>
  </si>
  <si>
    <t>Continuous elastomeric pump-based ropivacaine wound instillation after open abdominal aortic surgery: how reliable is the technique?</t>
    <phoneticPr fontId="3" type="noConversion"/>
  </si>
  <si>
    <t>Heart surgery forum</t>
  </si>
  <si>
    <t>E51‐8</t>
  </si>
  <si>
    <t>INTRODUCTION: We aimed at quantifying the impact of continuous wound infusion with ropivacaine 0.33% on morphine administration and subjective pain relief in patients after open abdominal aortic repair in a double‐blind, placebo‐controlled study. METHODS: Before closing the abdominal wound, 2 multihole ON‐Q® Soaker Catheters™ (I‐Flow Corporation, Lake Forest, California, USA) were placed pre‐peritoneally in opposite directions. Either ropivacaine 0.33% or saline 0.9% was delivered by an elastomeric pump at a rate of 2 mL/h for 72 hours in each of the catheters. Postoperative pain and morphine administration were assessed using the numerical rating scale (NRS) in 4‐hour intervals. Total plasma concentrations of ropivacaine, unbound ropivacaine, and α1‐acid glycoprotein (AAG) were measured daily. Mean arterial pressure, pulse rate, oxygen saturation, total amount of morphine administration, ventilation time, and length of stay in the intensive care unit (ICU) were recorded. At the end of the study period, the wound site and the condition of the catheters were assessed. RESULTS: The study was terminated prematurely due to a malfunction of the elastomeric balloon pump resulting in toxic serum levels of total ropivacaine in 2 patients (11.4 μmol/L and 10.0 μmol/L, respectively) on the second postoperative day. Six patients had been allocated to the ropivacaine group, and 9 patients had been allocated to the control group. Demographic and surgical data were similar in both groups. During the first 3 postoperative days, no difference between the ropivacaine and the control group was found in NRS (P = .15, P = .46, and P = .88, respectively) and morphine administration (P = .48). Concentrations of unbound serum ropivacaine (0.11 ± 0.08 μmol/L) were below toxic level in all patients. CONCLUSION: Continuous wound infusion of ropivacaine 0.33% 2 mL/h using an elastomeric system was not reliable and did not improve postoperative pain control in patients after open abdominal aortic surgery.</t>
  </si>
  <si>
    <t>wound infusion with local anaesthesia after laparotomy: a randomized controlled trial</t>
    <phoneticPr fontId="3" type="noConversion"/>
  </si>
  <si>
    <t>ANZ journal of surgery</t>
  </si>
  <si>
    <t>794‐801</t>
  </si>
  <si>
    <t>Gastric bypass and On-Q pump: effectiveness of Soaker Catheter system on recovery of bariatric surgery patients</t>
  </si>
  <si>
    <t>181‐184</t>
  </si>
  <si>
    <t>BACKGROUND: The continuous infusion of ropivacaine is effective in controlling pain for a wide variety of surgical procedures and reducing opioid adverse effects and dependency. The present study assessed the efficacy of ropivacaine infusion using the I‐Flow dual Soaker Catheter system at the surgical site for bariatric surgery recovery at the Dallas Veterans Affairs Medical Center Hospital (Dallas, TX). We hypothesized that patients receiving ropivacaine would report lower levels of morphine requirement and pain, would have shorter hospital stays, and would return to ambulating faster than patients in the control group. METHODS: A total of 45 patients undergoing Roux‐en‐Y gastric bypass surgery were randomized to 1 of 2 treatment groups, with a target study population of 50 patients, receiving either .2% ropivacaine (n = 24) or saline solution (n = 21). Before incision closure, the surgeon infiltrated the surrounding tissues with 30 mL of ropivacaine (.5%) or saline solution. The catheter was then placed in both the subfascial space and subcutaneously. Next, the infusion pump was connected to the Soaker Catheters to complete the system design and deliver solution to the surgical site. RESULTS: No significant differences were found in the pain scores, morphine requirement, or length of stay between the 2 groups. The ropivacaine group interval to sitting up was one half day shorter than that of patients receiving saline (P = .038). CONCLUSIONS: Patients receiving ropivacaine were found to ambulate much more quickly than did the control group patients. This could be very beneficial in reducing the complications from blood clots and improving patient recovery and overall well‐being after surgery by assisting with a quicker return to activities of daily living and reducing the dependence on the nursing staff.</t>
  </si>
  <si>
    <t>Continuous subcutaneous instillation of bupivacaine compared to saline reduces interleukin 10 and increases substance P in surgical wounds after cesarean delivery</t>
  </si>
  <si>
    <t>1452‐1459</t>
  </si>
  <si>
    <t>BACKGROUND: Recent evidence suggests that locally delivered local anesthetics may exert tissue‐damaging effects such as chondrolysis after intraarticular injection. Alteration of the inflammatory response is a potential mechanism for local anesthetic‐induced tissue toxicity. In this study, we tested the effects of continuous local anesthetic infiltration on the release of inflammatory and nociceptive mediators in skin wounds after cesarean delivery. METHODS: Thirty‐eight healthy women undergoing cesarean delivery with spinal anesthesia were enrolled in this study, and were randomized to receive subcutaneous surgical wound infiltration with bupivacaine 5 mg/mL or saline at 2 mL/h for 24 hours after cesarean delivery. wound exudate was sampled at 1, 3, 5, 7, and 24 hours after cesarean delivery using a subcutaneous wound drain technique. Cytokines, chemokines, substance P, prostaglandin E(2), and nerve growth factor were assayed using multiplex Bio‐Plex® (Bio‐Rad, Hercules, CA) and enzyme‐linked immunosorbent assays. RESULTS: Bupivacaine wound infusion resulted in a significant decrease of interleukin 10 and increase of substance P in wounds compared with saline infusion (area under the 24‐hour concentration‐time curve; P &lt; 0.001). No statistically significant differences were detected for other cytokines, nerve growth factor, and prostaglandin E(2). CONCLUSIONS: This study demonstrates that the continuous administration of clinically used doses of bupivacaine into wounds affects the local composition of wound mediators. Observed changes in interleukin 10 are compatible with a disruption of antiinflammatory mechanisms. Whether such modulation combined with the release of the proinflammatory mediator substance P results in an overall proinflammatory wound response will require future studies of wound healing.</t>
  </si>
  <si>
    <t>Prospective randomized double-blind placebo-controlled trial of postoperative elastomeric pain pump devices used after laparoscopic ventral hernia repair</t>
    <phoneticPr fontId="3" type="noConversion"/>
  </si>
  <si>
    <t>2637‐2643</t>
  </si>
  <si>
    <t>BACKGROUND: The laparoscopic repair of ventral hernias can result in significant postoperative pain necessitating a prolonged hospital stay, increased narcotic use, and patient dissatisfaction. Elastomeric pain pump devices with local analgesics may significantly reduce postoperative discomfort after laparoscopic ventral hernia repair. This prospective randomized, double‐blind, placebo‐controlled study evaluated the effect of local anesthetic continuously infused with an elastomeric pain pump device to reduce postoperative pain. METHODS: After institutional review board approval of the study, all patients undergoing laparoscopic ventral hernia repair consented to participate. Standardized technique included routine transfascial fixation sutures and titanium spiral tacks. Elastomeric pain pumps were placed percutaneously just above the mesh in the hernia sac. For 48 h postoperatively, 100 ml of continuous 0.5% Marcaine or normal saline was used at 2 ml/h. Postoperatively, the patients were evaluated every 8 h for the first 72 h, then after 2 weeks, 6 weeks, and 3 months for pain scores, narcotic usage (both oral and intravenous), return of flatus, length of hospital stay, and postoperative complications. RESULTS: Of the 73 patients enrolled in the study, 37 received 0.5% Marcaine, and 36 received placebo. Despite randomization, the control group had significantly more obese patients (mean body mass index [BMI], 39 vs. 33 kg/m(2); p = 0.005), and more recurrent hernias (40% vs. 19%; p = 0.05), and also tended to have more prior hernia repairs (0.8 vs. 0.3; p = 0.06). There were no significant differences between the two groups in terms of operative times (p = 0.7), hernia size (p = 0.9), mesh size (p = 0.6), number of transfascial fixation sutures (p = 0.4), or number of spiral tacks (p = 0.13). Postoperative visual analog pain scores, usage of oral or intravenous narcotics, and morphine equivalents were similar between the two groups at all study points (p &gt; 0.05). There were no significant differences between the two groups based on return of bowel function, toleration of a regular diet, or length of hospital stay. No postoperative complications directly related to the catheter were observed. CONCLUSIONS: This prospective randomized double‐blind, placebo‐controlled trial showed no advantage of an elastomeric pain pump device in terms of providing a measurable reduction in postoperative pain scores, narcotic use, time to return of bowel function, or length of hospital stay after laparoscopic ventral hernia repair. Further studies are warranted to determine other alternatives for reducing postoperative pain after laparoscopic ventral hernia repair.</t>
  </si>
  <si>
    <t>Effectiveness of continuous wound infusion of 0.5% ropivacaine by On-Q pain relief system for postoperative pain management after open nephrectomy</t>
  </si>
  <si>
    <t>British journal of anaesthesia</t>
  </si>
  <si>
    <t>841‐847</t>
  </si>
  <si>
    <t>BACKGROUND: Block of parietal nociceptive afferent nerves using continuous wound infiltration with local anaesthetics may be beneficial in multimodal postoperative pain management. The effectiveness of continuous wound infusion of ropivacaine for postoperative pain relief after open nephrectomy was analysed in a prospective, randomized, double‐blinded, placebo‐controlled trial. METHODS: One hundred and sixty‐eight patients were randomized to either 0.5% ropivacaine (ON‐Q group) or 0.9% NaCl (control group), using an elastomeric pump which delivered 4 ml h(‐1) over 48 h through two multiholed Soaker catheters placed between the transverse and the internal oblique muscles and the s.c. space. All patients received a standard postoperative pain management protocol, including patient‐controlled analgesic morphine and ketorolac. Outcomes measured over 48 h after operation were visual analogue scale (VAS) and incident (i) VAS pain scores, morphine consumption, and side‐effects; time to bowel function recovery; and mean length of hospitalization. RESULTS: Side‐effects were similar between the two groups. VAS and i‐VAS pain scores, morphine consumption [11.5 (0.27) vs 21.8 (0.37) mg; P&lt;0.001], time to bowel recovery [21.8 (0.4) vs 33.6 (0.9) h; P&lt;0.001], and mean length of hospitalization [2.1 (0.03) vs 3.2 (0.1) days; P&lt;0.001] were significantly reduced in the ON‐Q group. Cost analysis revealed an overall savings of approximately 273 euros per patient in the ON‐Q group. CONCLUSIONS: Continuous surgical wound infusion with ropivacaine improved pain relief and accelerated recovery and discharge reducing overall costs of care.</t>
  </si>
  <si>
    <t>Postoperative analgesic effects of continuous wound infiltration with diclofenac after elective cesarean delivery</t>
    <phoneticPr fontId="3" type="noConversion"/>
  </si>
  <si>
    <t>1220‐1225</t>
  </si>
  <si>
    <t>BACKGROUND: Postoperative pain mostly results from sensitization of afferent fibers at injury sites driving central sensitization. Recently, peripheral processes have gained attention as mechanisms of hyperalgesia, and prostaglandins are among highly sensitizing agents. To date, perioperative administration of a single local dose of nonsteroidal antiinflammatory drugs has shown inconclusive efficacy. Rather than a single bolus, the current study evaluates the postoperative analgesic effect of diclofenac continuous intrawound infusion after elective cesarean delivery. METHODS: Ninety‐two parturients were randomly allocated to receive a 48‐h continuous intrawound infusion with 240 ml containing 300 mg diclofenac, 0.2% ropivacaine, or saline. In the ropivacaine and saline groups, patients also received 75 mg intravenous diclofenac every 12 h for 48 h. Postoperative evaluation included intravenous morphine consumption by patient‐controlled analgesia and visual analog pain scores. Punctate mechanical hyperalgesia surrounding the wound and presence of residual pain after 1 and 6 months were also assessed. RESULTS: Continuous diclofenac infusion significantly reduced postoperative morphine consumption (18 mg; 95% confidence interval, 12.7‐22.2) in comparison with saline infusion and systemic diclofenac (38 mg; 95% confidence interval, 28.8‐43.7) (P=0.0009) without unique adverse effects. Postoperative analgesia produced by local diclofenac infusion was as effective as local ropivacaine infusion with systemic diclofenac. CONCLUSIONS: After elective cesarean delivery, continuous intrawound infusion of diclofenac demonstrates a greater opioid‐sparing effect and better postoperative analgesia than the same dose administered as an intermittent intravenous bolus.</t>
  </si>
  <si>
    <t>Continuous wound infusion of local anesthetic for the control of pain after elective abdominal colorectal surgery</t>
  </si>
  <si>
    <t>Diseases of the colon and rectum</t>
  </si>
  <si>
    <t>2158‐2167</t>
  </si>
  <si>
    <t>PURPOSE: Local anesthetic wound infusion has been investigated in recent years as a potential alternative to standard analgesic regimens after major surgery. This study investigates the efficacy of a continuous wound infusion of ropivacaine in conjunction with best practice postoperative analgesia after midline laparotomy for abdominal colorectal surgery. METHODS: We performed a randomized, participant and outcome assessor‐blinded, placebo‐controlled trial on patients presenting for major abdominal colorectal surgery at our institution between December 2003 and February 2006. Patients were allocated to receive ropivacaine 0.54 percent or normal saline via a dual catheter Painbuster Soaker (I‐Flow Corporation, OH, USA) continuous infusion device into their midline laparotomy wound for 72 hours postoperatively. RESULTS: A total of 310 patients were included in this study. The continuous wound infusion of ropivacaine after abdominal colorectal surgery conveys minimal benefit compared with saline wound infusion. No statistically significant difference could be shown for: pain at rest, morphine usage, length of stay, mobility, nausea, or return of bowel function. There was a small, statistically significant difference in mean pain on movement on Day 1 for the ropivacaine group (adjusted mean difference ‐0.6 (range, ‐1.08 to ‐0.13)). Although this trend continued on Days 2 and 3, the differences between groups were no longer statistically significant. CONCLUSIONS: Management of pain after major abdominal colorectal surgery is best achieved through adopting a multimodal approach to analgesia. Delivery of ropivacaine to midline laparotomy wounds via a Painbuster Soaker device is safe, but we have not demonstrated any significant clinical advantage over current best practice.</t>
  </si>
  <si>
    <t>Continuous preperitoneal infusion of ropivacaine provides effective analgesia and accelerates recovery after colorectal surgery: a randomized, double-blind, placebo-controlled study</t>
  </si>
  <si>
    <t>461‐468</t>
  </si>
  <si>
    <t>BACKGROUND: Blockade of parietal nociceptive afferents by the use of continuous wound infiltration with local anesthetics may be beneficial in a multimodal approach to postoperative pain management after major surgery. The role of continuous preperitoneal infusion of ropivacaine for pain relief and postoperative recovery after open colorectal resections was evaluated in a randomized, double‐blinded, placebo‐controlled trial. METHODS: After obtaining written informed consents, a multiholed wound catheter was placed by the surgeon in the preperitoneal space at the end of surgery in patients scheduled to undergo elective open colorectal resection by midline incision. They were thereafter randomly assigned to receive through the catheter either 0.2% ropivacaine (10‐ml bolus followed by an infusion of 10 ml/h during 48 h) or the same protocol with 0.9% NaCl. In addition, all patients received patient‐controlled intravenous morphine analgesia. RESULTS: Twenty‐one patients were evaluated in each group. Compared with preperitoneal saline, ropivacaine infusion reduced morphine consumption during the first 72 h and improved pain relief at rest during 12 h and while coughing during 48 h. Sleep quality was also better during the first two postoperative nights. Time to recovery of bowel function (74 +/‐ 19 vs. 105 +/‐ 54 h; P = 0.02) and duration of hospital stay (115 +/‐ 25 vs. 147 +/‐ 53 h; P = 0.02) were significantly reduced in the ropivacaine group. Ropivacaine plasma concentrations remained below the level of toxicity. No side effects were observed. CONCLUSIONS: Continuous preperitoneal administration of 0.2% ropivacaine at 10 ml/h during 48 h after open colorectal resection reduced morphine consumption, improved pain relief, and accelerated postoperative recovery.</t>
  </si>
  <si>
    <t>Use of the ON-Q pain management system is associated with decreased postoperative analgesic requirement: double blind randomized placebo pilot study</t>
    <phoneticPr fontId="3" type="noConversion"/>
  </si>
  <si>
    <t>Journal of the American College of Surgeons</t>
  </si>
  <si>
    <t>297‐305</t>
  </si>
  <si>
    <t>BACKGROUND: Narcotics are routinely used to decrease postoperative pain after laparotomy. But they are associated with unwarranted side effects. The aim of this study was to assess the effectiveness of local perfusion of bupivacaine in decreasing narcotic consumption after midline laparotomy. STUDY DESIGN: We performed a prospective, randomized, double blind study involving patients who underwent a midline laparotomy with subsequent wound closure. Patients were randomized to receive a 72‐hour continuous wound perfusion through the ON‐Q pain management system (I Flow Corporation) of the local anesthetic bupivacaine (0.5%, study group) or 0.9% NaCl (control group). In addition, all patients received standardized intraoperative analgesia and postoperative morphine patient‐controlled analgesia. Total postoperative analgesic requirement, pain control, recovery of bowel function, and complications were recorded. RESULTS: Seventy patients were recruited: 35 in the study group (mean age, 55.7 years) and 35 in the control group (mean age, 58.8 years). There was no difference in overall postoperative pain scores. Patients in the study group reported earlier ambulation as compared with the control group. Mean (+/‐SD) daily narcotic requirements were significantly less in the study group versus the control group (33.7+/‐32 mg versus 60.1+/‐62 mg, respectively; p=0.03). Patients in the study group made 50% fewer attempts to receive patient‐controlled analgesia (p=0.011). But there was no significant difference in length of hospitalization or time to first bowel movement. CONCLUSIONS: This preliminary pilot study revealed that the ON‐Q pain management system after midline laparotomy, as part of a multimodal approach, is an effective approach to postoperative pain control.</t>
  </si>
  <si>
    <t>Use of a bupivacaine continuous wound infusion system in gynecologic oncology: a randomized trial</t>
    <phoneticPr fontId="3" type="noConversion"/>
  </si>
  <si>
    <t>Obstetrics and gynecology</t>
  </si>
  <si>
    <t>227‐233</t>
  </si>
  <si>
    <t>OBJECTIVE: The aim of the current study was to evaluate the safety and efficacy of a widely available bupivacaine continuous wound infusion system in gynecologic oncology patients undergoing laparotomy. METHODS: A prospective, randomized, double‐blind, placebo‐controlled trial was performed. After closure of the fascia, flexible soaker catheters were placed in the deep subcutaneous space. The infusion pump was filled with 290 mL of either 0.5% bupivacaine or normal saline, to infuse over 72 hours. Daily assessments of pain scores utilized the Wisconsin Brief Pain Inventory. All patients received intravenous narcotics via patient‐controlled devices. RESULTS: Eighty surgeries were evaluated in a total of 79 women (40 per arm). Mean age was 56 years, with 79% having invasive gynecologic pathology. The two groups were not significantly different in terms of type of surgery, length of incision, estimated blood loss, operative time, or medical history. Postoperative outcomes, including wound toxicity, time to flatus, and hospital stay, did not differ. Study patients averaged 75 mg intravenously and 107 mg total narcotic use (morphine equivalent), whereas controls averaged 60 mg intravenously and 86 mg total (P = .40 intravenously; P = .25 total). Acetaminophen and intravenous ketorolac consumption were equal between groups. The Brief Pain Inventory score for "current pain" was 2.84 for bupivacaine patients and 3.14 for controls (P = .46; least = 0, most = 10). There was no individual postoperative day when "current pain" BPI scores differed. "Worst pain" and "least pain" Brief Pain Inventory scores showed similar results. CONCLUSION: The results suggest that although the continuous infusion system seems safe, it is not efficacious in this patient population.</t>
  </si>
  <si>
    <t>Evaluation of continuous infusion of 0.5% bupivacaine by elastomeric pump for postoperative pain management after open inguinal hernia repair</t>
    <phoneticPr fontId="3" type="noConversion"/>
  </si>
  <si>
    <t>198‐202</t>
  </si>
  <si>
    <t>BACKGROUND: Postoperative pain management and narcotic usage after inguinal hernia repair is an important concern for anesthesiologists and surgeons. Regional anesthesia incisional infiltration techniques may reduce the need for systemic medications. STUDY DESIGN: Double‐blind study of 52 patients undergoing open hernia repair with the Prolene Hernia System prospectively randomized to receive either 0.5% bupivacaine or saline continuously for 48 hours at 2 mL/hour through use of an elastomeric continuous infusion pump (ONQ Pain Relief System). Outcomes measured over the 120 hours postoperatively were: narcotic use, Visual Analogue Scale pain scores, site inflammation (visual inspection), and side effects. Comparisons between the groups were made by applying the Mann‐Whitney rank sum test and analysis of variance with treatment as a fixed effect in the model. RESULTS: In the bupivacaine group, 24% (versus 4% in the placebo group) required no narcotics (p &lt; 0.05). Daily and total narcotic usages for all 5 study days were significantly less (p &lt; 0.05) in the bupivacaine group. There were no reports of complications at the catheter‐insertion site or surgical‐wound site. CONCLUSIONS: Demonstrable benefits include reduction of narcotic usage and pain with no apparent increase in the risk of infection or complication. Continuous infusion of 0.5% bupivacaine at 2 mL/h through the ONQ pump is a safe and effective adjunct in postoperative pain management for open inguinal hernia repair. This represents a viable and possibly superior option for prolonged pain management, minimizing use of narcotics in patients undergoing this procedure.</t>
  </si>
  <si>
    <t>Efficacy of continuous local anesthetic infusion for postoperative pain after radical retropubic prostatectomy</t>
    <phoneticPr fontId="3" type="noConversion"/>
  </si>
  <si>
    <t>Urology</t>
  </si>
  <si>
    <t>366‐370</t>
  </si>
  <si>
    <t>OBJECTIVES: To determine whether a subfascial continuous infusion of local anesthetic in patients undergoing radical retropubic prostatectomy would result in a reduction in postoperative opioid requirements and an improvement in pain scores. METHODS: This was a prospective, double‐blind, placebo‐controlled, randomized trial in patients undergoing elective radical retropubic prostatectomy. A small catheter was placed subfascially at the end of surgery and attached to an elastomeric pump that administered either 0.5% bupivacaine or normal saline into the wound at a rate of 2 mL/hr until discharge on postoperative day 3. The outcomes assessed included the dosage of hydromorphone used by a patient‐controlled analgesic system, a visual analog scale (VAS) for pain at rest and with activity, a VAS of nausea, and length of hospital stay. RESULTS: A total of 100 patients were successfully randomized, with all patients completing the protocol. No differences were found between the groups with regard to VAS pain at rest, VAS pain with activity, intravenous or oral analgesic consumption, or VAS nausea scores. CONCLUSIONS: Continuous subfascial infusion of local anesthetic did not result in a postoperative reduction in opioid requirements or an improvement in pain scores in patients undergoing radical retropubic prostatectomy.</t>
  </si>
  <si>
    <t>Local anesthetic infusion pumps improve postoperative pain after inguinal hernia repair: a randomized trial</t>
  </si>
  <si>
    <t>The American surgeon</t>
  </si>
  <si>
    <t>1002-1006</t>
  </si>
  <si>
    <t>Randomized trial of a pain control infusion pump following inguinal hernia repair</t>
    <phoneticPr fontId="3" type="noConversion"/>
  </si>
  <si>
    <t>873‐876</t>
  </si>
  <si>
    <t>BACKGROUND: Continuous ambulatory analgesia following various surgical procedures is gaining popularity. The purpose of the present paper is to evaluate this form of analgesia following open anterior inguinal hernia repair by way of a pain control infusion pump (PCIP). METHODS: Forty‐eight consecutive patients scheduled for inguinal hernia repair were enrolled in a double‐blind, randomized, placebo‐controlled trial. Following the repair, a catheter was placed in the wound connected to an external PCIP, delivering either ropivacaine or normal saline at a fixed rate of 4 mL/ h. Regular 4‐hourly postoperative pain observations according to a Visual Analogue Score (VAS) and any rescue opioid requirements were recorded, at different levels of mobility. RESULTS: Data analysis included 23 (ropivacaine) and 24 (saline) patients in each group, with one exclusion. There were no adverse effects of the PCIP in either group. Patients in the ropivacaine group ('active pump') had lower mean pain scores and less rescue analgesia compared to the saline group ('placebo pump'). This clinical effect was found to be more striking at increased levels of mobility. Importantly, no patients in the ropivacaine group required any rescue analgesia after the first 4‐h block postoperatively. CONCLUSION: The PCIP provided safe and adequate analgesia following inguinal hernia repair. It provided effective analgesia especially when patients were mobilizing. This has implications for earlier discharge from hospital and associated cost‐savings.</t>
  </si>
  <si>
    <t>Continuous local anesthetic infusion for pain management after outpatient inguinal herniorrhaphy</t>
  </si>
  <si>
    <t>Surgery</t>
  </si>
  <si>
    <t>761‐769</t>
  </si>
  <si>
    <t>BACKGROUND: The purpose of the present study is to compare postoperative pain and functional outcomes in patients undergoing inguinal herniorrhaphy who receive a continuous wound infusion of bupivacaine to those who receive an infusion of saline. METHODS: A prospective, randomized, blinded, placebo‐controlled trial was conducted in adults undergoing outpatient inguinal herniorrhaphy. Patients received saline or bupivacaine through a disposable infusion pump for 60 hours postoperatively. Pain outcomes were assessed, as were functional outcomes (activity, return of bowel function) and side effects. RESULTS: On postoperative day 1, patients who received bupivacaine had lower ratings for worst pain than patients who received saline, (5.0 +/‐ 2.3 vs 6.7 +/‐ 2.2, P=.002). On day 1, least pain ratings were also lower, and patients ambulated more frequently than those who received placebo. There were no differences between groups from postoperative days 2 to 5. There were no differences between groups in the amount of hydrocodone consumption. CONCLUSIONS: Continuous infusion of local anesthetic after inguinal herniorrhaphy provides modest improvements in pain scores and functional outcomes when compared with placebo. However, these effects are limited to the first postoperative day only. The additional costs associated with this intervention may limit its widespread use in clinical practice.</t>
  </si>
  <si>
    <t>A randomized trial of postoperative wound irrigation with local anesthetic for pain after cesarean delivery</t>
    <phoneticPr fontId="3" type="noConversion"/>
  </si>
  <si>
    <t>American journal of obstetrics and gynecology</t>
  </si>
  <si>
    <t>1188‐1191</t>
  </si>
  <si>
    <t>OBJECTIVE: The purpose of this study was to investigate the efficacy of continuous local anesthetic infusion system for pain control after cesarean delivery. STUDY DESIGN: This was a randomized prospective double‐blind study. Patients who underwent cesarean delivery had a pain system implanted subcutaneously after closure of the fascia. Patients were randomized to receive an infusion of either 0.25% bupivacaine (n = 20) or normal saline solution (n = 16) into the wound for 48 hours. Postoperative pain (determined with a visual analog scale) and postoperative morphine use were assessed at 12, 24, and 48 hours. RESULTS: There were no significant differences in patient demographics or visual analog pain scores at any time interval between the bupivacaine versus the placebo group. However, narcotic requirements to produce this amount of pain relief were significantly less in patients who received bupivacaine infusion rather than normal saline solution at all time intervals. CONCLUSION: The continuous local anesthetic infusion system appears to be effective in reducing postoperative morphine use after cesarean delivery.</t>
  </si>
  <si>
    <t>Reinikainen MS, S.Hara, K. Continuous wound infiltration with ropivacaine for analgesia after caesarean section: a randomised, placebo-controlled trial. Acta anaesthesiologica Scandinavica. 2014;58(8):973‐9.</t>
  </si>
  <si>
    <t>Kristensen BSF-E, C.Pedersen, K. V.Felsby, S. wound infusion of bupivacaine following radical retropubic prostatectomy: a randomised placebo-controlled clinical study. European journal of anaesthesiology. 2013;30(3):124‐8.</t>
  </si>
  <si>
    <t>Hermansson OG, M.Wester, T.Christofferson, R. Local delivery of bupivacaine in the wound reduces opioid requirements after intraabdominal surgery in children. Pediatric surgery international. 2013;29(5):451‐4.</t>
  </si>
  <si>
    <t>Eldaba AAA, Y. M.Sobhy, R. A. Effect of wound infiltration with bupivacaine or lower dose bupivacaine/magnesium versus placebo for postoperative analgesia after cesarean section. Anesthesia: Essays and Researches. 2013;7(3):336-40.</t>
  </si>
  <si>
    <t>Moore SE, Reid KC, Draganic BD, Smith SR. Randomized clinical trial of ropivacaine wound infusion following laparoscopic colorectal surgery. Techniques in coloproctology 2012; 16(6): 431-6.</t>
  </si>
  <si>
    <t>Bell RCH, R. J.Freeman, K. D. Randomized double-blind placebo-controlled study of the efficacy of continuous infusion of local anesthetic to the diaphragm closure following laparoscopic hiatal hernia repair. Surgical endoscopy. 2012;26(9):2484‐8.</t>
  </si>
  <si>
    <t>Baulig WM, K.Theusinger, O. M.Hinselmann, V.Baulig, B.Spahn, D. R.Zalunardo, M. P. Continuous elastomeric pump-based ropivacaine wound instillation after open abdominal aortic surgery: how reliable is the technique? Heart surgery forum. 2011;14(1):E51‐8.</t>
  </si>
  <si>
    <t>Wang LWW, S. W.Crowe, P. J.Khor, K. E.Jastrzab, G.Parasyn, A. D.Walsh, W. R. wound infusion with local anaesthesia after laparotomy: a randomized controlled trial. ANZ journal of surgery. 2010;80(11):794‐801.</t>
  </si>
  <si>
    <t>Iyer CPR, B. D.Lenkovsky, F.Huerta, S.Livingston, E.Thurmon, J. J. Gastric bypass and On-Q pump: effectiveness of Soaker Catheter system on recovery of bariatric surgery patients. Surgery for obesity and related diseases. 2010;6(2):181‐4.</t>
  </si>
  <si>
    <t>Carvalho BC, D. J.Yeomans, D. C.Angst, M. S. Continuous subcutaneous instillation of bupivacaine compared to saline reduces interleukin 10 and increases substance P in surgical wounds after cesarean delivery. Anesthesia and analgesia. 2010;111(6):1452‐9.</t>
  </si>
  <si>
    <t>Rosen MJD, T.Marks, J.Onders, R.Hardacre, J.Ponsky, J.Ermlich, B.Laughinghouse, M. Prospective randomized double-blind placebo-controlled trial of postoperative elastomeric pain pump devices used after laparoscopic ventral hernia repair. Surgical endoscopy. 2009;23(12):2637‐43.</t>
  </si>
  <si>
    <t>Forastiere ES, M.Giannarelli, D.Fabrizi, L.Simone, G. Effectiveness of continuous wound infusion of 0.5% ropivacaine by On-Q pain relief system for postoperative pain management after open nephrectomy. British journal of anaesthesia. 2008;101(6):841‐7.</t>
  </si>
  <si>
    <t>Lavand'homme PMR, F.Waterloos, H.De Kock, M. F. Postoperative analgesic effects of continuous wound infiltration with diclofenac after elective cesarean delivery. Anesthesiology. 2007;106(6):1220‐5.</t>
  </si>
  <si>
    <t>Polglase ALM, P. J.Simpson, P. J.Wale, R. J.Carne, P. W.Johnson, W.Chee, J.Ooi, C. W.Chong, J. W.Kingsland, S. R.et al.,. Continuous wound infusion of local anesthetic for the control of pain after elective abdominal colorectal surgery. Diseases of the colon and rectum. 2007;50(12):2158‐67.</t>
  </si>
  <si>
    <t>Beaussier MEA, H.Schiffer, E.Rollin, M.Parc, Y.Mazoit, J. X.Azizi, L.Gervaz, P.Rohr, S.Biermann, C.et al.,. Continuous preperitoneal infusion of ropivacaine provides effective analgesia and accelerates recovery after colorectal surgery: a randomized, double-blind, placebo-controlled study. Anesthesiology. 2007;107(3):461‐8.</t>
  </si>
  <si>
    <t>Baig MKZ, O.Derdemezi, J.Weiss, E. G.Nogueras, J. J.Wexner, S. D. Use of the ON-Q pain management system is associated with decreased postoperative analgesic requirement: double blind randomized placebo pilot study. Journal of the American College of Surgeons. 2006;202(2):297‐305.</t>
  </si>
  <si>
    <t>Kushner DML, R.Connor, J. P.Chappell, R.Stewart, S. L.Hartenbach, E. M. Use of a bupivacaine continuous wound infusion system in gynecologic oncology: a randomized trial. Obstetrics and gynecology. 2005;106(2):227‐33.</t>
  </si>
  <si>
    <t>LeBlanc KAB, D.Rhynes, V. K.Hausmann, M. Evaluation of continuous infusion of 0.5% bupivacaine by elastomeric pump for postoperative pain management after open inguinal hernia repair. Journal of the American College of Surgeons. 2005;200(2):198‐202.</t>
  </si>
  <si>
    <t>Wu CLP, A. W.Rowlingson, A. J.Kalish, M. A.Walsh, P. C.Fleisher, L. A. Efficacy of continuous local anesthetic infusion for postoperative pain after radical retropubic prostatectomy. Urology. 2005;66(2):366‐70.</t>
  </si>
  <si>
    <t xml:space="preserve">Sanchez B, Waxman K, Tatevossian R, Gamberdella M, Read B. Local anesthetic infusion pumps improve postoperative pain after inguinal hernia repair: a randomized trial. The American surgeon 2004; 70: 1002-1006. </t>
  </si>
  <si>
    <t>Stewart AF, M. M.Fong, M. J.Louie, A.Lynch, J. P.O'Shea, M. Randomized trial of a pain control infusion pump following inguinal hernia repair. ANZ journal of surgery. 2004;74(10):873‐6.</t>
  </si>
  <si>
    <t>Schurr MJG, D. B.Pellino, T. A.Scanlon, T. A. Continuous local anesthetic infusion for pain management after outpatient inguinal herniorrhaphy. Surgery. 2004;136(4):761‐9.</t>
  </si>
  <si>
    <t>Givens VAL, G. H.Meyer, N. L. A randomized trial of postoperative wound irrigation with local anesthetic for pain after cesarean delivery. American journal of obstetrics and gynecology. 2002;186(6):1188‐91.</t>
  </si>
  <si>
    <t>Gómez-Ríos M-B, P.Seco-Vilariño, C.Calvín-Lamas, M.Curt-Nuño, F.Nieto-Serradilla, L.Rabuñal-Álvarez, M. T.Fernández-Rodríguez, F.Peteiro-Cartelle, J.Pensado-Boo, R.et al.,. wound Infusion of 0.35% Levobupivacaine Reduces Mechanical Secondary Hyperalgesia and Opioid Consumption After Cesarean Delivery: a Prospective, Randomized, Triple-Blind, Placebo-Controlled Trial. Anesthesia and analgesia. 2022;134(4):791‐801.</t>
  </si>
  <si>
    <t>Lee NHR, K.Song, T. Postoperative analgesic efficacy of continuous wound infusion with local anesthetics after laparoscopy (PAIN): a randomized, double-blind, placebo-controlled trial. Surgical endoscopy. 2021;35(2):562‐8.</t>
  </si>
  <si>
    <t>Rosetti JF, J.Noel, E.Drakopoulos, P.Rabbachin, N.de Brucker, M. Continuous ropivacaine subfascial wound infusion after cesarean delivery in pain management: a prospective randomized controlled double-blind study. International journal of gynaecology and obstetrics. 2021;154(1):79‐84.</t>
  </si>
  <si>
    <t>Peres-Bachelot VB, E.Oussaid, N.Pérol, D.Daunizeau-Walker, A. L.Pouderoux, S.Peyrat, P.Rivoire, M.Dupré, A. A 96-hour continuous wound infiltration with ropivacaine reduces analgesic consumption after liver resection: a randomized, double-blind, controlled trial. Journal of surgical oncology. 2019;119(1):47‐55.</t>
  </si>
  <si>
    <t>Wagner-Kovacec JP-B, P.Mekis, D. Efficacy of continuous in-wound infusion of levobupivacaine and ketorolac for post-caesarean section analgesia: a prospective, randomised, double-blind, placebo-controlled trial. BMC anesthesiology. 2018;18(1):165.</t>
  </si>
  <si>
    <t>Dalmau AF, N.Camprubi, I.Sanzol, R.Redondo, S.Ramos, E.Torras, J.Sabaté, A. Analgesia with continuous wound infusion of local anesthetic versus saline: double-blind randomized, controlled trial in hepatectomy. American journal of surgery. 2018;215(1):138‐43.</t>
  </si>
  <si>
    <t>Dhanapal BS, S. C.Badhe, A. S.Ali, S. M.Ravichandran, N. T.Galidevara, I. Effectiveness of continuous wound infusion of local anesthetics after abdominal surgeries. Journal of surgical research. 2017;212:94‐100.</t>
  </si>
  <si>
    <t>Fassoulaki AV, E.Korkolis, D.Zotou, M. Perioperative Continuous Ropivacaine wound Infusion in Laparoscopic Cholecystectomy: a Randomized Controlled Double-blind Trial. Surgical laparoscopy, endoscopy &amp; percutaneous techniques. 2016;26(1):25‐30.</t>
  </si>
  <si>
    <t>Cleveland EM, Peirce GS, Freemyer JD, Schriver JP, Ahnfeldt EP, Rice WV. Prospective randomized double-blind controlled trial of continuous local anesthetic infusion to reduce narcotic use in laparoscopic sleeve gastrectomy. Surgery for obesity and related diseases 2015; 11(5): 1152-6.</t>
  </si>
  <si>
    <t>Fustran ND, A.Ferreres, E.Camprubi, I.Sanzol, R.Redondo, S.Kreisler, E.Biondo, S.Sabate, A. Postoperative analgesia with continuous wound infusion of local anaesthesia vs saline: a double-blind randomized, controlled trial in colorectal surgery. Colorectal disease. 2015;17(4):342‐50.</t>
  </si>
  <si>
    <t>Andrews V, Wright JT, Zakaria F, Banerjee S, Ballard K. Continuous infusion of local anaesthetic following laparoscopic hysterectomy--a randomised controlled trial. BJOG : an international journal of obstetrics and gynaecology 2014; 121(6): 754-60; discussion 61.</t>
  </si>
  <si>
    <t>Krishnan SM, R. G.Hewett, P. J.Field, J.Karatassas, A.Tou, S.Westley, I. S.Wicks, F. A.Tonkin, J. A. A randomized double-blind clinical trial of a continuous 96-hour levobupivacaine infiltration after open or laparoscopic colorectal surgery for postoperative pain management--including clinically important changes in protein binding. Therapeutic drug monitoring. 2014;36(2):202‐10.</t>
  </si>
  <si>
    <t>슬로베니아</t>
    <phoneticPr fontId="3" type="noConversion"/>
  </si>
  <si>
    <t>덴마크</t>
    <phoneticPr fontId="3" type="noConversion"/>
  </si>
  <si>
    <t>스웨덴</t>
    <phoneticPr fontId="3" type="noConversion"/>
  </si>
  <si>
    <t>스위스</t>
    <phoneticPr fontId="3" type="noConversion"/>
  </si>
  <si>
    <t>benign gynecologic laparoscopy</t>
    <phoneticPr fontId="3" type="noConversion"/>
  </si>
  <si>
    <t>open liver metastases resection</t>
    <phoneticPr fontId="3" type="noConversion"/>
  </si>
  <si>
    <t>open hepatectomy</t>
    <phoneticPr fontId="3" type="noConversion"/>
  </si>
  <si>
    <t>elective midline laparotomy</t>
    <phoneticPr fontId="3" type="noConversion"/>
  </si>
  <si>
    <t>laparoscopic cholecystectomy</t>
    <phoneticPr fontId="3" type="noConversion"/>
  </si>
  <si>
    <t>laparoscopic sleeve gastrectomy</t>
    <phoneticPr fontId="3" type="noConversion"/>
  </si>
  <si>
    <t>open or laparoscopic colorectal surgery</t>
    <phoneticPr fontId="3" type="noConversion"/>
  </si>
  <si>
    <t>retropubic prostatectomy</t>
    <phoneticPr fontId="3" type="noConversion"/>
  </si>
  <si>
    <t>abdominal or bladder procedure</t>
    <phoneticPr fontId="3" type="noConversion"/>
  </si>
  <si>
    <t>laparoscopic hiatal hernia repair</t>
  </si>
  <si>
    <t>inguinal herniorrhaphy</t>
    <phoneticPr fontId="3" type="noConversion"/>
  </si>
  <si>
    <t>open abdominal aortic surgery</t>
    <phoneticPr fontId="3" type="noConversion"/>
  </si>
  <si>
    <t>Roux-en-Y gastric bypass surgery</t>
    <phoneticPr fontId="3" type="noConversion"/>
  </si>
  <si>
    <t>laparoscopic ventral hernia repair</t>
    <phoneticPr fontId="3" type="noConversion"/>
  </si>
  <si>
    <t>elective cesarean delivery</t>
    <phoneticPr fontId="3" type="noConversion"/>
  </si>
  <si>
    <t>midline laparotomy for abdominal colorectal surgery</t>
    <phoneticPr fontId="3" type="noConversion"/>
  </si>
  <si>
    <t>gynecologic oncol ogy patients undergoing laparotomy</t>
    <phoneticPr fontId="3" type="noConversion"/>
  </si>
  <si>
    <t>open inguinal hernia repair</t>
    <phoneticPr fontId="3" type="noConversion"/>
  </si>
  <si>
    <t>radical retropubic prostatectomy</t>
    <phoneticPr fontId="3" type="noConversion"/>
  </si>
  <si>
    <t>open anterior inguinal hernia repair</t>
    <phoneticPr fontId="3" type="noConversion"/>
  </si>
  <si>
    <t>The effect of local anesthetic continuous wound infusion for the prevention of postoperative pneumonia after on-pump cardiac surgery with sternotomy: the STERNOCAT randomized clinical trial</t>
  </si>
  <si>
    <t>Intensive care medicine</t>
  </si>
  <si>
    <t>33‐43</t>
  </si>
  <si>
    <t>Purpose: Postoperative pain after cardiac surgery, exacerbated by cough and sternal mobilization, limits clearance of bronchopulmonary secretions and may predispose to postoperative pneumonia. In this study, we tested the ability of local anesthetic continuous wound infusion to prevent pneumonia after cardiac surgery with sternotomy and cardiopulmonary bypass (CPB) owing to better analgesia and bronchopulmonary drainage. Methods: In this randomized, double‐blind, placebo‐controlled trial conducted in five academic centers, patients undergoing cardiac surgery with sternotomy and CPB were enrolled from February 2012 until November 2014, and were followed over 30 days. Patients were assigned to a 48‐h infusion (10 ml h−1) of l‐bupivacaine (12.5 mg h−1) or placebo (saline) via a pre‐sternal multiperforated catheter. Anesthesia and analgesia protocols were standardized. The primary end point was the incidence of pneumonia during the study period, i.e., until hospital discharge or 30 days. We hypothesized a 30% reduction in the incidence of pneumonia. Results: Among 1493 randomized patients, 1439 completed the trial. Pneumonia occurred in 36/746 patients (4.9%) in the l‐bupivacaine group and in 42/739 patients (5.7%) in the placebo group (absolute risk difference taking into account center and baseline risk of postoperative pneumonia, − 1.3% [95% CI − 3.4; 0.8] P = 0.22). In the predefined subgroup of patients at high risk, l‐bupivacaine decreased the incidence of pneumonia (absolute risk difference, − 5.6% [95% CI − 10.0; − 1.1], P = 0.01). Conclusions: After cardiac surgery with sternotomy, continuous wound infusion of l‐bupivacaine failed to decrease the incidence of pneumonia. These findings do not support the use of local anesthetic continuous wound infusion in this indication. Further study should investigate its effect in high‐risk patients. Trial registration: EudraCT Number: 2011‐003292‐10; Clinicaltrials.gov Identifier: NCT01648777.</t>
  </si>
  <si>
    <t>Continuous Ropivacaine Infusion Offers No Benefit in Treating Postoperative Pain After Cardiac Surgery</t>
  </si>
  <si>
    <t>378‐384</t>
  </si>
  <si>
    <t>Objective: One multimodal pain management method for reducing postoperative opioid need after cardiac surgery is to continuously infuse local anesthetic into a median sternotomy wound. Previous studies have shown contradictory results with this method; therefore, no consensus exists on its effectiveness. The authors tested the effectiveness of continuous 0.2% ropivacaine infusion into a sternotomy wound after cardiac surgery. Design: Prospective, randomized, double‐blinded, placebo‐controlled trial. Setting: Single‐institution, tertiary‐level, university hospital. Participants: Total of 90 patients undergoing coronary artery bypass grafting or heart valve surgery. Interventions: Patients were assigned randomly to receive 0.2% ropivacaine or placebo into a sternotomy wound for 48 hours postoperatively. Pain was controlled with standardized oxycodone boluses after surgery and patient‐controlled analgesia oxycodone after extubation; total oxycodone consumption was recorded. Pain was assessed 3 times daily, at rest and during deep breathing, with the visual analogue scale. Measurements and Main Results: Forty‐seven patients were assigned to receive ropivacaine and 43 to receive placebo infusion. Cumulative oxycodone consumption was 97 ± 27 mg with ropivacaine and 96 ± 29 mg with placebo (p = 0.813). Pain scores were similar between groups, both at rest (p = 0.630) and during deep breathing (p = 0.793). Adverse event incidences and surgical wound infection rates were similar between groups. Conclusion: Continuous 0.2% ropivacaine infusions at the median sternotomy wound did not reduce postoperative pain or opioid consumption during the first 48 hours after cardiac surgery. This technique apparently was not beneficial for post‐sternotomy pain treatment.</t>
  </si>
  <si>
    <t>Efficacy of wound analgesia for controlling post-thoracotomy pain: A randomized double-blind study</t>
  </si>
  <si>
    <t>European Journal of Cardio-thoracic Surgery</t>
  </si>
  <si>
    <t>339‐347</t>
  </si>
  <si>
    <t>OBJECTIVES: Continuous wound infusion of local anaesthetics has been successfully applied for postoperative pain control in several procedures but, surprisingly, it is underused in thoracic surgery. We aimed to investigate the effects of wound analgesia associated with systemic patient‐controlled analgesia in patients undergoing lung cancer resection with muscle‐sparing thoracotomy. METHODS: Sixty consecutive patients undergoing lung cancer resection via standard muscle‐sparing thoracotomy were randomized into two groups (wound analgesia and placebo groups). Bupivacaine in the wound group and free‐saline solution in the placebo group were injected using a multiholed catheter connected to an elastomeric pump inserted at the end of operation between the pericostal sutures and the serratus muscle and removed 48 h after. The inter‐group differences were assessed by the following criteria: (i) level of cytokines [IL‐6, IL‐10 and tumour necrosis factor‐alpha (TNF‐alpha)]; (ii) pain on a visual analogue scale at rest and after coughing; (iii) recovery of respiratory functions (flow expiratory volume in 1 s % and forced vital capacity %) and (iv) narcotic medication consumption at different time points of the postoperative course. RESULTS: Five out of a total of 60 patients were excluded from the final analysis. Thus, the wound and placebo groups comprised 27 and 28 patients, respectively. The wound group compared with the placebo group had a significant decrease of IL‐6 (P &lt; 0.001), IL‐10 (P &lt; 0.001) and TNF‐alpha (P &lt; 0.001) blood concentration levels, pain scores at rest (P &lt; 0.001) and after coughing (P = 0.01), and a reduction of additional morphine intake (P = 0.03) and Ketorolac (P = 0.01) during the entire postoperative course. The recovery of the flow expiratory volume in one second % (P = 0.01) and the forced vital capacity % (P = 0.02) was also better in the wound than in the placebo group. CONCLUSIONS: Our data prove that wound analgesia is an effective, easy and safe procedure. It significantly reduces systemic inflammatory markers, pain scores and opioid intake; and accelerates the recovery of respiratory function. Catheter placement does not require particular manoeuvres by the surgeon nor does the elastomeric pump need any adjustment or care by physicians or nurses.</t>
  </si>
  <si>
    <t>The effect of continuous wound infusion of ropivacaine on postoperative pain after median sternotomy and mediastinal drain in children</t>
  </si>
  <si>
    <t>Paediatric anaesthesia</t>
  </si>
  <si>
    <t>727‐733</t>
  </si>
  <si>
    <t>Efficacy of postoperative continuous wound infiltration with local anesthesia after open hepatectomy</t>
  </si>
  <si>
    <t>571‐576</t>
  </si>
  <si>
    <t>OBJECTIVES: Local anesthetic wound infiltration is widely used as an effective adjunct during multimodal postoperative pain management. The aim of this study was to evaluate the effectiveness of continuous wound infusion of ropivacaine in postoperative pain relief, opioid sparing, incidence of nausea and vomiting, and bowel and liver function improvement in patients undergoing open hepatectomy. METHODS: Forty patients undergoing open hepatectomy were enrolled in this prospective, randomized, double‐blinded, placebo‐controlled trial. Patients were divided into 2 groups: the 0.9% saline continuous infusion group (the control group; n=20) and the ropivacaine continuous infusion group (the Ropi group; n=20). Outcomes measured postoperatively were pain score at rest and on movement, sufentanil consumption, incidence of nausea and vomiting, and sedation score across 48 postoperative hours. Time to bowel recovery, liver function change, mean length of hospitalization, patient satisfaction, and other data after 48 postoperative hours were collected until hospital discharge. RESULTS: Pain scores at rest were lower for the ropivacaine group and reached significance after 8 and 16 hours (P&lt;0.01). Sufentanil consumption (41.50±21.80 vs. 89.70±35.22 μg; P&lt;0.01) after 48 hours, time to bowel recovery (1.80±0.70 vs. 3.15±1.04 d; P&lt;0.01), incidence of nausea and vomiting (1.75±0.72 vs. 2.40±0.68; P&lt;0.05), and mean length of hospitalization (5.6±2.44 vs. 7.35±2.85 d; P&lt;0.01) were significantly reduced, and the sedation score and liver function change were also comparable between the 2 groups. There was no difference with respect to pain scores on movement, nor with respect to patient satisfaction. CONCLUSIONS: Surgical wound infusion with ropivacaine after hepatectomy can improve pain relief at rest and accelerate recovery and discharge.</t>
  </si>
  <si>
    <t>A prospective, randomized, blinded study of continuous ropivacaine infusion in the median sternotomy incision following cardiac surgery</t>
    <phoneticPr fontId="3" type="noConversion"/>
  </si>
  <si>
    <t>Regional anesthesia and pain medicine</t>
  </si>
  <si>
    <t>145‐150</t>
  </si>
  <si>
    <t>OBJECTIVE: The aim of this prospective, randomized, double‐blind, placebo controlled trial was to evaluate the safety and efficacy of continuous ropivacaine infusion of into the sternal wound. METHODS: We planned to enroll 200 patients scheduled for various cardiac surgical procedures into the study. Patients, in a double‐blind randomized fashion, were given either normal saline or 0.3% ropivacaine through 2 subcutaneous multiport catheters placed on either side of the sternal split at an infusion rate of 4 mL/h for 64 hours. The efficacy outcomes measured were time to extubation of the trachea, intensive care unit and hospital stay duration, pain scores, and narcotic usage. The safety outcomes measured were systemic local anesthetic toxicity, major cardiac complications, and wound infection. MEASUREMENTS AND MAIN RESULTS: The data safety monitoring board stopped the study after enrolling 85 patients because of excessive sternal wound infections (9%, n = 44) in the ropivacaine group. This rate of infection was not statistically different from the control group (0%, n = 41, P = 0.12), but it was statistically different from our historical incidence of sternal wound infection (1.9%, no = 6381, P = 0.002). There was also a lack of evidence of efficacy for time to extubation of the trachea, narcotic usage, and pain control. CONCLUSIONS: The phase III trial did not show improvement in time to extubation of the trachea or pain control in the 0.3% ropivacaine group, but it was stopped early by the data safety monitoring board.</t>
  </si>
  <si>
    <t>Use of a continuous local anesthetic infusion for pain management after median sternotomy</t>
    <phoneticPr fontId="3" type="noConversion"/>
  </si>
  <si>
    <t>Iranian heart journal</t>
  </si>
  <si>
    <t>29‐33</t>
  </si>
  <si>
    <t>Background‐The use of large doses of opioid analgesics to treat pain after cardiac surgery can prolong the time to tracheal extubation and interfere with the recovery of the bowel and bladder function in the postoperative period. Therefore, we sought to investigate the efficacy of a continuous infusion of Bupivacaine 0.5%, at the median sternotomy site, for 48 hours after cardiac surgery in reducing the opioid analgesic requirement and improving the recovery process. Methods‐In this prospective, randomized, placebo‐controlled, double‐blind clinical trial, 36 consenting patients undergoing open heart surgery with a standardized general anesthetic technique had two indwelling infusion catheters placed at the median sternotomy incision site at the end of surgery. The patients were randomly assigned to receive normal saline (control), Bupivacaine 0.5% via an elastomeric infusion pump at a constant rate of 4 ml/h for 48 hours. In addition, the postoperative opioid analgesic requirements and opioid‐related adverse effects were recorded. The patients" satisfaction with their pain management was assessed at specific intervals during the postoperative period. Duration of mechanical ventilation and time of ventilation were assessed in the two groups. Results‐Compared with the control group, there was a statistically significant reduction in ambulatory time 13.7+/‐2.5 vs. 16.5+/‐4.6 hours (P=0.03). Hospital stay was also shorter in the case group (5+/‐0.6 vs. 6.1+/‐0.9 with P= 0.01). Extubation time and ICU stay were not statistically significant (P= 0.93 for extubation time and P=0.70 for duration of ICU stay), and also patient satisfaction in the two groups was not statistically significant. Opioid dose, used in the case group, was 1.1+/‐0.8 and in the control group was 3.7+/‐1.3, with the difference being statistically important (P = 0.02). Conclusion‐A continuous infusion of Bupivacaine 0.5% at 4 ml/h is effective for decreasing pain and the need for opioid analgesic medication as well as for improving patient satisfaction with pain management after cardiac surgery. Patients in the Bupivacaine‐0.5% group were able to ambulate earlier, leading to a reduced length of hospital stay.</t>
  </si>
  <si>
    <t>The analgesic effects of a bilateral sternal infusion of ropivacaine after cardiac surgery</t>
  </si>
  <si>
    <t>The analgesic efficacy of continuous wound instillation with ropivacaine after open hepatic surgery</t>
  </si>
  <si>
    <t>1180‐1186</t>
  </si>
  <si>
    <t>The analgesic efficacy of continuous local anaesthetic wound instillation after open hepatic surgery was evaluated. Forty‐eight patients scheduled for elective liver surgery were assigned to receive either ropivacaine 0.25% or saline infusion at 4 ml.h(‐1) for 68 h via two multi‐orifice indwelling catheters placed within the musculo‐fascial layer before skin closure; plasma ropivacaine concentrations were measured during the infusion. Supplemental analgesia was provided by intravenous patient‐controlled analgesia morphine. Patients in the ropivacaine group had decreased mean (SD) total morphine consumption (58 (30) mg vs 86 (44) mg, p = 0.01) and less pain at rest as well as after spirometry at 4, 12, 24, 48 and 72 h postoperatively (p &lt; 0.01). Forced vital capacity was reduced postoperatively in both groups, but the reduction was greater in the saline group at 12 and 24 h (p = 0.03). The mean plasma concentration of ropivacaine increased to 2.05 (0.78) μg.ml(‐1) at the point when the infusion was terminated.</t>
  </si>
  <si>
    <t>Continuous incisional infusion of local anesthetic in pediatric patients following open heart surgery</t>
  </si>
  <si>
    <t>AIM: To determine the efficacy and safety of a continuous subcutaneous local anesthetic (LA) infusion in pediatric patients following open heart surgery. BACKGROUND: The use of a continuous LA infusion has been shown to be beneficial following adult cardiac surgery. To date there are no studies in the pediatric population. METHODS/MATERIALS: Using a prospective, randomized, and double blind design, we compared LA, either 0.25% levobupivacaine or bupivacaine (Treatment Group) to saline (Placebo Group) delivered subcutaneously via a continuous infusion for 72 h after open heart surgery in 72 patients. Requirements for postoperative analgesics and pain scores were recorded for 72 h and plasma levels of local anesthetic were measured. Secondary outcomes measures included time to first oral intake, time to first bowel movement, time to urinary catheter removal, length of stay, requirements for antiemetics and additional sedation. RESULTS: Total morphine requirements over the first 24 h were less in the Treatment Group than the Placebo Group (0.05 mg x kg(‐1) vs 0.2 mg x kg(‐1), P = 0.007); this was true for all patient groups except those patients weighing less than 6.3 kg. The number of patients requiring no morphine was greater in the Treatment Group (7/35 vs 1/37, P = 0.02). The Treatment Group also received less midazolam, lorazepam, and ketorolac than the Placebo Group over 72 h due to the reduced clinical need for these agents in patients weighing less than 31 kg. There were no differences in secondary outcomes. CONCLUSIONS: A continuous incisional infusion of LA reduced postoperative analgesic requirement and sedative use in pediatric patients undergoing a median sternotomy incision. Dosed at a maximum rate of 0.4 mg x kg(‐1) x h(‐1), a continuous incisional infusion of LA is effective and safe for up to 72 h, with plasma levels of local anesthetic well below the toxic threshold.</t>
  </si>
  <si>
    <t>Journal of thoracic and cardiovascular surgery</t>
  </si>
  <si>
    <t>Use of a continuous local anesthetic infusion for pain management after median sternotomy</t>
  </si>
  <si>
    <t>918‐923</t>
  </si>
  <si>
    <t>BACKGROUND: The use of large doses of opioid analgesics to treat pain after cardiac surgery can prolong the time to tracheal extubation and interfere with recovery of bowel and bladder function in the postoperative period. Therefore, the authors investigated the efficacy of a continuous infusion of bupivacaine 0.25% or 0.5%, at the median sternotomy site, for 48 h after cardiac surgery in reducing the opioid analgesic requirement and improving the recovery process. METHODS: In this prospective, randomized, placebo‐controlled, double‐blind clinical trial, 36 consenting patients undergoing open‐heart surgery with a standardized general anesthetic technique had two indwelling infusion catheters placed at the median sternotomy incision site at the end of surgery. The patients were randomly assigned to receive normal saline (control), bupivacaine 0.25% or bupivacaine 0.5% via an elastomeric infusion pump at a constant rate of 4 ml/h for 48 h. Patients evaluated their chest pain using an 11‐point verbal rating scale, with 0 = no pain to 10 = worst pain imaginable. In addition, the postoperative opioid analgesic requirements and opioid‐related adverse effects were recorded. Patient satisfaction with their pain management was assessed at specific intervals during the postoperative period using a 100‐point verbal rating scale, with 1 = highly dissatisfied to 100 = highly satisfied. Finally, serum bupivacaine concentrations were measured 24 and 48 h after surgery. RESULTS: Compared with the control group, there was a statistically significant reduction in verbal rating scale pain scores and patient‐controlled analgesia morphine use in the bupivacaine‐0.5% group. Patient satisfaction with their pain management was also improved in the bupivacaine‐0.5% (vs. control) group. However, there were no significant differences in patient‐controlled analgesia morphine use between the bupivacaine‐0.25% and control groups. Although the duration of the intensive care unit stay (30 vs. 34 h, respectively) was not significantly decreased, the time to ambulation (1 +/‐ 0.5 vs. 2 +/‐ 1 days, respectively) and the duration of hospital stay (4.2 vs. 5.7 days, respectively) were lower in the bupivacaine‐0.5% group than in the control group. Mean +/‐ SD serum bupivacaine concentrations at 48 h in the bupivacaine‐0.25% and bupivacaine‐0.5% groups were 0.5 +/‐ 0.5 and 1.3 +/‐ 0.7 microg/ml, respectively. CONCLUSION: A continuous infusion of bupivacaine 0.5% at 4 ml/h is effective for decreasing pain and the need for opioid analgesic medication as well as for improving patient satisfaction with their pain management after cardiac surgery. Patients in the bupivacaine‐0.5% group were able to ambulate earlier, leading to a reduced length of hospital stay.</t>
  </si>
  <si>
    <t>Improved pain control after cardiac surgery: results of a randomized, double-blind, clinical trial</t>
  </si>
  <si>
    <t>1271‐1278</t>
  </si>
  <si>
    <t>OBJECTIVE: We sought to determine whether a continuous regional infusion of a local anesthetic delivered to the operative site would result in decreased levels of postoperative pain and narcotic requirements for patients who undergo a standard median sternotomy for cardiac surgery. METHODS: A double‐blind, randomized, controlled trial was conducted at a single center. Patients who were undergoing elective coronary artery bypass graft surgery alone or combined with laser transmyocardial revascularization received bilateral intercostal nerve blocks with either ropivacaine or saline. At wound closure, 2 catheters with multiple side openings were inserted percutaneously and placed directly over the sternum. The same agent (ropivacaine vs saline) was then administered as a continuous regional infusion for 48 hours through an elastomeric pump. Requirements for postoperative systemic narcotic analgesics and pain assessment scores were recorded for 72 hours after the operation. Secondary outcome measures were hospital length of stay and pulmonary function test results. Pain scores and narcotic use on the second postoperative day were also compared to avoid the confounding influence of anesthesia administered at the time of the operation. RESULTS: The total amount of narcotic analgesia required by the ropivacaine group was significantly less than that of the control group (47.3 vs 78.7 mg, respectively; P =.038). The ropivacaine group required less narcotics on postoperative day 2 as well (15.5 vs 29.4 mg, P =.025). The mean overall pain scores for the ropivacaine group were significantly less than the mean overall scores for the normal saline group (1.6 vs 2.6, respectively; P =.005). Patients receiving ropivacaine had a mean length of stay of 5.2 days compared with 8.2 days for patients in the normal saline group (P =.001). Excluding the data from outliers (length of stay = 39 days), the normal saline group mean length of stay was 6.3 days (P &lt;.01). There was no difference in assessment of pulmonary function. CONCLUSION: Continuous delivery of local anesthetics significantly improved postoperative pain control while decreasing the amount of narcotic analgesia required in patients who underwent standard median sternotomy. There was also a significant decrease in hospital length of stay, which is likely to result in significant cost reductions.</t>
  </si>
  <si>
    <t>Amour JC, B.Ouattara, A.Longrois, D.Leprince, P.Fellahi, J. L.Riou, B.Hariri, S.Latrémouille, C.Rémy, A.et al.,. The effect of local anesthetic continuous wound infusion for the prevention of postoperative pneumonia after on-pump cardiac surgery with sternotomy: the STERNOCAT randomized clinical trial. Intensive care medicine. 2019;45(1):33‐43.</t>
  </si>
  <si>
    <t>Florkiewicz PM, T.Hippeläinen, M.Lahtinen, P. Continuous Ropivacaine Infusion Offers No Benefit in Treating Postoperative Pain After Cardiac Surgery. Journal of cardiothoracic and vascular anesthesia. 2019;33(2):378‐84.</t>
  </si>
  <si>
    <t>Fiorelli AI, A. C.Frongillo, E. M.Prete, A. D.Liguori, G.Di Costanzo, E.Vicidomini, G.Santini, M. Efficacy of wound analgesia for controlling post-thoracotomy pain: A randomized double-blind study. European Journal of Cardio-thoracic Surgery. 2016;49(1):339‐47.</t>
  </si>
  <si>
    <t>Mattila IP, T.Rautiainen, P.Korpela, R.Nikander, S.Puntila, J.Salminen, J.Suominen, P. K.Tynkkynen, P.Hiller, A. The effect of continuous wound infusion of ropivacaine on postoperative pain after median sternotomy and mediastinal drain in children. Paediatric anaesthesia. 2016;26(7):727‐33.</t>
  </si>
  <si>
    <t>Xin YH, Y.Yong, L. Z. Efficacy of postoperative continuous wound infiltration with local anesthesia after open hepatectomy. Clinical journal of pain. 2014;30(7):571‐6.</t>
  </si>
  <si>
    <t>Agarwal SN, G. A.Johnson, M. E.Hanson, A. C.Oliver, W. C. A prospective, randomized, blinded study of continuous ropivacaine infusion in the median sternotomy incision following cardiac surgery. Regional anesthesia and pain medicine. 2013;38(2):145‐50.</t>
  </si>
  <si>
    <t>Abbasi MH, H.Moinipoor, A.Soltany, G.Zirak, N.Amozeshy, A. Use of a continuous local anesthetic infusion for pain management after median sternotomy. Iranian heart journal. 2012;13(1):29‐33.</t>
  </si>
  <si>
    <t>Chan SKL, P. B.Li, P. T.Wong, J.Karmakar, M. K.Lee, K. F.Gin, T. The analgesic efficacy of continuous wound instillation with ropivacaine after open hepatic surgery. Anaesthesia. 2010;65(12):1180‐6.</t>
  </si>
  <si>
    <t>Tirotta CFM, H. M.Salvaggio, J.Madril, D.Felix, D. E.Rusinowski, L.Tyler, C.Decampli, W.Hannan, R. L.Burke, R. P. Continuous incisional infusion of local anesthetic in pediatric patients following open heart surgery. Paediatric anaesthesia. 2009;19(6):571‐6.</t>
  </si>
  <si>
    <t>White PFR, S.Latham, P.Markowitz, S.Issioui, T.Chi, L.Dellaria, S.Shi, C.Morse, L.Ing, C. Use of a continuous local anesthetic infusion for pain management after median sternotomy. Anesthesiology. 2003;99(4):918‐23.</t>
  </si>
  <si>
    <t>Dowling RT, K.Ghaly, A.Barber, D.Boice, T.Dine, A. Improved pain control after cardiac surgery: results of a randomized, double-blind, clinical trial. Journal of thoracic and cardiovascular surgery. 2003;126(5):1271‐8.</t>
  </si>
  <si>
    <t>이란</t>
    <phoneticPr fontId="3" type="noConversion"/>
  </si>
  <si>
    <t>33,37</t>
    <phoneticPr fontId="3" type="noConversion"/>
  </si>
  <si>
    <t>33,33</t>
    <phoneticPr fontId="3" type="noConversion"/>
  </si>
  <si>
    <t>35,34</t>
    <phoneticPr fontId="3" type="noConversion"/>
  </si>
  <si>
    <t>cardiac surgery with sternotomy and cardio‑pulmonary bypass</t>
    <phoneticPr fontId="3" type="noConversion"/>
  </si>
  <si>
    <t>746, 739</t>
    <phoneticPr fontId="3" type="noConversion"/>
  </si>
  <si>
    <t>coronary artery bypass grafting or heart valve surgery included a midline sternotomy</t>
    <phoneticPr fontId="3" type="noConversion"/>
  </si>
  <si>
    <t>47,43</t>
    <phoneticPr fontId="3" type="noConversion"/>
  </si>
  <si>
    <t>42, 43</t>
    <phoneticPr fontId="3" type="noConversion"/>
  </si>
  <si>
    <t>15,15,14,15</t>
    <phoneticPr fontId="3" type="noConversion"/>
  </si>
  <si>
    <t>52,44</t>
    <phoneticPr fontId="3" type="noConversion"/>
  </si>
  <si>
    <t>47,47</t>
    <phoneticPr fontId="3" type="noConversion"/>
  </si>
  <si>
    <t>55,55</t>
    <phoneticPr fontId="3" type="noConversion"/>
  </si>
  <si>
    <t>lung cancer resection with muscle-sparing thoracotomy</t>
    <phoneticPr fontId="3" type="noConversion"/>
  </si>
  <si>
    <t>27,28</t>
    <phoneticPr fontId="3" type="noConversion"/>
  </si>
  <si>
    <t>median sternotomy and mediastinal drain</t>
    <phoneticPr fontId="3" type="noConversion"/>
  </si>
  <si>
    <t>26,23</t>
    <phoneticPr fontId="3" type="noConversion"/>
  </si>
  <si>
    <t>39,43</t>
    <phoneticPr fontId="3" type="noConversion"/>
  </si>
  <si>
    <t>55,26</t>
    <phoneticPr fontId="3" type="noConversion"/>
  </si>
  <si>
    <t>33,34</t>
    <phoneticPr fontId="3" type="noConversion"/>
  </si>
  <si>
    <t>Median Sternotomy Incision Following Cardiac Surgery</t>
    <phoneticPr fontId="3" type="noConversion"/>
  </si>
  <si>
    <t>44,41</t>
    <phoneticPr fontId="3" type="noConversion"/>
  </si>
  <si>
    <t>17,15</t>
    <phoneticPr fontId="3" type="noConversion"/>
  </si>
  <si>
    <t>40,40,40</t>
    <phoneticPr fontId="3" type="noConversion"/>
  </si>
  <si>
    <t>21,24</t>
    <phoneticPr fontId="3" type="noConversion"/>
  </si>
  <si>
    <t>Median Sternotomy</t>
    <phoneticPr fontId="3" type="noConversion"/>
  </si>
  <si>
    <t>18,18</t>
    <phoneticPr fontId="3" type="noConversion"/>
  </si>
  <si>
    <t>19,20</t>
    <phoneticPr fontId="3" type="noConversion"/>
  </si>
  <si>
    <t>open-heart surgery with sternotomy for valve replacement or coronary artery bypass
grafting with cardiopulmonary bypass</t>
    <phoneticPr fontId="3" type="noConversion"/>
  </si>
  <si>
    <t>6,9</t>
    <phoneticPr fontId="3" type="noConversion"/>
  </si>
  <si>
    <t>28,27</t>
    <phoneticPr fontId="3" type="noConversion"/>
  </si>
  <si>
    <t>24,21</t>
    <phoneticPr fontId="3" type="noConversion"/>
  </si>
  <si>
    <t>open hepatic surgery(Right hepatic resection, Left hepatic resection, Segmentectomy, Radio-frequency ablation)</t>
    <phoneticPr fontId="3" type="noConversion"/>
  </si>
  <si>
    <t>22,22</t>
    <phoneticPr fontId="3" type="noConversion"/>
  </si>
  <si>
    <t>open heart surgery</t>
    <phoneticPr fontId="3" type="noConversion"/>
  </si>
  <si>
    <t>35,37</t>
    <phoneticPr fontId="3" type="noConversion"/>
  </si>
  <si>
    <t>84,84</t>
    <phoneticPr fontId="3" type="noConversion"/>
  </si>
  <si>
    <t>30,30,30</t>
    <phoneticPr fontId="3" type="noConversion"/>
  </si>
  <si>
    <t>143,  167</t>
    <phoneticPr fontId="3" type="noConversion"/>
  </si>
  <si>
    <t>21,21</t>
    <phoneticPr fontId="3" type="noConversion"/>
  </si>
  <si>
    <t>35,35</t>
    <phoneticPr fontId="3" type="noConversion"/>
  </si>
  <si>
    <t>40,40</t>
    <phoneticPr fontId="3" type="noConversion"/>
  </si>
  <si>
    <t>23,24</t>
    <phoneticPr fontId="3" type="noConversion"/>
  </si>
  <si>
    <t>29,23</t>
    <phoneticPr fontId="3" type="noConversion"/>
  </si>
  <si>
    <t>23, 22</t>
    <phoneticPr fontId="3" type="noConversion"/>
  </si>
  <si>
    <t>Median Sternotomy (cardiac surgery)</t>
    <phoneticPr fontId="3" type="noConversion"/>
  </si>
  <si>
    <t>12,12,12</t>
    <phoneticPr fontId="3" type="noConversion"/>
  </si>
  <si>
    <t>median sternotomy for cardiac surgery</t>
    <phoneticPr fontId="3" type="noConversion"/>
  </si>
  <si>
    <t>16,19</t>
    <phoneticPr fontId="3" type="noConversion"/>
  </si>
  <si>
    <t>20,16</t>
    <phoneticPr fontId="3" type="noConversion"/>
  </si>
  <si>
    <t>NCT01458431</t>
  </si>
  <si>
    <t>NCT03645304</t>
    <phoneticPr fontId="3" type="noConversion"/>
  </si>
  <si>
    <t>NCT01648777</t>
  </si>
  <si>
    <t>NCT02449486</t>
    <phoneticPr fontId="3" type="noConversion"/>
  </si>
  <si>
    <t>NCT01194843</t>
  </si>
  <si>
    <t>DRKS 00006559</t>
    <phoneticPr fontId="3" type="noConversion"/>
  </si>
  <si>
    <t>NCT01075646</t>
  </si>
  <si>
    <t>NCT01388946</t>
  </si>
  <si>
    <t>NCT01291147</t>
    <phoneticPr fontId="3" type="noConversion"/>
  </si>
  <si>
    <t>NCT01094106</t>
  </si>
  <si>
    <t>NCT00586976,</t>
  </si>
  <si>
    <t>ACTRN12609000745246</t>
  </si>
  <si>
    <t>NCT01196767</t>
  </si>
  <si>
    <t>0.35% levobupivacaine</t>
    <phoneticPr fontId="3" type="noConversion"/>
  </si>
  <si>
    <t>continuous wound infusion (CWI) with local anesthetics</t>
    <phoneticPr fontId="3" type="noConversion"/>
  </si>
  <si>
    <t>ON-Q Pain buster Silver Soaker (I-Flow Corporation, Lake Forest, CA, 
USA)</t>
    <phoneticPr fontId="3" type="noConversion"/>
  </si>
  <si>
    <t>continuous ropivacaine subfascial wound infusion</t>
    <phoneticPr fontId="3" type="noConversion"/>
  </si>
  <si>
    <t xml:space="preserve">elastomeric pump infusor (Infusor LV; Baxter, Deerfield, IL, USA) ,  a multi-hole catheter (PAINfusor catheter 15 cm; Baxter, Deerfield, IL, USA) </t>
    <phoneticPr fontId="3" type="noConversion"/>
  </si>
  <si>
    <t>0.2% ropivacaine +IV PCA(morphine, paracetamol, diclofenac)</t>
    <phoneticPr fontId="3" type="noConversion"/>
  </si>
  <si>
    <t xml:space="preserve">local anesthetic continuous wound infusion </t>
    <phoneticPr fontId="3" type="noConversion"/>
  </si>
  <si>
    <t>Painfusor®( Baxter, Maure pas, France)</t>
    <phoneticPr fontId="3" type="noConversion"/>
  </si>
  <si>
    <t>bupivacaine +PCA(morphine)</t>
    <phoneticPr fontId="3" type="noConversion"/>
  </si>
  <si>
    <t>continuous ropivacaine infusion into the sternotomy wound</t>
    <phoneticPr fontId="3" type="noConversion"/>
  </si>
  <si>
    <t>elastomeric pumps (Multirate Infusor, Baxter Corporation, Helsinki, Finland) , catheter (PAINfusor Catheter 30, Baxter Corporation)</t>
    <phoneticPr fontId="3" type="noConversion"/>
  </si>
  <si>
    <t>Profolis (PaincAth; Districlass Medical SA, Sathonay, France)</t>
    <phoneticPr fontId="3" type="noConversion"/>
  </si>
  <si>
    <t>ropivacaine +PCA</t>
    <phoneticPr fontId="3" type="noConversion"/>
  </si>
  <si>
    <t>continuous in-wound infusion</t>
    <phoneticPr fontId="3" type="noConversion"/>
  </si>
  <si>
    <t>INFUSOR system LV(Baxter)</t>
    <phoneticPr fontId="3" type="noConversion"/>
  </si>
  <si>
    <t>0.23% ropivacaine +PCA</t>
    <phoneticPr fontId="3" type="noConversion"/>
  </si>
  <si>
    <t>continuous wound infusion of local anesthetics</t>
    <phoneticPr fontId="3" type="noConversion"/>
  </si>
  <si>
    <t>catheter (Infiltralong, Pajunk, Germany)</t>
    <phoneticPr fontId="3" type="noConversion"/>
  </si>
  <si>
    <t>0.25% bupivacaine + IV PCA(morphine)</t>
    <phoneticPr fontId="3" type="noConversion"/>
  </si>
  <si>
    <t>Perioperative Continuous Ropivacaine Wound Infusion</t>
  </si>
  <si>
    <t>PAINfusor multihole catheter (PLAN 1 Health, Baxter, Amaro-UD, Italy), elastomeric pump (Baxter Health care Corporation, Deerfield, IL)</t>
    <phoneticPr fontId="3" type="noConversion"/>
  </si>
  <si>
    <t>0.75% ropivacaine</t>
    <phoneticPr fontId="3" type="noConversion"/>
  </si>
  <si>
    <t>continuous wound infusion of local anaesthetics</t>
    <phoneticPr fontId="3" type="noConversion"/>
  </si>
  <si>
    <t>wound catheter (PAINfusor by Baxter), elastomeric pump (ON-Q PainBuster, ref. PS6505; I-Flow Corp., Lake Forest, CA, USA)</t>
    <phoneticPr fontId="3" type="noConversion"/>
  </si>
  <si>
    <t>bupivacaine</t>
    <phoneticPr fontId="3" type="noConversion"/>
  </si>
  <si>
    <t>ON-Q PainBuster  pump (I-Flow Corporation, Lake Forest, CA, USA)</t>
    <phoneticPr fontId="3" type="noConversion"/>
  </si>
  <si>
    <t>continuous infusion catheters</t>
    <phoneticPr fontId="3" type="noConversion"/>
  </si>
  <si>
    <t>elastomeric pump (Infusor system LV, ref. 2C1009K; Baxter EspanaSL, Madrid, Spain) for laparotomy patients or a 100-ml solution for laparoscopy patients (Infuser LV, ref. 2C1702KP; Baxter Espana)</t>
    <phoneticPr fontId="3" type="noConversion"/>
  </si>
  <si>
    <t>0.38% ropivacaine</t>
    <phoneticPr fontId="3" type="noConversion"/>
  </si>
  <si>
    <t>Continuous infusion of local anaesthetic</t>
    <phoneticPr fontId="3" type="noConversion"/>
  </si>
  <si>
    <t>ON-Q elastomeric pump</t>
    <phoneticPr fontId="3" type="noConversion"/>
  </si>
  <si>
    <t>0.5% levobupivacaine</t>
    <phoneticPr fontId="3" type="noConversion"/>
  </si>
  <si>
    <t>Continuous local anesthetic infiltration</t>
  </si>
  <si>
    <t>elastomeric pump (ON-Q PainBuster with SilverSoaker; I-Flow Corp, Lake Forest, CA)</t>
    <phoneticPr fontId="3" type="noConversion"/>
  </si>
  <si>
    <t>Continuous Wound Infiltration With Local Anesthesia</t>
  </si>
  <si>
    <t>0.3% ropivacaine +IV PCA(sufentanil)</t>
    <phoneticPr fontId="3" type="noConversion"/>
  </si>
  <si>
    <t>elastomeric pump (PainBuster™, I-Flow, Irvine, CA, USA)</t>
    <phoneticPr fontId="3" type="noConversion"/>
  </si>
  <si>
    <t>local wound infusion with bupivacaine followed by continuous infusion</t>
    <phoneticPr fontId="3" type="noConversion"/>
  </si>
  <si>
    <t>On-Q, Pain Buster; I-Flow LLC, Lake Forest, USA</t>
    <phoneticPr fontId="3" type="noConversion"/>
  </si>
  <si>
    <t>continuous ropivacaine infusion</t>
    <phoneticPr fontId="3" type="noConversion"/>
  </si>
  <si>
    <t>Continuous infusion of bupivacaine in the abdominal wound</t>
    <phoneticPr fontId="3" type="noConversion"/>
  </si>
  <si>
    <t>catheter(On-Q PainBuster , Solann AB, Ja¨rfalla, Sweden), elastomeric balloon pump(On-Q Pump, SolannAB)</t>
    <phoneticPr fontId="3" type="noConversion"/>
  </si>
  <si>
    <t>Wound infusions with local anaesthesia</t>
    <phoneticPr fontId="3" type="noConversion"/>
  </si>
  <si>
    <t>Continuous Local Anesthetic Infusion</t>
    <phoneticPr fontId="3" type="noConversion"/>
  </si>
  <si>
    <t>ON-Q system</t>
    <phoneticPr fontId="3" type="noConversion"/>
  </si>
  <si>
    <t>Bupivacaine 0.5%</t>
  </si>
  <si>
    <t>continuous infusion of local anesthetic</t>
    <phoneticPr fontId="3" type="noConversion"/>
  </si>
  <si>
    <t>ON-Q(I-Flow Corporation, 20202 Windrow Drive, Lake Forest, CA, USA)</t>
    <phoneticPr fontId="3" type="noConversion"/>
  </si>
  <si>
    <t>a bilateral sternal (BLS) nociceptive block (which aims to infuse local anesthetics at the termination of the intercostal nerves, close to the anterior branches of in tercostal nerves at the lateral margins of the sternum)</t>
    <phoneticPr fontId="3" type="noConversion"/>
  </si>
  <si>
    <t xml:space="preserve">ON-Q Pain Buster(I-Flow Corporation, Lake Forest, Calif) </t>
    <phoneticPr fontId="3" type="noConversion"/>
  </si>
  <si>
    <t>ON-Q® Soaker Catheters™ (I-Flow Corporation, Lake Forest, California, USA)</t>
    <phoneticPr fontId="3" type="noConversion"/>
  </si>
  <si>
    <t>0.33% ropivacaine +IV(paracetamol, metamizole/morphine)</t>
    <phoneticPr fontId="3" type="noConversion"/>
  </si>
  <si>
    <t>continuous local anaesthesia infusion</t>
    <phoneticPr fontId="3" type="noConversion"/>
  </si>
  <si>
    <t>continuous infusion of ropivacaine</t>
    <phoneticPr fontId="3" type="noConversion"/>
  </si>
  <si>
    <t>I-Flow dual Soaker Catheter system</t>
    <phoneticPr fontId="3" type="noConversion"/>
  </si>
  <si>
    <t>continuous subcutaneous instillation</t>
    <phoneticPr fontId="3" type="noConversion"/>
  </si>
  <si>
    <t>On-Q PainBuster Post-Op Pain Relief System (I-Flow, Lake Forest, CA)</t>
    <phoneticPr fontId="3" type="noConversion"/>
  </si>
  <si>
    <t>bupivacaine +IV morphine+ oral(  )</t>
    <phoneticPr fontId="3" type="noConversion"/>
  </si>
  <si>
    <t>continuous local anaesthetic wound instillation</t>
    <phoneticPr fontId="3" type="noConversion"/>
  </si>
  <si>
    <t>On-Q PainBuster System (I-Flow Corp. Lake Forrest, CA, USA)</t>
    <phoneticPr fontId="3" type="noConversion"/>
  </si>
  <si>
    <t>0.25% ropivacaine +IV PCA(morphine)</t>
    <phoneticPr fontId="3" type="noConversion"/>
  </si>
  <si>
    <t>local anesthetic continuously infused with an elastomeric pain pump</t>
    <phoneticPr fontId="3" type="noConversion"/>
  </si>
  <si>
    <t>ON-Q ; I-FLOW Company (Lake Forest, CA)</t>
    <phoneticPr fontId="3" type="noConversion"/>
  </si>
  <si>
    <t>0.5% marcaine</t>
    <phoneticPr fontId="3" type="noConversion"/>
  </si>
  <si>
    <t>continuous subcutaneous local anesthetic (LA) infusion</t>
    <phoneticPr fontId="3" type="noConversion"/>
  </si>
  <si>
    <t>ONQ  pump (I-Flow Cor poration, Lake Forest, CA, USA)</t>
    <phoneticPr fontId="3" type="noConversion"/>
  </si>
  <si>
    <t>0.25% levobupivacaine or 0.25% bupivacain</t>
    <phoneticPr fontId="3" type="noConversion"/>
  </si>
  <si>
    <t>elastomeric pump (ON-Q PainBusterw, ref. PS6505; I-Flow Corp., Lake Forest, CA,
USA)</t>
    <phoneticPr fontId="3" type="noConversion"/>
  </si>
  <si>
    <t>0.5% ropivacaine +IV PCA(morphine and ketorolac)</t>
    <phoneticPr fontId="3" type="noConversion"/>
  </si>
  <si>
    <t>continuous intrawound infusion</t>
  </si>
  <si>
    <t>Painbuster Soaker (I-Flow Corporation, OH, USA)</t>
    <phoneticPr fontId="3" type="noConversion"/>
  </si>
  <si>
    <t>0.54% ropivacaine +IV PCA(morphine)</t>
    <phoneticPr fontId="3" type="noConversion"/>
  </si>
  <si>
    <t>On-Q Pain Buster®(I-Flow Corp)</t>
    <phoneticPr fontId="3" type="noConversion"/>
  </si>
  <si>
    <t>0.2% ropivacaine +IV PCA(morphine)</t>
    <phoneticPr fontId="3" type="noConversion"/>
  </si>
  <si>
    <t>continuous wound perfusion</t>
    <phoneticPr fontId="3" type="noConversion"/>
  </si>
  <si>
    <t xml:space="preserve">ON-Q pain management system (I Flow Corporation) </t>
    <phoneticPr fontId="3" type="noConversion"/>
  </si>
  <si>
    <t>bupivacaine 0.5%</t>
    <phoneticPr fontId="3" type="noConversion"/>
  </si>
  <si>
    <t>continuous wound infusion system</t>
    <phoneticPr fontId="3" type="noConversion"/>
  </si>
  <si>
    <t>ON-Q Postop Pain Relief System(I-Flow Corporation, Lake Forest, CA)</t>
    <phoneticPr fontId="3" type="noConversion"/>
  </si>
  <si>
    <t>regional anesthesia incisional infiltration</t>
    <phoneticPr fontId="3" type="noConversion"/>
  </si>
  <si>
    <t>ON Q Pain Relief System (I-Flow Corporation)</t>
    <phoneticPr fontId="3" type="noConversion"/>
  </si>
  <si>
    <t>0.5% bupivacaine + hydrocodone(oral)</t>
    <phoneticPr fontId="3" type="noConversion"/>
  </si>
  <si>
    <t>subfascial continuous infusion of local anesthetic</t>
    <phoneticPr fontId="3" type="noConversion"/>
  </si>
  <si>
    <t>local anesthetic infusion pumps</t>
    <phoneticPr fontId="3" type="noConversion"/>
  </si>
  <si>
    <t>ON-Q(I-Flow Corporation)</t>
    <phoneticPr fontId="3" type="noConversion"/>
  </si>
  <si>
    <t>0.25% bupivacaine + hydrocodone(oral)</t>
    <phoneticPr fontId="3" type="noConversion"/>
  </si>
  <si>
    <t>pain control infusion pump(PCIP)</t>
    <phoneticPr fontId="3" type="noConversion"/>
  </si>
  <si>
    <t>Continuous local anesthetic infusion</t>
    <phoneticPr fontId="3" type="noConversion"/>
  </si>
  <si>
    <t>On-Q Post-op Pain Relief System(I-Flow Corporation)</t>
    <phoneticPr fontId="3" type="noConversion"/>
  </si>
  <si>
    <t>0.5% bupivacaine +hydrocodone(oral)</t>
    <phoneticPr fontId="3" type="noConversion"/>
  </si>
  <si>
    <t>ON-Q® Pain Relief System(I-Flow Corporation)</t>
    <phoneticPr fontId="3" type="noConversion"/>
  </si>
  <si>
    <t>0.25% bupivacaine 
0.5% bupivacaine</t>
    <phoneticPr fontId="3" type="noConversion"/>
  </si>
  <si>
    <t>continuous regional infusion of a local
anesthetic delivered to the operative site</t>
    <phoneticPr fontId="3" type="noConversion"/>
  </si>
  <si>
    <t>ON Q7 Pain relief system, I-Flow Corp</t>
    <phoneticPr fontId="3" type="noConversion"/>
  </si>
  <si>
    <t>0.2% ropivacaine +IV PCA</t>
    <phoneticPr fontId="3" type="noConversion"/>
  </si>
  <si>
    <t>continuous local anesthetic infusion system</t>
  </si>
  <si>
    <t>On-Q Pain Manage ment System(I-FLOW Corporation)</t>
    <phoneticPr fontId="3" type="noConversion"/>
  </si>
  <si>
    <t>0.25% bupivacaine +  PCA(morphine)</t>
    <phoneticPr fontId="3" type="noConversion"/>
  </si>
  <si>
    <t>동일</t>
    <phoneticPr fontId="3" type="noConversion"/>
  </si>
  <si>
    <t>NaCl +IV PCA(morphine, paracetamol, diclofenac)</t>
    <phoneticPr fontId="3" type="noConversion"/>
  </si>
  <si>
    <t>saline +PCA(morphine)</t>
    <phoneticPr fontId="3" type="noConversion"/>
  </si>
  <si>
    <t>saline +PCA</t>
    <phoneticPr fontId="3" type="noConversion"/>
  </si>
  <si>
    <t>ketorolac tromethamine</t>
    <phoneticPr fontId="3" type="noConversion"/>
  </si>
  <si>
    <t>0.9% normal saline + IV PCA(morphine)</t>
    <phoneticPr fontId="3" type="noConversion"/>
  </si>
  <si>
    <t>normal saline</t>
    <phoneticPr fontId="3" type="noConversion"/>
  </si>
  <si>
    <t>saline +IV PCA(sufentanil)</t>
    <phoneticPr fontId="3" type="noConversion"/>
  </si>
  <si>
    <t>Placebo</t>
    <phoneticPr fontId="3" type="noConversion"/>
  </si>
  <si>
    <t>NaCl</t>
    <phoneticPr fontId="3" type="noConversion"/>
  </si>
  <si>
    <t xml:space="preserve"> A mixture of 0.125% bupivacaine and 5% magnesium sulphate</t>
    <phoneticPr fontId="3" type="noConversion"/>
  </si>
  <si>
    <t>NaCl 0.9%</t>
    <phoneticPr fontId="3" type="noConversion"/>
  </si>
  <si>
    <t>0.9% saline +IV(paracetamol, metamizole/morphine)</t>
    <phoneticPr fontId="3" type="noConversion"/>
  </si>
  <si>
    <t>saline +IV morphine+ oral(  )</t>
    <phoneticPr fontId="3" type="noConversion"/>
  </si>
  <si>
    <t>0.9% NaCl +IV PCA(morphine and ketorolac)</t>
    <phoneticPr fontId="3" type="noConversion"/>
  </si>
  <si>
    <t>diclofenac</t>
    <phoneticPr fontId="3" type="noConversion"/>
  </si>
  <si>
    <t xml:space="preserve">saline + IV PCA(morphine) </t>
    <phoneticPr fontId="3" type="noConversion"/>
  </si>
  <si>
    <t xml:space="preserve">saline </t>
    <phoneticPr fontId="3" type="noConversion"/>
  </si>
  <si>
    <t>0.9% NaCl</t>
    <phoneticPr fontId="3" type="noConversion"/>
  </si>
  <si>
    <t>saline + hydrocodone(oral)</t>
    <phoneticPr fontId="3" type="noConversion"/>
  </si>
  <si>
    <t>saline +IV PCA</t>
    <phoneticPr fontId="3" type="noConversion"/>
  </si>
  <si>
    <t>levobupivacaine+ketorolac tromethamine /saline(placebo)</t>
    <phoneticPr fontId="3" type="noConversion"/>
  </si>
  <si>
    <t>hydrocodone</t>
    <phoneticPr fontId="3" type="noConversion"/>
  </si>
  <si>
    <t xml:space="preserve"> Gómez-Ríos</t>
  </si>
  <si>
    <t xml:space="preserve"> Lee</t>
  </si>
  <si>
    <t xml:space="preserve"> Rosetti</t>
  </si>
  <si>
    <t xml:space="preserve"> Florkiewicz</t>
  </si>
  <si>
    <t xml:space="preserve"> Peres-Bachelot</t>
  </si>
  <si>
    <t xml:space="preserve"> Wagner-Kovacec</t>
  </si>
  <si>
    <t xml:space="preserve"> Dalmau</t>
  </si>
  <si>
    <t xml:space="preserve"> Dhanapal</t>
  </si>
  <si>
    <t xml:space="preserve"> Fassoulaki</t>
  </si>
  <si>
    <t xml:space="preserve"> Fiorelli</t>
  </si>
  <si>
    <t xml:space="preserve"> Mattila</t>
  </si>
  <si>
    <t xml:space="preserve"> Fustran</t>
  </si>
  <si>
    <t xml:space="preserve"> Krishnan</t>
  </si>
  <si>
    <t xml:space="preserve"> Xin</t>
  </si>
  <si>
    <t xml:space="preserve"> Reinikainen</t>
  </si>
  <si>
    <t xml:space="preserve"> Kristensen</t>
  </si>
  <si>
    <t xml:space="preserve"> Agarwal</t>
  </si>
  <si>
    <t xml:space="preserve"> Hermansson</t>
  </si>
  <si>
    <t xml:space="preserve"> Eldaba</t>
  </si>
  <si>
    <t xml:space="preserve"> Abbasi</t>
  </si>
  <si>
    <t xml:space="preserve"> Bell</t>
  </si>
  <si>
    <t xml:space="preserve"> Eljezi</t>
  </si>
  <si>
    <t xml:space="preserve"> Baulig</t>
  </si>
  <si>
    <t xml:space="preserve"> Wang</t>
  </si>
  <si>
    <t xml:space="preserve"> Iyer</t>
  </si>
  <si>
    <t xml:space="preserve"> Carvalho</t>
  </si>
  <si>
    <t xml:space="preserve"> Chan</t>
  </si>
  <si>
    <t xml:space="preserve"> Rosen</t>
  </si>
  <si>
    <t xml:space="preserve"> Tirotta</t>
  </si>
  <si>
    <t xml:space="preserve"> Forastiere</t>
  </si>
  <si>
    <t xml:space="preserve"> Lavand'homme</t>
  </si>
  <si>
    <t xml:space="preserve"> Polglase</t>
  </si>
  <si>
    <t xml:space="preserve"> Beaussier</t>
  </si>
  <si>
    <t xml:space="preserve"> Baig</t>
  </si>
  <si>
    <t xml:space="preserve"> Kushner</t>
  </si>
  <si>
    <t xml:space="preserve"> LeBlanc</t>
  </si>
  <si>
    <t xml:space="preserve"> Wu</t>
  </si>
  <si>
    <t xml:space="preserve"> Stewart</t>
  </si>
  <si>
    <t xml:space="preserve"> Schurr</t>
  </si>
  <si>
    <t xml:space="preserve"> White</t>
  </si>
  <si>
    <t xml:space="preserve"> Dowling</t>
  </si>
  <si>
    <t xml:space="preserve"> Givens</t>
  </si>
  <si>
    <t>Cleveland</t>
    <phoneticPr fontId="3" type="noConversion"/>
  </si>
  <si>
    <t>Andrews</t>
    <phoneticPr fontId="3" type="noConversion"/>
  </si>
  <si>
    <t>Moore</t>
    <phoneticPr fontId="3" type="noConversion"/>
  </si>
  <si>
    <t>Sanchez</t>
    <phoneticPr fontId="3" type="noConversion"/>
  </si>
  <si>
    <t>no</t>
    <phoneticPr fontId="3" type="noConversion"/>
  </si>
  <si>
    <t xml:space="preserve"> Amour</t>
    <phoneticPr fontId="3" type="noConversion"/>
  </si>
  <si>
    <t>Continuous Ropivacaine Subfascial wound Infusion Compared With Intrathecal Morphine for Postcesarean Analgesia: a Prospective, Randomized Controlled, Double-Blind Study</t>
  </si>
  <si>
    <t>907‐912</t>
  </si>
  <si>
    <t>BACKGROUND: After cesarean delivery, postoperative pain management allows early rehabilitation and helps prevent postpartum depression and chronic pain. Our present prospective, randomized controlled, double‐blind study assessed the duration and effect of intrathecal analgesia and continuous ropivacaine wound infiltration versus a control group after cesarean delivery. The primary outcome was analgesia duration, defined as time to first morphine request. Secondary outcomes were cumulative postoperative morphine consumption, number of patients who did not require IV morphine, incidence of adverse effects, and time to first ambulation. METHODS: A total of 192 full‐term parturients undergoing elective cesarean delivery were randomly allocated into 3 groups (control, morphine, and catheter). All patients received spinal anesthesia with 10 mg bupivacaine 0.5% hyperbaric bupivacaine (2 mL) + 5 μg of sufentanil (1 mL) and a multiholed catheter inserted into the wound. In the control group, NaCl 0.9% was administered intrathecally (0.1 mL) and through the catheter. The morphine group received 100 μg morphine (0.1 mL) intrathecally and NaCl 0.9% infused through the wound catheter. The catheter group received 0.1 mL NaCl 0.9% intrathecally and ropivacaine 0.2% infused in the catheter. Each patient received a 15‐mL bolus of the dedicated solution through the catheter, which was connected to an elastomeric pump infusor delivering the same solution at a rate of 10 mL/h for 30 hours. All patients also received multimodal analgesia including acetaminophen and diclofenac. Analgesia duration was defined as the time from spinal injection (T0) to first IV morphine requirement (T1) administered via a patient‐controlled IV analgesia pump. Statistical data analyses included use of the Kruskal‐Wallis rank‐sum test followed by the post hoc Tukey test and χ test. RESULTS: The duration of postoperative analgesia was increased with intrathecal morphine (380 minutes; 215‐1527) and ropivacaine wound infusion (351 minutes; 227‐594) compared with the control (247 minutes; 182‐338) with effect sizes of 0.171 (0.043‐0.293) for morphine versus control and 0.164 (0.052‐0.271) for catheter versus control. There was no difference between the morphine group and catheter group (effect size, 0.007; ‐0.118 to 0.132). Cumulative postoperative morphine consumption was also significantly lower in the morphine group and catheter group compared with the control group. The incidence of adverse effects did not differ between groups. CONCLUSIONS: After elective cesarean delivery, 100 μg intrathecal morphine and ropivacaine wound infusion both increased the duration and effect of postcesarean analgesia without increased incidence of side effects.</t>
  </si>
  <si>
    <t>Lalmand</t>
  </si>
  <si>
    <t>63,61,58</t>
    <phoneticPr fontId="3" type="noConversion"/>
  </si>
  <si>
    <t>continuous wound infusion with local anesthetic</t>
    <phoneticPr fontId="3" type="noConversion"/>
  </si>
  <si>
    <t xml:space="preserve">multiholed catheter (PAINfusor catheter 7.5 cm; Baxter SA, Lessines, Belgium), </t>
    <phoneticPr fontId="3" type="noConversion"/>
  </si>
  <si>
    <t>0.5% bupivacaine +sufentanil</t>
    <phoneticPr fontId="3" type="noConversion"/>
  </si>
  <si>
    <t>intrathecal morphine injection</t>
    <phoneticPr fontId="3" type="noConversion"/>
  </si>
  <si>
    <t>IV(morphine, NaCl)</t>
    <phoneticPr fontId="3" type="noConversion"/>
  </si>
  <si>
    <t>control group</t>
    <phoneticPr fontId="3" type="noConversion"/>
  </si>
  <si>
    <t>CWI(NaCl)</t>
    <phoneticPr fontId="3" type="noConversion"/>
  </si>
  <si>
    <t>NCT02264821</t>
    <phoneticPr fontId="3" type="noConversion"/>
  </si>
  <si>
    <t>Ropivacaine preperitoneal wound infusion for pain relief and prevention of incisional hyperalgesia after laparoscopic colorectal surgery: a randomized, triple-arm, double-blind controlled evaluation vs intravenous lidocaine infusion, the CATCH study</t>
    <phoneticPr fontId="3" type="noConversion"/>
  </si>
  <si>
    <t>509‐519</t>
  </si>
  <si>
    <t>Aim: The abdominal incision for specimen extraction could trigger postoperative pain after laparoscopic colorectal resections (LCRs). Continuous wound infusion (CWI) of ropivacaine may be a valuable option for postoperative analgesia. This study was undertaken to evaluate the potential benefits of ropivacaine CWI on pain relief, metabolic stress reaction, prevention of wound hyperalgesia and residual incisional pain after LCR. A subgroup with intravenous lidocaine infusion (IVL) was added to discriminate between the peripheral and systemic effects of local anaesthetic infusions. Method: Patients were randomly allocated to three subgroups: CWI (0.2% ropivacaine 10 ml/h for 48 h); IVL (lidocaine 1.5% at 4 ml/h for 48 h); control group. Results: In all, 95 patients were randomized (86 patients analysed). Postoperative pain intensity did not differ significantly between groups. Within the first 24 h after surgery, morphine requirement was significantly lower in the CWI group compared with the IVL group, but there was no significant difference compared with the control group (P = 0.02 and P = 0.15, respectively). The area of hyperalgesia did not differ significantly between subgroups, nor did the hyperalgesia ratio which was 1.2 cm (0.0−6.7) vs 1.9 cm (0.4−4.0) vs 2.0 cm (0.5−7.0) in the CWI, IVL and control groups respectively (P = 0.35). The number of patients reporting residual incisional pain after 3 months (3/26 vs 4/23 vs 4/23 in the CWI, IVL and control groups respectively) did not differ significantly between the groups, nor did their metabolic stress reactions. Conclusion: Ropivacaine CWI at the site of the abdominal incision did not provide any significant benefit either on analgesia or on the prevention of wound hyperalgesia after LCR.</t>
  </si>
  <si>
    <t>Beaussier</t>
    <phoneticPr fontId="3" type="noConversion"/>
  </si>
  <si>
    <t>30,29,27</t>
    <phoneticPr fontId="3" type="noConversion"/>
  </si>
  <si>
    <t>Continuous wound infusion(CWI)</t>
    <phoneticPr fontId="3" type="noConversion"/>
  </si>
  <si>
    <t xml:space="preserve">the wound catheter (Autofuseur elastomeric pump from Silvermedical, Euralille, France) </t>
    <phoneticPr fontId="3" type="noConversion"/>
  </si>
  <si>
    <t>intravenous lidocaine infusion (IVL)</t>
    <phoneticPr fontId="3" type="noConversion"/>
  </si>
  <si>
    <t>a continuous infusion of intravenous lidocaine 1.5% (Autofuseur elastomeric pump) was set at 4 ml/h for 48 h, after an initial starting bolus of 6 ml lidocaine 1%</t>
    <phoneticPr fontId="3" type="noConversion"/>
  </si>
  <si>
    <t>lidocaine</t>
    <phoneticPr fontId="3" type="noConversion"/>
  </si>
  <si>
    <t>CWI + IVL (both the analgesic intravenous line and the multi-hole wound catheter were perfused with a saline solution for 48 h)</t>
    <phoneticPr fontId="3" type="noConversion"/>
  </si>
  <si>
    <t>NCT010777052</t>
  </si>
  <si>
    <t>Kainu</t>
  </si>
  <si>
    <t>Continuous wound infusion with ropivacaine fails to provide adequate analgesia after caesarean section</t>
  </si>
  <si>
    <t>International journal of obstetric anesthesia</t>
  </si>
  <si>
    <t>119‐124</t>
  </si>
  <si>
    <t>BACKGROUND: Continuous wound infusion with local anaesthetic has been used in post‐caesarean pain management with conflicting results. We carried out a study comparing three groups: continuous ropivacaine wound infusion, intrathecal morphine with saline wound infusion and saline wound infusion only. METHODS: Sixty‐six women undergoing elective caesarean section under combined spinal‐epidural anaesthesia were randomly allocated to receive intrathecal morphine with saline wound infusion or 48 h continuous wound infusion with either ropivacaine or saline. All parturients received oral ketoprofen and intravenous oxycodone patient‐controlled analgesia. Consumption of oxycodone, visual analogue scale pain scores (0‐10 cm), patient satisfaction, side effects and recovery parameters were recorded for 48 h in a double‐blind manner. RESULTS: Continuous wound infusion with ropivacaine failed to reduce oxycodone consumption or pain scores compared with saline control. In the first 24 h intrathecal morphine reduced mean oxycodone consumption compared to the ropivacaine wound infusion group (26 mg vs. 48 mg, P=0.007) and saline wound infusion group (26 mg vs. 45 mg, P=0.021). The first 24‐h mean pain score was also lower in the intrathecal morphine group vs. the saline wound infusion group (1.3 vs. 2.2, P=0.021). Pain scores were not significantly different between intrathecal morphine and ropivacaine wound infusion groups. Pruritus was more common with intrathecal morphine. CONCLUSION: Compared to saline control, continuous wound infusion with ropivacaine failed to reduce the use of intravenous oxycodone patient‐controlled analgesia or pain scores. Intrathecal morphine decreased oxycodone consumption by 46% in the first 24 h after surgery when compared to continuous ropivacaine wound infusion.</t>
  </si>
  <si>
    <t>Kainu JPS, J.Halonen, P.Puro, H.Toivonen, H. J.Halmesmäki, E.Korttila, K. T. Continuous wound infusion with ropivacaine fails to provide adequate analgesia after caesarean section. International journal of obstetric anesthesia. 2012;21(2):119‐24.</t>
  </si>
  <si>
    <t>Hong</t>
  </si>
  <si>
    <t>Physiotherapy</t>
  </si>
  <si>
    <t>407-13</t>
  </si>
  <si>
    <t>Hong SS, Alison JA, Milross MA, Robledo K, Dignan R. Does continuous infusion of local anaesthesia improve pain control and walking distance after coronary artery bypass graft surgery? A randomised controlled trial. Physiotherapy 2017; 103(4): 407-13.</t>
  </si>
  <si>
    <t>continuous infusion of ropivacaine</t>
  </si>
  <si>
    <t>High-degree atrioventricular block during study period</t>
  </si>
  <si>
    <t>Cardiac arrest during study period</t>
  </si>
  <si>
    <t>Major ventricular arrhythmia treated by cardioversion during study period</t>
    <phoneticPr fontId="3" type="noConversion"/>
  </si>
  <si>
    <t>bupivacaine</t>
    <phoneticPr fontId="3" type="noConversion"/>
  </si>
  <si>
    <t>placebo</t>
    <phoneticPr fontId="3" type="noConversion"/>
  </si>
  <si>
    <t>mg</t>
    <phoneticPr fontId="3" type="noConversion"/>
  </si>
  <si>
    <t>cm</t>
  </si>
  <si>
    <t>[24]</t>
    <phoneticPr fontId="3" type="noConversion"/>
  </si>
  <si>
    <t>[11-43]</t>
    <phoneticPr fontId="3" type="noConversion"/>
  </si>
  <si>
    <t>[27]</t>
    <phoneticPr fontId="3" type="noConversion"/>
  </si>
  <si>
    <t>[13-48]</t>
    <phoneticPr fontId="3" type="noConversion"/>
  </si>
  <si>
    <t>pneumonia</t>
    <phoneticPr fontId="3" type="noConversion"/>
  </si>
  <si>
    <t>지표</t>
    <phoneticPr fontId="3" type="noConversion"/>
  </si>
  <si>
    <t>Seizures during study period</t>
    <phoneticPr fontId="3" type="noConversion"/>
  </si>
  <si>
    <t>in hospital death</t>
    <phoneticPr fontId="3" type="noConversion"/>
  </si>
  <si>
    <t>NRS at day 1, at rest</t>
    <phoneticPr fontId="3" type="noConversion"/>
  </si>
  <si>
    <t xml:space="preserve">Total morphine dose </t>
    <phoneticPr fontId="3" type="noConversion"/>
  </si>
  <si>
    <t>NRS at day 2, at rest</t>
    <phoneticPr fontId="3" type="noConversion"/>
  </si>
  <si>
    <t>NRS variations at day 1 after mobilization</t>
    <phoneticPr fontId="3" type="noConversion"/>
  </si>
  <si>
    <t>NRS variations at day 2 after mobilization</t>
    <phoneticPr fontId="3" type="noConversion"/>
  </si>
  <si>
    <t>Opioid titration</t>
  </si>
  <si>
    <t>PCA at 6 h</t>
  </si>
  <si>
    <t>PCA at 12 h</t>
  </si>
  <si>
    <t>PCA at 18 h</t>
  </si>
  <si>
    <t>PCA at 24 h</t>
  </si>
  <si>
    <t>PCA at 30 h</t>
  </si>
  <si>
    <t>PCA at 36 h</t>
  </si>
  <si>
    <t>PCA at 42 h</t>
  </si>
  <si>
    <t>PCA at 48 h</t>
  </si>
  <si>
    <t>Oxycodone Consumption</t>
  </si>
  <si>
    <t>ropivacaine</t>
    <phoneticPr fontId="3" type="noConversion"/>
  </si>
  <si>
    <t>pain at rest</t>
    <phoneticPr fontId="3" type="noConversion"/>
  </si>
  <si>
    <t>10-cm Visual Analogue Scale (values 0-10, a score of 0 cm indicated no pain and a score of 10 cm indicated the worst pain imaginable)</t>
    <phoneticPr fontId="3" type="noConversion"/>
  </si>
  <si>
    <t>Nausea</t>
  </si>
  <si>
    <t>Vomiting</t>
  </si>
  <si>
    <t>Catheter problems</t>
  </si>
  <si>
    <t>Leg wound infection</t>
  </si>
  <si>
    <t>Excessive sedation*</t>
    <phoneticPr fontId="3" type="noConversion"/>
  </si>
  <si>
    <t>NS</t>
    <phoneticPr fontId="3" type="noConversion"/>
  </si>
  <si>
    <t>Total  (누적)</t>
    <phoneticPr fontId="3" type="noConversion"/>
  </si>
  <si>
    <t>48h 동안</t>
    <phoneticPr fontId="3" type="noConversion"/>
  </si>
  <si>
    <t>pain at deep breathing</t>
    <phoneticPr fontId="3" type="noConversion"/>
  </si>
  <si>
    <t>10-cm Visual Analogue Scale (values 0-10, a score of 0 cm indicated no pain and a score of 11 cm indicated the worst pain imaginable)</t>
  </si>
  <si>
    <t>그래프</t>
    <phoneticPr fontId="3" type="noConversion"/>
  </si>
  <si>
    <t>wound</t>
    <phoneticPr fontId="3" type="noConversion"/>
  </si>
  <si>
    <t>VAS at rest</t>
  </si>
  <si>
    <t>VAS after coughing</t>
  </si>
  <si>
    <t>PO 6</t>
    <phoneticPr fontId="3" type="noConversion"/>
  </si>
  <si>
    <t>PO 12</t>
    <phoneticPr fontId="3" type="noConversion"/>
  </si>
  <si>
    <t>PO 72</t>
    <phoneticPr fontId="3" type="noConversion"/>
  </si>
  <si>
    <t>PO 48</t>
    <phoneticPr fontId="3" type="noConversion"/>
  </si>
  <si>
    <t>PO 24</t>
    <phoneticPr fontId="3" type="noConversion"/>
  </si>
  <si>
    <t>P &lt; 0.001</t>
  </si>
  <si>
    <t>P = 0.01</t>
    <phoneticPr fontId="3" type="noConversion"/>
  </si>
  <si>
    <t>Air leaks</t>
  </si>
  <si>
    <t>Atelectasis</t>
    <phoneticPr fontId="3" type="noConversion"/>
  </si>
  <si>
    <t>수술후합병증</t>
    <phoneticPr fontId="3" type="noConversion"/>
  </si>
  <si>
    <t>추가 morphine</t>
    <phoneticPr fontId="3" type="noConversion"/>
  </si>
  <si>
    <t>total ketorolac consumption</t>
    <phoneticPr fontId="3" type="noConversion"/>
  </si>
  <si>
    <t>T1(0-6 POH)</t>
    <phoneticPr fontId="3" type="noConversion"/>
  </si>
  <si>
    <t>T2(6-12 POH)</t>
    <phoneticPr fontId="3" type="noConversion"/>
  </si>
  <si>
    <t>T3(12-18 POH)</t>
    <phoneticPr fontId="3" type="noConversion"/>
  </si>
  <si>
    <t>T4(18-24 POH)</t>
    <phoneticPr fontId="3" type="noConversion"/>
  </si>
  <si>
    <t>T5(24-30 POH)</t>
    <phoneticPr fontId="3" type="noConversion"/>
  </si>
  <si>
    <t>T6(30-36 POH)</t>
    <phoneticPr fontId="3" type="noConversion"/>
  </si>
  <si>
    <t>T8(42-48 POH)</t>
    <phoneticPr fontId="3" type="noConversion"/>
  </si>
  <si>
    <t>T7(36-42 POH)</t>
    <phoneticPr fontId="3" type="noConversion"/>
  </si>
  <si>
    <t>Morphine consumption (mg/kg)</t>
    <phoneticPr fontId="3" type="noConversion"/>
  </si>
  <si>
    <t>0-24h</t>
    <phoneticPr fontId="3" type="noConversion"/>
  </si>
  <si>
    <t>24-48h</t>
    <phoneticPr fontId="3" type="noConversion"/>
  </si>
  <si>
    <t>48-72h</t>
    <phoneticPr fontId="3" type="noConversion"/>
  </si>
  <si>
    <t>R</t>
    <phoneticPr fontId="3" type="noConversion"/>
  </si>
  <si>
    <t>C</t>
    <phoneticPr fontId="3" type="noConversion"/>
  </si>
  <si>
    <t>OPS is an observer assessment score system that is based on facial expression, vocalization, movement or rigidity of the limbs and body, response to handling and irritability, and measured cardiorespiratory
variables (11). In the OPS score, 0 = no pain, 1– 3 = mild pain, 4–5 = moderate pain, 6–8 = severe pain, and 9 = worst possible pain</t>
    <phoneticPr fontId="3" type="noConversion"/>
  </si>
  <si>
    <t>OPS score(objective pain scale) - Figure 2</t>
    <phoneticPr fontId="3" type="noConversion"/>
  </si>
  <si>
    <t>24h</t>
    <phoneticPr fontId="3" type="noConversion"/>
  </si>
  <si>
    <t>72h</t>
    <phoneticPr fontId="3" type="noConversion"/>
  </si>
  <si>
    <t>그래프</t>
    <phoneticPr fontId="3" type="noConversion"/>
  </si>
  <si>
    <t>NS</t>
    <phoneticPr fontId="3" type="noConversion"/>
  </si>
  <si>
    <t>local anesthetic toxicity</t>
    <phoneticPr fontId="3" type="noConversion"/>
  </si>
  <si>
    <t>itching</t>
    <phoneticPr fontId="3" type="noConversion"/>
  </si>
  <si>
    <t>pump malfunctions or disconnections</t>
    <phoneticPr fontId="3" type="noConversion"/>
  </si>
  <si>
    <t>R</t>
    <phoneticPr fontId="3" type="noConversion"/>
  </si>
  <si>
    <t>catheter dislodged</t>
    <phoneticPr fontId="3" type="noConversion"/>
  </si>
  <si>
    <t>38h</t>
    <phoneticPr fontId="3" type="noConversion"/>
  </si>
  <si>
    <t>nausea or vomiting</t>
    <phoneticPr fontId="3" type="noConversion"/>
  </si>
  <si>
    <t>-</t>
    <phoneticPr fontId="3" type="noConversion"/>
  </si>
  <si>
    <t>Vomiting</t>
    <phoneticPr fontId="3" type="noConversion"/>
  </si>
  <si>
    <t>POD3</t>
    <phoneticPr fontId="3" type="noConversion"/>
  </si>
  <si>
    <t xml:space="preserve">Morphine consumption </t>
    <phoneticPr fontId="3" type="noConversion"/>
  </si>
  <si>
    <t>S</t>
    <phoneticPr fontId="3" type="noConversion"/>
  </si>
  <si>
    <t>ropi group</t>
    <phoneticPr fontId="3" type="noConversion"/>
  </si>
  <si>
    <t>control group</t>
    <phoneticPr fontId="3" type="noConversion"/>
  </si>
  <si>
    <t>nausea/vomiting</t>
    <phoneticPr fontId="3" type="noConversion"/>
  </si>
  <si>
    <t>(1=no nausea or vomiting; 2=nausea; 3=vomiting);</t>
    <phoneticPr fontId="3" type="noConversion"/>
  </si>
  <si>
    <t>pain score at rest</t>
    <phoneticPr fontId="3" type="noConversion"/>
  </si>
  <si>
    <t>NRS</t>
    <phoneticPr fontId="3" type="noConversion"/>
  </si>
  <si>
    <t>&lt;0.01</t>
    <phoneticPr fontId="3" type="noConversion"/>
  </si>
  <si>
    <t>8h</t>
    <phoneticPr fontId="3" type="noConversion"/>
  </si>
  <si>
    <t>16h</t>
    <phoneticPr fontId="3" type="noConversion"/>
  </si>
  <si>
    <t>pain score at movement</t>
    <phoneticPr fontId="3" type="noConversion"/>
  </si>
  <si>
    <t>㎍</t>
    <phoneticPr fontId="3" type="noConversion"/>
  </si>
  <si>
    <t>Sufentanil consumption(PCA)</t>
    <phoneticPr fontId="3" type="noConversion"/>
  </si>
  <si>
    <t>sedation</t>
    <phoneticPr fontId="3" type="noConversion"/>
  </si>
  <si>
    <t>0h</t>
    <phoneticPr fontId="3" type="noConversion"/>
  </si>
  <si>
    <t>r=c 비슷</t>
    <phoneticPr fontId="3" type="noConversion"/>
  </si>
  <si>
    <t>r&lt;c favor r</t>
    <phoneticPr fontId="3" type="noConversion"/>
  </si>
  <si>
    <t>36h</t>
    <phoneticPr fontId="3" type="noConversion"/>
  </si>
  <si>
    <t>48h</t>
    <phoneticPr fontId="3" type="noConversion"/>
  </si>
  <si>
    <t>VAS pain scores</t>
    <phoneticPr fontId="3" type="noConversion"/>
  </si>
  <si>
    <t>6h</t>
    <phoneticPr fontId="3" type="noConversion"/>
  </si>
  <si>
    <t>12h</t>
    <phoneticPr fontId="3" type="noConversion"/>
  </si>
  <si>
    <t>ropivacaine</t>
    <phoneticPr fontId="3" type="noConversion"/>
  </si>
  <si>
    <t>[2.5]</t>
    <phoneticPr fontId="3" type="noConversion"/>
  </si>
  <si>
    <t>0.0, 5.0</t>
    <phoneticPr fontId="3" type="noConversion"/>
  </si>
  <si>
    <t xml:space="preserve">0.0, 3.0 </t>
    <phoneticPr fontId="3" type="noConversion"/>
  </si>
  <si>
    <t>0.0, 3.0</t>
    <phoneticPr fontId="3" type="noConversion"/>
  </si>
  <si>
    <t xml:space="preserve">0.0, 4.0 </t>
    <phoneticPr fontId="3" type="noConversion"/>
  </si>
  <si>
    <t>1.0, 4.0</t>
    <phoneticPr fontId="3" type="noConversion"/>
  </si>
  <si>
    <t>[1.5]</t>
    <phoneticPr fontId="3" type="noConversion"/>
  </si>
  <si>
    <t>[2]</t>
    <phoneticPr fontId="3" type="noConversion"/>
  </si>
  <si>
    <t>[1]</t>
    <phoneticPr fontId="3" type="noConversion"/>
  </si>
  <si>
    <t>median, IQR(Q1,Q3)</t>
    <phoneticPr fontId="3" type="noConversion"/>
  </si>
  <si>
    <t>opioid requirement</t>
    <phoneticPr fontId="3" type="noConversion"/>
  </si>
  <si>
    <t>ns</t>
    <phoneticPr fontId="3" type="noConversion"/>
  </si>
  <si>
    <t>Nausea and Vomiting</t>
    <phoneticPr fontId="3" type="noConversion"/>
  </si>
  <si>
    <t>median</t>
    <phoneticPr fontId="3" type="noConversion"/>
  </si>
  <si>
    <t>Ropivacaine</t>
    <phoneticPr fontId="3" type="noConversion"/>
  </si>
  <si>
    <t>[0]</t>
    <phoneticPr fontId="3" type="noConversion"/>
  </si>
  <si>
    <t>sternal wound infection</t>
    <phoneticPr fontId="3" type="noConversion"/>
  </si>
  <si>
    <t>Deep (mediastinal) sternal wound infections</t>
    <phoneticPr fontId="3" type="noConversion"/>
  </si>
  <si>
    <t xml:space="preserve">toxicity </t>
    <phoneticPr fontId="3" type="noConversion"/>
  </si>
  <si>
    <t>Seizures</t>
  </si>
  <si>
    <t>Allergic reaction</t>
    <phoneticPr fontId="3" type="noConversion"/>
  </si>
  <si>
    <t>Acute or worsening renal failure</t>
    <phoneticPr fontId="3" type="noConversion"/>
  </si>
  <si>
    <t>Cardiac arrhythmia</t>
    <phoneticPr fontId="3" type="noConversion"/>
  </si>
  <si>
    <t>Congestive heart failure</t>
    <phoneticPr fontId="3" type="noConversion"/>
  </si>
  <si>
    <t>Death</t>
    <phoneticPr fontId="3" type="noConversion"/>
  </si>
  <si>
    <t>Cardiac arrest</t>
    <phoneticPr fontId="3" type="noConversion"/>
  </si>
  <si>
    <t>New heart block requiring pacemaker</t>
    <phoneticPr fontId="3" type="noConversion"/>
  </si>
  <si>
    <t>bupivacaine(group A)</t>
    <phoneticPr fontId="3" type="noConversion"/>
  </si>
  <si>
    <t>opioid dose</t>
    <phoneticPr fontId="3" type="noConversion"/>
  </si>
  <si>
    <t>placebo</t>
    <phoneticPr fontId="3" type="noConversion"/>
  </si>
  <si>
    <t>pain at rest</t>
    <phoneticPr fontId="3" type="noConversion"/>
  </si>
  <si>
    <t>VAS</t>
    <phoneticPr fontId="3" type="noConversion"/>
  </si>
  <si>
    <t>4h</t>
    <phoneticPr fontId="3" type="noConversion"/>
  </si>
  <si>
    <t>8h</t>
    <phoneticPr fontId="3" type="noConversion"/>
  </si>
  <si>
    <t>12h</t>
    <phoneticPr fontId="3" type="noConversion"/>
  </si>
  <si>
    <t>16h</t>
    <phoneticPr fontId="3" type="noConversion"/>
  </si>
  <si>
    <t>20h</t>
    <phoneticPr fontId="3" type="noConversion"/>
  </si>
  <si>
    <t>24h</t>
    <phoneticPr fontId="3" type="noConversion"/>
  </si>
  <si>
    <t>28h</t>
    <phoneticPr fontId="3" type="noConversion"/>
  </si>
  <si>
    <t>32h</t>
    <phoneticPr fontId="3" type="noConversion"/>
  </si>
  <si>
    <t>36h</t>
    <phoneticPr fontId="3" type="noConversion"/>
  </si>
  <si>
    <t>40h</t>
    <phoneticPr fontId="3" type="noConversion"/>
  </si>
  <si>
    <t>44h</t>
    <phoneticPr fontId="3" type="noConversion"/>
  </si>
  <si>
    <t>48h</t>
    <phoneticPr fontId="3" type="noConversion"/>
  </si>
  <si>
    <t>(10-point scale).</t>
    <phoneticPr fontId="3" type="noConversion"/>
  </si>
  <si>
    <t>&lt;0.05</t>
    <phoneticPr fontId="3" type="noConversion"/>
  </si>
  <si>
    <t>pain at mobilization</t>
    <phoneticPr fontId="3" type="noConversion"/>
  </si>
  <si>
    <t>favour R</t>
  </si>
  <si>
    <t>favour R</t>
    <phoneticPr fontId="3" type="noConversion"/>
  </si>
  <si>
    <t>mg</t>
    <phoneticPr fontId="3" type="noConversion"/>
  </si>
  <si>
    <t>[20]</t>
    <phoneticPr fontId="3" type="noConversion"/>
  </si>
  <si>
    <t>[18-32]</t>
    <phoneticPr fontId="3" type="noConversion"/>
  </si>
  <si>
    <t>[30]</t>
    <phoneticPr fontId="3" type="noConversion"/>
  </si>
  <si>
    <t>[25-39]</t>
    <phoneticPr fontId="3" type="noConversion"/>
  </si>
  <si>
    <t>Nausea or vomiting</t>
  </si>
  <si>
    <t>ropivacaine</t>
    <phoneticPr fontId="3" type="noConversion"/>
  </si>
  <si>
    <t>saline</t>
    <phoneticPr fontId="3" type="noConversion"/>
  </si>
  <si>
    <t>Wound infection</t>
  </si>
  <si>
    <t>NA</t>
    <phoneticPr fontId="3" type="noConversion"/>
  </si>
  <si>
    <t>72h</t>
    <phoneticPr fontId="3" type="noConversion"/>
  </si>
  <si>
    <t>&lt;0.01</t>
    <phoneticPr fontId="3" type="noConversion"/>
  </si>
  <si>
    <t>VAS pain scores at rest</t>
    <phoneticPr fontId="3" type="noConversion"/>
  </si>
  <si>
    <t>그래프</t>
    <phoneticPr fontId="3" type="noConversion"/>
  </si>
  <si>
    <t>total morpine consumption</t>
    <phoneticPr fontId="3" type="noConversion"/>
  </si>
  <si>
    <t>mm</t>
    <phoneticPr fontId="3" type="noConversion"/>
  </si>
  <si>
    <t>68h</t>
    <phoneticPr fontId="3" type="noConversion"/>
  </si>
  <si>
    <t>treatment</t>
    <phoneticPr fontId="3" type="noConversion"/>
  </si>
  <si>
    <t>(mg/kg)</t>
    <phoneticPr fontId="3" type="noConversion"/>
  </si>
  <si>
    <t>Morphine: day 1</t>
  </si>
  <si>
    <t>Morphine: day 2</t>
  </si>
  <si>
    <t>Morphine: day 3</t>
  </si>
  <si>
    <t>Morphine: day 1–3</t>
    <phoneticPr fontId="3" type="noConversion"/>
  </si>
  <si>
    <t>Patients requiring no morphine</t>
    <phoneticPr fontId="3" type="noConversion"/>
  </si>
  <si>
    <t>ondansetron 사용량(surrogate for nausea and vomiting)</t>
    <phoneticPr fontId="3" type="noConversion"/>
  </si>
  <si>
    <t>pain score</t>
    <phoneticPr fontId="3" type="noConversion"/>
  </si>
  <si>
    <t>wound infection</t>
    <phoneticPr fontId="3" type="noConversion"/>
  </si>
  <si>
    <t>NS</t>
    <phoneticPr fontId="3" type="noConversion"/>
  </si>
  <si>
    <t>NR</t>
    <phoneticPr fontId="3" type="noConversion"/>
  </si>
  <si>
    <t>sham</t>
    <phoneticPr fontId="3" type="noConversion"/>
  </si>
  <si>
    <t>bupivacaine 0.25%</t>
    <phoneticPr fontId="3" type="noConversion"/>
  </si>
  <si>
    <t>VAS pain score</t>
    <phoneticPr fontId="3" type="noConversion"/>
  </si>
  <si>
    <t>verbal rating scale (VAS), with 0   no pain to 10   worst pain imaginable.</t>
    <phoneticPr fontId="3" type="noConversion"/>
  </si>
  <si>
    <t>PCA morphine 사용량</t>
    <phoneticPr fontId="3" type="noConversion"/>
  </si>
  <si>
    <t>0.5% bupivacaine에서는 모든 시점에서 유의</t>
    <phoneticPr fontId="3" type="noConversion"/>
  </si>
  <si>
    <t>bupivacaine 0.5%</t>
    <phoneticPr fontId="3" type="noConversion"/>
  </si>
  <si>
    <t xml:space="preserve">overall VAS scores </t>
    <phoneticPr fontId="3" type="noConversion"/>
  </si>
  <si>
    <t>mean (95% CIM) Confidence interval of the mean;</t>
    <phoneticPr fontId="3" type="noConversion"/>
  </si>
  <si>
    <t>POD2</t>
    <phoneticPr fontId="3" type="noConversion"/>
  </si>
  <si>
    <t>drug toxicity</t>
    <phoneticPr fontId="3" type="noConversion"/>
  </si>
  <si>
    <t>wound infections or wound healing</t>
  </si>
  <si>
    <t>complications related to placement of the catheters</t>
  </si>
  <si>
    <t xml:space="preserve">POD1 </t>
    <phoneticPr fontId="3" type="noConversion"/>
  </si>
  <si>
    <t>POD3</t>
    <phoneticPr fontId="3" type="noConversion"/>
  </si>
  <si>
    <t>POD4</t>
    <phoneticPr fontId="3" type="noConversion"/>
  </si>
  <si>
    <t>pain score before physiotherapy</t>
    <phoneticPr fontId="3" type="noConversion"/>
  </si>
  <si>
    <t>adverse events due to the PainBuster</t>
    <phoneticPr fontId="3" type="noConversion"/>
  </si>
  <si>
    <t>cerebrovascular accident</t>
    <phoneticPr fontId="3" type="noConversion"/>
  </si>
  <si>
    <t>L</t>
    <phoneticPr fontId="3" type="noConversion"/>
  </si>
  <si>
    <t>S</t>
    <phoneticPr fontId="3" type="noConversion"/>
  </si>
  <si>
    <t>Cumulative dose of morphine</t>
  </si>
  <si>
    <t>mg</t>
    <phoneticPr fontId="3" type="noConversion"/>
  </si>
  <si>
    <t>4 h</t>
  </si>
  <si>
    <t>24 h</t>
  </si>
  <si>
    <t>48 h</t>
  </si>
  <si>
    <t>[1]</t>
    <phoneticPr fontId="3" type="noConversion"/>
  </si>
  <si>
    <t>[4]</t>
    <phoneticPr fontId="3" type="noConversion"/>
  </si>
  <si>
    <t>[9]</t>
    <phoneticPr fontId="3" type="noConversion"/>
  </si>
  <si>
    <t>[0–2]</t>
    <phoneticPr fontId="3" type="noConversion"/>
  </si>
  <si>
    <t>[2–11]</t>
    <phoneticPr fontId="3" type="noConversion"/>
  </si>
  <si>
    <t>[4–16]</t>
    <phoneticPr fontId="3" type="noConversion"/>
  </si>
  <si>
    <t>[2]</t>
    <phoneticPr fontId="3" type="noConversion"/>
  </si>
  <si>
    <t>[11]</t>
    <phoneticPr fontId="3" type="noConversion"/>
  </si>
  <si>
    <t>[18]</t>
    <phoneticPr fontId="3" type="noConversion"/>
  </si>
  <si>
    <t>[0–4]</t>
    <phoneticPr fontId="3" type="noConversion"/>
  </si>
  <si>
    <t>[6–23]</t>
    <phoneticPr fontId="3" type="noConversion"/>
  </si>
  <si>
    <t>[9–34]</t>
    <phoneticPr fontId="3" type="noConversion"/>
  </si>
  <si>
    <t>Mechanical pain threshold</t>
    <phoneticPr fontId="3" type="noConversion"/>
  </si>
  <si>
    <t>g/mm2</t>
    <phoneticPr fontId="3" type="noConversion"/>
  </si>
  <si>
    <t>72 h</t>
  </si>
  <si>
    <t>0.03</t>
    <phoneticPr fontId="3" type="noConversion"/>
  </si>
  <si>
    <t>0.001</t>
    <phoneticPr fontId="3" type="noConversion"/>
  </si>
  <si>
    <t>[417]</t>
    <phoneticPr fontId="3" type="noConversion"/>
  </si>
  <si>
    <t>[490]</t>
    <phoneticPr fontId="3" type="noConversion"/>
  </si>
  <si>
    <t>[348]</t>
    <phoneticPr fontId="3" type="noConversion"/>
  </si>
  <si>
    <t>[300–572]</t>
    <phoneticPr fontId="3" type="noConversion"/>
  </si>
  <si>
    <t>[282–830]</t>
    <phoneticPr fontId="3" type="noConversion"/>
  </si>
  <si>
    <t>[254–830]</t>
    <phoneticPr fontId="3" type="noConversion"/>
  </si>
  <si>
    <t>[633]</t>
    <phoneticPr fontId="3" type="noConversion"/>
  </si>
  <si>
    <t>[630]</t>
    <phoneticPr fontId="3" type="noConversion"/>
  </si>
  <si>
    <t>[393]</t>
    <phoneticPr fontId="3" type="noConversion"/>
  </si>
  <si>
    <t>[441–802]</t>
    <phoneticPr fontId="3" type="noConversion"/>
  </si>
  <si>
    <t>[391–871]</t>
    <phoneticPr fontId="3" type="noConversion"/>
  </si>
  <si>
    <t>[242–800]</t>
    <phoneticPr fontId="3" type="noConversion"/>
  </si>
  <si>
    <t>[median, IQR]</t>
    <phoneticPr fontId="3" type="noConversion"/>
  </si>
  <si>
    <t>opioid-related side effects (PONV, sedation, and pruritus)</t>
    <phoneticPr fontId="3" type="noConversion"/>
  </si>
  <si>
    <t>NS</t>
    <phoneticPr fontId="3" type="noConversion"/>
  </si>
  <si>
    <t>local anesthetic systemic toxicity</t>
    <phoneticPr fontId="3" type="noConversion"/>
  </si>
  <si>
    <t>wound infection</t>
    <phoneticPr fontId="3" type="noConversion"/>
  </si>
  <si>
    <t>catheter-related problems(leakage)</t>
    <phoneticPr fontId="3" type="noConversion"/>
  </si>
  <si>
    <t>-</t>
    <phoneticPr fontId="3" type="noConversion"/>
  </si>
  <si>
    <t>NR</t>
    <phoneticPr fontId="3" type="noConversion"/>
  </si>
  <si>
    <t>somatic pain at rest</t>
    <phoneticPr fontId="3" type="noConversion"/>
  </si>
  <si>
    <t>VAS</t>
    <phoneticPr fontId="3" type="noConversion"/>
  </si>
  <si>
    <t>somatic pain at movement</t>
    <phoneticPr fontId="3" type="noConversion"/>
  </si>
  <si>
    <t>visceral pain at rest</t>
    <phoneticPr fontId="3" type="noConversion"/>
  </si>
  <si>
    <t>visceral pain at movement</t>
    <phoneticPr fontId="3" type="noConversion"/>
  </si>
  <si>
    <t>1h, 2h, 4h, 24h, 48h, 72h</t>
    <phoneticPr fontId="3" type="noConversion"/>
  </si>
  <si>
    <t>그래프</t>
    <phoneticPr fontId="3" type="noConversion"/>
  </si>
  <si>
    <t>ropivacaine</t>
    <phoneticPr fontId="3" type="noConversion"/>
  </si>
  <si>
    <t>placebo</t>
    <phoneticPr fontId="3" type="noConversion"/>
  </si>
  <si>
    <t>At 1-h</t>
  </si>
  <si>
    <t>At 6-h</t>
  </si>
  <si>
    <t>At 12-h</t>
  </si>
  <si>
    <t>At 24-h</t>
  </si>
  <si>
    <t>At 48-h</t>
  </si>
  <si>
    <t>Postoperative pain assessed by VAS</t>
  </si>
  <si>
    <t>Rescue analgesics used in the PACU</t>
    <phoneticPr fontId="3" type="noConversion"/>
  </si>
  <si>
    <t>n</t>
    <phoneticPr fontId="3" type="noConversion"/>
  </si>
  <si>
    <t>Intravenous ketorolac</t>
    <phoneticPr fontId="3" type="noConversion"/>
  </si>
  <si>
    <t>Intravenous pethidine</t>
    <phoneticPr fontId="3" type="noConversion"/>
  </si>
  <si>
    <t>Catheter-related complications</t>
  </si>
  <si>
    <t>Catheter dislodgement</t>
  </si>
  <si>
    <t>PACU</t>
    <phoneticPr fontId="3" type="noConversion"/>
  </si>
  <si>
    <t>48h</t>
    <phoneticPr fontId="3" type="noConversion"/>
  </si>
  <si>
    <t>Morphine consumption</t>
    <phoneticPr fontId="3" type="noConversion"/>
  </si>
  <si>
    <t>0-10</t>
    <phoneticPr fontId="3" type="noConversion"/>
  </si>
  <si>
    <t>VAS at rest</t>
    <phoneticPr fontId="3" type="noConversion"/>
  </si>
  <si>
    <t>VAS at mobilization</t>
    <phoneticPr fontId="3" type="noConversion"/>
  </si>
  <si>
    <t>6h</t>
    <phoneticPr fontId="3" type="noConversion"/>
  </si>
  <si>
    <t>12h</t>
    <phoneticPr fontId="3" type="noConversion"/>
  </si>
  <si>
    <t>24h</t>
    <phoneticPr fontId="3" type="noConversion"/>
  </si>
  <si>
    <t>72h</t>
    <phoneticPr fontId="3" type="noConversion"/>
  </si>
  <si>
    <t>2h</t>
    <phoneticPr fontId="3" type="noConversion"/>
  </si>
  <si>
    <t>favor ropivacaine</t>
    <phoneticPr fontId="3" type="noConversion"/>
  </si>
  <si>
    <t xml:space="preserve">nausea/ vomiting </t>
    <phoneticPr fontId="3" type="noConversion"/>
  </si>
  <si>
    <t>0 to 2: 0, none; 1, mild [requiring no treatment]; and 2, severe [requiring treatment])</t>
    <phoneticPr fontId="3" type="noConversion"/>
  </si>
  <si>
    <t>figure 3</t>
    <phoneticPr fontId="3" type="noConversion"/>
  </si>
  <si>
    <t>pump failures</t>
    <phoneticPr fontId="3" type="noConversion"/>
  </si>
  <si>
    <t>site infection</t>
    <phoneticPr fontId="3" type="noConversion"/>
  </si>
  <si>
    <t>venous thromboembolisms</t>
    <phoneticPr fontId="3" type="noConversion"/>
  </si>
  <si>
    <t>mastitis</t>
    <phoneticPr fontId="3" type="noConversion"/>
  </si>
  <si>
    <t>endometritis</t>
    <phoneticPr fontId="3" type="noConversion"/>
  </si>
  <si>
    <t>urinary tract infection</t>
    <phoneticPr fontId="3" type="noConversion"/>
  </si>
  <si>
    <t>pruritus</t>
    <phoneticPr fontId="3" type="noConversion"/>
  </si>
  <si>
    <t>breastfeeding problem</t>
    <phoneticPr fontId="3" type="noConversion"/>
  </si>
  <si>
    <t>96h</t>
    <phoneticPr fontId="3" type="noConversion"/>
  </si>
  <si>
    <t>ROP</t>
    <phoneticPr fontId="3" type="noConversion"/>
  </si>
  <si>
    <t>P</t>
    <phoneticPr fontId="3" type="noConversion"/>
  </si>
  <si>
    <t>[0-90.0]</t>
    <phoneticPr fontId="3" type="noConversion"/>
  </si>
  <si>
    <t>[20.0]</t>
    <phoneticPr fontId="3" type="noConversion"/>
  </si>
  <si>
    <t>[0-80]</t>
    <phoneticPr fontId="3" type="noConversion"/>
  </si>
  <si>
    <t>mm</t>
    <phoneticPr fontId="3" type="noConversion"/>
  </si>
  <si>
    <t>Daily median consumption of morphine</t>
    <phoneticPr fontId="3" type="noConversion"/>
  </si>
  <si>
    <t xml:space="preserve"> (mg/kg) </t>
  </si>
  <si>
    <t>HDU</t>
    <phoneticPr fontId="3" type="noConversion"/>
  </si>
  <si>
    <t>Day 1</t>
    <phoneticPr fontId="3" type="noConversion"/>
  </si>
  <si>
    <t>Day 2</t>
  </si>
  <si>
    <t>Day 3</t>
  </si>
  <si>
    <t>favour R</t>
    <phoneticPr fontId="3" type="noConversion"/>
  </si>
  <si>
    <t>Day 4(96h)</t>
    <phoneticPr fontId="3" type="noConversion"/>
  </si>
  <si>
    <t>[0]</t>
    <phoneticPr fontId="3" type="noConversion"/>
  </si>
  <si>
    <t>[0.0-0.6]</t>
    <phoneticPr fontId="3" type="noConversion"/>
  </si>
  <si>
    <t>[0.4]</t>
    <phoneticPr fontId="3" type="noConversion"/>
  </si>
  <si>
    <t>[0.0–1.3]</t>
    <phoneticPr fontId="3" type="noConversion"/>
  </si>
  <si>
    <t>[0.3]</t>
    <phoneticPr fontId="3" type="noConversion"/>
  </si>
  <si>
    <t>[0.0–1.6]</t>
  </si>
  <si>
    <t>[0.0–1.0]</t>
  </si>
  <si>
    <t>[0.0–1.0]</t>
    <phoneticPr fontId="3" type="noConversion"/>
  </si>
  <si>
    <t>[0.0–0.9]</t>
    <phoneticPr fontId="3" type="noConversion"/>
  </si>
  <si>
    <t>[1.0]</t>
    <phoneticPr fontId="3" type="noConversion"/>
  </si>
  <si>
    <t>Day 4(96h)_누적</t>
    <phoneticPr fontId="3" type="noConversion"/>
  </si>
  <si>
    <t>[0.1]</t>
    <phoneticPr fontId="3" type="noConversion"/>
  </si>
  <si>
    <t>[0.2]</t>
    <phoneticPr fontId="3" type="noConversion"/>
  </si>
  <si>
    <t>[0.1-4.0]</t>
    <phoneticPr fontId="3" type="noConversion"/>
  </si>
  <si>
    <t>[0.5]</t>
    <phoneticPr fontId="3" type="noConversion"/>
  </si>
  <si>
    <t>[1.5]</t>
    <phoneticPr fontId="3" type="noConversion"/>
  </si>
  <si>
    <t>[0.6–3.8]</t>
  </si>
  <si>
    <t>[0.1–1.2]</t>
  </si>
  <si>
    <t>[0.1–1.5]</t>
  </si>
  <si>
    <t>[0.0–0.2]</t>
    <phoneticPr fontId="3" type="noConversion"/>
  </si>
  <si>
    <t>Patients with at least one adverse event</t>
    <phoneticPr fontId="3" type="noConversion"/>
  </si>
  <si>
    <t>Patients with at least one adverse event(treatment 관련)</t>
    <phoneticPr fontId="3" type="noConversion"/>
  </si>
  <si>
    <t>Patients with Grade ≥3 AEs</t>
  </si>
  <si>
    <t>Patients with Grade ≥3 AEs(treatment 관련)</t>
    <phoneticPr fontId="3" type="noConversion"/>
  </si>
  <si>
    <t>Patients with at least one SAEs</t>
  </si>
  <si>
    <t>(supplement- 구체적인….정보)</t>
    <phoneticPr fontId="3" type="noConversion"/>
  </si>
  <si>
    <t>Levobupivacaine</t>
  </si>
  <si>
    <t>saline</t>
    <phoneticPr fontId="3" type="noConversion"/>
  </si>
  <si>
    <t>Total consumption of piritramide</t>
    <phoneticPr fontId="3" type="noConversion"/>
  </si>
  <si>
    <t>[median, min-max]</t>
    <phoneticPr fontId="3" type="noConversion"/>
  </si>
  <si>
    <t>[8]</t>
    <phoneticPr fontId="3" type="noConversion"/>
  </si>
  <si>
    <t>[10]</t>
    <phoneticPr fontId="3" type="noConversion"/>
  </si>
  <si>
    <t>[14]</t>
    <phoneticPr fontId="3" type="noConversion"/>
  </si>
  <si>
    <t>[16]</t>
    <phoneticPr fontId="3" type="noConversion"/>
  </si>
  <si>
    <t>[24]</t>
    <phoneticPr fontId="3" type="noConversion"/>
  </si>
  <si>
    <t>NRS at rest</t>
    <phoneticPr fontId="3" type="noConversion"/>
  </si>
  <si>
    <t>3h</t>
    <phoneticPr fontId="3" type="noConversion"/>
  </si>
  <si>
    <t>18h</t>
    <phoneticPr fontId="3" type="noConversion"/>
  </si>
  <si>
    <t>36h</t>
    <phoneticPr fontId="3" type="noConversion"/>
  </si>
  <si>
    <t>NRS at movement</t>
    <phoneticPr fontId="3" type="noConversion"/>
  </si>
  <si>
    <t>NS</t>
    <phoneticPr fontId="3" type="noConversion"/>
  </si>
  <si>
    <t>48h</t>
    <phoneticPr fontId="3" type="noConversion"/>
  </si>
  <si>
    <t>(19.97-29.29)</t>
    <phoneticPr fontId="3" type="noConversion"/>
  </si>
  <si>
    <t>mean(95% CI)</t>
    <phoneticPr fontId="3" type="noConversion"/>
  </si>
  <si>
    <t>(21.7-31.85)</t>
    <phoneticPr fontId="3" type="noConversion"/>
  </si>
  <si>
    <t>Nausea or vomiting</t>
    <phoneticPr fontId="3" type="noConversion"/>
  </si>
  <si>
    <t>Total dose_PCA</t>
    <phoneticPr fontId="3" type="noConversion"/>
  </si>
  <si>
    <t>VNRS</t>
    <phoneticPr fontId="3" type="noConversion"/>
  </si>
  <si>
    <t>VNRS; verbal numerical rating scale</t>
    <phoneticPr fontId="3" type="noConversion"/>
  </si>
  <si>
    <t>0h</t>
    <phoneticPr fontId="3" type="noConversion"/>
  </si>
  <si>
    <t>6h</t>
    <phoneticPr fontId="3" type="noConversion"/>
  </si>
  <si>
    <t>12h</t>
    <phoneticPr fontId="3" type="noConversion"/>
  </si>
  <si>
    <t>24h</t>
    <phoneticPr fontId="3" type="noConversion"/>
  </si>
  <si>
    <t>S</t>
    <phoneticPr fontId="3" type="noConversion"/>
  </si>
  <si>
    <t>favour R</t>
    <phoneticPr fontId="3" type="noConversion"/>
  </si>
  <si>
    <t>light sedation</t>
    <phoneticPr fontId="3" type="noConversion"/>
  </si>
  <si>
    <t>saline</t>
    <phoneticPr fontId="3" type="noConversion"/>
  </si>
  <si>
    <t>impaired renal function</t>
    <phoneticPr fontId="3" type="noConversion"/>
  </si>
  <si>
    <t>surgical wound infection</t>
    <phoneticPr fontId="3" type="noConversion"/>
  </si>
  <si>
    <t>required percutaneous drainage with echography guidance</t>
    <phoneticPr fontId="3" type="noConversion"/>
  </si>
  <si>
    <t>signs of local inflammation</t>
  </si>
  <si>
    <t>bupivacaine</t>
  </si>
  <si>
    <t>POD1</t>
    <phoneticPr fontId="3" type="noConversion"/>
  </si>
  <si>
    <t>POD2</t>
    <phoneticPr fontId="3" type="noConversion"/>
  </si>
  <si>
    <t>Total morphine consumed</t>
    <phoneticPr fontId="3" type="noConversion"/>
  </si>
  <si>
    <t>mg</t>
    <phoneticPr fontId="3" type="noConversion"/>
  </si>
  <si>
    <t>누적</t>
    <phoneticPr fontId="3" type="noConversion"/>
  </si>
  <si>
    <t>morphine consumption</t>
    <phoneticPr fontId="3" type="noConversion"/>
  </si>
  <si>
    <t>pain score</t>
    <phoneticPr fontId="3" type="noConversion"/>
  </si>
  <si>
    <t>VAS</t>
    <phoneticPr fontId="3" type="noConversion"/>
  </si>
  <si>
    <t>pain score_rest</t>
    <phoneticPr fontId="3" type="noConversion"/>
  </si>
  <si>
    <t>pain score_cough</t>
    <phoneticPr fontId="3" type="noConversion"/>
  </si>
  <si>
    <t>[3]</t>
    <phoneticPr fontId="3" type="noConversion"/>
  </si>
  <si>
    <t>[1-4]</t>
    <phoneticPr fontId="3" type="noConversion"/>
  </si>
  <si>
    <t>[4]</t>
    <phoneticPr fontId="3" type="noConversion"/>
  </si>
  <si>
    <t>[3-7]</t>
    <phoneticPr fontId="3" type="noConversion"/>
  </si>
  <si>
    <t>[2-6]</t>
    <phoneticPr fontId="3" type="noConversion"/>
  </si>
  <si>
    <t>[2-4]</t>
    <phoneticPr fontId="3" type="noConversion"/>
  </si>
  <si>
    <t>[6]</t>
    <phoneticPr fontId="3" type="noConversion"/>
  </si>
  <si>
    <t>[5-7]</t>
    <phoneticPr fontId="3" type="noConversion"/>
  </si>
  <si>
    <t>[5]</t>
    <phoneticPr fontId="3" type="noConversion"/>
  </si>
  <si>
    <t>[3-6]</t>
    <phoneticPr fontId="3" type="noConversion"/>
  </si>
  <si>
    <t>Wound complications_Soakage requiring dressing change</t>
    <phoneticPr fontId="3" type="noConversion"/>
  </si>
  <si>
    <t>Surgical site infection</t>
    <phoneticPr fontId="3" type="noConversion"/>
  </si>
  <si>
    <t>Rectus dehiscence</t>
    <phoneticPr fontId="3" type="noConversion"/>
  </si>
  <si>
    <t>Systemic complications_Pleural effusion</t>
    <phoneticPr fontId="3" type="noConversion"/>
  </si>
  <si>
    <t>Pneumonia</t>
    <phoneticPr fontId="3" type="noConversion"/>
  </si>
  <si>
    <t>Hypotension</t>
    <phoneticPr fontId="3" type="noConversion"/>
  </si>
  <si>
    <t>nausea</t>
    <phoneticPr fontId="3" type="noConversion"/>
  </si>
  <si>
    <t>severe nausea requiring anti-emetics</t>
    <phoneticPr fontId="3" type="noConversion"/>
  </si>
  <si>
    <t>PONV score</t>
    <phoneticPr fontId="3" type="noConversion"/>
  </si>
  <si>
    <t>[1]</t>
    <phoneticPr fontId="3" type="noConversion"/>
  </si>
  <si>
    <t>[0-2]</t>
    <phoneticPr fontId="3" type="noConversion"/>
  </si>
  <si>
    <t>[2]</t>
    <phoneticPr fontId="3" type="noConversion"/>
  </si>
  <si>
    <t>[0-3]</t>
    <phoneticPr fontId="3" type="noConversion"/>
  </si>
  <si>
    <t>systemic toxicity of bupivacaine</t>
    <phoneticPr fontId="3" type="noConversion"/>
  </si>
  <si>
    <t>-</t>
    <phoneticPr fontId="3" type="noConversion"/>
  </si>
  <si>
    <r>
      <t>BACKGROUND: In</t>
    </r>
    <r>
      <rPr>
        <sz val="11"/>
        <color theme="1"/>
        <rFont val="맑은 고딕"/>
        <family val="2"/>
        <charset val="129"/>
        <scheme val="minor"/>
      </rPr>
      <t>‐</t>
    </r>
    <r>
      <rPr>
        <sz val="11"/>
        <color theme="1"/>
        <rFont val="맑은 고딕"/>
        <family val="3"/>
        <charset val="129"/>
        <scheme val="minor"/>
      </rPr>
      <t>wound catheters for infusion of local anaesthetic for post</t>
    </r>
    <r>
      <rPr>
        <sz val="11"/>
        <color theme="1"/>
        <rFont val="맑은 고딕"/>
        <family val="2"/>
        <charset val="129"/>
        <scheme val="minor"/>
      </rPr>
      <t>‐</t>
    </r>
    <r>
      <rPr>
        <sz val="11"/>
        <color theme="1"/>
        <rFont val="맑은 고딕"/>
        <family val="3"/>
        <charset val="129"/>
        <scheme val="minor"/>
      </rPr>
      <t>caesarean section analgesia are well tolerated in parturients. Few studies have examined continuous in</t>
    </r>
    <r>
      <rPr>
        <sz val="11"/>
        <color theme="1"/>
        <rFont val="맑은 고딕"/>
        <family val="2"/>
        <charset val="129"/>
        <scheme val="minor"/>
      </rPr>
      <t>‐</t>
    </r>
    <r>
      <rPr>
        <sz val="11"/>
        <color theme="1"/>
        <rFont val="맑은 고딕"/>
        <family val="3"/>
        <charset val="129"/>
        <scheme val="minor"/>
      </rPr>
      <t>wound infusion of a combination of local anaesthetic and non</t>
    </r>
    <r>
      <rPr>
        <sz val="11"/>
        <color theme="1"/>
        <rFont val="맑은 고딕"/>
        <family val="2"/>
        <charset val="129"/>
        <scheme val="minor"/>
      </rPr>
      <t>‐</t>
    </r>
    <r>
      <rPr>
        <sz val="11"/>
        <color theme="1"/>
        <rFont val="맑은 고딕"/>
        <family val="3"/>
        <charset val="129"/>
        <scheme val="minor"/>
      </rPr>
      <t>steroidal anti</t>
    </r>
    <r>
      <rPr>
        <sz val="11"/>
        <color theme="1"/>
        <rFont val="맑은 고딕"/>
        <family val="2"/>
        <charset val="129"/>
        <scheme val="minor"/>
      </rPr>
      <t>‐</t>
    </r>
    <r>
      <rPr>
        <sz val="11"/>
        <color theme="1"/>
        <rFont val="맑은 고딕"/>
        <family val="3"/>
        <charset val="129"/>
        <scheme val="minor"/>
      </rPr>
      <t>inflammatory drug for post</t>
    </r>
    <r>
      <rPr>
        <sz val="11"/>
        <color theme="1"/>
        <rFont val="맑은 고딕"/>
        <family val="2"/>
        <charset val="129"/>
        <scheme val="minor"/>
      </rPr>
      <t>‐</t>
    </r>
    <r>
      <rPr>
        <sz val="11"/>
        <color theme="1"/>
        <rFont val="맑은 고딕"/>
        <family val="3"/>
        <charset val="129"/>
        <scheme val="minor"/>
      </rPr>
      <t>caesarean section analgesia. This single centre study evaluated post</t>
    </r>
    <r>
      <rPr>
        <sz val="11"/>
        <color theme="1"/>
        <rFont val="맑은 고딕"/>
        <family val="2"/>
        <charset val="129"/>
        <scheme val="minor"/>
      </rPr>
      <t>‐</t>
    </r>
    <r>
      <rPr>
        <sz val="11"/>
        <color theme="1"/>
        <rFont val="맑은 고딕"/>
        <family val="3"/>
        <charset val="129"/>
        <scheme val="minor"/>
      </rPr>
      <t>operative analgesic efficacy and piritramide</t>
    </r>
    <r>
      <rPr>
        <sz val="11"/>
        <color theme="1"/>
        <rFont val="맑은 고딕"/>
        <family val="2"/>
        <charset val="129"/>
        <scheme val="minor"/>
      </rPr>
      <t>‐</t>
    </r>
    <r>
      <rPr>
        <sz val="11"/>
        <color theme="1"/>
        <rFont val="맑은 고딕"/>
        <family val="3"/>
        <charset val="129"/>
        <scheme val="minor"/>
      </rPr>
      <t>sparing effects of continuous in</t>
    </r>
    <r>
      <rPr>
        <sz val="11"/>
        <color theme="1"/>
        <rFont val="맑은 고딕"/>
        <family val="2"/>
        <charset val="129"/>
        <scheme val="minor"/>
      </rPr>
      <t>‐</t>
    </r>
    <r>
      <rPr>
        <sz val="11"/>
        <color theme="1"/>
        <rFont val="맑은 고딕"/>
        <family val="3"/>
        <charset val="129"/>
        <scheme val="minor"/>
      </rPr>
      <t>wound infusion of either local anaesthetic or non</t>
    </r>
    <r>
      <rPr>
        <sz val="11"/>
        <color theme="1"/>
        <rFont val="맑은 고딕"/>
        <family val="2"/>
        <charset val="129"/>
        <scheme val="minor"/>
      </rPr>
      <t>‐</t>
    </r>
    <r>
      <rPr>
        <sz val="11"/>
        <color theme="1"/>
        <rFont val="맑은 고딕"/>
        <family val="3"/>
        <charset val="129"/>
        <scheme val="minor"/>
      </rPr>
      <t>steroidal anti</t>
    </r>
    <r>
      <rPr>
        <sz val="11"/>
        <color theme="1"/>
        <rFont val="맑은 고딕"/>
        <family val="2"/>
        <charset val="129"/>
        <scheme val="minor"/>
      </rPr>
      <t>‐</t>
    </r>
    <r>
      <rPr>
        <sz val="11"/>
        <color theme="1"/>
        <rFont val="맑은 고딕"/>
        <family val="3"/>
        <charset val="129"/>
        <scheme val="minor"/>
      </rPr>
      <t>inflammatory agent, or the combination of both, versus saline placebo, when added to systemic analgesia with paracetamol. METHODS: After National Ethical Board approval, 59 pregnant women scheduled for non</t>
    </r>
    <r>
      <rPr>
        <sz val="11"/>
        <color theme="1"/>
        <rFont val="맑은 고딕"/>
        <family val="2"/>
        <charset val="129"/>
        <scheme val="minor"/>
      </rPr>
      <t>‐</t>
    </r>
    <r>
      <rPr>
        <sz val="11"/>
        <color theme="1"/>
        <rFont val="맑은 고딕"/>
        <family val="3"/>
        <charset val="129"/>
        <scheme val="minor"/>
      </rPr>
      <t>emergency caesarean section were included in this prospective, randomised, double</t>
    </r>
    <r>
      <rPr>
        <sz val="11"/>
        <color theme="1"/>
        <rFont val="맑은 고딕"/>
        <family val="2"/>
        <charset val="129"/>
        <scheme val="minor"/>
      </rPr>
      <t>‐</t>
    </r>
    <r>
      <rPr>
        <sz val="11"/>
        <color theme="1"/>
        <rFont val="맑은 고딕"/>
        <family val="3"/>
        <charset val="129"/>
        <scheme val="minor"/>
      </rPr>
      <t>blind, placebo</t>
    </r>
    <r>
      <rPr>
        <sz val="11"/>
        <color theme="1"/>
        <rFont val="맑은 고딕"/>
        <family val="2"/>
        <charset val="129"/>
        <scheme val="minor"/>
      </rPr>
      <t>‐</t>
    </r>
    <r>
      <rPr>
        <sz val="11"/>
        <color theme="1"/>
        <rFont val="맑은 고딕"/>
        <family val="3"/>
        <charset val="129"/>
        <scheme val="minor"/>
      </rPr>
      <t>controlled study. The parturients received spinal anaesthesia with levobupivacaine and fentanyl. Post</t>
    </r>
    <r>
      <rPr>
        <sz val="11"/>
        <color theme="1"/>
        <rFont val="맑은 고딕"/>
        <family val="2"/>
        <charset val="129"/>
        <scheme val="minor"/>
      </rPr>
      <t>‐</t>
    </r>
    <r>
      <rPr>
        <sz val="11"/>
        <color theme="1"/>
        <rFont val="맑은 고딕"/>
        <family val="3"/>
        <charset val="129"/>
        <scheme val="minor"/>
      </rPr>
      <t>operative analgesia to 48 h included paracetamol 1000 mg intravenously every 6 h, with the studied agents as in</t>
    </r>
    <r>
      <rPr>
        <sz val="11"/>
        <color theme="1"/>
        <rFont val="맑은 고딕"/>
        <family val="2"/>
        <charset val="129"/>
        <scheme val="minor"/>
      </rPr>
      <t>‐</t>
    </r>
    <r>
      <rPr>
        <sz val="11"/>
        <color theme="1"/>
        <rFont val="맑은 고딕"/>
        <family val="3"/>
        <charset val="129"/>
        <scheme val="minor"/>
      </rPr>
      <t>wound infusions. Rescue analgesia with piritramide was available as needed, titrated to 2 mg intravenously. Four groups were compared, using a subcutaneous multi</t>
    </r>
    <r>
      <rPr>
        <sz val="11"/>
        <color theme="1"/>
        <rFont val="맑은 고딕"/>
        <family val="2"/>
        <charset val="129"/>
        <scheme val="minor"/>
      </rPr>
      <t>‐</t>
    </r>
    <r>
      <rPr>
        <sz val="11"/>
        <color theme="1"/>
        <rFont val="맑은 고딕"/>
        <family val="3"/>
        <charset val="129"/>
        <scheme val="minor"/>
      </rPr>
      <t>holed catheter connected to an elastomeric pump running at 5 mL/h over 48 h. The different in</t>
    </r>
    <r>
      <rPr>
        <sz val="11"/>
        <color theme="1"/>
        <rFont val="맑은 고딕"/>
        <family val="2"/>
        <charset val="129"/>
        <scheme val="minor"/>
      </rPr>
      <t>‐</t>
    </r>
    <r>
      <rPr>
        <sz val="11"/>
        <color theme="1"/>
        <rFont val="맑은 고딕"/>
        <family val="3"/>
        <charset val="129"/>
        <scheme val="minor"/>
      </rPr>
      <t>wound infusions were: levobupivacaine 0.25% alone; ketorolac tromethamine 0.08% alone; levobupivacaine 0.25% plus ketorolac tromethamine 0.08%; or saline placebo. The primary outcome was total rescue piritramide used at 24 h and 48 h post</t>
    </r>
    <r>
      <rPr>
        <sz val="11"/>
        <color theme="1"/>
        <rFont val="맑은 고딕"/>
        <family val="2"/>
        <charset val="129"/>
        <scheme val="minor"/>
      </rPr>
      <t>‐</t>
    </r>
    <r>
      <rPr>
        <sz val="11"/>
        <color theme="1"/>
        <rFont val="맑은 고딕"/>
        <family val="3"/>
        <charset val="129"/>
        <scheme val="minor"/>
      </rPr>
      <t>operatively, under maintained optimal post</t>
    </r>
    <r>
      <rPr>
        <sz val="11"/>
        <color theme="1"/>
        <rFont val="맑은 고딕"/>
        <family val="2"/>
        <charset val="129"/>
        <scheme val="minor"/>
      </rPr>
      <t>‐</t>
    </r>
    <r>
      <rPr>
        <sz val="11"/>
        <color theme="1"/>
        <rFont val="맑은 고딕"/>
        <family val="3"/>
        <charset val="129"/>
        <scheme val="minor"/>
      </rPr>
      <t>caesarean section analgesia. RESULTS: Compared to placebo in</t>
    </r>
    <r>
      <rPr>
        <sz val="11"/>
        <color theme="1"/>
        <rFont val="맑은 고딕"/>
        <family val="2"/>
        <charset val="129"/>
        <scheme val="minor"/>
      </rPr>
      <t>‐</t>
    </r>
    <r>
      <rPr>
        <sz val="11"/>
        <color theme="1"/>
        <rFont val="맑은 고딕"/>
        <family val="3"/>
        <charset val="129"/>
        <scheme val="minor"/>
      </rPr>
      <t>wound infusions, ketorolac alone and levobupivacaine plus ketorolac in</t>
    </r>
    <r>
      <rPr>
        <sz val="11"/>
        <color theme="1"/>
        <rFont val="맑은 고딕"/>
        <family val="2"/>
        <charset val="129"/>
        <scheme val="minor"/>
      </rPr>
      <t>‐</t>
    </r>
    <r>
      <rPr>
        <sz val="11"/>
        <color theme="1"/>
        <rFont val="맑은 고딕"/>
        <family val="3"/>
        <charset val="129"/>
        <scheme val="minor"/>
      </rPr>
      <t>wound infusions both significantly reduced post</t>
    </r>
    <r>
      <rPr>
        <sz val="11"/>
        <color theme="1"/>
        <rFont val="맑은 고딕"/>
        <family val="2"/>
        <charset val="129"/>
        <scheme val="minor"/>
      </rPr>
      <t>‐</t>
    </r>
    <r>
      <rPr>
        <sz val="11"/>
        <color theme="1"/>
        <rFont val="맑은 고딕"/>
        <family val="3"/>
        <charset val="129"/>
        <scheme val="minor"/>
      </rPr>
      <t>operative piritramide consumption at 24 h (p = 0.003; p &lt; 0.001, respectively) and 48 h (p = 0.001; p &lt; 0.001). Compared to levobupivacaine, levobupivacaine plus ketorolac significantly reduced post</t>
    </r>
    <r>
      <rPr>
        <sz val="11"/>
        <color theme="1"/>
        <rFont val="맑은 고딕"/>
        <family val="2"/>
        <charset val="129"/>
        <scheme val="minor"/>
      </rPr>
      <t>‐</t>
    </r>
    <r>
      <rPr>
        <sz val="11"/>
        <color theme="1"/>
        <rFont val="맑은 고딕"/>
        <family val="3"/>
        <charset val="129"/>
        <scheme val="minor"/>
      </rPr>
      <t>operative piritramide consumption at 24 h (p = 0.015) and 48 h (p = 0.021). For levobupivacaine versus ketorolac, no significant differences were seen for post</t>
    </r>
    <r>
      <rPr>
        <sz val="11"/>
        <color theme="1"/>
        <rFont val="맑은 고딕"/>
        <family val="2"/>
        <charset val="129"/>
        <scheme val="minor"/>
      </rPr>
      <t>‐</t>
    </r>
    <r>
      <rPr>
        <sz val="11"/>
        <color theme="1"/>
        <rFont val="맑은 고딕"/>
        <family val="3"/>
        <charset val="129"/>
        <scheme val="minor"/>
      </rPr>
      <t>operative piritramide consumption at 24 h and 48 h (p = 0.141; p = 0.054). CONCLUSION: Continuous in</t>
    </r>
    <r>
      <rPr>
        <sz val="11"/>
        <color theme="1"/>
        <rFont val="맑은 고딕"/>
        <family val="2"/>
        <charset val="129"/>
        <scheme val="minor"/>
      </rPr>
      <t>‐</t>
    </r>
    <r>
      <rPr>
        <sz val="11"/>
        <color theme="1"/>
        <rFont val="맑은 고딕"/>
        <family val="3"/>
        <charset val="129"/>
        <scheme val="minor"/>
      </rPr>
      <t>wound infusion with levobupivacaine plus ketorolac provides greater opioid</t>
    </r>
    <r>
      <rPr>
        <sz val="11"/>
        <color theme="1"/>
        <rFont val="맑은 고딕"/>
        <family val="2"/>
        <charset val="129"/>
        <scheme val="minor"/>
      </rPr>
      <t>‐</t>
    </r>
    <r>
      <rPr>
        <sz val="11"/>
        <color theme="1"/>
        <rFont val="맑은 고딕"/>
        <family val="3"/>
        <charset val="129"/>
        <scheme val="minor"/>
      </rPr>
      <t>sparing effects than continuous in</t>
    </r>
    <r>
      <rPr>
        <sz val="11"/>
        <color theme="1"/>
        <rFont val="맑은 고딕"/>
        <family val="2"/>
        <charset val="129"/>
        <scheme val="minor"/>
      </rPr>
      <t>‐</t>
    </r>
    <r>
      <rPr>
        <sz val="11"/>
        <color theme="1"/>
        <rFont val="맑은 고딕"/>
        <family val="3"/>
        <charset val="129"/>
        <scheme val="minor"/>
      </rPr>
      <t>wound infusion with levobupivacaine alone. TRIAL REGISTRATION: German Clinical Trials Register: retrospectively registered on 30 July, 2014, DRKS 00006559 .</t>
    </r>
  </si>
  <si>
    <t>VAS at rest</t>
    <phoneticPr fontId="3" type="noConversion"/>
  </si>
  <si>
    <t>mm</t>
    <phoneticPr fontId="3" type="noConversion"/>
  </si>
  <si>
    <t>PACU</t>
    <phoneticPr fontId="3" type="noConversion"/>
  </si>
  <si>
    <t>2h</t>
    <phoneticPr fontId="3" type="noConversion"/>
  </si>
  <si>
    <t>4h</t>
    <phoneticPr fontId="3" type="noConversion"/>
  </si>
  <si>
    <t>8h</t>
    <phoneticPr fontId="3" type="noConversion"/>
  </si>
  <si>
    <t>control</t>
    <phoneticPr fontId="3" type="noConversion"/>
  </si>
  <si>
    <t>(overall 0.079)</t>
    <phoneticPr fontId="3" type="noConversion"/>
  </si>
  <si>
    <t>VAS during cough</t>
    <phoneticPr fontId="3" type="noConversion"/>
  </si>
  <si>
    <t>paracetamol</t>
    <phoneticPr fontId="3" type="noConversion"/>
  </si>
  <si>
    <t>median(min-max)</t>
    <phoneticPr fontId="3" type="noConversion"/>
  </si>
  <si>
    <t>lonarid(tablets)</t>
    <phoneticPr fontId="3" type="noConversion"/>
  </si>
  <si>
    <t>0-1</t>
    <phoneticPr fontId="3" type="noConversion"/>
  </si>
  <si>
    <t>[0]</t>
    <phoneticPr fontId="3" type="noConversion"/>
  </si>
  <si>
    <t>[2]</t>
  </si>
  <si>
    <t>[1]</t>
    <phoneticPr fontId="3" type="noConversion"/>
  </si>
  <si>
    <t>0-2</t>
    <phoneticPr fontId="3" type="noConversion"/>
  </si>
  <si>
    <t>0-3</t>
    <phoneticPr fontId="3" type="noConversion"/>
  </si>
  <si>
    <t>0-6</t>
    <phoneticPr fontId="3" type="noConversion"/>
  </si>
  <si>
    <t>0-10</t>
    <phoneticPr fontId="3" type="noConversion"/>
  </si>
  <si>
    <t>0-4</t>
    <phoneticPr fontId="3" type="noConversion"/>
  </si>
  <si>
    <t>0-8</t>
    <phoneticPr fontId="3" type="noConversion"/>
  </si>
  <si>
    <t>(overall 0.044)</t>
    <phoneticPr fontId="3" type="noConversion"/>
  </si>
  <si>
    <t>Cleveland</t>
  </si>
  <si>
    <t>pain score</t>
    <phoneticPr fontId="3" type="noConversion"/>
  </si>
  <si>
    <t>pain score_average</t>
    <phoneticPr fontId="3" type="noConversion"/>
  </si>
  <si>
    <t>average</t>
    <phoneticPr fontId="3" type="noConversion"/>
  </si>
  <si>
    <t>total narcotic(morphine equivalents)</t>
    <phoneticPr fontId="3" type="noConversion"/>
  </si>
  <si>
    <t>(CI)</t>
    <phoneticPr fontId="3" type="noConversion"/>
  </si>
  <si>
    <t>(29.2-94.8)</t>
    <phoneticPr fontId="3" type="noConversion"/>
  </si>
  <si>
    <t>(44.1-103.4)</t>
    <phoneticPr fontId="3" type="noConversion"/>
  </si>
  <si>
    <t>urinary retention</t>
    <phoneticPr fontId="3" type="noConversion"/>
  </si>
  <si>
    <t>anterior thigh numbness</t>
    <phoneticPr fontId="3" type="noConversion"/>
  </si>
  <si>
    <t>ileus</t>
    <phoneticPr fontId="3" type="noConversion"/>
  </si>
  <si>
    <t>hypoxia</t>
    <phoneticPr fontId="3" type="noConversion"/>
  </si>
  <si>
    <t>(41.6-62.0)</t>
    <phoneticPr fontId="3" type="noConversion"/>
  </si>
  <si>
    <t>(45.2-65.1)</t>
    <phoneticPr fontId="3" type="noConversion"/>
  </si>
  <si>
    <t>-</t>
    <phoneticPr fontId="3" type="noConversion"/>
  </si>
  <si>
    <t>48h</t>
    <phoneticPr fontId="3" type="noConversion"/>
  </si>
  <si>
    <t>ropivacaine</t>
    <phoneticPr fontId="3" type="noConversion"/>
  </si>
  <si>
    <t>placebo</t>
    <phoneticPr fontId="3" type="noConversion"/>
  </si>
  <si>
    <t>saline</t>
    <phoneticPr fontId="3" type="noConversion"/>
  </si>
  <si>
    <t>(median, IQR)</t>
    <phoneticPr fontId="3" type="noConversion"/>
  </si>
  <si>
    <t>0 h after surgery</t>
  </si>
  <si>
    <t>6 h after surgery</t>
  </si>
  <si>
    <t>12 h after surgery</t>
  </si>
  <si>
    <t>24 h after surgery</t>
  </si>
  <si>
    <t>48 h after surgery</t>
  </si>
  <si>
    <t>VNS</t>
  </si>
  <si>
    <t>[2]</t>
    <phoneticPr fontId="3" type="noConversion"/>
  </si>
  <si>
    <t>[0–3]</t>
    <phoneticPr fontId="3" type="noConversion"/>
  </si>
  <si>
    <t>[1–3]</t>
    <phoneticPr fontId="3" type="noConversion"/>
  </si>
  <si>
    <t>[2–3]</t>
    <phoneticPr fontId="3" type="noConversion"/>
  </si>
  <si>
    <t>0.032*</t>
  </si>
  <si>
    <t>[2.5]</t>
    <phoneticPr fontId="3" type="noConversion"/>
  </si>
  <si>
    <t>[3]</t>
    <phoneticPr fontId="3" type="noConversion"/>
  </si>
  <si>
    <t>[0–6.5]</t>
    <phoneticPr fontId="3" type="noConversion"/>
  </si>
  <si>
    <t>[1–4]</t>
    <phoneticPr fontId="3" type="noConversion"/>
  </si>
  <si>
    <t>[1–2.75]</t>
    <phoneticPr fontId="3" type="noConversion"/>
  </si>
  <si>
    <t>[1–2]</t>
    <phoneticPr fontId="3" type="noConversion"/>
  </si>
  <si>
    <t>verbal numeric scale.</t>
  </si>
  <si>
    <t>mg</t>
    <phoneticPr fontId="3" type="noConversion"/>
  </si>
  <si>
    <t>n</t>
    <phoneticPr fontId="3" type="noConversion"/>
  </si>
  <si>
    <t>Total dose in 48 h (PCA)</t>
    <phoneticPr fontId="3" type="noConversion"/>
  </si>
  <si>
    <t>Total demand (PCA)</t>
    <phoneticPr fontId="3" type="noConversion"/>
  </si>
  <si>
    <t>[23]</t>
    <phoneticPr fontId="3" type="noConversion"/>
  </si>
  <si>
    <t>[49.5]</t>
    <phoneticPr fontId="3" type="noConversion"/>
  </si>
  <si>
    <t>[11.25–42.75]</t>
    <phoneticPr fontId="3" type="noConversion"/>
  </si>
  <si>
    <t>[18.25–134]</t>
    <phoneticPr fontId="3" type="noConversion"/>
  </si>
  <si>
    <t>[52]</t>
    <phoneticPr fontId="3" type="noConversion"/>
  </si>
  <si>
    <t>[155]</t>
    <phoneticPr fontId="3" type="noConversion"/>
  </si>
  <si>
    <t>[24.5–64]</t>
    <phoneticPr fontId="3" type="noConversion"/>
  </si>
  <si>
    <t>[55–350]</t>
    <phoneticPr fontId="3" type="noConversion"/>
  </si>
  <si>
    <t>local inflammatory reaction in the wound or at the catheter insertion point</t>
    <phoneticPr fontId="3" type="noConversion"/>
  </si>
  <si>
    <t>Andrews</t>
  </si>
  <si>
    <t>POD 0_저녁</t>
    <phoneticPr fontId="3" type="noConversion"/>
  </si>
  <si>
    <t>POD1_아침</t>
    <phoneticPr fontId="3" type="noConversion"/>
  </si>
  <si>
    <t>POD1_낮</t>
    <phoneticPr fontId="3" type="noConversion"/>
  </si>
  <si>
    <t>POD1_저녁</t>
    <phoneticPr fontId="3" type="noConversion"/>
  </si>
  <si>
    <t>POD2_아침</t>
    <phoneticPr fontId="3" type="noConversion"/>
  </si>
  <si>
    <t>POD2_저녁</t>
    <phoneticPr fontId="3" type="noConversion"/>
  </si>
  <si>
    <t>levobupivacaine</t>
    <phoneticPr fontId="3" type="noConversion"/>
  </si>
  <si>
    <t>[5]</t>
    <phoneticPr fontId="3" type="noConversion"/>
  </si>
  <si>
    <t>[3.5]</t>
    <phoneticPr fontId="3" type="noConversion"/>
  </si>
  <si>
    <t>[4]</t>
    <phoneticPr fontId="3" type="noConversion"/>
  </si>
  <si>
    <t>[3–7]</t>
    <phoneticPr fontId="3" type="noConversion"/>
  </si>
  <si>
    <t>[0–6]</t>
    <phoneticPr fontId="3" type="noConversion"/>
  </si>
  <si>
    <t>[1–6]</t>
    <phoneticPr fontId="3" type="noConversion"/>
  </si>
  <si>
    <t>[2–6]</t>
    <phoneticPr fontId="3" type="noConversion"/>
  </si>
  <si>
    <t>[1–5]</t>
    <phoneticPr fontId="3" type="noConversion"/>
  </si>
  <si>
    <t>[0–5]</t>
    <phoneticPr fontId="3" type="noConversion"/>
  </si>
  <si>
    <t>[4.0]</t>
    <phoneticPr fontId="3" type="noConversion"/>
  </si>
  <si>
    <t>[3.0]</t>
    <phoneticPr fontId="3" type="noConversion"/>
  </si>
  <si>
    <t>[2.0]</t>
    <phoneticPr fontId="3" type="noConversion"/>
  </si>
  <si>
    <t>[0.75–7]</t>
    <phoneticPr fontId="3" type="noConversion"/>
  </si>
  <si>
    <t>[1-7]</t>
    <phoneticPr fontId="3" type="noConversion"/>
  </si>
  <si>
    <t>pain score(Pain scores in the first 48 postoperative hours)</t>
    <phoneticPr fontId="3" type="noConversion"/>
  </si>
  <si>
    <t>Paracetamol</t>
    <phoneticPr fontId="3" type="noConversion"/>
  </si>
  <si>
    <t>g</t>
    <phoneticPr fontId="3" type="noConversion"/>
  </si>
  <si>
    <t>Morphine via PCA</t>
    <phoneticPr fontId="3" type="noConversion"/>
  </si>
  <si>
    <t>[11.75–39.25]</t>
    <phoneticPr fontId="3" type="noConversion"/>
  </si>
  <si>
    <t>[4.0-7.25]</t>
    <phoneticPr fontId="3" type="noConversion"/>
  </si>
  <si>
    <t>[7]</t>
    <phoneticPr fontId="3" type="noConversion"/>
  </si>
  <si>
    <t>[18.5]</t>
    <phoneticPr fontId="3" type="noConversion"/>
  </si>
  <si>
    <t>[7.0-45.25]</t>
    <phoneticPr fontId="3" type="noConversion"/>
  </si>
  <si>
    <t>[3.0-7.0]</t>
    <phoneticPr fontId="3" type="noConversion"/>
  </si>
  <si>
    <t>Total dose of oral analgesia</t>
  </si>
  <si>
    <t>total laparoscopic hysterectomy or laparoscopically assisted vaginal hysterectomy</t>
    <phoneticPr fontId="3" type="noConversion"/>
  </si>
  <si>
    <t>levovupivacaine</t>
    <phoneticPr fontId="3" type="noConversion"/>
  </si>
  <si>
    <t>Daily Opioid Consumption</t>
    <phoneticPr fontId="3" type="noConversion"/>
  </si>
  <si>
    <t>Day 1</t>
  </si>
  <si>
    <t>Day 4</t>
  </si>
  <si>
    <t>laparoscopic</t>
    <phoneticPr fontId="3" type="noConversion"/>
  </si>
  <si>
    <t>open</t>
    <phoneticPr fontId="3" type="noConversion"/>
  </si>
  <si>
    <t>Vomiting</t>
    <phoneticPr fontId="3" type="noConversion"/>
  </si>
  <si>
    <t>Drowsiness</t>
  </si>
  <si>
    <t>Pruritus</t>
  </si>
  <si>
    <t>Wound infections</t>
  </si>
  <si>
    <t>Wound dehiscence</t>
  </si>
  <si>
    <t>High stoma output</t>
  </si>
  <si>
    <t>Ileus</t>
  </si>
  <si>
    <t>Anastomotic leak</t>
  </si>
  <si>
    <t>Stenosis of rectum</t>
  </si>
  <si>
    <t>Heart failure</t>
  </si>
  <si>
    <t>Urinary retention</t>
  </si>
  <si>
    <t>Death</t>
  </si>
  <si>
    <t>urinary tract infection</t>
    <phoneticPr fontId="3" type="noConversion"/>
  </si>
  <si>
    <t>clostridium difficile infection</t>
    <phoneticPr fontId="3" type="noConversion"/>
  </si>
  <si>
    <t>local anesthetic toxicity</t>
    <phoneticPr fontId="3" type="noConversion"/>
  </si>
  <si>
    <t>favour P</t>
    <phoneticPr fontId="3" type="noConversion"/>
  </si>
  <si>
    <t>96h</t>
    <phoneticPr fontId="3" type="noConversion"/>
  </si>
  <si>
    <t>opioid consumption_oxycodone</t>
    <phoneticPr fontId="3" type="noConversion"/>
  </si>
  <si>
    <t>0-6h</t>
    <phoneticPr fontId="3" type="noConversion"/>
  </si>
  <si>
    <t>6-12h</t>
    <phoneticPr fontId="3" type="noConversion"/>
  </si>
  <si>
    <t>12-24h</t>
    <phoneticPr fontId="3" type="noConversion"/>
  </si>
  <si>
    <t>24-48h</t>
    <phoneticPr fontId="3" type="noConversion"/>
  </si>
  <si>
    <t>0-48h</t>
    <phoneticPr fontId="3" type="noConversion"/>
  </si>
  <si>
    <t>pain score at rest</t>
    <phoneticPr fontId="3" type="noConversion"/>
  </si>
  <si>
    <t>pain score at moving</t>
    <phoneticPr fontId="3" type="noConversion"/>
  </si>
  <si>
    <t>ns</t>
    <phoneticPr fontId="3" type="noConversion"/>
  </si>
  <si>
    <t>R&lt;P</t>
    <phoneticPr fontId="3" type="noConversion"/>
  </si>
  <si>
    <t>그래프</t>
    <phoneticPr fontId="3" type="noConversion"/>
  </si>
  <si>
    <t>serious adverse event</t>
    <phoneticPr fontId="3" type="noConversion"/>
  </si>
  <si>
    <t>post-operative nausea (mild nausea)</t>
    <phoneticPr fontId="3" type="noConversion"/>
  </si>
  <si>
    <t>bupivacaine</t>
    <phoneticPr fontId="3" type="noConversion"/>
  </si>
  <si>
    <t>pain rest</t>
    <phoneticPr fontId="3" type="noConversion"/>
  </si>
  <si>
    <t>Arrival PACU</t>
  </si>
  <si>
    <t>2h</t>
  </si>
  <si>
    <t>8h</t>
  </si>
  <si>
    <t>Day 1 8.00 a.m.</t>
  </si>
  <si>
    <t>Day 1 8.00 p.m.</t>
  </si>
  <si>
    <t>Day 2 8.00 a.m.</t>
  </si>
  <si>
    <t>Day 2 8.00 p.m.</t>
  </si>
  <si>
    <t>pain activity</t>
    <phoneticPr fontId="3" type="noConversion"/>
  </si>
  <si>
    <t>morphine</t>
    <phoneticPr fontId="3" type="noConversion"/>
  </si>
  <si>
    <t>mg</t>
    <phoneticPr fontId="3" type="noConversion"/>
  </si>
  <si>
    <t>NRS</t>
    <phoneticPr fontId="3" type="noConversion"/>
  </si>
  <si>
    <t>oxycodone</t>
    <phoneticPr fontId="3" type="noConversion"/>
  </si>
  <si>
    <t>nausea</t>
    <phoneticPr fontId="3" type="noConversion"/>
  </si>
  <si>
    <t>NS</t>
  </si>
  <si>
    <t>NS</t>
    <phoneticPr fontId="3" type="noConversion"/>
  </si>
  <si>
    <t>ns</t>
    <phoneticPr fontId="3" type="noConversion"/>
  </si>
  <si>
    <t>n</t>
    <phoneticPr fontId="3" type="noConversion"/>
  </si>
  <si>
    <t>환자수</t>
    <phoneticPr fontId="3" type="noConversion"/>
  </si>
  <si>
    <t>morphine 요구 환자수</t>
    <phoneticPr fontId="3" type="noConversion"/>
  </si>
  <si>
    <t>postoperative observation period</t>
  </si>
  <si>
    <t>[12]</t>
    <phoneticPr fontId="3" type="noConversion"/>
  </si>
  <si>
    <t>[5-18]</t>
    <phoneticPr fontId="3" type="noConversion"/>
  </si>
  <si>
    <t>[10]</t>
    <phoneticPr fontId="3" type="noConversion"/>
  </si>
  <si>
    <t>[0-16]</t>
    <phoneticPr fontId="3" type="noConversion"/>
  </si>
  <si>
    <t>[5]</t>
    <phoneticPr fontId="3" type="noConversion"/>
  </si>
  <si>
    <t>[5-10]</t>
    <phoneticPr fontId="3" type="noConversion"/>
  </si>
  <si>
    <t xml:space="preserve">catheter infection </t>
    <phoneticPr fontId="3" type="noConversion"/>
  </si>
  <si>
    <t>other adverse effect</t>
    <phoneticPr fontId="3" type="noConversion"/>
  </si>
  <si>
    <t>NR</t>
    <phoneticPr fontId="3" type="noConversion"/>
  </si>
  <si>
    <t>vomiting</t>
    <phoneticPr fontId="3" type="noConversion"/>
  </si>
  <si>
    <t>POD1</t>
    <phoneticPr fontId="3" type="noConversion"/>
  </si>
  <si>
    <t>POD2</t>
    <phoneticPr fontId="3" type="noConversion"/>
  </si>
  <si>
    <t>POD3</t>
    <phoneticPr fontId="3" type="noConversion"/>
  </si>
  <si>
    <t>saline</t>
    <phoneticPr fontId="3" type="noConversion"/>
  </si>
  <si>
    <t>&lt;0.05</t>
    <phoneticPr fontId="3" type="noConversion"/>
  </si>
  <si>
    <t>누적</t>
    <phoneticPr fontId="3" type="noConversion"/>
  </si>
  <si>
    <t>Doses of morphine</t>
    <phoneticPr fontId="3" type="noConversion"/>
  </si>
  <si>
    <t>(0.05 mg/kg)</t>
    <phoneticPr fontId="3" type="noConversion"/>
  </si>
  <si>
    <t>72h</t>
    <phoneticPr fontId="3" type="noConversion"/>
  </si>
  <si>
    <t>placebo</t>
    <phoneticPr fontId="3" type="noConversion"/>
  </si>
  <si>
    <t>PO 2h</t>
    <phoneticPr fontId="3" type="noConversion"/>
  </si>
  <si>
    <t>PO 4h</t>
    <phoneticPr fontId="3" type="noConversion"/>
  </si>
  <si>
    <t>PO 12h</t>
    <phoneticPr fontId="3" type="noConversion"/>
  </si>
  <si>
    <t>PO 24h</t>
    <phoneticPr fontId="3" type="noConversion"/>
  </si>
  <si>
    <t>VAS on movement</t>
  </si>
  <si>
    <t>Sedation</t>
  </si>
  <si>
    <t>Urine retention</t>
  </si>
  <si>
    <t>Hypotension</t>
  </si>
  <si>
    <t>Respiratory depression</t>
  </si>
  <si>
    <t>Signs of wound inflammation</t>
    <phoneticPr fontId="3" type="noConversion"/>
  </si>
  <si>
    <t>total morphine consumption</t>
    <phoneticPr fontId="3" type="noConversion"/>
  </si>
  <si>
    <t>24h</t>
    <phoneticPr fontId="3" type="noConversion"/>
  </si>
  <si>
    <t>&lt;0.0001</t>
    <phoneticPr fontId="3" type="noConversion"/>
  </si>
  <si>
    <t>time to first PCA 요구</t>
    <phoneticPr fontId="3" type="noConversion"/>
  </si>
  <si>
    <t>rescue analgesia(actaminophen)</t>
    <phoneticPr fontId="3" type="noConversion"/>
  </si>
  <si>
    <t>Moore</t>
  </si>
  <si>
    <t>Mortality</t>
  </si>
  <si>
    <t>Wound infusion reaction</t>
    <phoneticPr fontId="3" type="noConversion"/>
  </si>
  <si>
    <t>Reoperation</t>
    <phoneticPr fontId="3" type="noConversion"/>
  </si>
  <si>
    <t>Pelvic collection</t>
  </si>
  <si>
    <t>active</t>
    <phoneticPr fontId="3" type="noConversion"/>
  </si>
  <si>
    <t>control</t>
    <phoneticPr fontId="3" type="noConversion"/>
  </si>
  <si>
    <t>total</t>
    <phoneticPr fontId="3" type="noConversion"/>
  </si>
  <si>
    <t>Daily postoperative pain scores</t>
  </si>
  <si>
    <t>VAS(0-10)</t>
    <phoneticPr fontId="3" type="noConversion"/>
  </si>
  <si>
    <t>mEq</t>
    <phoneticPr fontId="3" type="noConversion"/>
  </si>
  <si>
    <t>그래프</t>
    <phoneticPr fontId="3" type="noConversion"/>
  </si>
  <si>
    <t>treatment</t>
    <phoneticPr fontId="3" type="noConversion"/>
  </si>
  <si>
    <t>POD1-7</t>
    <phoneticPr fontId="3" type="noConversion"/>
  </si>
  <si>
    <t>Average maximum pain score</t>
    <phoneticPr fontId="3" type="noConversion"/>
  </si>
  <si>
    <t xml:space="preserve">Average pain score </t>
    <phoneticPr fontId="3" type="noConversion"/>
  </si>
  <si>
    <t>Total mg oxycodone used</t>
    <phoneticPr fontId="3" type="noConversion"/>
  </si>
  <si>
    <t>oral narcotics</t>
    <phoneticPr fontId="3" type="noConversion"/>
  </si>
  <si>
    <t>누적 morphine 주입량</t>
    <phoneticPr fontId="3" type="noConversion"/>
  </si>
  <si>
    <t>toxicity</t>
    <phoneticPr fontId="3" type="noConversion"/>
  </si>
  <si>
    <t>NRS at rest</t>
    <phoneticPr fontId="3" type="noConversion"/>
  </si>
  <si>
    <t>POD1?</t>
    <phoneticPr fontId="3" type="noConversion"/>
  </si>
  <si>
    <t>POD1</t>
    <phoneticPr fontId="3" type="noConversion"/>
  </si>
  <si>
    <t>POD2</t>
    <phoneticPr fontId="3" type="noConversion"/>
  </si>
  <si>
    <t>Average pain score_rest</t>
    <phoneticPr fontId="3" type="noConversion"/>
  </si>
  <si>
    <t>Average pain score_activity</t>
    <phoneticPr fontId="3" type="noConversion"/>
  </si>
  <si>
    <t>Mean total PCA morphine</t>
  </si>
  <si>
    <t>mg</t>
    <phoneticPr fontId="3" type="noConversion"/>
  </si>
  <si>
    <t>0 (no pain) to 10 (most severe).</t>
  </si>
  <si>
    <t>Adjusted mean morphine PCA use</t>
    <phoneticPr fontId="3" type="noConversion"/>
  </si>
  <si>
    <t>intervention</t>
    <phoneticPr fontId="3" type="noConversion"/>
  </si>
  <si>
    <t>Adjusted for age, gender and operation</t>
  </si>
  <si>
    <t>&lt;0.001</t>
  </si>
  <si>
    <t>Mean PCA morphine consumption</t>
    <phoneticPr fontId="3" type="noConversion"/>
  </si>
  <si>
    <t>in second 24 h</t>
    <phoneticPr fontId="3" type="noConversion"/>
  </si>
  <si>
    <t>Post-operative ileus</t>
  </si>
  <si>
    <t>Intra-abdominal bleed</t>
  </si>
  <si>
    <t>Pneumonia</t>
  </si>
  <si>
    <t>Perioperative myocardial infarction</t>
  </si>
  <si>
    <t>Pruritis</t>
  </si>
  <si>
    <t>Confusion</t>
  </si>
  <si>
    <t>Complications relating to PCA</t>
  </si>
  <si>
    <t>Any PCA complication</t>
    <phoneticPr fontId="3" type="noConversion"/>
  </si>
  <si>
    <t>72h</t>
    <phoneticPr fontId="3" type="noConversion"/>
  </si>
  <si>
    <t>average pain level</t>
    <phoneticPr fontId="3" type="noConversion"/>
  </si>
  <si>
    <t>POST</t>
    <phoneticPr fontId="3" type="noConversion"/>
  </si>
  <si>
    <t>POD1 am</t>
    <phoneticPr fontId="3" type="noConversion"/>
  </si>
  <si>
    <t>POD1 pm</t>
    <phoneticPr fontId="3" type="noConversion"/>
  </si>
  <si>
    <t>POD2 am</t>
  </si>
  <si>
    <t>POD2 pm</t>
  </si>
  <si>
    <t>POD3 am</t>
  </si>
  <si>
    <t>POD3 pm</t>
  </si>
  <si>
    <t>anesthtic</t>
    <phoneticPr fontId="3" type="noConversion"/>
  </si>
  <si>
    <t>그래프</t>
    <phoneticPr fontId="3" type="noConversion"/>
  </si>
  <si>
    <t>average PCA use</t>
    <phoneticPr fontId="3" type="noConversion"/>
  </si>
  <si>
    <t>POST op</t>
    <phoneticPr fontId="3" type="noConversion"/>
  </si>
  <si>
    <t>POD3</t>
    <phoneticPr fontId="3" type="noConversion"/>
  </si>
  <si>
    <t>total</t>
    <phoneticPr fontId="3" type="noConversion"/>
  </si>
  <si>
    <t>POD1 total</t>
    <phoneticPr fontId="3" type="noConversion"/>
  </si>
  <si>
    <t>POD2 total</t>
    <phoneticPr fontId="3" type="noConversion"/>
  </si>
  <si>
    <t>POD3 total</t>
    <phoneticPr fontId="3" type="noConversion"/>
  </si>
  <si>
    <t>NS</t>
    <phoneticPr fontId="3" type="noConversion"/>
  </si>
  <si>
    <t>Analgesic consumption</t>
    <phoneticPr fontId="3" type="noConversion"/>
  </si>
  <si>
    <t>0-24h</t>
    <phoneticPr fontId="3" type="noConversion"/>
  </si>
  <si>
    <t>24-48h</t>
    <phoneticPr fontId="3" type="noConversion"/>
  </si>
  <si>
    <t>Patients requiring oral opioid analgesia (%)</t>
    <phoneticPr fontId="3" type="noConversion"/>
  </si>
  <si>
    <t>Patients requiring IV morphine analgesia (%)</t>
    <phoneticPr fontId="3" type="noConversion"/>
  </si>
  <si>
    <t xml:space="preserve">AUC_NVPS at rest 0–48 h </t>
    <phoneticPr fontId="3" type="noConversion"/>
  </si>
  <si>
    <t xml:space="preserve">AUC_NVPS at activity 0–48 h </t>
    <phoneticPr fontId="3" type="noConversion"/>
  </si>
  <si>
    <t>[7.5]</t>
    <phoneticPr fontId="3" type="noConversion"/>
  </si>
  <si>
    <t>[15]</t>
    <phoneticPr fontId="3" type="noConversion"/>
  </si>
  <si>
    <t>[47]</t>
    <phoneticPr fontId="3" type="noConversion"/>
  </si>
  <si>
    <t>[173]</t>
    <phoneticPr fontId="3" type="noConversion"/>
  </si>
  <si>
    <t>[5-10]</t>
    <phoneticPr fontId="3" type="noConversion"/>
  </si>
  <si>
    <t>[8-24]</t>
    <phoneticPr fontId="3" type="noConversion"/>
  </si>
  <si>
    <t>[31-92]</t>
    <phoneticPr fontId="3" type="noConversion"/>
  </si>
  <si>
    <t>[135-195]</t>
    <phoneticPr fontId="3" type="noConversion"/>
  </si>
  <si>
    <t>[5]</t>
    <phoneticPr fontId="3" type="noConversion"/>
  </si>
  <si>
    <t>[10]</t>
    <phoneticPr fontId="3" type="noConversion"/>
  </si>
  <si>
    <t>[45]</t>
    <phoneticPr fontId="3" type="noConversion"/>
  </si>
  <si>
    <t>[140]</t>
    <phoneticPr fontId="3" type="noConversion"/>
  </si>
  <si>
    <t>[0-15]</t>
    <phoneticPr fontId="3" type="noConversion"/>
  </si>
  <si>
    <t>[4-18]</t>
    <phoneticPr fontId="3" type="noConversion"/>
  </si>
  <si>
    <t>[9-78]</t>
    <phoneticPr fontId="3" type="noConversion"/>
  </si>
  <si>
    <t>[105-212]</t>
    <phoneticPr fontId="3" type="noConversion"/>
  </si>
  <si>
    <t>adverse events reported</t>
    <phoneticPr fontId="3" type="noConversion"/>
  </si>
  <si>
    <t>study-related complications</t>
    <phoneticPr fontId="3" type="noConversion"/>
  </si>
  <si>
    <t>bupivacaine</t>
    <phoneticPr fontId="3" type="noConversion"/>
  </si>
  <si>
    <t>Respiratory failure</t>
  </si>
  <si>
    <t>Infected mesh</t>
  </si>
  <si>
    <t>Leaking catheter site</t>
  </si>
  <si>
    <t>urinary tract infection</t>
  </si>
  <si>
    <t>saline</t>
    <phoneticPr fontId="3" type="noConversion"/>
  </si>
  <si>
    <t xml:space="preserve">Postoperative pain scores </t>
    <phoneticPr fontId="3" type="noConversion"/>
  </si>
  <si>
    <t>VAS</t>
    <phoneticPr fontId="3" type="noConversion"/>
  </si>
  <si>
    <t>Morphine equivalent comparison</t>
  </si>
  <si>
    <t>Day 0</t>
  </si>
  <si>
    <t>8 h</t>
  </si>
  <si>
    <t>16 h</t>
  </si>
  <si>
    <t>32 h</t>
  </si>
  <si>
    <t>40 h</t>
  </si>
  <si>
    <t>56 h</t>
  </si>
  <si>
    <t>64 h</t>
  </si>
  <si>
    <t>treated</t>
    <phoneticPr fontId="3" type="noConversion"/>
  </si>
  <si>
    <t>Oral narcotic use</t>
    <phoneticPr fontId="3" type="noConversion"/>
  </si>
  <si>
    <t>: number of 5 mg oxycodone/325 mg acetaminophen tablets taken</t>
    <phoneticPr fontId="3" type="noConversion"/>
  </si>
  <si>
    <t>postoperative complication_directly related to the catheter</t>
    <phoneticPr fontId="3" type="noConversion"/>
  </si>
  <si>
    <t>50h</t>
    <phoneticPr fontId="3" type="noConversion"/>
  </si>
  <si>
    <t>48h</t>
    <phoneticPr fontId="3" type="noConversion"/>
  </si>
  <si>
    <t>24h</t>
    <phoneticPr fontId="3" type="noConversion"/>
  </si>
  <si>
    <t>Morphine consumption</t>
  </si>
  <si>
    <t>&lt;0.0001</t>
    <phoneticPr fontId="3" type="noConversion"/>
  </si>
  <si>
    <t>incident VAS</t>
    <phoneticPr fontId="3" type="noConversion"/>
  </si>
  <si>
    <t>VAS at rest</t>
    <phoneticPr fontId="3" type="noConversion"/>
  </si>
  <si>
    <t>i-VAS at mobilization</t>
    <phoneticPr fontId="3" type="noConversion"/>
  </si>
  <si>
    <t>arterial pressure</t>
    <phoneticPr fontId="3" type="noConversion"/>
  </si>
  <si>
    <t>heart rate</t>
    <phoneticPr fontId="3" type="noConversion"/>
  </si>
  <si>
    <t>ventilatory frequency</t>
    <phoneticPr fontId="3" type="noConversion"/>
  </si>
  <si>
    <t>sedation</t>
    <phoneticPr fontId="3" type="noConversion"/>
  </si>
  <si>
    <t>Nausea and vomiting</t>
    <phoneticPr fontId="3" type="noConversion"/>
  </si>
  <si>
    <t>S</t>
    <phoneticPr fontId="3" type="noConversion"/>
  </si>
  <si>
    <t>favour R</t>
    <phoneticPr fontId="3" type="noConversion"/>
  </si>
  <si>
    <t>NR</t>
    <phoneticPr fontId="3" type="noConversion"/>
  </si>
  <si>
    <t>PCA morphine use</t>
    <phoneticPr fontId="3" type="noConversion"/>
  </si>
  <si>
    <t>12h</t>
    <phoneticPr fontId="3" type="noConversion"/>
  </si>
  <si>
    <t>total PCA morphine requirement</t>
    <phoneticPr fontId="3" type="noConversion"/>
  </si>
  <si>
    <t>Visual analog scale (VAS) pain scores from 0 (no pain) to 100</t>
    <phoneticPr fontId="3" type="noConversion"/>
  </si>
  <si>
    <t>visceral (uterine cramping) pain</t>
    <phoneticPr fontId="3" type="noConversion"/>
  </si>
  <si>
    <t>VAS at rest_somatic (parietal) pain</t>
    <phoneticPr fontId="3" type="noConversion"/>
  </si>
  <si>
    <t>VAS at movement_somatic (parietal) pain</t>
    <phoneticPr fontId="3" type="noConversion"/>
  </si>
  <si>
    <t>&lt;0.05</t>
    <phoneticPr fontId="3" type="noConversion"/>
  </si>
  <si>
    <t>Acetaminophen needs and total dose</t>
    <phoneticPr fontId="3" type="noConversion"/>
  </si>
  <si>
    <t>g</t>
    <phoneticPr fontId="3" type="noConversion"/>
  </si>
  <si>
    <t>Blood loss</t>
  </si>
  <si>
    <t>adverse effect</t>
    <phoneticPr fontId="3" type="noConversion"/>
  </si>
  <si>
    <t xml:space="preserve">scar infection </t>
    <phoneticPr fontId="3" type="noConversion"/>
  </si>
  <si>
    <t>delay in wound repair</t>
    <phoneticPr fontId="3" type="noConversion"/>
  </si>
  <si>
    <t>ml</t>
    <phoneticPr fontId="3" type="noConversion"/>
  </si>
  <si>
    <t>그래프?</t>
    <phoneticPr fontId="3" type="noConversion"/>
  </si>
  <si>
    <t>Vomiting/nausea</t>
  </si>
  <si>
    <t>Minor wound breakdown</t>
  </si>
  <si>
    <t>Major wound breakdown</t>
  </si>
  <si>
    <t>Morphine use</t>
  </si>
  <si>
    <t>Pain at rest</t>
  </si>
  <si>
    <t>Pain on movement</t>
    <phoneticPr fontId="3" type="noConversion"/>
  </si>
  <si>
    <t>mg</t>
    <phoneticPr fontId="3" type="noConversion"/>
  </si>
  <si>
    <t>VAS</t>
    <phoneticPr fontId="3" type="noConversion"/>
  </si>
  <si>
    <t>72h</t>
    <phoneticPr fontId="3" type="noConversion"/>
  </si>
  <si>
    <t>48h</t>
    <phoneticPr fontId="3" type="noConversion"/>
  </si>
  <si>
    <t>PO 2h</t>
    <phoneticPr fontId="3" type="noConversion"/>
  </si>
  <si>
    <t>PO 6h</t>
    <phoneticPr fontId="3" type="noConversion"/>
  </si>
  <si>
    <t>PO 12h</t>
    <phoneticPr fontId="3" type="noConversion"/>
  </si>
  <si>
    <t>PO 24h</t>
    <phoneticPr fontId="3" type="noConversion"/>
  </si>
  <si>
    <t>PO 48h</t>
    <phoneticPr fontId="3" type="noConversion"/>
  </si>
  <si>
    <t>PO 72h</t>
    <phoneticPr fontId="3" type="noConversion"/>
  </si>
  <si>
    <t>PO 96h</t>
    <phoneticPr fontId="3" type="noConversion"/>
  </si>
  <si>
    <t>Pain intensity at rest</t>
    <phoneticPr fontId="3" type="noConversion"/>
  </si>
  <si>
    <t>Pain intensity during coughing</t>
    <phoneticPr fontId="3" type="noConversion"/>
  </si>
  <si>
    <t>VNS</t>
    <phoneticPr fontId="3" type="noConversion"/>
  </si>
  <si>
    <t>&lt;0.05</t>
    <phoneticPr fontId="3" type="noConversion"/>
  </si>
  <si>
    <t>그래프</t>
    <phoneticPr fontId="3" type="noConversion"/>
  </si>
  <si>
    <t>0-10</t>
    <phoneticPr fontId="3" type="noConversion"/>
  </si>
  <si>
    <t>POD3</t>
    <phoneticPr fontId="3" type="noConversion"/>
  </si>
  <si>
    <t>Total morphine consumption</t>
    <phoneticPr fontId="3" type="noConversion"/>
  </si>
  <si>
    <t>nausea or vomiting</t>
    <phoneticPr fontId="3" type="noConversion"/>
  </si>
  <si>
    <t>NS</t>
    <phoneticPr fontId="3" type="noConversion"/>
  </si>
  <si>
    <t>n</t>
    <phoneticPr fontId="3" type="noConversion"/>
  </si>
  <si>
    <t>control</t>
    <phoneticPr fontId="3" type="noConversion"/>
  </si>
  <si>
    <t>hyperthermia</t>
    <phoneticPr fontId="3" type="noConversion"/>
  </si>
  <si>
    <t>This episode resolved spontaneously, without any sign of local wound infection.</t>
    <phoneticPr fontId="3" type="noConversion"/>
  </si>
  <si>
    <t>Day 1, PM</t>
  </si>
  <si>
    <t>Day 2, AM</t>
  </si>
  <si>
    <t>Day 2, PM</t>
  </si>
  <si>
    <t>Day 3, AM</t>
  </si>
  <si>
    <t>Day 3, PM</t>
  </si>
  <si>
    <t>Day 4, AM</t>
  </si>
  <si>
    <t>Day 4, PM</t>
  </si>
  <si>
    <t>Mean, 4 days</t>
  </si>
  <si>
    <t>Visual Analog Pain Score</t>
    <phoneticPr fontId="3" type="noConversion"/>
  </si>
  <si>
    <t>use/d</t>
    <phoneticPr fontId="3" type="noConversion"/>
  </si>
  <si>
    <t>POD1</t>
    <phoneticPr fontId="3" type="noConversion"/>
  </si>
  <si>
    <t>POD2</t>
    <phoneticPr fontId="3" type="noConversion"/>
  </si>
  <si>
    <t>POD4</t>
    <phoneticPr fontId="3" type="noConversion"/>
  </si>
  <si>
    <t>(ME;morphine equivalents)</t>
    <phoneticPr fontId="3" type="noConversion"/>
  </si>
  <si>
    <t>Narcotic use</t>
    <phoneticPr fontId="3" type="noConversion"/>
  </si>
  <si>
    <t>Mean narcotic</t>
    <phoneticPr fontId="3" type="noConversion"/>
  </si>
  <si>
    <t>Total narcotic use</t>
    <phoneticPr fontId="3" type="noConversion"/>
  </si>
  <si>
    <t>PCA total attempts</t>
    <phoneticPr fontId="3" type="noConversion"/>
  </si>
  <si>
    <t>PCA attempts</t>
    <phoneticPr fontId="3" type="noConversion"/>
  </si>
  <si>
    <t>Nausea/vomiting</t>
  </si>
  <si>
    <t>Postoperative ileus</t>
  </si>
  <si>
    <t>Pulmonary edema</t>
  </si>
  <si>
    <t>72h</t>
    <phoneticPr fontId="3" type="noConversion"/>
  </si>
  <si>
    <t>Wound toxicity, CTC grade 1 (cellulitis or separation)</t>
    <phoneticPr fontId="3" type="noConversion"/>
  </si>
  <si>
    <t>Wound toxicity, CTC grade 2 (superficial infection or hernia)</t>
    <phoneticPr fontId="3" type="noConversion"/>
  </si>
  <si>
    <t>Wound toxicity, CTC grade 3 (intravenous antibiotics or fascial disruption)</t>
    <phoneticPr fontId="3" type="noConversion"/>
  </si>
  <si>
    <t>Postoperative complications (nonwound events)</t>
  </si>
  <si>
    <t>Blood transfusion</t>
  </si>
  <si>
    <t>Stroke</t>
  </si>
  <si>
    <t>Other</t>
  </si>
  <si>
    <t>Patients with any nonwound toxicity</t>
  </si>
  <si>
    <t>POD1</t>
    <phoneticPr fontId="3" type="noConversion"/>
  </si>
  <si>
    <t>POD2</t>
    <phoneticPr fontId="3" type="noConversion"/>
  </si>
  <si>
    <t>POD3</t>
  </si>
  <si>
    <t>POD4</t>
  </si>
  <si>
    <t>POD5</t>
  </si>
  <si>
    <t>Narcotic use</t>
  </si>
  <si>
    <t>Serious adverse events((myocardial infarction, allergic reaction to paclitaxel, shortness of breath, nausea, 2 strokes, 2 pulmonary emboli)</t>
    <phoneticPr fontId="3" type="noConversion"/>
  </si>
  <si>
    <t>그래프</t>
    <phoneticPr fontId="3" type="noConversion"/>
  </si>
  <si>
    <t>[3.7-420.1]</t>
    <phoneticPr fontId="3" type="noConversion"/>
  </si>
  <si>
    <t>range</t>
    <phoneticPr fontId="3" type="noConversion"/>
  </si>
  <si>
    <t>mg</t>
    <phoneticPr fontId="3" type="noConversion"/>
  </si>
  <si>
    <t>[3.067-403.9]</t>
    <phoneticPr fontId="3" type="noConversion"/>
  </si>
  <si>
    <t>NS</t>
    <phoneticPr fontId="3" type="noConversion"/>
  </si>
  <si>
    <t>48h</t>
    <phoneticPr fontId="3" type="noConversion"/>
  </si>
  <si>
    <t>Visual Analogue Scores</t>
  </si>
  <si>
    <t>&lt;0.05</t>
    <phoneticPr fontId="3" type="noConversion"/>
  </si>
  <si>
    <t>catheter-insertion site or surgical complication</t>
    <phoneticPr fontId="3" type="noConversion"/>
  </si>
  <si>
    <t>saline</t>
    <phoneticPr fontId="3" type="noConversion"/>
  </si>
  <si>
    <t>favour B</t>
    <phoneticPr fontId="3" type="noConversion"/>
  </si>
  <si>
    <t>VAS pain at rest</t>
  </si>
  <si>
    <t>POD 0</t>
  </si>
  <si>
    <t>POD 1</t>
  </si>
  <si>
    <t>POD 2</t>
  </si>
  <si>
    <t>POD 3</t>
  </si>
  <si>
    <t>VAS pain with activity</t>
  </si>
  <si>
    <t>IV PCA hydromorphone used</t>
  </si>
  <si>
    <t>Oral analgesics used</t>
  </si>
  <si>
    <t>No. of tablets</t>
    <phoneticPr fontId="3" type="noConversion"/>
  </si>
  <si>
    <t>VAS nausea</t>
  </si>
  <si>
    <t>LA</t>
    <phoneticPr fontId="3" type="noConversion"/>
  </si>
  <si>
    <t>visual analog scale (scale of 1–100);</t>
    <phoneticPr fontId="3" type="noConversion"/>
  </si>
  <si>
    <t>Acetaminophen 500 mg with codeine 5 mg for each combination tablet; 2 tablets given every 4–6 hours as needed for pain.</t>
    <phoneticPr fontId="3" type="noConversion"/>
  </si>
  <si>
    <t>Sanchez</t>
  </si>
  <si>
    <t>Recovery room</t>
  </si>
  <si>
    <t>POD 4</t>
  </si>
  <si>
    <t>POD 5</t>
  </si>
  <si>
    <t>Pain Score</t>
  </si>
  <si>
    <t>marcaine</t>
    <phoneticPr fontId="3" type="noConversion"/>
  </si>
  <si>
    <t>0.049</t>
    <phoneticPr fontId="3" type="noConversion"/>
  </si>
  <si>
    <t>0.011</t>
    <phoneticPr fontId="3" type="noConversion"/>
  </si>
  <si>
    <t>0.020</t>
    <phoneticPr fontId="3" type="noConversion"/>
  </si>
  <si>
    <t>Oral Pain Medication</t>
  </si>
  <si>
    <t>Operative day</t>
  </si>
  <si>
    <t>wound infection</t>
    <phoneticPr fontId="3" type="noConversion"/>
  </si>
  <si>
    <t>hematoma</t>
    <phoneticPr fontId="3" type="noConversion"/>
  </si>
  <si>
    <t>Pain Score</t>
    <phoneticPr fontId="3" type="noConversion"/>
  </si>
  <si>
    <t>VAS_rest</t>
    <phoneticPr fontId="3" type="noConversion"/>
  </si>
  <si>
    <t>VAS_walking</t>
    <phoneticPr fontId="3" type="noConversion"/>
  </si>
  <si>
    <t>Mean dose of morphine required</t>
    <phoneticPr fontId="3" type="noConversion"/>
  </si>
  <si>
    <t>ns</t>
    <phoneticPr fontId="3" type="noConversion"/>
  </si>
  <si>
    <t>&lt;0.010</t>
    <phoneticPr fontId="3" type="noConversion"/>
  </si>
  <si>
    <t>favour R</t>
    <phoneticPr fontId="3" type="noConversion"/>
  </si>
  <si>
    <t>그래프</t>
    <phoneticPr fontId="3" type="noConversion"/>
  </si>
  <si>
    <t>severe pain (VAS 7이상)</t>
    <phoneticPr fontId="3" type="noConversion"/>
  </si>
  <si>
    <t>saline</t>
    <phoneticPr fontId="3" type="noConversion"/>
  </si>
  <si>
    <t>Nausea</t>
    <phoneticPr fontId="3" type="noConversion"/>
  </si>
  <si>
    <t>POD1</t>
    <phoneticPr fontId="3" type="noConversion"/>
  </si>
  <si>
    <t>POD2</t>
    <phoneticPr fontId="3" type="noConversion"/>
  </si>
  <si>
    <t>Ringing in ears</t>
    <phoneticPr fontId="3" type="noConversion"/>
  </si>
  <si>
    <t>Metallic taste</t>
    <phoneticPr fontId="3" type="noConversion"/>
  </si>
  <si>
    <t>Numbness</t>
    <phoneticPr fontId="3" type="noConversion"/>
  </si>
  <si>
    <t>&lt;0.05</t>
    <phoneticPr fontId="3" type="noConversion"/>
  </si>
  <si>
    <t>NS</t>
    <phoneticPr fontId="3" type="noConversion"/>
  </si>
  <si>
    <t>60h</t>
    <phoneticPr fontId="3" type="noConversion"/>
  </si>
  <si>
    <t>hydrocodone</t>
  </si>
  <si>
    <t>mg</t>
    <phoneticPr fontId="3" type="noConversion"/>
  </si>
  <si>
    <t>VAS</t>
    <phoneticPr fontId="3" type="noConversion"/>
  </si>
  <si>
    <t>leakage from the catheter</t>
    <phoneticPr fontId="3" type="noConversion"/>
  </si>
  <si>
    <t>wound or scrotal hematoma</t>
    <phoneticPr fontId="3" type="noConversion"/>
  </si>
  <si>
    <t>wound infection</t>
    <phoneticPr fontId="3" type="noConversion"/>
  </si>
  <si>
    <t>48h</t>
    <phoneticPr fontId="3" type="noConversion"/>
  </si>
  <si>
    <t>12 h</t>
  </si>
  <si>
    <t>Morphine</t>
  </si>
  <si>
    <t>&lt;.01</t>
  </si>
  <si>
    <t>bupivacaine</t>
    <phoneticPr fontId="3" type="noConversion"/>
  </si>
  <si>
    <t>catheter</t>
    <phoneticPr fontId="3" type="noConversion"/>
  </si>
  <si>
    <t>control</t>
    <phoneticPr fontId="3" type="noConversion"/>
  </si>
  <si>
    <t>Beaussier</t>
  </si>
  <si>
    <t>CWI</t>
    <phoneticPr fontId="3" type="noConversion"/>
  </si>
  <si>
    <t>pain intensity at rest</t>
    <phoneticPr fontId="3" type="noConversion"/>
  </si>
  <si>
    <t>POD3</t>
    <phoneticPr fontId="3" type="noConversion"/>
  </si>
  <si>
    <t>[8]</t>
    <phoneticPr fontId="3" type="noConversion"/>
  </si>
  <si>
    <t>[31]</t>
    <phoneticPr fontId="3" type="noConversion"/>
  </si>
  <si>
    <t>[35]</t>
    <phoneticPr fontId="3" type="noConversion"/>
  </si>
  <si>
    <t>median (interquartile range).</t>
  </si>
  <si>
    <t>morphine consumption</t>
    <phoneticPr fontId="3" type="noConversion"/>
  </si>
  <si>
    <t>PACU</t>
  </si>
  <si>
    <t>0-24 h</t>
    <phoneticPr fontId="3" type="noConversion"/>
  </si>
  <si>
    <t>24-48 h</t>
    <phoneticPr fontId="3" type="noConversion"/>
  </si>
  <si>
    <t>[7]</t>
    <phoneticPr fontId="3" type="noConversion"/>
  </si>
  <si>
    <t>[27]</t>
    <phoneticPr fontId="3" type="noConversion"/>
  </si>
  <si>
    <t>[34]</t>
    <phoneticPr fontId="3" type="noConversion"/>
  </si>
  <si>
    <t>pruritus: 0</t>
    <phoneticPr fontId="3" type="noConversion"/>
  </si>
  <si>
    <t>pruritus: 1</t>
    <phoneticPr fontId="3" type="noConversion"/>
  </si>
  <si>
    <t>pruritus: 2</t>
  </si>
  <si>
    <t>pruritus: 3</t>
  </si>
  <si>
    <t>PONV score: 0</t>
    <phoneticPr fontId="3" type="noConversion"/>
  </si>
  <si>
    <t>PONV score: 1</t>
  </si>
  <si>
    <t>PONV score: 2</t>
  </si>
  <si>
    <t>PONV score: 3</t>
  </si>
  <si>
    <t>hypotension</t>
    <phoneticPr fontId="3" type="noConversion"/>
  </si>
  <si>
    <t>cumulative morphine consumption</t>
    <phoneticPr fontId="3" type="noConversion"/>
  </si>
  <si>
    <t>the number of patients who did not require IV morphine</t>
    <phoneticPr fontId="3" type="noConversion"/>
  </si>
  <si>
    <t>time to reach a VAS&gt;3</t>
    <phoneticPr fontId="3" type="noConversion"/>
  </si>
  <si>
    <t>ropivacaine</t>
    <phoneticPr fontId="3" type="noConversion"/>
  </si>
  <si>
    <t>2 h</t>
  </si>
  <si>
    <t>3 h</t>
  </si>
  <si>
    <t>6–12 h</t>
  </si>
  <si>
    <t>12–24 h</t>
  </si>
  <si>
    <t>24–48 h</t>
  </si>
  <si>
    <t>6–24 h</t>
  </si>
  <si>
    <t>Post-op day 2</t>
    <phoneticPr fontId="3" type="noConversion"/>
  </si>
  <si>
    <t>그래프</t>
    <phoneticPr fontId="3" type="noConversion"/>
  </si>
  <si>
    <t>0/72</t>
    <phoneticPr fontId="3" type="noConversion"/>
  </si>
  <si>
    <t>3/72</t>
    <phoneticPr fontId="3" type="noConversion"/>
  </si>
  <si>
    <t>14/72</t>
    <phoneticPr fontId="3" type="noConversion"/>
  </si>
  <si>
    <t>군별 분류없이 전체인원에서 보고</t>
    <phoneticPr fontId="3" type="noConversion"/>
  </si>
  <si>
    <t>catheter</t>
    <phoneticPr fontId="3" type="noConversion"/>
  </si>
  <si>
    <t>[1200]</t>
    <phoneticPr fontId="3" type="noConversion"/>
  </si>
  <si>
    <t>[480-1440]</t>
    <phoneticPr fontId="3" type="noConversion"/>
  </si>
  <si>
    <t>[480]</t>
    <phoneticPr fontId="3" type="noConversion"/>
  </si>
  <si>
    <t>[240-1440]</t>
    <phoneticPr fontId="3" type="noConversion"/>
  </si>
  <si>
    <t>&lt;0.01</t>
    <phoneticPr fontId="3" type="noConversion"/>
  </si>
  <si>
    <t>minutes</t>
    <phoneticPr fontId="3" type="noConversion"/>
  </si>
  <si>
    <t>30h</t>
    <phoneticPr fontId="3" type="noConversion"/>
  </si>
  <si>
    <t>[351]</t>
    <phoneticPr fontId="3" type="noConversion"/>
  </si>
  <si>
    <t>[8]</t>
    <phoneticPr fontId="3" type="noConversion"/>
  </si>
  <si>
    <t>[277-594]</t>
    <phoneticPr fontId="3" type="noConversion"/>
  </si>
  <si>
    <t>[4.5-19.0]</t>
    <phoneticPr fontId="3" type="noConversion"/>
  </si>
  <si>
    <t>[20.5]</t>
    <phoneticPr fontId="3" type="noConversion"/>
  </si>
  <si>
    <t>[247]</t>
    <phoneticPr fontId="3" type="noConversion"/>
  </si>
  <si>
    <t>[182-338]</t>
    <phoneticPr fontId="3" type="noConversion"/>
  </si>
  <si>
    <t>[10.0-30.5]</t>
    <phoneticPr fontId="3" type="noConversion"/>
  </si>
  <si>
    <t>duration of postoperative analgesia</t>
    <phoneticPr fontId="3" type="noConversion"/>
  </si>
  <si>
    <t>pain intensity during movement</t>
    <phoneticPr fontId="3" type="noConversion"/>
  </si>
  <si>
    <t>NS</t>
    <phoneticPr fontId="3" type="noConversion"/>
  </si>
  <si>
    <t>morphine requirement</t>
    <phoneticPr fontId="3" type="noConversion"/>
  </si>
  <si>
    <t>PO 24h</t>
    <phoneticPr fontId="3" type="noConversion"/>
  </si>
  <si>
    <t>NR</t>
    <phoneticPr fontId="3" type="noConversion"/>
  </si>
  <si>
    <t>Surgical site wound infection</t>
    <phoneticPr fontId="3" type="noConversion"/>
  </si>
  <si>
    <t>CWI</t>
    <phoneticPr fontId="3" type="noConversion"/>
  </si>
  <si>
    <t>control</t>
    <phoneticPr fontId="3" type="noConversion"/>
  </si>
  <si>
    <t>-</t>
    <phoneticPr fontId="3" type="noConversion"/>
  </si>
  <si>
    <t>LA systemic toxicity(감각이상, 금속맛)</t>
    <phoneticPr fontId="3" type="noConversion"/>
  </si>
  <si>
    <t>심각한 합병증(postoperative peritonitis, lower limb compartment syndrome related to intra-operative compression)</t>
    <phoneticPr fontId="3" type="noConversion"/>
  </si>
  <si>
    <t>Oxycodone consumption(PCA)</t>
    <phoneticPr fontId="3" type="noConversion"/>
  </si>
  <si>
    <t>mg</t>
    <phoneticPr fontId="3" type="noConversion"/>
  </si>
  <si>
    <t>Oxycodone consumption(oral)</t>
    <phoneticPr fontId="3" type="noConversion"/>
  </si>
  <si>
    <t>&gt;0.05</t>
    <phoneticPr fontId="3" type="noConversion"/>
  </si>
  <si>
    <t>-</t>
    <phoneticPr fontId="3" type="noConversion"/>
  </si>
  <si>
    <t>High stoma output</t>
    <phoneticPr fontId="3" type="noConversion"/>
  </si>
  <si>
    <t>Wound dehiscence</t>
    <phoneticPr fontId="3" type="noConversion"/>
  </si>
  <si>
    <t>Presacral collection</t>
    <phoneticPr fontId="3" type="noConversion"/>
  </si>
  <si>
    <t>Hallucination</t>
    <phoneticPr fontId="3" type="noConversion"/>
  </si>
  <si>
    <t>-</t>
    <phoneticPr fontId="3" type="noConversion"/>
  </si>
  <si>
    <t>Atrial fibrillation</t>
    <phoneticPr fontId="3" type="noConversion"/>
  </si>
  <si>
    <t>Bronchial hypersecretion</t>
    <phoneticPr fontId="3" type="noConversion"/>
  </si>
  <si>
    <t>New-onset atrial fibrillation (심방세동)</t>
    <phoneticPr fontId="3" type="noConversion"/>
  </si>
  <si>
    <r>
      <t>166‐</t>
    </r>
    <r>
      <rPr>
        <sz val="11"/>
        <rFont val="맑은 고딕"/>
        <family val="3"/>
        <charset val="129"/>
        <scheme val="minor"/>
      </rPr>
      <t>174</t>
    </r>
  </si>
  <si>
    <r>
      <t>BACKGROUND AND OBJECTIVES: The aim of this study was to assess the effects of a continuous postoperative administration of local anesthetic through 2 catheters placed deeply under fascia at the lateral edges of the sternum, close to the emergence of the intercostal nerves. We focused on pain during mobilization, as this aspect is likely to interact with postoperative morbidity. METHODS: Forty adult patients scheduled for open heart surgery with sternotomy were included in this randomized, placebo‐</t>
    </r>
    <r>
      <rPr>
        <sz val="11"/>
        <rFont val="맑은 고딕"/>
        <family val="3"/>
        <charset val="129"/>
        <scheme val="minor"/>
      </rPr>
      <t>controlled, double</t>
    </r>
    <r>
      <rPr>
        <sz val="11"/>
        <rFont val="맑은 고딕"/>
        <family val="2"/>
        <charset val="129"/>
        <scheme val="minor"/>
      </rPr>
      <t>‐</t>
    </r>
    <r>
      <rPr>
        <sz val="11"/>
        <rFont val="맑은 고딕"/>
        <family val="3"/>
        <charset val="129"/>
        <scheme val="minor"/>
      </rPr>
      <t>blind study. A continuous fixed</t>
    </r>
    <r>
      <rPr>
        <sz val="11"/>
        <rFont val="맑은 고딕"/>
        <family val="2"/>
        <charset val="129"/>
        <scheme val="minor"/>
      </rPr>
      <t>‐</t>
    </r>
    <r>
      <rPr>
        <sz val="11"/>
        <rFont val="맑은 고딕"/>
        <family val="3"/>
        <charset val="129"/>
        <scheme val="minor"/>
      </rPr>
      <t>rate infusion of 4 mL/hr of 0.2% ropivacaine or normal saline was administered during the first 48 postoperative hrs. All patients received acetaminophen and self</t>
    </r>
    <r>
      <rPr>
        <sz val="11"/>
        <rFont val="맑은 고딕"/>
        <family val="2"/>
        <charset val="129"/>
        <scheme val="minor"/>
      </rPr>
      <t>‐</t>
    </r>
    <r>
      <rPr>
        <sz val="11"/>
        <rFont val="맑은 고딕"/>
        <family val="3"/>
        <charset val="129"/>
        <scheme val="minor"/>
      </rPr>
      <t>administered morphine. The efficacy outcomes were as follows: pain score during standardized mobilization and at rest; morphine consumption; spirometry and arterial blood gases; postoperative rehabilitation criteria, and patient satisfaction. Total ropivacaine plasma level was monitored throughout the study. RESULTS: Pain scores were lower in the ropivacaine group during mobilization (P = 0.0004) and at rest (P = 0.0006), but the analgesic effects were mostly apparent during the second day after surgery, with a 41% overall reduction in movement</t>
    </r>
    <r>
      <rPr>
        <sz val="11"/>
        <rFont val="맑은 고딕"/>
        <family val="2"/>
        <charset val="129"/>
        <scheme val="minor"/>
      </rPr>
      <t>‐</t>
    </r>
    <r>
      <rPr>
        <sz val="11"/>
        <rFont val="맑은 고딕"/>
        <family val="3"/>
        <charset val="129"/>
        <scheme val="minor"/>
      </rPr>
      <t>evoked pain levels. The bilateral sternal block also reduced morphine consumption. It improved the patients' satisfaction and rehabilitation, but no effects were noted on respiratory outcomes. No major adverse effect due to the treatment occurred, but the ropivacaine plasma level was greater than 4 mg/L in 1 patient. CONCLUSIONS: This technique may find a role within the framework of multimodal analgesia after sternotomy, although further confirmatory studies are needed.</t>
    </r>
  </si>
  <si>
    <r>
      <t>Eljezi VD, C.Azarnoush, K.Skrzypczak, Y.Sautou, V.Pereira, B.Tsokanis, I.Schoeffler, P. The analgesic effects of a bilateral sternal infusion of ropivacaine after cardiac surgery. Regional anesthesia and pain medicine. 2012;37(2):166‐</t>
    </r>
    <r>
      <rPr>
        <sz val="11"/>
        <rFont val="맑은 고딕"/>
        <family val="3"/>
        <charset val="129"/>
        <scheme val="minor"/>
      </rPr>
      <t>74.</t>
    </r>
  </si>
  <si>
    <t>`</t>
    <phoneticPr fontId="3" type="noConversion"/>
  </si>
  <si>
    <t>48h(누적)</t>
    <phoneticPr fontId="3" type="noConversion"/>
  </si>
  <si>
    <t>?</t>
    <phoneticPr fontId="3" type="noConversion"/>
  </si>
  <si>
    <t>(NS)</t>
  </si>
  <si>
    <t>(NS)</t>
    <phoneticPr fontId="3" type="noConversion"/>
  </si>
  <si>
    <t>(NS)</t>
    <phoneticPr fontId="3" type="noConversion"/>
  </si>
  <si>
    <t>perioperative complications</t>
    <phoneticPr fontId="3" type="noConversion"/>
  </si>
  <si>
    <t>local anaesthesia central nervous system or cardiovascular system toxicity</t>
    <phoneticPr fontId="3" type="noConversion"/>
  </si>
  <si>
    <t>total opioid consumption</t>
    <phoneticPr fontId="3" type="noConversion"/>
  </si>
  <si>
    <t>~Day 4</t>
    <phoneticPr fontId="3" type="noConversion"/>
  </si>
  <si>
    <t>명</t>
    <phoneticPr fontId="3" type="noConversion"/>
  </si>
  <si>
    <t>Mean worst pain scores</t>
    <phoneticPr fontId="3" type="noConversion"/>
  </si>
  <si>
    <t>0(no-pain)-10(worst pain)</t>
    <phoneticPr fontId="3" type="noConversion"/>
  </si>
  <si>
    <t>POD 5</t>
    <phoneticPr fontId="3" type="noConversion"/>
  </si>
  <si>
    <t>~</t>
    <phoneticPr fontId="3" type="noConversion"/>
  </si>
  <si>
    <t>Wisconsin Brief Pain Inventory_current pain</t>
    <phoneticPr fontId="3" type="noConversion"/>
  </si>
  <si>
    <t xml:space="preserve">(추정) ~POD5 </t>
    <phoneticPr fontId="3" type="noConversion"/>
  </si>
  <si>
    <t>Wisconsin Brief Pain Inventory_least pain</t>
    <phoneticPr fontId="3" type="noConversion"/>
  </si>
  <si>
    <t>Narcotic use(morphine equivalent)_total_oral+IV</t>
    <phoneticPr fontId="3" type="noConversion"/>
  </si>
  <si>
    <t>(S)</t>
    <phoneticPr fontId="3" type="noConversion"/>
  </si>
  <si>
    <t>(NR)</t>
    <phoneticPr fontId="3" type="noConversion"/>
  </si>
  <si>
    <t>-</t>
    <phoneticPr fontId="3" type="noConversion"/>
  </si>
  <si>
    <t>Anastomotic leak (문합부 누출)</t>
    <phoneticPr fontId="3" type="noConversion"/>
  </si>
  <si>
    <t>Presacral collection</t>
    <phoneticPr fontId="3" type="noConversion"/>
  </si>
  <si>
    <t>Wound erythema</t>
    <phoneticPr fontId="3" type="noConversion"/>
  </si>
  <si>
    <t>Postoperative haemorrhage(출혈)</t>
    <phoneticPr fontId="3" type="noConversion"/>
  </si>
  <si>
    <t>Difficulty to cough</t>
    <phoneticPr fontId="3" type="noConversion"/>
  </si>
  <si>
    <t>Oozing (진물)</t>
    <phoneticPr fontId="3" type="noConversion"/>
  </si>
  <si>
    <t>Cellulitis (봉와직염)</t>
    <phoneticPr fontId="3" type="noConversion"/>
  </si>
  <si>
    <t>Spillage (흘림)</t>
    <phoneticPr fontId="3" type="noConversion"/>
  </si>
  <si>
    <t>Seroma (장액종)</t>
    <phoneticPr fontId="3" type="noConversion"/>
  </si>
  <si>
    <t>-</t>
    <phoneticPr fontId="3" type="noConversion"/>
  </si>
  <si>
    <t>Wound infection</t>
    <phoneticPr fontId="3" type="noConversion"/>
  </si>
  <si>
    <t>In-hospital SSI(Surgical site infections)</t>
    <phoneticPr fontId="3" type="noConversion"/>
  </si>
  <si>
    <t>(NS)</t>
    <phoneticPr fontId="3" type="noConversion"/>
  </si>
  <si>
    <t>(S)</t>
    <phoneticPr fontId="3" type="noConversion"/>
  </si>
  <si>
    <t>[median, range]</t>
    <phoneticPr fontId="3" type="noConversion"/>
  </si>
  <si>
    <t>(1.2-2.1) -&gt;SD:0.9</t>
    <phoneticPr fontId="3" type="noConversion"/>
  </si>
  <si>
    <t>(2.1-3.1) -&gt;SD:1.1</t>
    <phoneticPr fontId="3" type="noConversion"/>
  </si>
  <si>
    <t>(31.0-63.6) -&gt;SD:33.3</t>
    <phoneticPr fontId="3" type="noConversion"/>
  </si>
  <si>
    <t>(51.1-106.2)-&gt;SD:61.3</t>
    <phoneticPr fontId="3" type="noConversion"/>
  </si>
  <si>
    <t>narcotic requirement</t>
    <phoneticPr fontId="3" type="noConversion"/>
  </si>
  <si>
    <t>Total narcotic use(all narcotics were converted to morphine
equivalence)</t>
    <phoneticPr fontId="3" type="noConversion"/>
  </si>
  <si>
    <t>-</t>
    <phoneticPr fontId="3" type="noConversion"/>
  </si>
  <si>
    <t>-</t>
    <phoneticPr fontId="3" type="noConversion"/>
  </si>
  <si>
    <t>(18.2-32 CI)-&gt;SD:19.3</t>
    <phoneticPr fontId="3" type="noConversion"/>
  </si>
  <si>
    <t>(28.8-43.7 CI)-&gt;SD:20.8</t>
    <phoneticPr fontId="3" type="noConversion"/>
  </si>
  <si>
    <t>(NS)</t>
    <phoneticPr fontId="3" type="noConversion"/>
  </si>
  <si>
    <t>(S)</t>
    <phoneticPr fontId="3" type="noConversion"/>
  </si>
  <si>
    <t>[0-12]-&gt;SD:8.89</t>
    <phoneticPr fontId="3" type="noConversion"/>
  </si>
  <si>
    <t>[15-45]-&gt;SD: 22.22</t>
    <phoneticPr fontId="3" type="noConversion"/>
  </si>
  <si>
    <t>[13-55]-&gt;SD: 31.11</t>
    <phoneticPr fontId="3" type="noConversion"/>
  </si>
  <si>
    <t>[6-12]-&gt;SD: 4.44</t>
    <phoneticPr fontId="3" type="noConversion"/>
  </si>
  <si>
    <t>[22-47]-&gt;SD:18.52</t>
    <phoneticPr fontId="3" type="noConversion"/>
  </si>
  <si>
    <t>[28-51]-&gt;SD:17.04</t>
    <phoneticPr fontId="3" type="noConversion"/>
  </si>
  <si>
    <t>NS?! 확인</t>
    <phoneticPr fontId="3" type="noConversion"/>
  </si>
  <si>
    <t>Total morphine consumption</t>
  </si>
  <si>
    <t>mg</t>
    <phoneticPr fontId="3" type="noConversion"/>
  </si>
  <si>
    <t>POD1</t>
    <phoneticPr fontId="3" type="noConversion"/>
  </si>
  <si>
    <t>POD2</t>
    <phoneticPr fontId="3" type="noConversion"/>
  </si>
  <si>
    <t>p&lt;0.05</t>
    <phoneticPr fontId="3" type="noConversion"/>
  </si>
  <si>
    <t>R&lt;C favour R</t>
    <phoneticPr fontId="3" type="noConversion"/>
  </si>
  <si>
    <t>NS</t>
    <phoneticPr fontId="3" type="noConversion"/>
  </si>
  <si>
    <t>SD 보고 안함</t>
    <phoneticPr fontId="3" type="noConversion"/>
  </si>
  <si>
    <t>[8–14]-&gt;SD: 6.7</t>
    <phoneticPr fontId="3" type="noConversion"/>
  </si>
  <si>
    <t>[8–22]-&gt;SD: 15.6</t>
    <phoneticPr fontId="3" type="noConversion"/>
  </si>
  <si>
    <t>[6–16]-&gt;SD: 14</t>
    <phoneticPr fontId="3" type="noConversion"/>
  </si>
  <si>
    <t>[10–22]-&gt;SD: 15.3</t>
    <phoneticPr fontId="3" type="noConversion"/>
  </si>
  <si>
    <t>[16–30]-&gt;SD: 28.3</t>
    <phoneticPr fontId="3" type="noConversion"/>
  </si>
  <si>
    <t>[median, 95%CI]</t>
    <phoneticPr fontId="3" type="noConversion"/>
  </si>
  <si>
    <t>(NR)</t>
    <phoneticPr fontId="3" type="noConversion"/>
  </si>
  <si>
    <t>(ns)</t>
    <phoneticPr fontId="3" type="noConversion"/>
  </si>
  <si>
    <t>(s)</t>
    <phoneticPr fontId="3" type="noConversion"/>
  </si>
  <si>
    <t>NSAI doses</t>
    <phoneticPr fontId="3" type="noConversion"/>
  </si>
  <si>
    <t>[2.0]</t>
    <phoneticPr fontId="3" type="noConversion"/>
  </si>
  <si>
    <t>[0-5.0]</t>
    <phoneticPr fontId="3" type="noConversion"/>
  </si>
  <si>
    <t>[0.2]</t>
    <phoneticPr fontId="3" type="noConversion"/>
  </si>
  <si>
    <t>[0-0.25]</t>
    <phoneticPr fontId="3" type="noConversion"/>
  </si>
  <si>
    <t xml:space="preserve"> Reinikainen</t>
    <phoneticPr fontId="3" type="noConversion"/>
  </si>
  <si>
    <t xml:space="preserve"> Kristensen</t>
    <phoneticPr fontId="3" type="noConversion"/>
  </si>
  <si>
    <t xml:space="preserve"> Eldaba</t>
    <phoneticPr fontId="3" type="noConversion"/>
  </si>
  <si>
    <t xml:space="preserve"> Carvalho</t>
    <phoneticPr fontId="3" type="noConversion"/>
  </si>
  <si>
    <t xml:space="preserve"> Rosen</t>
    <phoneticPr fontId="3" type="noConversion"/>
  </si>
  <si>
    <t xml:space="preserve"> Forastiere</t>
    <phoneticPr fontId="3" type="noConversion"/>
  </si>
  <si>
    <t xml:space="preserve"> Lavand'homme</t>
    <phoneticPr fontId="3" type="noConversion"/>
  </si>
  <si>
    <t xml:space="preserve"> Polglase</t>
    <phoneticPr fontId="3" type="noConversion"/>
  </si>
  <si>
    <t xml:space="preserve"> Beaussier</t>
    <phoneticPr fontId="3" type="noConversion"/>
  </si>
  <si>
    <t xml:space="preserve"> Baig</t>
    <phoneticPr fontId="3" type="noConversion"/>
  </si>
  <si>
    <t>그래프</t>
    <phoneticPr fontId="3" type="noConversion"/>
  </si>
  <si>
    <t xml:space="preserve"> Florkiewicz</t>
    <phoneticPr fontId="3" type="noConversion"/>
  </si>
  <si>
    <t>미국</t>
    <phoneticPr fontId="3" type="noConversion"/>
  </si>
  <si>
    <t xml:space="preserve"> Fiorelli</t>
    <phoneticPr fontId="3" type="noConversion"/>
  </si>
  <si>
    <t xml:space="preserve"> Mattila</t>
    <phoneticPr fontId="3" type="noConversion"/>
  </si>
  <si>
    <t xml:space="preserve"> Agarwal</t>
    <phoneticPr fontId="3" type="noConversion"/>
  </si>
  <si>
    <t xml:space="preserve"> Tirotta</t>
    <phoneticPr fontId="3" type="noConversion"/>
  </si>
  <si>
    <t xml:space="preserve"> White</t>
    <phoneticPr fontId="3" type="noConversion"/>
  </si>
  <si>
    <t xml:space="preserve"> Dowling</t>
    <phoneticPr fontId="3" type="noConversion"/>
  </si>
  <si>
    <t>mean (95% CIM) Confidence interval of the mean;</t>
    <phoneticPr fontId="3" type="noConversion"/>
  </si>
  <si>
    <t>Oxycodone Consumption</t>
    <phoneticPr fontId="3" type="noConversion"/>
  </si>
  <si>
    <t>37,36</t>
    <phoneticPr fontId="3" type="noConversion"/>
  </si>
  <si>
    <t xml:space="preserve"> Gómez-Ríos</t>
    <phoneticPr fontId="3" type="noConversion"/>
  </si>
  <si>
    <t>Postoperative pain assessed by VAS</t>
    <phoneticPr fontId="3" type="noConversion"/>
  </si>
  <si>
    <t xml:space="preserve"> Rosetti</t>
    <phoneticPr fontId="3" type="noConversion"/>
  </si>
  <si>
    <t xml:space="preserve"> Peres-Bachelot</t>
    <phoneticPr fontId="3" type="noConversion"/>
  </si>
  <si>
    <t xml:space="preserve"> Wagner-Kovacec</t>
    <phoneticPr fontId="3" type="noConversion"/>
  </si>
  <si>
    <t xml:space="preserve"> Dalmau</t>
    <phoneticPr fontId="3" type="noConversion"/>
  </si>
  <si>
    <t xml:space="preserve"> Dhanapal</t>
    <phoneticPr fontId="3" type="noConversion"/>
  </si>
  <si>
    <t xml:space="preserve"> Fassoulaki</t>
    <phoneticPr fontId="3" type="noConversion"/>
  </si>
  <si>
    <t>Cleveland</t>
    <phoneticPr fontId="3" type="noConversion"/>
  </si>
  <si>
    <t xml:space="preserve"> Fustran</t>
    <phoneticPr fontId="3" type="noConversion"/>
  </si>
  <si>
    <t>Andrews</t>
    <phoneticPr fontId="3" type="noConversion"/>
  </si>
  <si>
    <t xml:space="preserve"> Reinikainen</t>
    <phoneticPr fontId="3" type="noConversion"/>
  </si>
  <si>
    <t xml:space="preserve"> Kristensen</t>
    <phoneticPr fontId="3" type="noConversion"/>
  </si>
  <si>
    <t xml:space="preserve"> Eldaba</t>
    <phoneticPr fontId="3" type="noConversion"/>
  </si>
  <si>
    <t>Moore</t>
    <phoneticPr fontId="3" type="noConversion"/>
  </si>
  <si>
    <t xml:space="preserve"> Baulig</t>
    <phoneticPr fontId="3" type="noConversion"/>
  </si>
  <si>
    <t xml:space="preserve"> Carvalho</t>
    <phoneticPr fontId="3" type="noConversion"/>
  </si>
  <si>
    <t>Beaussier</t>
    <phoneticPr fontId="3" type="noConversion"/>
  </si>
  <si>
    <t xml:space="preserve"> Rosen</t>
    <phoneticPr fontId="3" type="noConversion"/>
  </si>
  <si>
    <t>48 h</t>
    <phoneticPr fontId="3" type="noConversion"/>
  </si>
  <si>
    <t xml:space="preserve"> Forastiere</t>
    <phoneticPr fontId="3" type="noConversion"/>
  </si>
  <si>
    <t xml:space="preserve"> Lavand'homme</t>
    <phoneticPr fontId="3" type="noConversion"/>
  </si>
  <si>
    <t xml:space="preserve"> Polglase</t>
    <phoneticPr fontId="3" type="noConversion"/>
  </si>
  <si>
    <t xml:space="preserve"> Beaussier</t>
    <phoneticPr fontId="3" type="noConversion"/>
  </si>
  <si>
    <t xml:space="preserve"> Baig</t>
    <phoneticPr fontId="3" type="noConversion"/>
  </si>
  <si>
    <t xml:space="preserve"> LeBlanc</t>
    <phoneticPr fontId="3" type="noConversion"/>
  </si>
  <si>
    <t>Sanchez</t>
    <phoneticPr fontId="3" type="noConversion"/>
  </si>
  <si>
    <t>그래프</t>
    <phoneticPr fontId="3" type="noConversion"/>
  </si>
  <si>
    <t>NR</t>
    <phoneticPr fontId="3" type="noConversion"/>
  </si>
  <si>
    <t>0-10</t>
    <phoneticPr fontId="3" type="noConversion"/>
  </si>
  <si>
    <t>Cumulative dose of morphine</t>
    <phoneticPr fontId="3" type="noConversion"/>
  </si>
  <si>
    <t>Intramuscular diclofenac,</t>
  </si>
  <si>
    <t>Intramuscular pethidine,</t>
  </si>
  <si>
    <t>Rescue analgesics requested in the ward</t>
  </si>
  <si>
    <t>n</t>
    <phoneticPr fontId="3" type="noConversion"/>
  </si>
  <si>
    <t>[2]</t>
    <phoneticPr fontId="3" type="noConversion"/>
  </si>
  <si>
    <t>PCA attempts</t>
    <phoneticPr fontId="3" type="noConversion"/>
  </si>
  <si>
    <t xml:space="preserve"> Hermansson</t>
    <phoneticPr fontId="3" type="noConversion"/>
  </si>
  <si>
    <t>Mean total PCA morphine</t>
    <phoneticPr fontId="3" type="noConversion"/>
  </si>
  <si>
    <t xml:space="preserve"> Carvalho</t>
    <phoneticPr fontId="3" type="noConversion"/>
  </si>
  <si>
    <t>그래프와 본문 기술 상이-&gt;0.022 로</t>
    <phoneticPr fontId="3" type="noConversion"/>
  </si>
  <si>
    <t>Morphine equivalent comparison</t>
    <phoneticPr fontId="3" type="noConversion"/>
  </si>
  <si>
    <t>Morphine use</t>
    <phoneticPr fontId="3" type="noConversion"/>
  </si>
  <si>
    <t>Narcotic use</t>
    <phoneticPr fontId="3" type="noConversion"/>
  </si>
  <si>
    <t>IV PCA hydromorphone used</t>
    <phoneticPr fontId="3" type="noConversion"/>
  </si>
  <si>
    <t>Oral analgesics used</t>
    <phoneticPr fontId="3" type="noConversion"/>
  </si>
  <si>
    <t>POD4</t>
    <phoneticPr fontId="3" type="noConversion"/>
  </si>
  <si>
    <t>Oral Pain Medication</t>
    <phoneticPr fontId="3" type="noConversion"/>
  </si>
  <si>
    <t>Morphine</t>
    <phoneticPr fontId="3" type="noConversion"/>
  </si>
  <si>
    <t>-</t>
    <phoneticPr fontId="3" type="noConversion"/>
  </si>
  <si>
    <t>POD 2</t>
    <phoneticPr fontId="3" type="noConversion"/>
  </si>
  <si>
    <t>분석</t>
    <phoneticPr fontId="3" type="noConversion"/>
  </si>
  <si>
    <t>Postoperative complication</t>
    <phoneticPr fontId="3" type="noConversion"/>
  </si>
  <si>
    <t xml:space="preserve"> Florkiewicz</t>
    <phoneticPr fontId="3" type="noConversion"/>
  </si>
  <si>
    <t>Sternotomy wound infection</t>
    <phoneticPr fontId="3" type="noConversion"/>
  </si>
  <si>
    <t xml:space="preserve"> Agarwal</t>
    <phoneticPr fontId="3" type="noConversion"/>
  </si>
  <si>
    <t xml:space="preserve"> Tirotta</t>
    <phoneticPr fontId="3" type="noConversion"/>
  </si>
  <si>
    <t xml:space="preserve"> Dowling</t>
    <phoneticPr fontId="3" type="noConversion"/>
  </si>
  <si>
    <t xml:space="preserve"> Mattila</t>
    <phoneticPr fontId="3" type="noConversion"/>
  </si>
  <si>
    <t xml:space="preserve"> Xin</t>
    <phoneticPr fontId="3" type="noConversion"/>
  </si>
  <si>
    <t>Mental confusion plus ileus</t>
    <phoneticPr fontId="3" type="noConversion"/>
  </si>
  <si>
    <t xml:space="preserve"> Fiorelli</t>
    <phoneticPr fontId="3" type="noConversion"/>
  </si>
  <si>
    <t>Operative complications</t>
    <phoneticPr fontId="3" type="noConversion"/>
  </si>
  <si>
    <t xml:space="preserve"> Krishnan</t>
    <phoneticPr fontId="3" type="noConversion"/>
  </si>
  <si>
    <t xml:space="preserve"> Kushner</t>
    <phoneticPr fontId="3" type="noConversion"/>
  </si>
  <si>
    <t xml:space="preserve"> Stewart</t>
    <phoneticPr fontId="3" type="noConversion"/>
  </si>
  <si>
    <t>o</t>
    <phoneticPr fontId="3" type="noConversion"/>
  </si>
  <si>
    <t>Pulmonary embolus</t>
    <phoneticPr fontId="3" type="noConversion"/>
  </si>
  <si>
    <t>Deep venous thrombosis</t>
    <phoneticPr fontId="3" type="noConversion"/>
  </si>
  <si>
    <t xml:space="preserve"> Schurr</t>
    <phoneticPr fontId="3" type="noConversion"/>
  </si>
  <si>
    <t>Respiratory failure</t>
    <phoneticPr fontId="3" type="noConversion"/>
  </si>
  <si>
    <t>Renal failure</t>
    <phoneticPr fontId="3" type="noConversion"/>
  </si>
  <si>
    <t>Renal impairment</t>
    <phoneticPr fontId="3" type="noConversion"/>
  </si>
  <si>
    <t>Persistent tachycardia</t>
    <phoneticPr fontId="3" type="noConversion"/>
  </si>
  <si>
    <t>Clostridium difficile</t>
    <phoneticPr fontId="3" type="noConversion"/>
  </si>
  <si>
    <t>분류</t>
    <phoneticPr fontId="3" type="noConversion"/>
  </si>
  <si>
    <t>BACKGROUND: Postoperative pain after median sternotomy is usually treated with i.v. opioids. We hypothesized that continuous wound infusion of ropivacaine decreases postoperative morphine consumption and improves analgesia in children who undergo cardiac surgery. METHODS: This randomized, double‐blind study comprised 49 children aged 1‐9 years who underwent atrial septal defect (ASD) closure. Patients received continuous local anesthetic wound infiltration either with 0.2% ropivacaine, 0.3‐0.4 mg·kg(‐1) ·h(‐1) (Group R) or with saline (Group C). Rescue morphine consumption, Objective Pain Scale (OPS), time to mobilization, time to enteral food intake, and time to discharge were recorded. RESULTS: There were no statistically significant differences in morphine consumption at 24, 48, and 72 h postsurgery between R and C groups. There was a weak evidence for a difference in the time to the first morphine administration after tracheal extubation to be longer for Group R than Group C (186.2 vs 81.0 min; 95% CI (‐236.5, 26.2), P = 0.114). The incidence of nausea and vomiting were comparable between the groups. No signs or symptoms of local anesthetic toxicity were registered. CONCLUSIONS: Contrary to our hypothesis, continuous ropivacaine wound infusion did not reduce morphine consumption, pain score values, or nausea and vomiting in children who underwent ASD closure with median sternotomy and mediastinal drain.</t>
    <phoneticPr fontId="3" type="noConversion"/>
  </si>
  <si>
    <t>BACKGROUND: The use of a continuous local anaesthesia infusion after laparotomy may reduce opioid requirements and facilitate earlier return of bowel function, independent mobilization and hospital discharge. METHODS: We performed a double‐blinded, randomized controlled trial on 55 patients who underwent laparotomy. Patients were randomly allocated to receive a continuous infusion of either 0.2% ropivacaine or normal saline into their midline abdominal wound at the fascial level. The end points of the study were: total opioid requirements at 24 and 48 h; time to first flatus, bowel movement and independent ambulation; length of hospital stay; complications; and daily mean patient‐reported pain scores at rest and movement. RESULTS: The two treatment groups were well controlled for factors that influence analgesia requirements, including age, weight, length of wound incision and type of operation. Patients allocated to ropivacaine infusion used, on average, 32 mg less morphine at 48 h (95% confidence interval 7, 57; P= 0.01). This was highly statistically significant after adjusting for age, gender and type of operation (P= 0.0006). Ropivacaine infusion was associated with a significantly decreased time to independent mobilization (P= 0.02), time to first flatus (P= 0.02) and reduced post‐operative ileus (2/28 versus 9/27, χ(2) = 5.89, P= 0.02). There was no significant effect of ropivacaine infusion on time to first bowel movement (P= 0.94) nor length of hospital stay (P= 0.77). CONCLUSIONS:   Local anaesthesia infusion at the fascial plane provides effective analgesia. This improves patient recovery through earlier return to bowel function and mobilization.</t>
    <phoneticPr fontId="3" type="noConversion"/>
  </si>
  <si>
    <t>midline laparotomy(segmental or total colectomy with primary anastomosis.)</t>
    <phoneticPr fontId="3" type="noConversion"/>
  </si>
  <si>
    <t>Eljezi</t>
    <phoneticPr fontId="3" type="noConversion"/>
  </si>
  <si>
    <t>Bilateral sternal infusion of ropivacaine and length of stay in ICU after cardiac surgery with increased respiratory risk: a randomised controlled trial</t>
  </si>
  <si>
    <t>56‐65</t>
  </si>
  <si>
    <t>BACKGROUND: The continuous bilateral infusion of a local anaesthetic solution around the sternotomy wound (bilateral sternal) is an innovative technique for reducing pain after sternotomy. OBJECTIVE: To assess the effects of the technique on the need for intensive care in cardiac patients at increased risk of respiratory complications. DESIGN: Randomised, observer‐blind controlled trial. SETTING: Single centre, French University Hospital. PATIENTS: In total, 120 adults scheduled for open‐heart surgery, with one of the following conditions: age more than 75 years, BMI &gt;30 kg m, chronic obstructive pulmonary disease, active smoking habit. INTERVENTION: Either a bilateral sternal infusion of 0.2% ropivacaine (3 ml h through each catheter; 'intervention' group), or standardised care only ('control' group). Analgesia was provided with paracetamol and self‐administered intravenous morphine. MAIN OUTCOME MEASURES: The length of time to readiness for discharge from ICU, blindly assessed by a committee of experts. RESULTS: No effect was found between groups for the primary outcome (P = 0.680, intention to treat); the median values were 42.4 and 37.7 h, respectively for the control and intervention groups (P = 0.873). Similar nonsignificant trends were noted for other postoperative delays. Significant effects favouring the intervention were noted for dynamic pain, patient satisfaction, occurrence of nausea and vomiting, occurrence of delirium or mental confusion and occurrence of pulmonary complications. In 12 patients, although no symptoms actually occurred, the total ropivacaine plasma level exceeded the lowest value for which neurological symptoms have been observed in healthy volunteers. CONCLUSION: Because of a small size effect, and despite significant analgesic effects, this strategy failed to reduce the time spent in ICU. TRIAL REGISTRATION: EudraCT (N°: 2012‐005225‐69); ClinicalTrials.gov (NCT01828788).</t>
  </si>
  <si>
    <t>Eljezi VI, E.Bourdeaux, D.Pereira, B.Farhat, M.Schoeffler, P.Azarnoush, K.Dualé, C. Bilateral sternal infusion of ropivacaine and length of stay in ICU after cardiac surgery with increased respiratory risk: a randomised controlled trial. European journal of anaesthesiology. 2017;34(2):56‐65.</t>
  </si>
  <si>
    <t xml:space="preserve">프랑스 </t>
    <phoneticPr fontId="3" type="noConversion"/>
  </si>
  <si>
    <t>NCT01828788</t>
    <phoneticPr fontId="3" type="noConversion"/>
  </si>
  <si>
    <t>sternotomy(cardiac surgery)</t>
    <phoneticPr fontId="3" type="noConversion"/>
  </si>
  <si>
    <t>55,60</t>
    <phoneticPr fontId="3" type="noConversion"/>
  </si>
  <si>
    <t>continuous bilateral infusion of a local anesthetic solution around the sternotomy wound +standard regimen</t>
    <phoneticPr fontId="3" type="noConversion"/>
  </si>
  <si>
    <t>ON-Q SilverSoaker(I-Flow Cor poration, Lake Forest, CA, USA)</t>
    <phoneticPr fontId="3" type="noConversion"/>
  </si>
  <si>
    <t>0.2% ropivacain +IV PCA(morphine, paracetamol)</t>
    <phoneticPr fontId="3" type="noConversion"/>
  </si>
  <si>
    <t>standard regimen</t>
    <phoneticPr fontId="3" type="noConversion"/>
  </si>
  <si>
    <t>IV PCA(morphine, paracetamol)</t>
    <phoneticPr fontId="3" type="noConversion"/>
  </si>
  <si>
    <t>Hong</t>
    <phoneticPr fontId="3" type="noConversion"/>
  </si>
  <si>
    <t xml:space="preserve">Does continuous infusion of local anaesthesia improve pain control and walking distance after coronary artery bypass graft surgery? A randomised controlled trial. </t>
    <phoneticPr fontId="3" type="noConversion"/>
  </si>
  <si>
    <t>ACTRN12612001243808</t>
    <phoneticPr fontId="3" type="noConversion"/>
  </si>
  <si>
    <t>coronary artery bypass graft (CABG) surgery</t>
    <phoneticPr fontId="3" type="noConversion"/>
  </si>
  <si>
    <t>24,24,24</t>
    <phoneticPr fontId="3" type="noConversion"/>
  </si>
  <si>
    <t>On-Q Pain Buster device (PainBuster®, I-Flow,Kimberly-Clark, California, United States)</t>
    <phoneticPr fontId="3" type="noConversion"/>
  </si>
  <si>
    <t>0.5% ropivacaine +PCA+oral</t>
    <phoneticPr fontId="3" type="noConversion"/>
  </si>
  <si>
    <t>usual care group</t>
    <phoneticPr fontId="3" type="noConversion"/>
  </si>
  <si>
    <t>not receive a device +PCA+oral</t>
    <phoneticPr fontId="3" type="noConversion"/>
  </si>
  <si>
    <t>Jaroszewski</t>
    <phoneticPr fontId="3" type="noConversion"/>
  </si>
  <si>
    <t>Randomized trial of epidural vs. subcutaneous catheters for managing pain after modified Nuss in adults</t>
  </si>
  <si>
    <t>Journal of thoracic disease</t>
  </si>
  <si>
    <t>2102-2110</t>
  </si>
  <si>
    <t>Jaroszewski DE, Temkit M, Ewais MM, et al. Randomized trial of epidural vs. subcutaneous catheters for managing pain after modified Nuss in adults. Journal of thoracic disease 2016; 8(8): 2102-10.</t>
  </si>
  <si>
    <t>thoracic epidural analgesia</t>
    <phoneticPr fontId="3" type="noConversion"/>
  </si>
  <si>
    <t>Minimally invasive repair of pectus excavatum</t>
    <phoneticPr fontId="3" type="noConversion"/>
  </si>
  <si>
    <t>41,27</t>
    <phoneticPr fontId="3" type="noConversion"/>
  </si>
  <si>
    <t>bilateral subcutaneous infusion pump catheters (On-Q)</t>
    <phoneticPr fontId="3" type="noConversion"/>
  </si>
  <si>
    <t>On-Q Pain Relief System(Halyard Health, Inc., Irvine, CA, USA)</t>
    <phoneticPr fontId="3" type="noConversion"/>
  </si>
  <si>
    <t>thoracic epidural analgesia (TEA)</t>
  </si>
  <si>
    <t>Liu</t>
    <phoneticPr fontId="3" type="noConversion"/>
  </si>
  <si>
    <t>Postoperative continuous wound infusion of ropivacaine has comparable analgesic effects and fewer complications as compared to traditional patient-controlled analgesia with sufentanil in patients undergoing non-cardiac thoracotomy</t>
    <phoneticPr fontId="3" type="noConversion"/>
  </si>
  <si>
    <t>International journal of clinical and experimental medicine</t>
  </si>
  <si>
    <t>5438‐5445</t>
  </si>
  <si>
    <t>Objective: To compare the postoperative analgesic effects of continuous wound infusion of ropivacaine with traditional patient‐controlled analgesia (PCA) with sufentanil after non‐cardiac thoracotomy. Methods: One hundred and twenty adult patients undergoing open thoracotomy were recruited into this assessor‐blinded, randomized study. Patients were randomly assigned to receive analgesia through a wound catheter placed below the fascia and connected to a 2 ml/h ropivacaine 0.5% (RWI group) or sufentanil PCA (SPCA group). Analgesia continued for 48 h. Visual analogue scores (VAS) at rest and movement, Ramsay scores and adverse effects were recorded at 2, 8, 12, 24, 36 and 48 h after surgery. Three months after discharge, patient's satisfaction, residual pain and surgical wound complications were assessed. Results: General characteristics of patients were comparable between two groups. There were no statistical differences in the VAS scores and postoperative pethidine consumption between two groups (P &gt; 0.05). However, when compared with SPCA group, the incidences of drowsiness, dizziness and respiratory depression, ICU stay and hospital expenditure reduced significantly in RWI group (P &lt; 0.05). Patients' satisfaction with pain management was also improved markedly in RWI group (P &lt; 0.05). Conclusion: Continuous wound infusion with ropivacaine is effective for postoperative analgesia and has comparable effects to traditional PCA with sufentanil. Furthermore, this therapy may also reduce the incidences of drowsiness, dizziness, respiratory depression and decrease the ICU stay and hospital expenditure.</t>
  </si>
  <si>
    <t>Liu FFL, X. M.Liu, X. Y.Tang, J.Jin, L.Li, W. Y.Zhang, L. D. Postoperative continuous wound infusion of ropivacaine has comparable analgesic effects and fewer complications as compared to traditional patient-controlled analgesia with sufentanil in patients undergoing non-cardiac thoracotomy. International journal of clinical and experimental medicine. 2015;8(4):5438‐45.</t>
  </si>
  <si>
    <t>non-cardiac thoracotomy</t>
    <phoneticPr fontId="3" type="noConversion"/>
  </si>
  <si>
    <t>60,60</t>
    <phoneticPr fontId="3" type="noConversion"/>
  </si>
  <si>
    <t>continuous wound infusion group</t>
    <phoneticPr fontId="3" type="noConversion"/>
  </si>
  <si>
    <t>elastomeric infusion pump (Beijing tech-bio-med medical equipment Corporation, China)</t>
    <phoneticPr fontId="3" type="noConversion"/>
  </si>
  <si>
    <t>intravenous pump group(PCA)</t>
    <phoneticPr fontId="3" type="noConversion"/>
  </si>
  <si>
    <t>sufentanil</t>
    <phoneticPr fontId="3" type="noConversion"/>
  </si>
  <si>
    <t>Fortier</t>
    <phoneticPr fontId="3" type="noConversion"/>
  </si>
  <si>
    <t>Comparison between systemic analgesia, continuous wound catheter analgesia and continuous thoracic paravertebral block: A randomised, controlled trial of postthoracotomy pain management</t>
  </si>
  <si>
    <t>European Journal of Anaesthesiology</t>
  </si>
  <si>
    <t>29(11)</t>
  </si>
  <si>
    <t>524-530</t>
  </si>
  <si>
    <t>Context Thoracotomy is the surgical procedure that creates the greatest demand for postoperative analgesia. Objective We aimed to compare the efficacy of systemic analgesia, continuous wound catheter (CWC) analgesia and thoracic paravertebral block (TPVB) for pain management after thoracotomy, assessed by Visual Analogue Scale (VAS) pain score and morphine consumption. Design Prospective, randomised study. Setting University teaching hospital. Inclusions from April 2007 to February 2010. Patients 153 adult patients scheduled for pulmonary surgery. Interventions All three groups received systemic analgesia with paracetamol and morphine (patient-controlled analgesia, PCA). The PCA group received systemic analgesia only. The TPVB group underwent insertion of a paravertebral catheter and the CWC group underwent CWC catheter insertion at the end of the intervention. Main outcome measures Pain score at rest as assessed by VAS. Results One hundred and fifty-three patients were included, of whom 140 were included in the final analysis (50 PCA, 44 TPVB, 46 CWC). Baseline and surgical characteristics were comparable in the three groups. VAS scores were statistically different between the TPVB and PCA groups at rest (at 0, 1, 3, 6h; P&lt;0.0026) and after coughing (0, 1, 3, 6, 12 h; P&lt;0.003). In recovery room care, titrated morphine doses were significantly lower (P=0.00001) in the TPVB group than in the other two. Morphine consumption was statistically lower in the TPVB group than in the PCA group at 24 h (P=0.0036). There was no difference between CWC and PCA groups in terms of VAS scores or morphine consumption. No signs of toxicity or local complications were observed. Conclusion Our results support the efficacy of TPVB for pain management after thoracotomy, at rest and after coughing. These results confirm the preference for TPVB over epidural analgesia in postthoracotomy pain care. CWC failed to decrease pain and morphine consumption and performed no better than placebo. © European Society of Anaesthesiology. Unauthorized reproduction of this article is prohibited. © 2012 Copyright European Society of Anaesthesiology.</t>
  </si>
  <si>
    <t>Fortier SH, H. A.Bernard, A.Girard, C. Comparison between systemic analgesia, continuous wound catheter analgesia and continuous thoracic paravertebral block: A randomised, controlled trial of postthoracotomy pain management. European Journal of Anaesthesiology. 2012;29(11):524-30.</t>
  </si>
  <si>
    <t>pulmonary surgery</t>
    <phoneticPr fontId="3" type="noConversion"/>
  </si>
  <si>
    <t>46,50,44</t>
    <phoneticPr fontId="3" type="noConversion"/>
  </si>
  <si>
    <t>continuous wound catheter(CWC)</t>
    <phoneticPr fontId="3" type="noConversion"/>
  </si>
  <si>
    <t>double catheter (Multiholed catheter, ON-QPainBuster; B Braun), ON-Q Pain Buster pain relief system (I-Flow Corp, Lake Forest, California, USA)</t>
    <phoneticPr fontId="3" type="noConversion"/>
  </si>
  <si>
    <t>ropivacaine +IV(paracetamol) + PCA(morphine)</t>
    <phoneticPr fontId="3" type="noConversion"/>
  </si>
  <si>
    <t>thoracic paravertebral block (TPVB)</t>
    <phoneticPr fontId="3" type="noConversion"/>
  </si>
  <si>
    <t>TPVB catheter (Perifix Tip; B Braun, Boulogne Billancourt, France), electric infusion pump (Pilot; Fresenius Vial, Brezins, France)</t>
    <phoneticPr fontId="3" type="noConversion"/>
  </si>
  <si>
    <t>ropivacaine + IV(paracetamol) + PCA(morphine)</t>
    <phoneticPr fontId="3" type="noConversion"/>
  </si>
  <si>
    <t>PCA</t>
    <phoneticPr fontId="3" type="noConversion"/>
  </si>
  <si>
    <t>Gemstar Infusion Systems, Hospira, Meudon La Foret, France</t>
    <phoneticPr fontId="3" type="noConversion"/>
  </si>
  <si>
    <t>IV(paracetamol) + PCA(morphine)</t>
    <phoneticPr fontId="3" type="noConversion"/>
  </si>
  <si>
    <t>Gathege</t>
  </si>
  <si>
    <t>Effectiveness of Pain Control of Local Anaesthetic wound Infusion Following Elective Midline Laparotomy: a Randomized Trial</t>
  </si>
  <si>
    <t>2100‐2107</t>
  </si>
  <si>
    <t>BACKGROUND: Post‐operative pain control is an important pillar in enhanced recovery after surgery. There is a paucity of data that compares efficacy of pain control between continuous local anaesthetic wound infusion and thoracic epidural analgesia in elective midline laparotomy patients OBJECTIVE: To evaluate pain control between continuous local anaesthetic wound infusion and thoracic epidural analgesia in elective laparotomy patients. DESIGN: A randomized, single‐blind, controlled clinical trial. SETTING: Aga Khan University Hospital, Nairobi, Kenya. POPULATION: Patients underwent elective laparotomy. METHODS: Thirty‐eight patients scheduled for elective laparotomy were randomized into two equal groups to receive either continuous local anaesthetic wound infusion or thoracic epidural analgesia. Data on the baseline patient characteristics, total morphine consumption at 72 h, visual analogue scores and rates of adverse effects were collected. RESULTS: Baseline characteristics of the participants were similar. Continuous local anaesthetic wound infusion was equivalent to thoracic epidural analgesia in terms of pain scores and total morphine consumption at 72 h. Duration of hospital stay was shorter in the intervention arm. There were more surgical site infections in the intervention arm, while catheter dislodgement rate was higher in the thoracic epidural arm. CONCLUSION: Continuous local anaesthetic wound infusion is equivalent to thoracic epidural analgesia in management of post‐operative pain following elective midline laparotomy. CLINICAL TRIAL REGISTRATION: Pan African Clinical Trial registry, number PACTR201808607220790.</t>
  </si>
  <si>
    <t>Gathege DA, A.Odaba, D.Mugambi, S. Effectiveness of Pain Control of Local Anaesthetic wound Infusion Following Elective Midline Laparotomy: a Randomized Trial. World journal of surgery. 2021;45(7):2100‐7.</t>
  </si>
  <si>
    <t>케냐</t>
    <phoneticPr fontId="3" type="noConversion"/>
  </si>
  <si>
    <t>PACTR201808607220790</t>
    <phoneticPr fontId="3" type="noConversion"/>
  </si>
  <si>
    <t>continuous local anaesthetic wound infusion(CLAWI)</t>
    <phoneticPr fontId="3" type="noConversion"/>
  </si>
  <si>
    <t>multi-hole PajunkD 19G, 60-cm inert catheter</t>
    <phoneticPr fontId="3" type="noConversion"/>
  </si>
  <si>
    <t>0.125% bupivacaine +IV PCA(morphine)</t>
    <phoneticPr fontId="3" type="noConversion"/>
  </si>
  <si>
    <t>Thoracic epidural analgesia(TEA)</t>
    <phoneticPr fontId="3" type="noConversion"/>
  </si>
  <si>
    <t>Thoracic epidural catheter BBRAUN  18G</t>
    <phoneticPr fontId="3" type="noConversion"/>
  </si>
  <si>
    <t>Narayan</t>
    <phoneticPr fontId="3" type="noConversion"/>
  </si>
  <si>
    <t>Continuous wound infusion as an alternative to continuous epidural infusion for postoperative analgesia in renal transplant surgery: A prospective randomized controlled trial</t>
  </si>
  <si>
    <t>Indian Journal of Transplantation</t>
  </si>
  <si>
    <t>45‐49</t>
  </si>
  <si>
    <t>Background: Pain management is often challenging in patients undergoing renal transplant owing to the various comorbidities. Epidural analgesia is currently the standard technique but is not without complications. Continuous wound infusion (CWI) is emerging as a simple and effective technique of postoperative analgesia. Therefore, the purpose of our study was to compare the efficacy of CWI with continuous epidural infusion (CEI). Methods: Forty‐two patients undergoing renal transplant surgery were randomized to receive either CEI or CWI. The visual analogue score at rest and on movement was assessed. Opioid consumption, patient satisfaction, and complications were also assessed. Results: The pain scores measured at rest 4, and 8 h postoperatively were significantly lower in the CWI group.(2.45 ± 1.317) in CWI versus (3.45 ± 1.050) in CEI, P = 0.012 at 4 h, and (1.95 ± 1.146) in CWI versus (2.75 ± 0.786) in CEI, P = 0.014 at 8 h. The pain scores at other time points were lower in the CWI group but not statistically significant. The morphine used in the first 8 h was significantly higher in the CEI group. There was a higher incidence of hypotension in the CEI group (P = 0.028). The patient satisfaction and other side effects were comparable between the groups. Conclusion: Continuous wound infiltration is an effective technique for postoperative analgesia in renal transplant surgery and can be used as an alternative to epidural analgesia.</t>
  </si>
  <si>
    <t>Narayan VS, S.Kajal, K.Singh, S. Continuous wound infusion as an alternative to continuous epidural infusion for postoperative analgesia in renal transplant surgery: A prospective randomized controlled trial. Indian Journal of Transplantation. 2021;15(1):45‐9.</t>
  </si>
  <si>
    <t>continuous epidural infusion</t>
    <phoneticPr fontId="3" type="noConversion"/>
  </si>
  <si>
    <t>renal transplant surgery</t>
    <phoneticPr fontId="3" type="noConversion"/>
  </si>
  <si>
    <t>Continuous wound infusion (CWI)</t>
    <phoneticPr fontId="3" type="noConversion"/>
  </si>
  <si>
    <t xml:space="preserve">60cm Infiltralong catheter (Pajunk®, Germany) </t>
    <phoneticPr fontId="3" type="noConversion"/>
  </si>
  <si>
    <t>0.2% ropivacaine</t>
  </si>
  <si>
    <t>10ml, 10ml/h</t>
    <phoneticPr fontId="3" type="noConversion"/>
  </si>
  <si>
    <t>continuous epidural infusion (CEI)</t>
    <phoneticPr fontId="3" type="noConversion"/>
  </si>
  <si>
    <t>20 gauge epidural catheter</t>
    <phoneticPr fontId="3" type="noConversion"/>
  </si>
  <si>
    <t xml:space="preserve"> 0.2% ropivacaine</t>
    <phoneticPr fontId="3" type="noConversion"/>
  </si>
  <si>
    <t>Klotz</t>
  </si>
  <si>
    <t>Continuous wound infiltration versus epidural analgesia for midline abdominal incisions - a randomized-controlled pilot trial (Painless-Pilot trial; DRKS Number: DRKS00008023)</t>
  </si>
  <si>
    <t>PloS one</t>
  </si>
  <si>
    <t>e0229898</t>
  </si>
  <si>
    <t>OBJECTIVES: To test the feasibility of a randomized controlled study design comparing epidural analgesia (EDA) with continuous wound infiltration (CWI) in respect to postoperative complications and mobility to design a future multicentre randomized controlled trial. DESIGN, SETTING, PARTICIPANTS: CWI has been developed to address drawbacks of EDA. Previous studies have established the equivalent analgesic potential of CWI compared to EDA. This is a single centre, non‐blinded pilot randomized controlled trial at a tertiary surgical centre. Patients undergoing elective non‐colorectal surgery via a midline laparotomy were randomized to EDA or CWI. Endpoints included recruitment, feasibility of assessing postoperative mobility with a pedometer and morbidity. No primary endpoint was defined and all analyses were explorative. INTERVENTIONS: CWI with local anaesthetics (experimental group) vs. thoracic EDA (control). RESULTS: Of 846 patients screened within 14 months, 71 were randomized and 62 (31 per group) included in the intention‐to‐treat analysis. Mobility was assessed in 44 of 62 patients and revealed no differences within the first 3 postoperative days. Overall morbidity did not differ between the two groups (measured via the comprehensive complication index). Median pain scores at rest were comparable between the two groups, while EDA was superior in pain treatment during movement on the first, but not on the second and third postoperative day. Duration of preoperative induction of anaesthesia was shorter with CWI than with EDA. Of 17 serious adverse events, 3 were potentially related to EDA, while none was related to CWI. CONCLUSION: This trial confirmed the feasibility of a randomized trial design to compare CWI and EDA regarding morbidity. Improvements in the education and training of team members are necessary to improve recruitment. TRIAL REGISTRATION: DRKS00008023.</t>
  </si>
  <si>
    <t>Klotz RS, S. E.Knebel, P.Probst, P.Bruckner, T.Motsch, J.Hyhlik-Dürr, A.Böckler, D.Larmann, J.Diener, M. K.et al.,. Continuous wound infiltration versus epidural analgesia for midline abdominal incisions - a randomized-controlled pilot trial (Painless-Pilot trial; DRKS Number: DRKS00008023). PloS one. 2020;15(3):e0229898.</t>
  </si>
  <si>
    <t>독일</t>
    <phoneticPr fontId="3" type="noConversion"/>
  </si>
  <si>
    <t>DRKS00008023</t>
    <phoneticPr fontId="3" type="noConversion"/>
  </si>
  <si>
    <t>elective upper abdominal surgery (including upper gastrointestinal, pancreatic, hepatobiliary, vascular and other surgery) via a midline laparotomy</t>
    <phoneticPr fontId="3" type="noConversion"/>
  </si>
  <si>
    <t>31,31</t>
    <phoneticPr fontId="3" type="noConversion"/>
  </si>
  <si>
    <t>On-Q1 PainBuster1, B.Braun, Melsungen, Germany)</t>
    <phoneticPr fontId="3" type="noConversion"/>
  </si>
  <si>
    <t>epidural analgesia</t>
    <phoneticPr fontId="3" type="noConversion"/>
  </si>
  <si>
    <t>thoracic EDA (Perifix1Komplett, Fa. B.Braun Melsungen)</t>
    <phoneticPr fontId="3" type="noConversion"/>
  </si>
  <si>
    <t>0.2% ropivacaine +sufentanil</t>
    <phoneticPr fontId="3" type="noConversion"/>
  </si>
  <si>
    <t>무치료</t>
    <phoneticPr fontId="3" type="noConversion"/>
  </si>
  <si>
    <t>싱가폴</t>
  </si>
  <si>
    <t>Othman</t>
  </si>
  <si>
    <t>Effect of Preperitoneal Versus Epidural Analgesia on Postoperative Inflammatory Response and Pain Following Radical Cystectomy: a Prospective, Randomized Trial</t>
  </si>
  <si>
    <t>328‐334</t>
  </si>
  <si>
    <t>OBJECTIVES: Continuous wound infiltration of local anesthetics has been proposed as an alternative to epidural analgesia during abdominal surgery. Cytokines have a major role in inflammatory changes caused by surgery. This study aimed to compare the effects of continuous preperitoneal versus epidural analgesia on inflammatory cytokines postoperatively. MATERIALS AND METHODS: Forty patients scheduled for radical cystectomy were included in this observer‐blinded, randomized trial; patients were randomly assigned into 2 groups to receive; continuous preperitoneal wound infiltration (PPB) or epidural analgesia (EDB). Serum levels of interleukins (IL1β, IL6, IL10, and tumor necrosis factor α) were measured at baseline (before induction of anesthesia), preinfusion (before the start of local anesthetic infusion), 6 and 24 hours postoperatively. Visual Analog Scale at rest/movement (VAS‐R/M), time to the first request of analgesia, total morphine consumption, sedation score, hemodynamics, and side effects were observed 24 hours postoperatively. RESULTS: There was a significant reduction in IL6, IL1β and increase in IL10 in PPB compared with EDB at 6 and 24 hours postoperatively and compared with preinfusion levels (P≤0.001). In EDB, a significant increase in IL1β, IL10, and tumor necrosis factor α at 6 hours compared with preinfusion levels (P≤0.002). VAS‐R/M was significantly decreased at 2, 4, 6, 8, and 12 hours in EDB compared with PPB (P≤0.014), with no significant difference in the mean time to the first request of analgesia and total morphine consumption between the 2 groups. CONCLUSION: Continuous preperitoneal analgesia better attenuated postoperative inflammatory response and provided a comparable overall analgesia to that with continuous epidural analgesia following radical cystectomy.</t>
  </si>
  <si>
    <t>Othman AHA, D. G.Abd El-Rahman, A. M.El Sherif, F. A.Mansour, S.Aboeleuon, E. Effect of Preperitoneal Versus Epidural Analgesia on Postoperative Inflammatory Response and Pain Following Radical Cystectomy: a Prospective, Randomized Trial. Clinical journal of pain. 2019;35(4):328‐34.</t>
  </si>
  <si>
    <t>NCT03002909</t>
    <phoneticPr fontId="3" type="noConversion"/>
  </si>
  <si>
    <t>open radical cystectomy</t>
    <phoneticPr fontId="3" type="noConversion"/>
  </si>
  <si>
    <t>20, 20</t>
    <phoneticPr fontId="3" type="noConversion"/>
  </si>
  <si>
    <t>continuous preperitoneal wound infiltration(PPB)</t>
    <phoneticPr fontId="3" type="noConversion"/>
  </si>
  <si>
    <t>Baxter PAINfusor catheter (MD-ON-050, Baxter International Inc., UK)</t>
    <phoneticPr fontId="3" type="noConversion"/>
  </si>
  <si>
    <t>0.25% bupivacaine +IV fentanyl?</t>
    <phoneticPr fontId="3" type="noConversion"/>
  </si>
  <si>
    <t>20ml, 14ml</t>
    <phoneticPr fontId="3" type="noConversion"/>
  </si>
  <si>
    <t>epidural analgesia (EDB)</t>
    <phoneticPr fontId="3" type="noConversion"/>
  </si>
  <si>
    <t>epidural needle (B/Braun Melsungen AG, D-34209 Melsungen, Germany)</t>
    <phoneticPr fontId="3" type="noConversion"/>
  </si>
  <si>
    <t>Kadam</t>
    <phoneticPr fontId="3" type="noConversion"/>
  </si>
  <si>
    <t>Comparison of ultrasound-guided transmuscular quadratus lumborum block catheter technique with surgical pre-peritoneal catheter for postoperative analgesia in abdominal surgery: a randomised controlled trial</t>
  </si>
  <si>
    <t>1381‐1388</t>
  </si>
  <si>
    <t>Following abdominal surgery, the provision of postoperative analgesia with local anaesthetic infusion through both transmuscular quadratus lumborum block and pre‐peritoneal catheter have been described. This study compared these two methods of postoperative analgesia following laparotomy. Eighty‐two patients 18â€“85Â years of age scheduled to undergo elective surgery were randomly allocated to receive either transmuscular quadratus lumborum block or pre‐peritoneal catheter block. In the transmuscular quadratus lumborum group, an 18‐gauge Tuohy needle was passed through the quadratus lumborum muscle under ultrasound guidance to reach its anterior aspect. A 20‐ml bolus of ropivacaine 0.375% was administered and catheters placed bilaterally. In the pre‐peritoneal catheter group, 20Â ml of ropivacaine 0.375% was infiltrated at each of three subcutaneous sub‐fascial levels, and pre‐peritoneal plane catheters were placed bilaterally. Both groups received an infusion of ropivacaine 0.2% at 5Â ml.hâˆ’1, continued up to 48Â h along with a multimodal analgesic regime that included regular paracetamol and patient‐controlled analgesia with fentanyl. The primary end‐point was postoperative pain score on coughing, assessed using a numerical rating score (0â€“10). Secondary outcomes were pain score at rest, fentanyl usage until 48Â h post‐operation, satisfaction scores and costs. There was no treatment difference between the two groups for pain score on coughing (pÂ =Â 0.24). In the transmuscular quadratus lumborum group, there was a reduction in numerical rating score at rest (pÂ =Â 0.036) and satisfaction scores on days 1 and 30 (pÂ =Â 0.004, pÂ =Â 0.006, respectively), but fentanyl usage was similar. In the transmuscular quadratus lumborum group, the highest and lowest blocks observed in the recovery area were T4 and L1, respectively. The transmuscular quadratus lumborum technique cost 574.64 Australian dollars more per patient than the pre‐peritoneal catheter technique.</t>
  </si>
  <si>
    <t>Rao Kadam VL, G.van Wijk, R. M.Hewett, P. J.Moran, J. L.Thiruvenkatarajan, V.Williams, P. J. Comparison of ultrasound-guided transmuscular quadratus lumborum block catheter technique with surgical pre-peritoneal catheter for postoperative analgesia in abdominal surgery: a randomised controlled trial. Anaesthesia. 2019;74(11):1381‐8.</t>
  </si>
  <si>
    <t>laparotomy(elective abdominal surgery with a midline incision (above and below the umbilicus))</t>
    <phoneticPr fontId="3" type="noConversion"/>
  </si>
  <si>
    <t>41,40</t>
    <phoneticPr fontId="3" type="noConversion"/>
  </si>
  <si>
    <t>Pre-peritoneal catheter (PPC) analgesia ( continuous infusion of ropivacaine)</t>
    <phoneticPr fontId="3" type="noConversion"/>
  </si>
  <si>
    <t>elastomeric infusion device (‘On Q pain relief system’ Kimberly Clark, CA, USA)</t>
    <phoneticPr fontId="3" type="noConversion"/>
  </si>
  <si>
    <t>transversus abdominis plane (TAP) block</t>
    <phoneticPr fontId="3" type="noConversion"/>
  </si>
  <si>
    <t>Sonosite X-Porte, SonoSite Inc. Bothell, WA, USA</t>
    <phoneticPr fontId="3" type="noConversion"/>
  </si>
  <si>
    <t xml:space="preserve">0.375% ropivacaine </t>
    <phoneticPr fontId="3" type="noConversion"/>
  </si>
  <si>
    <t>Beaussier MP, Y.Guechot, J.Cachanado, M.Rousseau, A.Lescot, T.Rollin, M.Aissou, M.Lefevre, J. H.Restoux, A.et al.,. Ropivacaine preperitoneal wound infusion for pain relief and prevention of incisional hyperalgesia after laparoscopic colorectal surgery: a randomized, triple-arm, double-blind controlled evaluation vs intravenous lidocaine infusion, the CATCH study. Colorectal disease. 2018;20(6):509‐19.</t>
  </si>
  <si>
    <t>10ml/h</t>
    <phoneticPr fontId="3" type="noConversion"/>
  </si>
  <si>
    <t>4ml/h</t>
    <phoneticPr fontId="3" type="noConversion"/>
  </si>
  <si>
    <t>Wu</t>
    <phoneticPr fontId="3" type="noConversion"/>
  </si>
  <si>
    <t>Postoperative local incision analgesia for acute pain treatment in patients with hepatocellular carcinoma.</t>
  </si>
  <si>
    <t>Revista da Associacao Medica Brasileira</t>
  </si>
  <si>
    <t>175-80</t>
  </si>
  <si>
    <t>Wu YF, Li XP, Yu YB, et al. Postoperative local incision analgesia for acute pain treatment in patients with hepatocellular carcinoma. Revista da Associacao Medica Brasileira 2018; 64(2): 175-80.</t>
  </si>
  <si>
    <t>liver cancer resection</t>
  </si>
  <si>
    <t>20,20,20</t>
    <phoneticPr fontId="3" type="noConversion"/>
  </si>
  <si>
    <t>local incision analgesia(LIA)</t>
    <phoneticPr fontId="3" type="noConversion"/>
  </si>
  <si>
    <t>external elastic transfusion pump (model TJPS120-1-100-2)</t>
    <phoneticPr fontId="3" type="noConversion"/>
  </si>
  <si>
    <t>0.25% ropivacaine</t>
    <phoneticPr fontId="3" type="noConversion"/>
  </si>
  <si>
    <t>intravenous patient-controlled analgesia (PCA)</t>
    <phoneticPr fontId="3" type="noConversion"/>
  </si>
  <si>
    <t>fentanyl solution</t>
    <phoneticPr fontId="3" type="noConversion"/>
  </si>
  <si>
    <t>control(tramadol hydrochloride injection)</t>
    <phoneticPr fontId="3" type="noConversion"/>
  </si>
  <si>
    <t>tramadol hydrochloride</t>
  </si>
  <si>
    <t>Ammianickal</t>
  </si>
  <si>
    <t>Comparing epidural and wound infiltration analgesia for total abdominal hysterectomy: a randomised controlled study</t>
    <phoneticPr fontId="3" type="noConversion"/>
  </si>
  <si>
    <t>Indian journal of anaesthesia</t>
  </si>
  <si>
    <t>759‐764</t>
  </si>
  <si>
    <t>Background and Aims: Continuous wound infiltration (CWI) is emerging as an alternative to continuous epidural infusion (CEI). This study compared postoperative pain scores of CEI with CWI in patients undergoing total abdominal hysterectomy (TAH). Methods: This prospective randomised controlled trial included 102 patients planned for TAH who were randomised into either Group E (CEI) or Group L (CWI). The catheter (epidural/wound infiltration) was inserted in Group E before induction) and Group L at the end of surgery. General anaesthesia was administered according to standard protocol. At the end of surgery, both groups received 10 mL bolus of 0.2% ropivacaine followed by infusion at 6 mL/h through the respective catheters. They also received intravenous patient‐controlled analgesia with morphine. The primary outcome was the visual analogue score at rest (VASR) and at deep breathing (VASDB) post‐operatively. Secondary outcomes were post‐operative morphine consumption, side effects and patient satisfaction. Results: The mean VASR between two groups were comparable up to 8 h. Group E showed significantly reduced VASR compared to Group L at 12 h (2.32 ± 0.59 vs 2.62 ± 0.67, P = 0.019) and 24 h (2.30 ± 0.58 vs 2.62 ± 0.57, P = 0.006). Group E showed significantly reduced VASDB compared to Group L at 5 min and from 4 to 24 h. Total morphine consumption, side effects and patient satisfaction were comparable. Conclusion: We conclude that CEI is a superior analgesic technique compared to CWI in total abdominal hysterectomy in terms of reduced pain scores.</t>
  </si>
  <si>
    <t>Ammianickal PLT, C. R.Balachander, H.Subbaiah, M.Pankaj Kumar, N. C. Comparing epidural and wound infiltration analgesifor total abdominal hysterectomy: a randomised controlled study. Indian journal of anaesthesia. 2018;62(10):759‐64.</t>
  </si>
  <si>
    <t>abdominal hysterectomy</t>
    <phoneticPr fontId="3" type="noConversion"/>
  </si>
  <si>
    <t>Continuous wound infiltration</t>
    <phoneticPr fontId="3" type="noConversion"/>
  </si>
  <si>
    <t xml:space="preserve">wound infiltration catheter (Pajunk Infiltra Long™, Medizintechnologie, Germany) </t>
    <phoneticPr fontId="3" type="noConversion"/>
  </si>
  <si>
    <t>0.2% ropivacaine +IV PCA(morphine)+oral(20 mg famotidine, 10 mg metoclopramide and 5 mg diazepam)</t>
    <phoneticPr fontId="3" type="noConversion"/>
  </si>
  <si>
    <t>10ml, 6ml/h</t>
    <phoneticPr fontId="3" type="noConversion"/>
  </si>
  <si>
    <t>epidural catheter (Smiths Medical™ India Pvt Ltd)</t>
  </si>
  <si>
    <t>0.2% ropivacaine +IV PCA(morphine) +oral(20 mg famotidine, 10 mg metoclopramide and 5 mg diazepam)</t>
    <phoneticPr fontId="3" type="noConversion"/>
  </si>
  <si>
    <t>Mouawad</t>
  </si>
  <si>
    <t>Pain control with continuous infusion preperitoneal wound catheters versus continuous epidural analgesia in colon and rectal surgery: a randomized controlled trial</t>
  </si>
  <si>
    <t>570‐576</t>
  </si>
  <si>
    <t>OBJECTIVE: To compare continuous infusion preperitoneal wound catheters (CPA) versus continuous epidural analgesia (CEA) after elective colorectal surgery. METHODS: An open‐label equivalence trial randomizing patients to CPA or CEA. Primary outcomes were postoperative pain as determined by numeric pain scores and supplemental narcotic analgesia requirements. Secondary outcomes included incidence of complications and patient health status measured with the SF‐36 Health Survey (Acute Form). RESULTS: 98 patients were randomized [CPA (N = 50, 51.0%); CEA (N = 48, 49.0%)]. 90 patients were included [ CPA 46 (51.1%); CEA 44 (48.9%)]. Pain scores were significantly higher in the CPA group in the PACU (p = 0.04) and on the day of surgery (p &lt; 0.01) as well as supplemental narcotic requirements on POD 0 (p = 0.02). No significant differences were noted in postoperative complications between groups, aggregate SF‐36 scores and SF‐36 subscale scores. CONCLUSIONS: Continuous epidural analgesia provided superior pain control following colorectal surgery in the PACU and on the day of surgery. The secondary endpoints of return of bowel function, length of stay, and adjusted SF‐36 were not affected by choice of peri‐operative pain control.</t>
  </si>
  <si>
    <t>Mouawad NJL, S. W.Kaoutzanis, C.Welch, K.Winter, S.Lampman, R.McCord, M.Hoskins, K. A.Cleary, R. K. Pain control with continuous infusion preperitoneal wound catheters versus continuous epidural analgesia in colon and rectal surgery: a randomized controlled trial. American journal of surgery. 2018;215(4):570‐6.</t>
  </si>
  <si>
    <t>NCT01552226</t>
    <phoneticPr fontId="3" type="noConversion"/>
  </si>
  <si>
    <t>46,44</t>
    <phoneticPr fontId="3" type="noConversion"/>
  </si>
  <si>
    <t>continuous infusion preperitoneal wound catheters (CPA)</t>
    <phoneticPr fontId="3" type="noConversion"/>
  </si>
  <si>
    <t>ON-Q Painbuster Pump (*ON-Q® PainBuster® Post-Op Pain Relief System, I-Flow Corporation),</t>
    <phoneticPr fontId="3" type="noConversion"/>
  </si>
  <si>
    <t>4-5ml/h</t>
    <phoneticPr fontId="3" type="noConversion"/>
  </si>
  <si>
    <t xml:space="preserve">continuous epidural analgesia (CEA) </t>
    <phoneticPr fontId="3" type="noConversion"/>
  </si>
  <si>
    <t xml:space="preserve"> Hospira Gemstar pump (Hospira, Lake Forest, Illinois)</t>
    <phoneticPr fontId="3" type="noConversion"/>
  </si>
  <si>
    <t>Araújo</t>
  </si>
  <si>
    <t>Pain Management, Local Infection, Satisfaction, Adverse Effects and Residual Pain after Major Open Abdominal Surgery: epidural versus Continuous wound Infusion (PAMA Trial)</t>
  </si>
  <si>
    <t>Acta medica portuguesa</t>
  </si>
  <si>
    <t>683‐690</t>
  </si>
  <si>
    <t>INTRODUCTION: The Management of postoperative pain after abdominal surgery is a major challenge to the anesthesiologist. The optimization of postoperative analgesia improves prognosis contributing also to patient satisfaction and reducing morbidity and mortality. The aim of this randomized control study is to perform the comparative analysis in terms of effectiveness of an unconventional and still poorly technique implemented, continuous wound infusion, and the currently most applied and gold standard technique, epidural analgesia, in the postoperative period after abdominal surgery. MATERIAL AND METHODS: Fifty patients, previously subjected to abdominal surgery by median laparotomy with xifo‐pubic incision were randomized to receive postoperative analgesia via epidural (n = 25) or via continuous wound infusion (n = 25) during 48 hours. The primary outcome was analysis of pain at rest (&lt; 4/10 numerical pain scale) after 24 hours postoperatively. Scores of pain at six, 12 and 48 hours and three months after surgery were also evaluated, as well as the incidence of adverse effects 48 hours postoperatively. RESULTS: The proportion of patients with successful control of postoperative pain was 84% against 60% with epidural analgesia and continuous wound infusion, respectively. Within the continuous wound infusion group with uncontrolled pain, all patients rated the pain below 6/10 24 hours postoperatively. The incidence of nausea, vomiting, pruritus or íleus was lower in the continuous wound infusion group, with statistically significant results for recovery of intestinal function. There was one case of systemic local anesthetic toxicity with an episode of frequent ventricular extrasystoles without hemodynamic instability, which ceased after suspension of continuous epidural infusion of local anesthetic. DISCUSSION: This study suggests that continuous wound infusion is the technique with most efficacy and safety, being even better than epidural analgesia in postoperative pain control after major abdominal surgery. This technique is associated with better analgesia, lower incidence of side effects, high level of satisfaction and no residual pain, contributing to enhanced recovery. CONCLUSION: Continuous wound infusion is an effective technique, which should be implemented for analgesia after major abdominal surgery, with advantages when compared with epidural analgesia, especially low incidence of adverse effects. Registration: Trial not registered.</t>
  </si>
  <si>
    <t>Araújo R. Pain Management, Local Infection, Satisfaction, Adverse Effects and Residual Pain after Major Open Abdominal Surgery: epidural versus Continuous wound Infusion (PAMA Trial). Acta medica portuguesa. 2017;30(10):683‐90.</t>
  </si>
  <si>
    <t>포르투갈</t>
    <phoneticPr fontId="3" type="noConversion"/>
  </si>
  <si>
    <t>Open Abdominal Surgery</t>
    <phoneticPr fontId="3" type="noConversion"/>
  </si>
  <si>
    <t>PAINfusor® 30; Baxter Healthcare SA</t>
    <phoneticPr fontId="3" type="noConversion"/>
  </si>
  <si>
    <t>Portex®, Smiths Medical (Tuohy 18G needle) epidural pack</t>
    <phoneticPr fontId="3" type="noConversion"/>
  </si>
  <si>
    <t>Lalmand MW, M.Fils, J. F.Van der Linden, P. Continuous Ropivacaine Subfascial wound Infusion Compared With Intrathecal Morphine for Postcesarean Analgesia: a Prospective, Randomized Controlled, Double-Blind Study. Anesthesia and analgesia. 2017;125(3):907‐12.</t>
  </si>
  <si>
    <t>10 mg bupivacaine 0.5% HB (2 mL) + 5 μg of sufentanil (1mL) + 0.1 mL NaCl 0.9% intrathecally and a bolus of 15 mL of 0.2% ropivacaine through the multiholed catheter, which was connected to an elastomeric pump infusor delivering ropivacaine 0.2% at a rate of 10 mL/h for 30 hours</t>
    <phoneticPr fontId="3" type="noConversion"/>
  </si>
  <si>
    <t>10 mg bupivacaine 0.5% HB (2 mL) + 5 μg of sufentanil (1 mL) + 100 μg of morphine (0.1 mL) intrathecally and a bolus of 15mL of NaCl 0.9% through the multiholed catheter, which was connected to an elastomeric pump infuser delivering NaCl 0.9% at a rate of 10 mL/h for 30 hours</t>
    <phoneticPr fontId="3" type="noConversion"/>
  </si>
  <si>
    <t>Capdevila</t>
    <phoneticPr fontId="3" type="noConversion"/>
  </si>
  <si>
    <t>Effectiveness of Epidural Analgesia, Continuous Surgical Site Analgesia, and Patient-Controlled Analgesic Morphine for Postoperative Pain Management and Hyperalgesia, Rehabilitation, and Health-Related Quality of Life After Open Nephrectomy: a Prospective, Randomized, Controlled Study</t>
  </si>
  <si>
    <t>336‐345</t>
  </si>
  <si>
    <t>BACKGROUND: There is no widely recognized effective technique to optimally reduce pain scores and prevent persistent postoperative pain after nephrectomy. We compared continuous surgical site analgesia (CSSA), epidural analgesia (EA), and a control group (patient‐controlled analgesic morphine) in patients undergoing open nephrectomy. METHODS: Sixty consecutive patients were randomized to be part of EA, CSSA, or control groups postoperatively for 72 hours. All patients received patient‐controlled analgesic morphine, if needed. Hyperalgesia was assessed on the first, second, and third postoperative days. Chronic pain characteristics and quality of life were analyzed at 1 and 3 months. The primary outcome was the pain score at 24 hours. Secondary outcomes were morphine consumption, postoperative rehabilitation, hyperalgesia, chronic pain incidence, and quality‐of‐life parameters. RESULTS: At 24 hours, mean ± standard deviation pain values at rest (2.4 ± 1.7, 2.2 ± 1.2, and 4.2 ± 1.2, respectively, in EA, CSSA, and control groups, P &lt;.001) and during coughing was lower in the EA and CSSA groups. Total morphine consumption was higher in the control group. Rehabilitation parameters improved sooner in the EA and CSSA groups. Median values of area of hyperalgesia differed at 48 hours between the EA group and the control group (36.4 cm) and (52 cm) (P = .01) and at 72 hours among the EA group, CSSA group, and the control group (40 cm, 39.5 cm, and 59 cm, respectively; P = .002). CSSA reduced the severity of pain and hyperalgesia at 1 month and optimized quality of life 3 months after surgery (role physical scores, P = .005). CONCLUSIONS: CSSA and EA significantly improve postoperative analgesia, reduce postoperative morphine consumption, area of wound hyperalgesia, and accelerate patient rehabilitation after open nephrectomy. CSSA significantly reduces the severity of residual pain 1 month after surgery and optimizes quality‐of‐life parameters 3 months after surgery.</t>
  </si>
  <si>
    <t>Capdevila XM, S.Plasse, C.Peshaud, J. L.Molinari, N.Dadure, C.Bringuier, S. Effectiveness of Epidural Analgesia, Continuous Surgical Site Analgesia, and Patient-Controlled Analgesic Morphine for Postoperative Pain Management and Hyperalgesia, Rehabilitation, and Health-Related Quality of Life After Open Nephrectomy: a Prospective, Randomized, Controlled Study. Anesthesia and analgesia. 2017;124(1):336‐45.</t>
  </si>
  <si>
    <t>3,4</t>
    <phoneticPr fontId="3" type="noConversion"/>
  </si>
  <si>
    <t>19,20,20</t>
    <phoneticPr fontId="3" type="noConversion"/>
  </si>
  <si>
    <t>continuous surgical site analgesia(CSSA)</t>
    <phoneticPr fontId="3" type="noConversion"/>
  </si>
  <si>
    <t xml:space="preserve">Painfusor(Baxter Company, Maurepas, France) </t>
    <phoneticPr fontId="3" type="noConversion"/>
  </si>
  <si>
    <t xml:space="preserve">0.2% ropivacaine </t>
    <phoneticPr fontId="3" type="noConversion"/>
  </si>
  <si>
    <t>5ml/h</t>
    <phoneticPr fontId="3" type="noConversion"/>
  </si>
  <si>
    <t>epidural analgesia (EA)</t>
    <phoneticPr fontId="3" type="noConversion"/>
  </si>
  <si>
    <t>patient-controlled analgesic morphine</t>
    <phoneticPr fontId="3" type="noConversion"/>
  </si>
  <si>
    <t>paracetamol, nefopam, and PCA morphine</t>
    <phoneticPr fontId="3" type="noConversion"/>
  </si>
  <si>
    <t>Telletxea</t>
    <phoneticPr fontId="3" type="noConversion"/>
  </si>
  <si>
    <t>Analgesia with interfascial continuous wound infiltration after laparoscopic colon surgery: a randomized clinical trial</t>
  </si>
  <si>
    <t>Revista espanola de anestesiologia y reanimacion</t>
  </si>
  <si>
    <t>197‐206</t>
  </si>
  <si>
    <t>OBJECTIVES: For major laparoscopic surgery, as with open surgery, a multimodal analgesia plan can help to control postoperative pain. Placing a wound catheter intraoperatively following colon surgery could optimize the control of acute pain with less consumption of opioids and few adverse effects. METHODS: We conducted a prospective, randomized, study of patients scheduled to undergo laparoscopic colon surgery for cancer in Galdakao‐Usansolo Hospital from January 2012 to January 2013. Patients were recruited and randomly allocated to wound catheter placement plus standard postoperative analgesia or standard postoperative analgesia alone. A physician from the acute pain management unit monitored all patients for pain at multiple points over the first 48 hours after surgery. The primary outcome variables were verbal numeric pain scale scores and amount of intravenous morphine used via patient controlled infusion. RESULTS: 92 patients were included in the study, 43 had a wound catheter implanted and 49 did not. Statistically significant differences in morphine consumption were observed between groups throughout the course of the treatment period. The mean total morphine consumption at the end of the study was 5.63±5.02mg among wound catheter patients and 21. 86±17.88mg among control patients (P=.0001). wound catheter patients had lower pain scale scores than control patients throughout the observation period. No adverse effects associated with the wound catheter technique were observed. The wound catheter group showed lower hospital stays with statistically significant difference (P=.02). CONCLUSIONS: In patients undergoing laparoscopic colon surgery, continuous infusion of local anaesthetics through interfascial wound catheters during the first 48h aftersurgery reduced the level of perceived pain and also reduced parenteral morphine consumption with no associated adverse effects and lower hospital stays.</t>
  </si>
  <si>
    <t>Telletxea SG, J.Portugal, V.Alvarez, R.Aguirre, U.Anton, A.Arizaga, A. Analgesia with interfascial continuous wound infiltration after laparoscopic colon surgery: a randomized clinical trial. Revista espanola de anestesiologia y reanimacion. 2016;63(4):197‐206.</t>
  </si>
  <si>
    <t>NCT02223533</t>
  </si>
  <si>
    <t>laparoscopic colon surgery(right hemicolectomy, left hemicolectomy and sigmoidectomy)</t>
    <phoneticPr fontId="3" type="noConversion"/>
  </si>
  <si>
    <t>43,49</t>
    <phoneticPr fontId="3" type="noConversion"/>
  </si>
  <si>
    <t>interfascial continuous wound infiltration +standard postoperative analgesia</t>
    <phoneticPr fontId="3" type="noConversion"/>
  </si>
  <si>
    <t>Pajunk InfiltraLong® catheter</t>
    <phoneticPr fontId="3" type="noConversion"/>
  </si>
  <si>
    <t>0.25% levobupivacaine +PCA(morphine)</t>
    <phoneticPr fontId="3" type="noConversion"/>
  </si>
  <si>
    <t>standard postoperative analgesia</t>
    <phoneticPr fontId="3" type="noConversion"/>
  </si>
  <si>
    <t>29,30</t>
    <phoneticPr fontId="3" type="noConversion"/>
  </si>
  <si>
    <t>IV PCA</t>
    <phoneticPr fontId="3" type="noConversion"/>
  </si>
  <si>
    <t>Lee</t>
    <phoneticPr fontId="3" type="noConversion"/>
  </si>
  <si>
    <t>Randomized trial of subfascial infusion of ropivacaine for early recovery in laparoscopic colorectal cancer surgery</t>
    <phoneticPr fontId="3" type="noConversion"/>
  </si>
  <si>
    <t>Korean journal of anesthesiology</t>
  </si>
  <si>
    <r>
      <t>604</t>
    </r>
    <r>
      <rPr>
        <sz val="11"/>
        <color theme="1"/>
        <rFont val="맑은 고딕"/>
        <family val="2"/>
        <charset val="129"/>
        <scheme val="minor"/>
      </rPr>
      <t>‐</t>
    </r>
    <r>
      <rPr>
        <sz val="11"/>
        <color theme="1"/>
        <rFont val="맑은 고딕"/>
        <family val="3"/>
        <charset val="129"/>
        <scheme val="minor"/>
      </rPr>
      <t>613</t>
    </r>
  </si>
  <si>
    <t>Background: There is a need for investigating the analgesic method as part of early recovery after surgery tailored for laparoscopic colorectal cancer (LCRC) surgery. In this randomized trial, we aimed to investigate the analgesic efficacy of an inverse “v” shaped bilateral, subfascial ropivacaine continuous infusion in LCRC surgery. Methods: Forty two patients undergoing elective LCRC surgery were randomly allocated to one of two groups to receive either 0.5% ropivacaine continuous infusion at the subfascial plane (n = 20, R group) or fentanyl intravenous patient con­trolled analgesia (IV PCA) (n = 22, F group) for postoperative 72 hours. The primary endpoint was the visual analogue scores (VAS) when coughing at postoperative 24 hours. Secondary end points were the VAS at 1, 6, 48, and 72 hours, time to first flatus, time to first rescue meperidine requirement, rescue meperidine consumption, length of hospital stay, postoperative nausea and vomiting, sedation, hypotension, dizziness, headache, and wound complications. Results: The VAS at rest and when coughing were similar between the groups throughout the study. The time to first gas passage and time to first rescue meperidine at ward were significantly shorter in the R group compared to the F group (P = 0.010). Rescue meperidine was administered less in the R group; however, without statistical significance. Other study parameters were not different between the groups. Conclusions: Ropivacaine continuous infusion with an inverse “v” shaped bilateral, subfascial catheter placement showed significantly enhanced bowel recovery and analgesic efficacy was not different from IV PCA in LCRC surgery.</t>
  </si>
  <si>
    <r>
      <t>Lee SHS, W. S.Kim, G. E.Kim, H. C.Jun, J. H.Lee, J. Y.Shin, B. S.Yoo, H.Jung, S. H.Kim, J.et al.,. Randomized trial of subfascial infusion of ropivacaine for early recovery in laparoscopic colorectal cancer surgery. Korean journal of anesthesiology. 2016;69(6):604</t>
    </r>
    <r>
      <rPr>
        <sz val="11"/>
        <color theme="1"/>
        <rFont val="맑은 고딕"/>
        <family val="2"/>
        <charset val="129"/>
        <scheme val="minor"/>
      </rPr>
      <t>‐</t>
    </r>
    <r>
      <rPr>
        <sz val="11"/>
        <color theme="1"/>
        <rFont val="맑은 고딕"/>
        <family val="3"/>
        <charset val="129"/>
        <scheme val="minor"/>
      </rPr>
      <t>13.</t>
    </r>
  </si>
  <si>
    <t>ACTRN12611000183987.</t>
    <phoneticPr fontId="3" type="noConversion"/>
  </si>
  <si>
    <t>laparoscopic colorectal cancer (LCRC) surgery</t>
    <phoneticPr fontId="3" type="noConversion"/>
  </si>
  <si>
    <t xml:space="preserve">20,22 </t>
    <phoneticPr fontId="3" type="noConversion"/>
  </si>
  <si>
    <t>continuous infusion at the subfascial plane</t>
    <phoneticPr fontId="3" type="noConversion"/>
  </si>
  <si>
    <t>On-Q PainbusterTM(I-Flow Corp., Lake Forest, CA, USA)</t>
    <phoneticPr fontId="3" type="noConversion"/>
  </si>
  <si>
    <t>0.5% ropivacaine</t>
  </si>
  <si>
    <t>intravenous patient controlled analgesia (IV PCA)</t>
    <phoneticPr fontId="3" type="noConversion"/>
  </si>
  <si>
    <r>
      <t>IV PCA pump (AutoMed</t>
    </r>
    <r>
      <rPr>
        <sz val="11"/>
        <color theme="1"/>
        <rFont val="Segoe UI Symbol"/>
        <family val="2"/>
      </rPr>
      <t>Ⓡ</t>
    </r>
    <r>
      <rPr>
        <sz val="11"/>
        <color theme="1"/>
        <rFont val="맑은 고딕"/>
        <family val="2"/>
        <charset val="129"/>
        <scheme val="minor"/>
      </rPr>
      <t>3200, Ace Medical, Korea)</t>
    </r>
    <phoneticPr fontId="3" type="noConversion"/>
  </si>
  <si>
    <t>fentanyl</t>
    <phoneticPr fontId="3" type="noConversion"/>
  </si>
  <si>
    <t>Mungroop</t>
  </si>
  <si>
    <t>Continuous wound infiltration versus epidural analgesia after hepato-pancreato-biliary surgery (POP-UP): a randomised controlled, open-label, non-inferiority trial</t>
  </si>
  <si>
    <t>The lancet. Gastroenterology &amp; hepatology</t>
  </si>
  <si>
    <t>105‐113</t>
  </si>
  <si>
    <t>BACKGROUND: Epidural analgesia is the international standard for pain treatment in abdominal surgery. Although some studies have advocated continuous wound infiltration with local anaesthetics, robust evidence is lacking, especially on patient‐reported outcome measures. We aimed to determine the effectiveness of continuous wound infiltration in hepato‐pancreato‐biliary surgery. METHODS: In this randomised controlled, open label, non‐inferiority trial (POP‐UP), we enrolled adult patients undergoing hepato‐pancreato‐biliary surgery by subcostal or midline laparotomy in two Dutch hospitals. Patients were centrally randomised (1:1) to receive either pain treatment with continuous wound infiltration using bupivacaine plus patient‐controlled analgesia with morphine or to receive (patient‐controlled) epidural analgesia with bupivacaine and sufentanil. All patients were treated within an enhanced recovery setting. Randomisation was stratified by centre and type of incision. The primary outcome was the mean Overall Benefit of Analgesic Score (OBAS) from day 1‐5, a validated composite endpoint of pain scores, opioid side‐effects, and patient satisfaction (range 0 [best] to 28 [worst]). Analysis was per‐protocol. The non‐inferiority limit of the mean difference was + 3·0. This trial is registered with the Netherlands Trial Registry, number NTR4948. FINDINGS: Between Jan 20, 2015, and Sept 16, 2015, we randomly assigned 105 eligible patients: 53 to receive continuous wound infiltration and 52 to receive epidural analgesia. One patient in the continuous wound infiltration group discontinued treatment, as did five in the epidural analgesia group; of these five patients, preoperative placement failed in three (these patients were treated with continuous wound infiltration instead), one patient refused an epidural, and data for the primary endpoint was lost for one. Thus, 55 patients were included in the continuous wound infiltration group and 47 in the epidural analgesia group for the per‐protocol analyses. Mean OBAS was 3·8 (SD 2·4) in the continuous wound infiltration group versus 4·4 (2·2) in the epidural group (mean difference ‐0·62, 95% CI ‐1·54 to 0·30). Because the upper bound of the one‐sided 95% CI did not exceed +3·0, non‐inferiority was shown. Four (7%) patients in the continuous wound infiltration group and five (11%) of those in the epidural group had an adverse event. One patient in the continuous wound infiltration group had a serious adverse event (temporary hypotension and arrhythmia after bolus injection); no serious adverse events were noted in the epidural group. INTERPRETATION: These data suggest that continuous wound infiltration is non‐inferior to epidural analgesia in hepato‐pancreato‐biliary surgery within an enhanced recovery setting. Further large‐scale trials are required to make a definitive assessment of non‐inferiority. FUNDING: Academic Medical Centre, Amsterdam, Netherlands.</t>
  </si>
  <si>
    <t>Mungroop THV, D. P.Busch, O. R.van Dieren, S.van Gulik, T. M.Karsten, T. M.de Castro, S. M.Godfried, M. B.Thiel, B.Hollmann, M. W.et al.,. Continuous wound infiltration versus epidural analgesia after hepato-pancreato-biliary surgery (POP-UP): a randomised controlled, open-label, non-inferiority trial. The lancet Gastroenterology &amp; hepatology. 2016;1(2):105‐13.</t>
  </si>
  <si>
    <t>네덜란드</t>
    <phoneticPr fontId="3" type="noConversion"/>
  </si>
  <si>
    <t>NTR4948</t>
    <phoneticPr fontId="3" type="noConversion"/>
  </si>
  <si>
    <t>subcostal or midline laparotomy for hepato-pancreato-biliary</t>
    <phoneticPr fontId="3" type="noConversion"/>
  </si>
  <si>
    <t>55,47</t>
    <phoneticPr fontId="3" type="noConversion"/>
  </si>
  <si>
    <t>Baxter LV5 INfusor and PAINfusor; Baxter Healthcare International Inc, Deerfield, IL 60015 USA)</t>
    <phoneticPr fontId="3" type="noConversion"/>
  </si>
  <si>
    <t>0.25% bupivacaine +PCA(morphine)</t>
    <phoneticPr fontId="3" type="noConversion"/>
  </si>
  <si>
    <t>(patient-controlled) epidural analgesia</t>
    <phoneticPr fontId="3" type="noConversion"/>
  </si>
  <si>
    <t>0.125% bupivacaine + sufentanil</t>
    <phoneticPr fontId="3" type="noConversion"/>
  </si>
  <si>
    <t>Elshamaa</t>
  </si>
  <si>
    <t>Bupivacaine constant continuous surgical wound infusion versus continuous epidural infusion for post cesarean section pain, randomized placebo-controlled study</t>
  </si>
  <si>
    <t>Egyptian journal of anaesthesia</t>
  </si>
  <si>
    <t>541‐547</t>
  </si>
  <si>
    <t>Background Cesarean section is considered as one of the most commonly done surgical procedures, which have a rising rate of performance. Postoperative pain may lead to poor patient satisfaction and interfere with early rehabilitation. Increasing evidence is now suggesting that less invasive regional analgesic techniques may be as beneficial as epidural analgesia. This study aimed to compare efficacy, safety and side effect of bupivacaine continuous wound infusion using constant flow PainFusor system with epidural infusion for post‐cesarean section analgesia. Methods 60 patients, ASA physical status I &amp; II, aged 19–42 years, with full‐term pregnancy undergoing elective cesarean section were randomly divided into two groups. All patients enrolled in the study performed cesarean section under standardized protocol of general anesthesia. Group A patients received continuous surgical wound infiltration, while group B patients received bupivacaine continuous epidural infusion. Pain was assessed using Visual analogue scale (VAS). Diclofenac sodium 75 mg was administered IM as a rescue analgesic. Results The current study showed no significant difference between the two groups in the hemodynamic parameters, respiratory parameters as well as pain scores at rest during the whole period of study. Side effects were statistically non‐significant, and only patients who requested analgesia were significantly higher in group A. Furthermore, pain VAS scores on mobilization were significantly lower in group B during the first postoperative day. Conclusion The current study demonstrated that bupivacaine administered by continuous epidural infusion provided a significantly lower pain scores with mobilization, and hence better analgesia for post cesarean section pain in the first postoperative day compared to continuous bupivacaine wound infusion through fenestrated catheter using the constant flow PainFusor system.</t>
  </si>
  <si>
    <t>Elshamaa HAI, M. Bupivacaine constant continuous surgical wound infusion versus continuous epidural infusion for post cesarean section pain, randomized placebo-controlled study. Egyptian journal of anaesthesia. 2016;32(4):541‐7.</t>
  </si>
  <si>
    <t>continuous surgical wound infusion</t>
    <phoneticPr fontId="3" type="noConversion"/>
  </si>
  <si>
    <t>PainFusor system (Baxter LV5 INfusor and PAINfusor; Baxter Healthcare International Inc, Deer field, IL 60015 USA)</t>
    <phoneticPr fontId="3" type="noConversion"/>
  </si>
  <si>
    <t>0.25% bupivacaine(CWI) + saline(epidural)</t>
    <phoneticPr fontId="3" type="noConversion"/>
  </si>
  <si>
    <r>
      <t>0.125% bupivacaine with fentanyl 2</t>
    </r>
    <r>
      <rPr>
        <sz val="11"/>
        <color theme="1"/>
        <rFont val="맑은 고딕"/>
        <family val="3"/>
        <charset val="129"/>
      </rPr>
      <t>㎍</t>
    </r>
    <r>
      <rPr>
        <sz val="11"/>
        <color theme="1"/>
        <rFont val="맑은 고딕"/>
        <family val="2"/>
        <charset val="129"/>
        <scheme val="minor"/>
      </rPr>
      <t>(epidural) + saline (CWI)</t>
    </r>
    <phoneticPr fontId="3" type="noConversion"/>
  </si>
  <si>
    <t>Hotta</t>
    <phoneticPr fontId="3" type="noConversion"/>
  </si>
  <si>
    <t>Comparison of the analgesic effect between continuous wound infiltration and single-injection transversus abdominis plane block after gynecologic laparotomy</t>
  </si>
  <si>
    <t>Journal of anesthesia</t>
  </si>
  <si>
    <t>31‐38</t>
  </si>
  <si>
    <t>Purpose: Both single‐injection transversus abdominis plane (TAP) block and continuous wound infiltration (CWI) provide postoperative analgesia, but no study has compared the two regional techniques. We tested the hypothesis that CWI is more effective for controlling postoperative pain compared with single‐injection TAP block after laparotomy. Methods: We conducted a prospective randomized study of patients undergoing gynecologic laparotomy with midline incision through the umbilicus under general anesthesia. The patients were allocated to receive either single‐injection TAP block (TAP group) or CWI (CWI group) for postoperative analgesia. All patients received intravenous patient‐controlled analgesia with morphine and intravenous flurbiprofen twice daily after surgery. Postoperative pain at rest and on coughing, postoperative morphine consumption, incidence of postoperative nausea and vomiting (PONV), pruritus and urinary retention, ambulation, and satisfaction score were recorded. Patients were assessed at 3 h after surgery and twice daily on postoperative days (POD) 1 and 2. Results: Data of 54 patients were analyzed. Compared to the TAP group (n = 27), pain score on coughing was significantly lower in the CWI group (n = 27) on POD1 and POD2 (P &lt; 0.05). Pain score on coughing at 3 h after surgery, pain score at rest at all assessed time points, morphine consumption, incidence of PONV, pruritus and urinary retention, ambulation, and satisfaction score were not different between the two groups. Conclusion: CWI reduced pain on coughing after the day of surgery compared with single‐injection TAP block when performed as part of multimodal analgesia in patients undergoing gynecologic laparotomy.</t>
  </si>
  <si>
    <t>Hotta KI, S.Taira, K.Sata, N.Tamai, K.Takeuchi, M. Comparison of the analgesic effect between continuous wound infiltration and single-injection transversus abdominis plane block after gynecologic laparotomy. Journal of anesthesia. 2016;30(1):31‐8.</t>
  </si>
  <si>
    <t>일본</t>
    <phoneticPr fontId="3" type="noConversion"/>
  </si>
  <si>
    <t>gynecologic laparotomy</t>
    <phoneticPr fontId="3" type="noConversion"/>
  </si>
  <si>
    <t>27,27</t>
    <phoneticPr fontId="3" type="noConversion"/>
  </si>
  <si>
    <t>continuous wound infiltration(CWI)</t>
    <phoneticPr fontId="3" type="noConversion"/>
  </si>
  <si>
    <t>Pain clinic Set®, Hakko, Chikuma, Nagano, Japan</t>
    <phoneticPr fontId="3" type="noConversion"/>
  </si>
  <si>
    <t>0.25% levobupivacaine</t>
    <phoneticPr fontId="3" type="noConversion"/>
  </si>
  <si>
    <t>0.19 % levobupivacaine at 6 ml/h</t>
    <phoneticPr fontId="3" type="noConversion"/>
  </si>
  <si>
    <t>60h(CWI)</t>
    <phoneticPr fontId="3" type="noConversion"/>
  </si>
  <si>
    <t>Klasen</t>
  </si>
  <si>
    <t>Postoperative analgesia after caesarean section with transversus abdominis plane block or continuous infiltration wound catheter: a randomized clinical trial. TAP vs. infiltration after caesarean section</t>
  </si>
  <si>
    <t>Anaesthesia, critical care &amp; pain medicine</t>
  </si>
  <si>
    <t>401‐406</t>
  </si>
  <si>
    <t>OBJECTIVE: Single shot transversus abdominis plane (TAP) block and continuous local anesthetic infiltration wound catheter (CLAIWC) decreased the morphine consumption after caesarean section. The aim of this study was to compare the analgesic efficacy of CLAIWC and ultrasound‐guided TAP block. METHOD: Sixty patients undergoing caesarean section were prospectively randomized. After the caesarean section, the postoperative analgesia was randomized to either a CLAIWC localized below the fascia with an elastomeric pump for 48hours or a bilateral ultrasound‐guided TAP block with injection of ropivacaine. Every patient had a morphine pump patient‐controlled analgesia. The primary outcome was the morphine consumption during the first 48hours. Secondary outcomes were pain score levels, adverse effects of opioids, and patient satisfaction. Variables were collected during 48hours after the caesarean section. RESULTS: Median cumulative 48‐hour morphine consumption was 17 [8‐51] mg in the TAP group versus 21 [7‐34] mg in the CLAIWC group (P=0.3). We did not find a difference between the groups regarding pain, side effects and satisfaction scores. CONCLUSION: As part of a multimodal analgesic regimen, there is no significant difference between the TAP block and CLAIWC for postoperative analgesia after a caesarean section.</t>
  </si>
  <si>
    <t>Klasen FB, A.Antonini, F.Dazeas, E.Bretelle, F.Martin, C.Baumstarck, K.Leone, M. Postoperative analgesia after caesarean section with transversus abdominis plane block or continuous infiltration wound catheter: a randomized clinical trial. TAP vs. infiltration after caesarean section. Anaesthesia, critical care &amp; pain medicine. 2016;35(6):401‐6.</t>
  </si>
  <si>
    <t>NCT02184559</t>
  </si>
  <si>
    <t>29,25</t>
    <phoneticPr fontId="3" type="noConversion"/>
  </si>
  <si>
    <t xml:space="preserve">continuous local anesthetic infiltration wound catheter (CLAIWC) </t>
    <phoneticPr fontId="3" type="noConversion"/>
  </si>
  <si>
    <t xml:space="preserve">The catheter (InfiltraLong 600, 19 Gx600 mm, 150 mm perforated, Pajunk), elastomeric pump ([Infusor LV]; Baxter, Paris, France) </t>
    <phoneticPr fontId="3" type="noConversion"/>
  </si>
  <si>
    <t>ultrasound-guided transversus abdominis plane (TAP) block</t>
    <phoneticPr fontId="3" type="noConversion"/>
  </si>
  <si>
    <t>Dowidar</t>
  </si>
  <si>
    <t>Postoperative analgesia of ultrasound guided rectus sheath catheters versus continuous wound catheters for colorectal surgery: a randomized clinical trial</t>
    <phoneticPr fontId="3" type="noConversion"/>
  </si>
  <si>
    <t>375‐383</t>
  </si>
  <si>
    <t>Purpose The purpose of this study was to evaluate the postoperative analgesia and morphine requirements of ultrasound guided rectus sheath catheters versus continuous wound catheters in midline open colorectal surgery patients. Methods Sixty patients of both sexes aged 40–65 years were randomized into 2 equal groups to receive postoperative analgesia through either a wound catheter continuous infusion (group I) or rectus sheath catheters (group II). The trial is registered in the Australian New Zealand Clinical Trials Registry: ACTRN12615000636550. Results Heart rate and mean arterial blood pressure increased significantly in group I at 12 and 24 h as compared to time 0 and 48 h (P &lt; 0.05). There was a significant increase in heart rate and mean arterial blood pressure in group I as compared to group II at all‐time intervals (p &lt; 0.05). There was a significant decrease in Visual analogue score at rest and with movement and in group II as compared to group I at all‐time intervals (p &lt; 0.05). Concerning the need for rescue analgesia, 8 patients (26%) in group I required rescue analgesia; 7 patients of them required only one dose and one patient required two doses. In group II two patients (6.6%) required rescue analgesia, and both required one dose. The total morphine consumption was lower and the patient satisfaction was better in group II compared with group I (p = 0.005). There were no serious complications in the two groups. Conclusion Ultrasound‐guided rectus sheath catheters provided better postoperative analgesia compared with wound catheter continuous infusion for colorectal surgery without undesirable side effects.</t>
  </si>
  <si>
    <t>Dowidar A, H. A. A.Shama, A. A. E.Eloraby, M. A. Postoperative analgesia of ultrasound guided rectus sheath catheters versus continuous wound catheters for colorectal surgery: a randomized clinical trial. Egyptian journal of anaesthesia. 2016;32(3):375‐83.</t>
  </si>
  <si>
    <t>ACTRN12615000636550</t>
    <phoneticPr fontId="3" type="noConversion"/>
  </si>
  <si>
    <t>midline open colorectal surgery</t>
  </si>
  <si>
    <t>wound catheter continuous infusion(CWC)</t>
    <phoneticPr fontId="3" type="noConversion"/>
  </si>
  <si>
    <t>4ml/h - two catheters</t>
    <phoneticPr fontId="3" type="noConversion"/>
  </si>
  <si>
    <t>ultrasound guided rectus sheath catheters(RSC)</t>
    <phoneticPr fontId="3" type="noConversion"/>
  </si>
  <si>
    <t>0.25 bupivacaine</t>
    <phoneticPr fontId="3" type="noConversion"/>
  </si>
  <si>
    <t>20ml</t>
    <phoneticPr fontId="3" type="noConversion"/>
  </si>
  <si>
    <t>Zheng</t>
  </si>
  <si>
    <t>Effectiveness and safety of continuous wound infiltration for postoperative pain management after open gastrectomy</t>
  </si>
  <si>
    <t>1902‐1910</t>
  </si>
  <si>
    <t>AIM: To prospectively evaluate the effectiveness and safety of continuous wound infiltration (CWI) for pain management after open gastrectomy. METHODS: Seventy‐five adult patients with American Society of Anesthesiologists (ASA) Physical Status Classification System (ASA) grade 1‐3 undergoing open gastrectomy were randomized to three groups. Group 1 patients received CWI with 0.3% ropivacaine (group CWI). Group 2 patients received 0.5 mg/mL morphine intravenously by a patient‐controlled analgesia pump (PCIA) (group PCIA). Group 3 patients received epidural analgesia (EA) with 0.12% ropivacaine and 20 µg/mL morphine with an infusion at 6‐8 mL/h for 48 h (group EA). A standard general anesthetic technique was used for all three groups. Rescue analgesia (2 mg bolus of morphine, intravenous) was given when the visual analogue scale (VAS) score was ≥ 4. The outcomes measured over 48 h after the operation were VAS scores both at rest and during mobilization, total morphine consumption, relative side effects, and basic vital signs. Further results including time to extubation, recovery of bowel function, surgical wound healing, mean length of hospitalization after surgery, and the patient's satisfaction were also recorded. RESULTS: All three groups had similar VAS scores during the first 48 h after surgery. Group CWI and group EA, compared with group PCIA, had lower morphine consumption (P &lt; 0.001), less postoperative nausea and vomiting (1.20 ± 0.41 vs 1.96 ± 0.67, 1.32 ± 0.56 vs 1.96 ± 0.67, respectively, P &lt; 0.001), earlier extubation (16.56 ± 5.24 min vs 19.76 ± 5.75 min, P &lt; 0.05, 15.48 ± 4.59 min vs 19.76 ± 5.75 min, P &lt; 0.01), and earlier recovery of bowel function (2.96 ± 1.17 d vs 3.60 ± 1.04 d, 2.80 ± 1.38 d vs 3.60 ± 1.04 d, respectively, P &lt; 0.05). The mean length of hospitalization after surgery was reduced in groups CWI (8.20 ± 2.58 d vs 10.08 ± 3.15 d, P &lt; 0.05) and EA (7.96 ± 2.30 d vs 10.08 ± 3.15 d, P &lt; 0.01) compared with group PCIA. All three groups had similar patient satisfaction and wound healing, but group PCIA was prone to higher sedation scores when compared with groups CWI and EA, especially during the first 12 h after surgery. Group EA had a lower mean arterial pressure within the first postoperative 12 h compared with the other two groups. CONCLUSION: CWI with ropivacaine yields a satisfactory analgesic effect within the first 48 h after open gastrectomy, with lower morphine consumption and accelerated recovery.</t>
  </si>
  <si>
    <t>Zheng XF, X.Cai, X. J. Effectiveness and safety of continuous wound infiltration for postoperative pain management after open gastrectomy. World journal of gastroenterology. 2016;22(5):1902‐10.</t>
  </si>
  <si>
    <t>open gastrectomy</t>
    <phoneticPr fontId="3" type="noConversion"/>
  </si>
  <si>
    <t>25,25,25</t>
    <phoneticPr fontId="3" type="noConversion"/>
  </si>
  <si>
    <t>CWI device, TJPS120-1-250-5; Surgiland, Beijing, China)</t>
    <phoneticPr fontId="3" type="noConversion"/>
  </si>
  <si>
    <t>The CWI device delivered the solution with a 5 mL/h constant flow (2.5 mL/h per catheter) within the first 48 h after surgery</t>
    <phoneticPr fontId="3" type="noConversion"/>
  </si>
  <si>
    <t>patient controlled intravenous analgesia (PCIA)</t>
    <phoneticPr fontId="3" type="noConversion"/>
  </si>
  <si>
    <t>(GemStar®; Abbott Hospira, Chicago, IL, United States)</t>
    <phoneticPr fontId="3" type="noConversion"/>
  </si>
  <si>
    <t>containing 0.5 mg/mL morphine with a size of 200 mL that delivered a bolus of 2 mg with a 5 min lockout time</t>
    <phoneticPr fontId="3" type="noConversion"/>
  </si>
  <si>
    <t>epidural analgesia (EA)</t>
  </si>
  <si>
    <t>0.1% ropivacaine and 20 µg/mL morphine</t>
    <phoneticPr fontId="3" type="noConversion"/>
  </si>
  <si>
    <t>the epidural catheter was connected to a PCA pump for 48 h with an infusion of 0.1% ropivacaine and 20 μg/mL morphine at 6-8 mL/h.</t>
    <phoneticPr fontId="3" type="noConversion"/>
  </si>
  <si>
    <t>Jolly</t>
  </si>
  <si>
    <t>Cesarean analgesia using levobupivacaine continuous wound infiltration: a randomized trial</t>
    <phoneticPr fontId="3" type="noConversion"/>
  </si>
  <si>
    <t>125‐130</t>
  </si>
  <si>
    <t>OBJECTIVE: Neuraxial morphine is considered as a "gold standard" for pain relief after cesarean section, however it causes bothersome side effects. Alternative analgesia including nonsteroidal antiinflammatory drugs (NSAID) has been proposed. We aimed to assess the morphine sparing effect of continuous wound infiltration with a local anesthetic, when added to multimodal systemic analgesia including NSAID without subarachnoid morphine. STUDY DESIGN: Sixty‐eight women scheduled for elective cesarean section under spinal anesthesia were included in a randomized controlled open‐label trial. Patients received bupivacaine spinal anesthesia without intrathecal morphine. Postoperative analgesia consisted for all patients in multimodal systemic analgesia with acetaminophen, nefopam, celecoxib, and patient‐controlled intravenous morphine for 24h. The intervention group also received subfascial levobupivacaine infiltration through a multi‐holed catheter, at 6.25mg/h for 48h. The primary endpoint was total morphine consumption at 24h postoperatively; and secondary endpoints were pain scores, side effects, breastfeeding comfort, maternal satisfaction, and nurse workload. Student t test, Mann‐Whitney test or χ(2) test were used when appropriate. RESULTS: The intervention group had 6.7mg less morphine consumption (95%CI ‐1.3mg; ‐12mg, P=0.02), and 0.8 pain point less at rest on the numerical rating scale 0‐10 (95%CI ‐0.3; ‐1.3, P=0.002). The intervention was associated with significantly better breastfeeding comfort (+1.7 at numerical rating scale score 0‐10, 95%CI +0; +3.3, P=0.0498). wound dressing changes were required in a significantly higher proportion of intervention‐group women (12/34 vs. 1/34, P=0.002). CONCLUSION: Adding continuous levobupivacaine infiltration to multimodal analgesia after cesarean section without subarachnoid morphine decreased postoperative morphine consumption and pain, facilitated breastfeeding initial comfort, and slightly increased nurse workload.</t>
  </si>
  <si>
    <t>Jolly CJ, F.Keïta, H.Jaouen, E.Guyot, B.Torre, A. Cesarean analgesia using levobupivacaine continuous wound infiltration: a randomized trial. European journal of obstetrics, gynecology, and reproductive biology. 2015;194:125‐30.</t>
  </si>
  <si>
    <t>NCT01751256</t>
  </si>
  <si>
    <t>34,34</t>
    <phoneticPr fontId="3" type="noConversion"/>
  </si>
  <si>
    <t>continuous wound infiltration with a local anesthetic</t>
    <phoneticPr fontId="3" type="noConversion"/>
  </si>
  <si>
    <t>PAINfusor catheter&amp;LV51 elastomeric infusion pump (Baxter, Maurepas, France)</t>
    <phoneticPr fontId="3" type="noConversion"/>
  </si>
  <si>
    <t>levobupivacaine + multimodal systemic analgesia with acetaminophen, nefopam, celecoxib, and patient-controlled intravenous morphine</t>
    <phoneticPr fontId="3" type="noConversion"/>
  </si>
  <si>
    <t>An initial 20-mL
bolus of levobupivacaine 2.5 mg mL_x0002_1 was followed by continuous levobupivacaine 1.25 mg mL_x0002_1 delivered at a rate of 5 mL h_x0002_1 for
48 h (at all, 350 mg in 260 mL were delivered) using an LV51 elastomeric infusion pump</t>
    <phoneticPr fontId="3" type="noConversion"/>
  </si>
  <si>
    <t>multimodal systemic analgesia with acetaminophen, nefopam, celecoxib, and patient-controlled intravenous morphine</t>
    <phoneticPr fontId="3" type="noConversion"/>
  </si>
  <si>
    <t>Barr</t>
  </si>
  <si>
    <t>Impact of analgesic modality on stress response following laparoscopic colorectal surgery: a post-hoc analysis of a randomised controlled trial</t>
  </si>
  <si>
    <t>Techniques in coloproctology</t>
  </si>
  <si>
    <t>231‐239</t>
  </si>
  <si>
    <t>BACKGROUND: Epidural analgesia is perceived to modulate the stress response after open surgery. This study aimed to explore the feasibility and impact of measuring the stress response attenuation by post‐operative analgesic modalities following laparoscopic colorectal surgery within an enhanced recovery after surgery (ERAS) protocol. METHODS: Data were collected as part of a double‐blinded randomised controlled pilot trial at two UK sites. Patients undergoing elective laparoscopic colorectal resection were randomised to receive either thoracic epidural analgesia (TEA) or continuous local anaesthetic infusion to the extraction site via wound infusion catheter (WIC) post‐operatively. The aim of this study was to measure the stress response to the analgesic modality by measuring peripheral venous blood samples analysed for serum concentrations of insulin, cortisol, epinephrine and interleukin‐6 at induction of anaesthesia, at 3, 6, 12 and 24 h after the start of operation. Secondary endpoints included mean pain score in the first 48 h, length of hospital stay, post‐operative complications and 30‐day re‐admission rates. RESULTS: There was a difference between the TEA and WIC groups that varies across time. In the TEA group, there was significant but transient reduced level of serum epinephrine and a higher level of insulin at 3 and 6 h. In the WIC, there was a significant reduction of interleukin‐6 values, especially at 12 h. There was no significant difference observed in the other endpoints. CONCLUSIONS: There is a significant transient attenuating effect of TEA on stress response following laparoscopic colorectal surgery and within ERAS as expressed by serum epinephrine and insulin levels. Continuous wound infusion with local anaesthetic, however, attenuates cytokine response as expressed by interleukin‐6.</t>
  </si>
  <si>
    <t>Barr JB, C.Foster, J. D.Ewings, P.Reid, J.Jenkins, J. T.Williams-Yesson, B.Francis, N. K. Impact of analgesic modality on stress response following laparoscopic colorectal surgery: a post-hoc analysis of a randomised controlled trial. Techniques in coloproctology. 2015;19(4):231‐9.</t>
  </si>
  <si>
    <t>14,11</t>
    <phoneticPr fontId="3" type="noConversion"/>
  </si>
  <si>
    <t>continuous local anaesthetic infusion to the ex traction site via wound infusion catheter (WIC)</t>
    <phoneticPr fontId="3" type="noConversion"/>
  </si>
  <si>
    <t>ON-Q  PainBuster(B-Braun, Melsungen AG, Hospital Care, 34209 Melsungen, Germany)</t>
    <phoneticPr fontId="3" type="noConversion"/>
  </si>
  <si>
    <t>thoracic epidural analgesia</t>
  </si>
  <si>
    <t>Machoki</t>
  </si>
  <si>
    <t>Local anesthetic wound infusion versus standard analgesia in paediatric post-operative pain control</t>
  </si>
  <si>
    <t>1087‐1097</t>
  </si>
  <si>
    <t>Introduction: Local anesthetic wound infusion has shown promising results in adults. Its use in children is limited to some centers and there are only a few prospective trials in this group of patients. Methods: Sub‐fascial continuous local anaesthetic wound infusion (CLAWI) (0.2 % Bupivacaine) plus intravenous paracetamol and rescue intravenous morphine was compared to: (a) Epidural bupivacaine (EPI) plus paracetamol and rescue intravenous morphine for patients undergoing laparotomy. (b) Intravenous morphine and paracetamol (standard post‐operative analgesia—SAPA) in children undergoing Lanz incision laparotomy for complicated appendicitis. ‘InfiltralLong’, PANJUNK® catheters were placed sub‐fascially after peritoneal closure for post‐operative bupivacaine infusion. Pain scores were recorded regularly by the same blinded pain specialist. The primary outcomes were pain control and total morphine. The secondary outcomes were time to full feeds, mobilization requirement for urinary catheter and complications. Results: Sixty patients (18 laparotomy‐CLAWI, 17 laparotomy‐EPI and 12 appendectomy‐CLAWI, and 13 appendectomy‐SAPA) were analyzed. The average pain score was 2.5 (1–4) in the CLAWI groups, 3.0 (1–5) in the EPI group and 3.5 (2–5) in the SAPA group. Morphine requirements were markedly less for CLAWI. SAPA and EPI groups required urinary catheters for longer and took longer to mobilize (average 4 days compared to 2 days for CLAWI). There were no wound or bupivacaine complications in the CLAWI group. Conclusion: Continuous subfascial bupivacaine infusion is reliable, safe and effective in paediatric post‐operative pain control with considerably reduced opiate requirements.</t>
  </si>
  <si>
    <t>Machoki MSM, A. J. W.Albetyn, H.Cox, S. G.Thomas, J.Numanoglu, A. Local anesthetic wound infusion versus standard analgesia in paediatric post-operative pain control. Pediatric surgery international. 2015;31(11):1087‐97.</t>
  </si>
  <si>
    <t>남아프리카</t>
    <phoneticPr fontId="3" type="noConversion"/>
  </si>
  <si>
    <t>open appendectomy or laparotomy</t>
    <phoneticPr fontId="3" type="noConversion"/>
  </si>
  <si>
    <t>12,13/18,17</t>
    <phoneticPr fontId="3" type="noConversion"/>
  </si>
  <si>
    <t>Sub-fascial continuous local anaesthetic wound infusion (CLAWI)</t>
    <phoneticPr fontId="3" type="noConversion"/>
  </si>
  <si>
    <t>0.2 % bupivacaine in 0.9 % saline</t>
    <phoneticPr fontId="3" type="noConversion"/>
  </si>
  <si>
    <t>epidural analgesia (EPI)</t>
  </si>
  <si>
    <t>Kong</t>
  </si>
  <si>
    <t>Efficacy of continuous wound infiltration of local anesthetic for pain relief after gynecologic laparoscopy</t>
  </si>
  <si>
    <t>212‐215</t>
  </si>
  <si>
    <t>OBJECTIVE: To assess the efficacy of analgesia provided by continuous ropivacaine wound infiltration after gynecologic laparoscopy. METHODS: Sixty patients who underwent gynecologic laparoscopy at Ajou University School of Medicine, Suwon, Republic of Korea, between March and May 2012 were randomized to receive either intravenous fentanyl and ketorolac infusion on demand by patient‐controlled analgesia (IV PCA group, n=31) or continuous wound infiltration of local ropivacaine (CWI group, n=29). Postoperative pain and postoperative nausea and vomiting (PONV) were assessed via a visual analog scale. The number of patients who requested rescue analgesia was recorded. RESULTS: There was no significant difference in postoperative pain between the 2 groups, but more patients requested rescue analgesia in the CWI group than in the IV PCA group in 24 hours (18 versus 9 patients, respectively; P=0.010). The PONV scores at 12 and 24 hours were, respectively, 0.28 and 0.27 in the CWI group, and 0.71 and 0.73 in the IV PCA group (P=0.004). Nine patients requested cessation of IV PCA because of severe nausea or vomiting. CONCLUSION: Continuous ropivacaine wound infiltration was found to be as effective as patient‐controlled analgesia for postoperative pain relief after gynecologic laparoscopy. This technique provides good analgesia with less opioid analgesic requirement and few adverse effects.</t>
  </si>
  <si>
    <t>Kong TWP, H.Cheong, J. Y.Min, S. K.Ryu, H. S. Efficacy of continuous wound infiltration of local anesthetic for pain relief after gynecologic laparoscopy. International journal of gynaecology and obstetrics. 2014;124(3):212‐5.</t>
  </si>
  <si>
    <t>gynecologic laparoscopy(adnexal surgery, myomectomy, hysterectomy)</t>
    <phoneticPr fontId="3" type="noConversion"/>
  </si>
  <si>
    <t>continuous wound infiltration of local anesthetic</t>
    <phoneticPr fontId="3" type="noConversion"/>
  </si>
  <si>
    <t>ON-Q pain management system (I-Flow, Lake forest, CA, USA)</t>
    <phoneticPr fontId="3" type="noConversion"/>
  </si>
  <si>
    <t>intravenous patient-controlled analgesia(IV PCA)</t>
    <phoneticPr fontId="3" type="noConversion"/>
  </si>
  <si>
    <t>AutoMed 3200(ACE Medical, Seoul, Republic of Korea)</t>
    <phoneticPr fontId="3" type="noConversion"/>
  </si>
  <si>
    <t>fentanyl citrate, ketorolac tromethamine, palonosetron hydrochloride</t>
    <phoneticPr fontId="3" type="noConversion"/>
  </si>
  <si>
    <t>Kilic</t>
  </si>
  <si>
    <t>The effects of subfascial wound versus epidural levo-bupivacaine infusion on postoperative pain following hysterectomy</t>
  </si>
  <si>
    <t>Minerva anestesiologica</t>
  </si>
  <si>
    <t>769‐778</t>
  </si>
  <si>
    <t>BACKGROUND: Local analgesia through wound catheters is used as a part of multimodal analgesia. The efficacy of continuous subfascial wound infusion compared to epidural analgesia is unknown for abdominal hysterectomy and bilateral salpingo‐oophorectomy (TAH‐BSO) via Pfannenstiel incision. The aim of this study was to compare the aforementioned two methods in this type of surgery for postoperative morphine consumption, acute and persistent postsurgical pain. METHODS: Fifty patients enrolled in the study were randomly allocated to receive continuous 10 mL/h levobupivacaine either via subfascial (Group S) or epidural (Group E) catheter for 48 h postoperatively. In Group S 0.25% levobupivacaine was used for the first six hours and 0.125% thereafter, whereas Group E received 0.125% levobupivacaine throughout the study period. Cumulative morphine consumption, static and dynamic pain, gastrointestinal recovery, ambulation, patient satisfaction, hospital stay, as well as pain at 2nd and 6th months were evaluated. RESULTS: Group S was superior to Group E regarding cumulative morphine consumption (16.8±7.2 mg and 28.7±10.3 mg respectively, P&lt;0.001; mean difference ‐11.9 with 95% CI of the difference ‐17.1 to ‐6.7) and pain relief. Patient satisfaction was higher in Group S compared to Group E (P=0.006). Less postoperative vomiting was observed in Group S. No difference was detected in length of hospital stay and persistent postsurgical pain incidence. CONCLUSION: wound analgesia via subfascial catheter with continuous levobupivacaine infusion decreases postoperative morphine consumption and increases patient satisfaction compared to epidural analgesia with no difference in persistent postsurgical pain following TAH‐BSO via Pfannenstiel incision.</t>
  </si>
  <si>
    <t>Kilic MOS, T.Orhan Sungur, M.Ekiz, N.Bastu, E.Senturk, M. The effects of subfascial wound versus epidural levo-bupivacaine infusion on postoperative pain following hysterectomy. Minerva anestesiologica. 2014;80(7):769‐78.</t>
  </si>
  <si>
    <t>터키</t>
    <phoneticPr fontId="3" type="noConversion"/>
  </si>
  <si>
    <t>abdominal hysterectomy and bilateral salpingo-oophorectomy (TAH-BSO) via Pfannenstiel incision</t>
    <phoneticPr fontId="3" type="noConversion"/>
  </si>
  <si>
    <t>24,23</t>
    <phoneticPr fontId="3" type="noConversion"/>
  </si>
  <si>
    <t>continuous subfascial wound infusion</t>
  </si>
  <si>
    <t>multi-orifice catheter with six side holes (20G epidural catheter, Pajunk, Germany)</t>
    <phoneticPr fontId="3" type="noConversion"/>
  </si>
  <si>
    <t>0.25% levobupivacaine +IV PCA</t>
    <phoneticPr fontId="3" type="noConversion"/>
  </si>
  <si>
    <t>a bolus 10 mL of 0.25% levobupivacaine, followed by 10 mL/h of the same solution, for the next 6 h.</t>
    <phoneticPr fontId="3" type="noConversion"/>
  </si>
  <si>
    <t>epidural infusion</t>
    <phoneticPr fontId="3" type="noConversion"/>
  </si>
  <si>
    <t>0.125% levobupivacaine +IV PCA</t>
    <phoneticPr fontId="3" type="noConversion"/>
  </si>
  <si>
    <t>a bolus of 10 mL 0.125% levobupivacaine, an infusion of the same solution at a rate of 10 mL/h was continued for the same duration.</t>
    <phoneticPr fontId="3" type="noConversion"/>
  </si>
  <si>
    <t>Fassoulaki</t>
  </si>
  <si>
    <t>Intermittent epidural vs continuous wound infusion of ropivacaine for acute and chronic pain control after hysterectomy or myomectomy: a randomized controlled trial</t>
  </si>
  <si>
    <t>Pain medicine (Malden, Mass.)</t>
  </si>
  <si>
    <t>1603‐1608</t>
  </si>
  <si>
    <t>OBJECTIVE: Adequate postoperative analgesia may enhance recovery. The efficacy of continuous wound infusion vs intermittent epidural ropivacaine for postoperative analgesia was investigated. DESIGN: Prospective randomized, observer blind trial. SETTING: Aretaieio University Hospital. SUBJECTS: Patients scheduled for open abdominal hysterectomy or myomectomy. METHODS: Patients received 10 mL of 0.75% ropivacaine along the skin incision before skin closure, followed by wound infusion 2 mL/hour of 0.375% ropivacaine or epidurally 10 mL of 0.75% ropivacaine in the beginning of surgery followed by 10 mL of 0.2% ropivacaine 6 hourly. The epidural injections or the wound infusion of ropivacaine lasted 48 hours. Rescue analgesia consisted of patient‐controlled analgesia morphine up to 48 hours and acetaminophen/codeine tablets the next 24 hours. Analgesic consumption and visual analog scale pain at rest and during cough were assessed 2, 4, 8, 24, 48, and 72 hours postoperatively. One and three months later, patients were interviewed by phone for analgesic consumption at home and presence of pain. RESULTS: The subcutaneous group consumed more morphine during the first 2, 4, and 8 hours postoperatively (P &lt; 0.001, P &lt; 0.001, and P &lt; 0.001, respectively). Subsequent morphine and acetaminophen/codeine requirements did not differ between the two groups. Pain intensity during cough was higher only 2 hours after surgery in the subcutaneous group (P = 0.002). Three months postoperatively, the two groups did not differ in the analgesic requirements and presence of persisting and/or burning pain. CONCLUSION: Based on our results, there is no clinical significant difference between the epidural ropivacaine and the subcutaneous ropivacaine group or a clear superiority to one management strategy.</t>
  </si>
  <si>
    <t>Fassoulaki AC, D.Melemeni, A. Intermittent epidural vs continuous wound infusion of ropivacaine for acute and chronic pain control after hysterectomy or myomectomy: a randomized controlled trial. Pain medicine (Malden, Mass). 2014;15(9):1603‐8.</t>
  </si>
  <si>
    <t>intermittent epidural</t>
    <phoneticPr fontId="3" type="noConversion"/>
  </si>
  <si>
    <t>open abdominal hysterectomy or myomectomy</t>
    <phoneticPr fontId="3" type="noConversion"/>
  </si>
  <si>
    <t>29,34</t>
    <phoneticPr fontId="3" type="noConversion"/>
  </si>
  <si>
    <t>“PAINfusor” multihole catheter along the 75 mm distal part (Plan 1 Health, Amaro, Italy) ,elastomeric pump (Baxter Healthcare Corporation, Deerfield, IL, USA)</t>
    <phoneticPr fontId="3" type="noConversion"/>
  </si>
  <si>
    <t>0.75% ropivacaine + 0.375% ropivacaine(부위로) +IV PCA(morphine)</t>
    <phoneticPr fontId="3" type="noConversion"/>
  </si>
  <si>
    <t>0.75% ropivacaine + 0.2% ropivacaine(부위로) +IV PCA(morphine)</t>
    <phoneticPr fontId="3" type="noConversion"/>
  </si>
  <si>
    <t>Chandon</t>
    <phoneticPr fontId="3" type="noConversion"/>
  </si>
  <si>
    <t>Ultrasound-guided Transversus Abdominis plane block versus continuous wound infusion for post-caesarean analgesia: a randomized trial</t>
    <phoneticPr fontId="3" type="noConversion"/>
  </si>
  <si>
    <t>PloS one</t>
    <phoneticPr fontId="3" type="noConversion"/>
  </si>
  <si>
    <t>e103971</t>
  </si>
  <si>
    <t>OBJECTIVE: To compare the analgesic effect of ultrasound‐guided Transversus Abdominis Plane (TAP) block versus Continuous wound Infusion (CWI) with levobupivacaine after caesarean delivery. METHODS: We recruited parturients undergoing elective caesareans for this multicenter study. Following written informed consent, they received a spinal anaesthetic without intrathecal morphine for their caesarean section. The postoperative analgesia was randomized to either a bilateral ultrasound guided TAP block (levobupivicaine = 150 mg) or a CWI through an elastomeric pump for 48 hours (levobupivacaine = 150 mg the first day and 12.5 mg/h thereafter). Every woman received regular analgesics along with oral morphine if required. The primary outcome was comparison of the 48‐hour area under the curve (AUC) pain scores. Secondary outcomes included morphine consumption, adverse events, and persistent pain one month postoperatively. RESULTS: Recruitment of 120 women was planned but the study was prematurely terminated due to the occurrence of generalized seizures in one patient of the TAP group. By then, 36 patients with TAP and 29 with CWI had completed the study. AUC of pain at rest and during mobilization were not significantly different: 50 [22.5‐80] in TAP versus 50 [27.5‐130] in CWI (P = 0.4) and 190 [130‐240] versus 160 [112.5‐247.5] (P = 0.5), respectively. Morphine consumption (0 [0‐20] mg in the TAP group and 10 [0‐32.5] mg in the CWI group (P = 0.09)) and persistent pain at one month were similar in both groups (respectively 29.6% and 26.6% (P = 0.73)). CONCLUSION: In cases of morphine‐free spinal anesthesia for cesarean delivery, no difference between TAP block and CWI for postoperative analgesia was suggested. TAP block may induce seizures in this specific context. Consequently, such a technique after a caesarean section cannot be recommended. TRIAL REGISTRATION: ClinicalTrials.gov NCT01151943.</t>
  </si>
  <si>
    <t>Chandon MB, A.Burg, Y.Barnichon, C.DesMesnards-Smaja, V.Sitbon, B.Foiret, C.Dreyfus, J. F.Rahmani, J.Laloë, P. A.et al.,. Ultrasound-guided Transversus Abdominis plane block versus continuous wound infusion for post-caesarean analgesia: a randomized trial. PloS one. 2014;9(8):e103971.</t>
  </si>
  <si>
    <t>NCT01151943</t>
    <phoneticPr fontId="3" type="noConversion"/>
  </si>
  <si>
    <t>caesarean delivery</t>
    <phoneticPr fontId="3" type="noConversion"/>
  </si>
  <si>
    <t>29,36</t>
    <phoneticPr fontId="3" type="noConversion"/>
  </si>
  <si>
    <t>Continuous Wound Infusion (CWI)</t>
    <phoneticPr fontId="3" type="noConversion"/>
  </si>
  <si>
    <t>levobupivicaine(CWI) +TAP block(saline)</t>
    <phoneticPr fontId="3" type="noConversion"/>
  </si>
  <si>
    <t>ultrasound-guided Transversus Abdominis Plane (TAP) block</t>
    <phoneticPr fontId="3" type="noConversion"/>
  </si>
  <si>
    <t>levobupivicaine</t>
    <phoneticPr fontId="3" type="noConversion"/>
  </si>
  <si>
    <t>Chung</t>
    <phoneticPr fontId="3" type="noConversion"/>
  </si>
  <si>
    <t>The ON-Q pain management system in elective gynecology oncologic surgery: Management of postoperative surgical site pain compared to intravenous patient-controlled analgesia</t>
  </si>
  <si>
    <t>Obstetrics &amp; gynecology science</t>
  </si>
  <si>
    <t>93-101</t>
  </si>
  <si>
    <t>ObjectiveThe goal of this study was to compare postoperative surgical site pain in gynecologic cancer patients who underwent elective extended lower midline laparotomy and managed their pain with either the ON-Q pain management system (surgical incision site pain relief system, ON-Q pump) or an intravenous patient-controlled analgesia pump (IV PCA).MethodsTwenty gynecologic cancer patients who underwent elective extended lower midline laparotomy were divided into two groups. One group received a 72-hour continuous wound perfusion of the local anesthetic ropivacaine (0.5%, study group) into the supraperitoneal layer of the abdominal incision through the ON-Q pump. The other group received intravenous infusion pump of patient-controlled analgesia (fentanyl citrate 20 mg/mL · kg+ondansetron hydrochloride 16 mg/8 mL+normal saline). Postoperative pain was assessed immediately and at 6, 24, 48, 72, and 96 hours after surgery using the visual analogue scale.ResultsPostoperative surgical site pain scores at 24, 48, and 72 hours after surgery were lower in the ON-Q group than the IV PCA group. Pain scores at 24 hours and 48 hours after surgery were significantly different between the two groups (P=0.023, P&lt;0.001). Overall painkiller administration was higher in the ON-Q group but this difference was not statistically significant (5.1 vs. 4.3, P=0.481).ConclusionThis study revealed that the ON-Q pain management system is a more effective approach than IV PCA for acute postoperative surgical site pain relief after extended lower midline laparotomy in gynecologic cancer patients.</t>
  </si>
  <si>
    <t>Chung D, Yoo JinJo, Mi HyunPark, Hyun JongLim, Ga WonCho, HanbyoulNam, Eun JiKim, Sang WunKim, Jae HoonKim, Young TaeKim, Sunghoon. The ON-Q pain management system in elective gynecology oncologic surgery: Management of postoperative surgical site pain compared to intravenous patient-controlled analgesia. Obstetrics &amp; gynecology science. 2013;56(2):93-101.</t>
  </si>
  <si>
    <t>gynecologic cancer patients who underwent elective extended lower midline laparotomy</t>
    <phoneticPr fontId="3" type="noConversion"/>
  </si>
  <si>
    <t>ON-Q pain management system (surgical incision site pain relief system)</t>
    <phoneticPr fontId="3" type="noConversion"/>
  </si>
  <si>
    <t>intravenous patient-controlled analgesia pump (IV PCA)</t>
    <phoneticPr fontId="3" type="noConversion"/>
  </si>
  <si>
    <t>Accufuser Plus</t>
    <phoneticPr fontId="3" type="noConversion"/>
  </si>
  <si>
    <t xml:space="preserve"> total of 100 mL of mixed solution of fentanyl citrate (20 mg/mL per kg) and ondansetron hydrochloride (16 mg/8 mL) in 0.9% normal saline</t>
    <phoneticPr fontId="3" type="noConversion"/>
  </si>
  <si>
    <t>Jouve</t>
  </si>
  <si>
    <t>Epidural versus continuous preperitoneal analgesia during fast-track open colorectal surgery: a randomized controlled trial</t>
  </si>
  <si>
    <t>622‐630</t>
  </si>
  <si>
    <t>BACKGROUND: Effective postoperative analgesia is essential for early rehabilitation after surgery. Continuous wound infiltration (CWI) of local anesthetics has been proposed as an alternative to epidural analgesia (EA) during colorectal surgery. This prospective, double‐blind trial compared CWI and EA in patients undergoing elective open colorectal surgery. METHODS: Fifty consecutive patients were randomized to receive EA or CWI for 48 h. In both groups, patients were managed according to Enhanced Recovery After Surgery recommendations. The primary outcome was the dynamic pain score measured during mobilization 24 h after surgery (H24) using a 100‐mm verbal numerical scale. Secondary outcomes were time to functional recovery, analgesic technique‐related side effects, and length of hospital stay. RESULTS: Median postoperative dynamic pain score was lower in the EA than in the CWI group (10 [interquartile range: 1.6‐20] vs. 37 [interquartile range: 30‐49], P &lt; 0.001) and remained lower until hospital discharge. The median times to return of gut function and tolerance of a normal, complete diet were shorter in the EA than in the CWI group (P &lt; 0.01 each). Sleep quality was also better in the EA group, but there was no difference in urinary retention rate (P = 0.57). The median length of stay was lower in the EA than in the CWI group (4 [interquartile range: 3.4‐5.3] days vs. 5.5 [interquartile range: 4.5‐7] days; P = 0.006). CONCLUSION: Within an Enhanced Recovery After Surgery program, EA provided quicker functional recovery than CWI and reduced length of hospital stay after open colorectal surgery.</t>
  </si>
  <si>
    <t>Jouve PB, J. E.Petit, A.Minville, V.Gerard, A.Buc, E.Dupre, A.Kwiatkowski, F.Constantin, J. M.Futier, E. Epidural versus continuous preperitoneal analgesia during fast-track open colorectal surgery: a randomized controlled trial. Anesthesiology. 2013;118(3):622‐30.</t>
  </si>
  <si>
    <t>NCT00915265).</t>
  </si>
  <si>
    <t>24,26</t>
    <phoneticPr fontId="3" type="noConversion"/>
  </si>
  <si>
    <t xml:space="preserve">Continuous wound infiltration (CWI) of local anesthetics </t>
    <phoneticPr fontId="3" type="noConversion"/>
  </si>
  <si>
    <t>CWI group with a sham epidural</t>
    <phoneticPr fontId="3" type="noConversion"/>
  </si>
  <si>
    <t xml:space="preserve"> the EA group with a sham CWI.</t>
    <phoneticPr fontId="3" type="noConversion"/>
  </si>
  <si>
    <t>Boulind</t>
    <phoneticPr fontId="3" type="noConversion"/>
  </si>
  <si>
    <t>Feasibility study of analgesia via epidural versus continuous wound infusion after laparoscopic colorectal resection</t>
  </si>
  <si>
    <t>British journal of surgery</t>
  </si>
  <si>
    <t>395‐402</t>
  </si>
  <si>
    <t>BACKGROUND: With the adoption of enhanced recovery and emerging new modalities of analgesia after laparoscopic colorectal resection (LCR), the role of epidural analgesia has been questioned. This pilot trial assessed the feasibility of a randomized controlled trial (RCT) comparing epidural analgesia and use of a local anaesthetic wound infusion catheter (WIC) following LCR. METHODS: Between April 2010 and May 2011, patients undergoing elective LCR in two centres were randomized to analgesia via epidural or WIC. Sham procedures were used to blind surgeons, patients and outcome assessors. The primary outcome was the feasibility of a large RCT, and all outcomes for a definitive trial were tested. The success of blinding was assessed using a mixed‐methods approach. RESULTS: Forty‐five patients were eligible, of whom 34 were randomized (mean(s.d.) age 70(11·8) years). Patients were followed up per‐protocol; there were no deaths, and five patients had a total of six complications. Challenges with capturing pain data were identified and resolved. Mean(s.d.) pain scores on the day of discharge were 1·9(3·1) in the epidural group and 0·7(0·7) in the WIC group. Median length of stay was 4 (range 2‐35, interquartile range 3‐5) days. Mean use of additional analgesia (intravenous morphine equivalents) was 12 mg in the WIC arm and 9 mg in the epidural arm. Patient blinding was successful in both arms. Qualitative interviews suggested that patients found participation in the trial acceptable and that they would consider participating in a future trial. CONCLUSION: A blinded RCT investigating the role of epidural and WIC administration for postoperative analgesia following LCR is feasible. Rigorous standard operating procedures for data collection are required.</t>
  </si>
  <si>
    <t>Boulind CEE, P.Bulley, S. H.Reid, J. M.Jenkins, J. T.Blazeby, J. M.Francis, N. K. Feasibility study of analgesia via epidural versus continuous wound infusion after laparoscopic colorectal resection. British journal of surgery. 2013;100(3):395‐402.</t>
  </si>
  <si>
    <t>laparoscopic colorectal resection</t>
    <phoneticPr fontId="3" type="noConversion"/>
  </si>
  <si>
    <t>17,14</t>
    <phoneticPr fontId="3" type="noConversion"/>
  </si>
  <si>
    <t>a local anaesthetic wound infusion catheter(WIC) ; ( Sham epidural, Active wound infusion)</t>
    <phoneticPr fontId="3" type="noConversion"/>
  </si>
  <si>
    <t>ON Q PainBuster(B. Braun, Melsungen, Germany)</t>
    <phoneticPr fontId="3" type="noConversion"/>
  </si>
  <si>
    <t>0.125% levobupivacaine</t>
    <phoneticPr fontId="3" type="noConversion"/>
  </si>
  <si>
    <t>epidural analgesia (Active epidural, Sham wound infusion)</t>
    <phoneticPr fontId="3" type="noConversion"/>
  </si>
  <si>
    <t>Renghi</t>
    <phoneticPr fontId="3" type="noConversion"/>
  </si>
  <si>
    <t>Local versus epidural anesthesia in fast-track abdominal aortic surgery</t>
  </si>
  <si>
    <t>451‐458</t>
  </si>
  <si>
    <t>OBJECTIVE: The aim of this study was to investigate a possible alternative to epidural anesthesia/analgesia. The authors compared thoracic epidural anesthesia/analgesia with continuous wound infiltration anesthesia/analgesia in patients scheduled for mini‐invasive abdominal aortic surgery in a fast‐track setting. DESIGN: A prospective randomized study. SETTING: A university hospital. PARTICIPANTS: Sixty patients undergoing fast‐track abdominal aortic surgery. INTERVENTIONS: The authors compared thoracic epidural infusion (the PERI group) with continuous local wound infiltration (the LOC group) for anesthesia/analgesia. Pain scores, the resumption of oral feeding, the resumption of ambulation, the day of discharge, and postoperative complications in the immediate (ie, 30 days) and long‐term periods (ie, 2 years) were evaluated. MEASUREMENTS AND MAIN RESULTS: Pain scores were low in both groups. The intraoperative LOC group needed higher doses of anesthetic/analgesic drugs. The postoperative LOC group needed significantly higher doses of bupivacaine (3.9 ± 0.7 mL/h [PERI group] and 5.7 ± 1.3 mL/h [LOC group] on day 0 [p &lt; 0.01]; 3.8 ± 0.8 mL/h [PERI group] and 5.3 ± 1 mL/h [LOC group] on day 1 [p &lt; 0.01]). The parameters of postoperative recovery were comparable between the 2 groups in terms of the resumption of ambulation after surgery (within 3 hours), feeding (within 6 hours), the passage of stools (mean 2 days), and the median hospital stay (3 days). In the 2‐year follow‐up period, a difference between the 2 groups in the incidence of wound complications was not observed. CONCLUSIONS: The results obtained showed good and similar pain control in the 2 groups, but the LOC group required higher doses of anesthetic/analgesic drugs. Parameters of the postoperative recovery were similar in both groups.</t>
  </si>
  <si>
    <t>Renghi AG, L.Casella, F.Moniaci, D.Gaboli, K.Brustia, P. Local versus epidural anesthesia in fast-track abdominal aortic surgery. Journal of cardiothoracic and vascular anesthesia. 2013;27(3):451‐8.</t>
  </si>
  <si>
    <t>fast-track abdominal aortic surgery</t>
    <phoneticPr fontId="3" type="noConversion"/>
  </si>
  <si>
    <t>30,29</t>
    <phoneticPr fontId="3" type="noConversion"/>
  </si>
  <si>
    <t>continuous wound infiltration with a local anesthetic(LOC)</t>
    <phoneticPr fontId="3" type="noConversion"/>
  </si>
  <si>
    <t>thoracic epidural analgesia(PERI)</t>
    <phoneticPr fontId="3" type="noConversion"/>
  </si>
  <si>
    <t>O'Neill</t>
    <phoneticPr fontId="3" type="noConversion"/>
  </si>
  <si>
    <t>Ropivacaine continuous wound infusion versus epidural morphine for postoperative analgesia after cesarean delivery: a randomized controlled trial</t>
    <phoneticPr fontId="3" type="noConversion"/>
  </si>
  <si>
    <t>179‐185</t>
  </si>
  <si>
    <t>BACKGROUND: The infusion of local anesthetic in the surgical wound is helpful in the multimodal management of postoperative pain. We hypothesized that local anesthetic wound infusion after cesarean delivery would provide better pain control than epidural morphine analgesia. METHODS: Healthy, term women scheduled for elective cesarean delivery were included in this assessor‐blinded, randomized study. Patients were randomly assigned to receive analgesia through a multiorifice wound catheter placed below the fascia and connected to a 5 mL/h ropivacaine 2 mg/mL infusion or an epidural bolus of morphine 2 mg every 12 hours. Both analgesic regimens were continued for 48 hours. The primary outcome was pain at rest at 24 hours postoperatively using the verbal rating score for pain (0‐10 scale). Pain intensity, rescue analgesia consumption, and side effects were assessed at 2, 6, 24, and 48 hours after cesarean delivery by an observer blinded to group allocation. Three months after discharge, patient satisfaction, residual pain, and surgical wound complications were assessed. RESULTS: Fifty‐eight women participated in the study. At 24 hours, the median rest verbal rating score for pain was 0 (interquartile range: 0‐0) in the continuous infusion group and 3 in the epidural morphine group (interquartile range: 2‐3; 95% confidence interval of difference: 1‐3 units; P &lt; 0.001). The median scores of the 2‐, 6‐, and 48‐hour pain assessments at rest were also lower in the continuous wound infusion group than in the epidural morphine group, and at 2, 6, and 24 hours with movement (P &lt; 0.001). The incidence of nausea, vomiting, pruritus, and urinary retention was significantly lower in the wound infusion group and time to recovery of bowel function was shorter. During the 48‐hour follow‐up evaluation, the median number of nurse visits attributed exclusively to the analgesic regimen was 1 (interquartile range: 1‐2) in the continuous wound infusion group and 8 (interquartile range: 7‐10) in the epidural morphine group (95% confidence interval of difference: 6‐8 visits; P &lt; 0.001). CONCLUSIONS: Continuous wound infusion with ropivacaine for 48 hours after cesarean delivery was associated with better analgesia, a lower incidence of side effects, less need for nursing care, and shorter duration of stay compared with epidural morphine analgesia.</t>
  </si>
  <si>
    <t>O'Neill PD, F.Ribeiro, I.Centeno, M. J.Moreira, J. Ropivacaine continuous wound infusion versus epidural morphine for postoperative analgesia after cesarean delivery: a randomized controlled trial. Anesthesia and analgesia. 2012;114(1):179‐85.</t>
  </si>
  <si>
    <t>29,29</t>
    <phoneticPr fontId="3" type="noConversion"/>
  </si>
  <si>
    <t>catheter (Baxter PAINfusor_x0001_ catheter 15; Baxter Healthcare S.A., Zurich, Switzerland), continuous infusion elastomer (Baxter LV5 INfusor_x0001_; Baxter Healthcare S.A.).</t>
    <phoneticPr fontId="3" type="noConversion"/>
  </si>
  <si>
    <t>epidural morphine analgesia</t>
    <phoneticPr fontId="3" type="noConversion"/>
  </si>
  <si>
    <t>Bertoglio</t>
    <phoneticPr fontId="3" type="noConversion"/>
  </si>
  <si>
    <t>The postoperative analgesic efficacy of preperitoneal continuous wound infusion compared to epidural continuous infusion with local anesthetics after colorectal cancer surgery: a randomized controlled multicenter study</t>
    <phoneticPr fontId="3" type="noConversion"/>
  </si>
  <si>
    <t>1442‐1450</t>
  </si>
  <si>
    <t>BACKGROUND: Open colorectal cancer (CRC) surgery induces severe and prolonged postoperative pain. The optimal method of postoperative analgesia in CRC surgery has not been established. We evaluated the efficacy of preperitoneal continuous wound infusion (CWI) of ropivacaine for postoperative analgesia after open CRC surgery in a multicenter randomized controlled trial. METHODS: Candidates for open CRC surgery randomly received preperitoneal CWI analgesia or continuous epidural infusion (CEI) analgesia with ropivacaine 0.2% 10 mL/h for 48 hours after surgery. Fifty‐three patients were allocated to each group. All patients received patient‐controlled IV morphine analgesia. RESULTS: Over the 72‐hour period after the end of surgery, CWI analgesia was not inferior to CEI analgesia. The difference of the mean visual analog scale score between CEI and CWI patients was 1.89 (97.5% confidence interval = ‐0.42, 4.19) at rest and 2.76 (97.5% confidence interval = ‐2.28, 7.80) after coughing. Secondary end points, morphine consumption and rescue analgesia, did not differ between groups. Time to first flatus was 3.06 ± 0.77 days in the CWI group and 3.61 ± 1.41 days in the CEI group (P = 0.002). Time to first stool was shorter in the CWI than the CEI group (4.49 ± 0.99 vs 5.29 ± 1.62 days; P = 0.001). Mean time to hospital discharge was shorter in the CWI group than in the CEI group (7.4 ± 0.41 and 8.0 ± 0.38 days, respectively). More patients in the CWI group reported excellent quality of postoperative pain control (45.3% vs 7.6%). Quality of night sleep was better with CWI analgesia, particularly at the postoperative 72‐hour evaluation (P = 0.009). Postoperative nausea and vomiting was significantly less frequent with CWI analgesia at 24 hours (P = 0.02), 48 hours (P = 0.01), and 72 hours (P = 0.007) after surgery evaluations. CONCLUSIONS: Preperitoneal CWI analgesia with ropivacaine 0.2% continuous infusion at 10 mL/h during 48 hours after open CRC surgery provided effective postoperative pain relief not inferior to CEI analgesia.</t>
  </si>
  <si>
    <t>Bertoglio SF, F.Negri, P. D.Corcione, A.Merlo, D. F.Cafiero, F.Esposito, C.Belluco, C.Pertile, D.Amodio, R.et al.,. The postoperative analgesic efficacy of preperitoneal continuous wound infusion compared to epidural continuous infusion with local anesthetics after colorectal cancer surgery: a randomized controlled multicenter study. Anesthesia and analgesia. 2012;115(6):1442‐50.</t>
  </si>
  <si>
    <t>Open colorectal cancer (CRC) surgery</t>
    <phoneticPr fontId="3" type="noConversion"/>
  </si>
  <si>
    <t>53,53</t>
    <phoneticPr fontId="3" type="noConversion"/>
  </si>
  <si>
    <t>preperitoneal continuous wound infusion (CWI) +IV PCA(morphine)</t>
    <phoneticPr fontId="3" type="noConversion"/>
  </si>
  <si>
    <t>PAINfusor®; Baxter-Plan 1 Health, Amaro, Italy</t>
    <phoneticPr fontId="3" type="noConversion"/>
  </si>
  <si>
    <t>continuous epidural infusion (CEI) + IV PCA(morphine)</t>
    <phoneticPr fontId="3" type="noConversion"/>
  </si>
  <si>
    <t>Kainu</t>
    <phoneticPr fontId="3" type="noConversion"/>
  </si>
  <si>
    <t>22,24,20</t>
    <phoneticPr fontId="3" type="noConversion"/>
  </si>
  <si>
    <t>catheter(Painfusor  Baxter International Inc. Newbury UK), a LV5 300 mL elastomeric infusion pump(Infusor  Baxter Interna tional Inc. Newbury UK)</t>
    <phoneticPr fontId="3" type="noConversion"/>
  </si>
  <si>
    <t>0.375% ropivacaine</t>
    <phoneticPr fontId="3" type="noConversion"/>
  </si>
  <si>
    <t>intrathecal morphine with saline wound infusion</t>
    <phoneticPr fontId="3" type="noConversion"/>
  </si>
  <si>
    <t>IT(morphine) +CWI(saline)</t>
    <phoneticPr fontId="3" type="noConversion"/>
  </si>
  <si>
    <t>saline wound infusion only</t>
    <phoneticPr fontId="3" type="noConversion"/>
  </si>
  <si>
    <t>IV(saline) + CWI(saline)</t>
    <phoneticPr fontId="3" type="noConversion"/>
  </si>
  <si>
    <t>Almeida</t>
    <phoneticPr fontId="3" type="noConversion"/>
  </si>
  <si>
    <t>Postoperative analgesia: comparing continuous epidural catheter infusion of local anesthetic and opioid and continuous wound catheter infusion of local anesthetic</t>
    <phoneticPr fontId="3" type="noConversion"/>
  </si>
  <si>
    <t>Revista brasileira de anestesiologia</t>
  </si>
  <si>
    <t>293‐303</t>
  </si>
  <si>
    <t>BACKGROUND AND OBJECTIVES: Continuous wound infusion has been investigated as a method of postoperative pain control and its efficacy has been demonstrated when compared to saline infusion. The objective of this study was to compare the quality of postoperative analgesia, the use of opioids as rescue analgesia, patient satisfaction, and the incidence of complications between epidural catheter infusion of local anesthetic and opioids and continuous wound infusion of local anesthetic. METHODS: Thirty‐eight patients undergoing elective laparotomy under general anesthesia, randomly divided into two groups, participated in this study. Group I (GI) received postoperative patient‐controlled epidural analgesia (PCEA) with continuous infusion of ropivacaine and fentanyl, while Group II (GII) receive postoperative patient‐controlled continuous wound catheter infusion of ropivacaine. In the postoperative period, the following parameters were assessed: quality of analgesia through the Visual Analogue Scale; use of rescue opioids; and adverse effects driving patient satisfaction. RESULTS: Decreased pain at rest and with movements (p &lt; 0.05) and lower consumption of rescue opioids (p &lt; 0.05) were observed in GI in all intervals evaluated, as well as greater patient satisfaction in the post anesthesia care unit (PACU). The incidence of complications was similar in both groups except for pruritus which prevailed in GI between 6 (p &lt; 0.05) and 24 (p &lt; 0.001) postoperative hours. CONCLUSIONS: Postoperative analgesia with opioids and local anesthetics via PCEA was superior to the patient‐controlled local anesthetic infusion into surgical wound. The incidence of side effects was similar in both groups.</t>
  </si>
  <si>
    <t>de Almeida MCdFL, G.Gomes, H. P.Brunharo, G. M.Kauling, A. L. Postoperative analgesia: comparing continuous epidural catheter infusion of local anesthetic and opioid and continuous wound catheter infusion of local anesthetic. Revista brasileira de anestesiologia. 2011;61(3):293‐303.</t>
  </si>
  <si>
    <t>브라질</t>
    <phoneticPr fontId="3" type="noConversion"/>
  </si>
  <si>
    <t>elective laparotomy</t>
    <phoneticPr fontId="3" type="noConversion"/>
  </si>
  <si>
    <t>patient-controlled wound infusion of local anesthetic</t>
    <phoneticPr fontId="3" type="noConversion"/>
  </si>
  <si>
    <t>ropivacaine 0.2%</t>
    <phoneticPr fontId="3" type="noConversion"/>
  </si>
  <si>
    <t>The drug infused was ropivacaine 0.2% at a rate of 5 mL.h-1, and the patient could trigger a bolus of 2 mL at 15-minute intervals.</t>
    <phoneticPr fontId="3" type="noConversion"/>
  </si>
  <si>
    <t>patient-controlled epidural analgesia (PCEA)</t>
    <phoneticPr fontId="3" type="noConversion"/>
  </si>
  <si>
    <t>elastomeric Accufuser plus® pump (Galênica®, Indústria e Comércio Ltda., Rio deJaneiro, Brazil)</t>
    <phoneticPr fontId="3" type="noConversion"/>
  </si>
  <si>
    <t>0.75% ropivacaine 40 mL, fentanyl 250 µg, and saline 33 mL.</t>
    <phoneticPr fontId="3" type="noConversion"/>
  </si>
  <si>
    <t>The drugs infused in GI patients included: 0.75% ropivacaine 40 mL, fentanyl 250 μg, and saline 33 mL. The rate of infusion was 2 mL.h-1, but the patient could trigger a bolus of 2 mL at 15-minutes intervals.</t>
    <phoneticPr fontId="3" type="noConversion"/>
  </si>
  <si>
    <t>Magnani</t>
    <phoneticPr fontId="3" type="noConversion"/>
  </si>
  <si>
    <t>Postoperative analgesia after cesarean section by continued administration of levobupivacaine with the On-Q Painbuster system over the fascia vs ketorolac + morphine i.v.</t>
    <phoneticPr fontId="3" type="noConversion"/>
  </si>
  <si>
    <t>Clinical &amp;Experimental Obstetrics &amp; Gynecology</t>
  </si>
  <si>
    <t>223-225</t>
  </si>
  <si>
    <t xml:space="preserve">Magnani E, Corosu R, Mancino P, Borgia ML. Postoperative analgesia after cesarean section by continued administration of levobupivacaine with the On-Q Painbuster system over the fascia vs ketorolac + morphine i.v. Clinical &amp;Experimental Obstetrics &amp; Gynecology 2006; 33: 223-225. </t>
  </si>
  <si>
    <t>이탈리아</t>
  </si>
  <si>
    <t>cesarean section</t>
  </si>
  <si>
    <t>10,10</t>
  </si>
  <si>
    <t>continuous local infusion</t>
    <phoneticPr fontId="3" type="noConversion"/>
  </si>
  <si>
    <t>On-Q PAINBUSTER system(I-FLOW corporation, Lake Forest, CA)</t>
    <phoneticPr fontId="3" type="noConversion"/>
  </si>
  <si>
    <t>0.2% levobupivacaine +ketorolac</t>
    <phoneticPr fontId="3" type="noConversion"/>
  </si>
  <si>
    <t>elastomeric pump</t>
    <phoneticPr fontId="3" type="noConversion"/>
  </si>
  <si>
    <t>morphine + ketorolac</t>
    <phoneticPr fontId="3" type="noConversion"/>
  </si>
  <si>
    <t>Lau</t>
    <phoneticPr fontId="3" type="noConversion"/>
  </si>
  <si>
    <t>Randomized clinical trial of postoperative subfascial infusion with bupivacaine following ambulatory open mesh repair of inguinal hernia</t>
    <phoneticPr fontId="3" type="noConversion"/>
  </si>
  <si>
    <t>Digestive surgery</t>
  </si>
  <si>
    <t>285‐289</t>
  </si>
  <si>
    <t>BACKGROUND: wound pain remains the commonest problem after ambulatory open repair of inguinal hernia. Postoperative subfascial infusion of the wound with bupivacaine extends local analgesia at home and may achieve superior analgesia compared with oral analgesics alone. The objective of the present trial was to evaluate the efficacy of postoperative subfascial infusion of the wound with 0.5% bupicavaine at 2 ml per hour for 48 h after operation. METHODS: Forty‐four patients who underwent ambulatory open tension‐free mesh hernioplasties were randomized to two arms of treatment. The pump group had an infusion pump containing 100 ml 0.5% bupivacaine being placed between the external oblique aponeurosis and the Prolene mesh, whereas the nonpump group was treated with oral analgesics alone. Assuming that an observed difference of 2.0 existed between the mean pain scores of the two groups, the estimated sample size would be at least 20 patients in each group. RESULTS: Postoperative pain scores at rest and on coughing were significantly lower in the pump group than in the nonpump group on days 0 and 1 after surgery (p &lt; 0.01). Before being discharged, none of the pump group patients requested analgesics, but 6 patients of the nonpump group required analgesic supplement (p = 0.025). Ten patients (50%) of the pump group experienced no pain during the period of bupivacaine infusion. Recovery variables, including time taken to resume ambulation and micturition, were comparable between the two groups. The pump and nonpump group patients returned to their normal activities after a median of 3 and 4 days, respectively (p = 0.217). The postoperative morbidity rates of the two groups were similar. CONCLUSION: Postoperative subfascial infusion of the wound with 0.5% bupivacaine achieved superior analgesia compared with oral analgesics alone. Portable infusion pump is a safe technique to continue local analgesia at home after ambulatory open repair of inguinal hernia. The drawbacks of the ON‐Q Pain Management System included its high cost and frequent seepage of blood‐stained anesthetic fluid into the wound dressing.</t>
  </si>
  <si>
    <t>Lau HP, N. G.Lee, F. Randomized clinical trial of postoperative subfascial infusion with bupivacaine following ambulatory open mesh repair of inguinal hernia. Digestive surgery. 2003;20(4):285‐9.</t>
  </si>
  <si>
    <t>중국</t>
  </si>
  <si>
    <t>Ambulatory Open Mesh Repair of Inguinal Hernia</t>
  </si>
  <si>
    <t>20,24</t>
  </si>
  <si>
    <t>subfascial infusion of the wound with bupivacaine</t>
    <phoneticPr fontId="3" type="noConversion"/>
  </si>
  <si>
    <t>The On-Q Pain Management System (I-Flow Corporation, Lake Forest, Calif., USA)</t>
    <phoneticPr fontId="3" type="noConversion"/>
  </si>
  <si>
    <t>nonpump group was treated with oral analgesics alone</t>
    <phoneticPr fontId="3" type="noConversion"/>
  </si>
  <si>
    <t>oral</t>
    <phoneticPr fontId="3" type="noConversion"/>
  </si>
  <si>
    <t>Cheong</t>
    <phoneticPr fontId="3" type="noConversion"/>
  </si>
  <si>
    <t>Randomized clinical trial of local bupivacaine perfusion versus parenteral morphine infusion for pain relief after laparotomy</t>
    <phoneticPr fontId="3" type="noConversion"/>
  </si>
  <si>
    <t>357‐359</t>
  </si>
  <si>
    <t>BACKGROUND: Opioids are often used to decrease pain following laparotomy but are associated with unwanted side‐effects. The effectiveness of local perfusion of bupivacaine 0.5 per cent following laparotomy was studied. METHODS: A prospective randomized study involving patients undergoing laparotomy for major colorectal surgery using a left iliac fossa skin crease incision was undertaken. Patients were randomized to receive either intermittent intravenous morphine infusion on demand with patient‐controlled analgesia (PCA group) or continuous wound perfusion of local bupivacaine 0.5 per cent for 60 h (LA group). RESULTS: Seventy patients were recruited, 35 in each group. Patient demographics, surgical and recovery variables and complications were comparable in the two groups. The wound lengths were similar (median 14 cm in both groups). There was no statistically significant difference in postoperative pain scores at rest and with movement between the two groups, except for pain scores at rest on the first postoperative day (P = 0.03). The median total amount of morphine used was significantly greater in the PCA group (median 38 versus 0 mg in the LA group; P &lt; 0.001). CONCLUSION: Direct continuous local wound perfusion of bupivacaine 0.5 per cent is as effective as PCA for postoperative pain relief after laparotomy. It is a safe and feasible alternative to parenteral opioids.</t>
  </si>
  <si>
    <t>Cheong WKS-C, F.Eu, K. W.Tang, C. L.Heah, S. M. Randomized clinical trial of local bupivacaine perfusion versus parenteral morphine infusion for pain relief after laparotomy. British journal of surgery. 2001;88(3):357‐9.</t>
  </si>
  <si>
    <t>laparotomy(colectomy)</t>
  </si>
  <si>
    <t>35,35</t>
  </si>
  <si>
    <t>continuous subcutaneous wound perfusion</t>
    <phoneticPr fontId="3" type="noConversion"/>
  </si>
  <si>
    <t>ON-Q pain management system(Ethicon Endo-Surgery)</t>
    <phoneticPr fontId="3" type="noConversion"/>
  </si>
  <si>
    <t>patient-controlled opioid-based continuous infusion</t>
    <phoneticPr fontId="3" type="noConversion"/>
  </si>
  <si>
    <t>Givens</t>
    <phoneticPr fontId="3" type="noConversion"/>
  </si>
  <si>
    <t>Stewart</t>
    <phoneticPr fontId="3" type="noConversion"/>
  </si>
  <si>
    <t>Schurr</t>
    <phoneticPr fontId="3" type="noConversion"/>
  </si>
  <si>
    <t>LeBlanc</t>
    <phoneticPr fontId="3" type="noConversion"/>
  </si>
  <si>
    <t>Kushner</t>
    <phoneticPr fontId="3" type="noConversion"/>
  </si>
  <si>
    <t>Baig</t>
    <phoneticPr fontId="3" type="noConversion"/>
  </si>
  <si>
    <t>Polglase</t>
    <phoneticPr fontId="3" type="noConversion"/>
  </si>
  <si>
    <t>Lavand'homme</t>
    <phoneticPr fontId="3" type="noConversion"/>
  </si>
  <si>
    <t>Forastiere</t>
    <phoneticPr fontId="3" type="noConversion"/>
  </si>
  <si>
    <t>Rosen</t>
    <phoneticPr fontId="3" type="noConversion"/>
  </si>
  <si>
    <t>Wang</t>
    <phoneticPr fontId="3" type="noConversion"/>
  </si>
  <si>
    <t>Iyer</t>
    <phoneticPr fontId="3" type="noConversion"/>
  </si>
  <si>
    <t>Chan</t>
    <phoneticPr fontId="3" type="noConversion"/>
  </si>
  <si>
    <t>Carvalho</t>
    <phoneticPr fontId="3" type="noConversion"/>
  </si>
  <si>
    <t>Baulig</t>
    <phoneticPr fontId="3" type="noConversion"/>
  </si>
  <si>
    <t>Kristensen</t>
    <phoneticPr fontId="3" type="noConversion"/>
  </si>
  <si>
    <t>Bell</t>
    <phoneticPr fontId="3" type="noConversion"/>
  </si>
  <si>
    <t>Hermansson</t>
    <phoneticPr fontId="3" type="noConversion"/>
  </si>
  <si>
    <t>Eldaba</t>
    <phoneticPr fontId="3" type="noConversion"/>
  </si>
  <si>
    <t>Xin</t>
    <phoneticPr fontId="3" type="noConversion"/>
  </si>
  <si>
    <t>Reinikainen</t>
    <phoneticPr fontId="3" type="noConversion"/>
  </si>
  <si>
    <t>Krishnan</t>
    <phoneticPr fontId="3" type="noConversion"/>
  </si>
  <si>
    <t>Fustran</t>
    <phoneticPr fontId="3" type="noConversion"/>
  </si>
  <si>
    <t>Fassoulaki</t>
    <phoneticPr fontId="3" type="noConversion"/>
  </si>
  <si>
    <t>Dhanapal</t>
    <phoneticPr fontId="3" type="noConversion"/>
  </si>
  <si>
    <t>Wagner-Kovacec</t>
    <phoneticPr fontId="3" type="noConversion"/>
  </si>
  <si>
    <t>Dalmau</t>
    <phoneticPr fontId="3" type="noConversion"/>
  </si>
  <si>
    <t>Peres-Bachelot</t>
    <phoneticPr fontId="3" type="noConversion"/>
  </si>
  <si>
    <t>Gómez-Ríos</t>
    <phoneticPr fontId="3" type="noConversion"/>
  </si>
  <si>
    <t>Lee</t>
    <phoneticPr fontId="3" type="noConversion"/>
  </si>
  <si>
    <t>Rosetti</t>
    <phoneticPr fontId="3" type="noConversion"/>
  </si>
  <si>
    <t>Lee</t>
  </si>
  <si>
    <t>Gathege</t>
    <phoneticPr fontId="3" type="noConversion"/>
  </si>
  <si>
    <t>Amour</t>
    <phoneticPr fontId="3" type="noConversion"/>
  </si>
  <si>
    <t>Florkiewicz</t>
    <phoneticPr fontId="3" type="noConversion"/>
  </si>
  <si>
    <t>Fiorelli</t>
    <phoneticPr fontId="3" type="noConversion"/>
  </si>
  <si>
    <t>Mattila</t>
    <phoneticPr fontId="3" type="noConversion"/>
  </si>
  <si>
    <t>Agarwal</t>
    <phoneticPr fontId="3" type="noConversion"/>
  </si>
  <si>
    <t>Abbasi</t>
    <phoneticPr fontId="3" type="noConversion"/>
  </si>
  <si>
    <t>Tirotta</t>
    <phoneticPr fontId="3" type="noConversion"/>
  </si>
  <si>
    <t>Dowling</t>
    <phoneticPr fontId="3" type="noConversion"/>
  </si>
  <si>
    <t>White</t>
    <phoneticPr fontId="3" type="noConversion"/>
  </si>
  <si>
    <t>pulmonary complication</t>
    <phoneticPr fontId="3" type="noConversion"/>
  </si>
  <si>
    <t>재원중</t>
    <phoneticPr fontId="3" type="noConversion"/>
  </si>
  <si>
    <t>continuous bilateral infusion</t>
    <phoneticPr fontId="3" type="noConversion"/>
  </si>
  <si>
    <t>standard care</t>
    <phoneticPr fontId="3" type="noConversion"/>
  </si>
  <si>
    <t>septicaemia</t>
    <phoneticPr fontId="3" type="noConversion"/>
  </si>
  <si>
    <t>septicaemia (패혈증)</t>
    <phoneticPr fontId="3" type="noConversion"/>
  </si>
  <si>
    <t>mediastinitis</t>
    <phoneticPr fontId="3" type="noConversion"/>
  </si>
  <si>
    <t>mediastinitis (종격염)</t>
    <phoneticPr fontId="3" type="noConversion"/>
  </si>
  <si>
    <t>extrapulmonary infection</t>
    <phoneticPr fontId="3" type="noConversion"/>
  </si>
  <si>
    <t>extrapulmonary infection (결핵?)</t>
    <phoneticPr fontId="3" type="noConversion"/>
  </si>
  <si>
    <t>infection at any site</t>
    <phoneticPr fontId="3" type="noConversion"/>
  </si>
  <si>
    <t>Cardiac arrhythmia: supraventricular</t>
    <phoneticPr fontId="3" type="noConversion"/>
  </si>
  <si>
    <t>Cardiac arrhythmia: supraventricular (부정맥-</t>
    <phoneticPr fontId="3" type="noConversion"/>
  </si>
  <si>
    <t>Cardiac arrhythmia: ventricular</t>
    <phoneticPr fontId="3" type="noConversion"/>
  </si>
  <si>
    <t>need for pacemaker implantation</t>
    <phoneticPr fontId="3" type="noConversion"/>
  </si>
  <si>
    <t>myocardial infarction</t>
    <phoneticPr fontId="3" type="noConversion"/>
  </si>
  <si>
    <t>myocardial infarction (심근경색증)</t>
    <phoneticPr fontId="3" type="noConversion"/>
  </si>
  <si>
    <t>pulmonary embolism</t>
    <phoneticPr fontId="3" type="noConversion"/>
  </si>
  <si>
    <t>pulmonary embolism (폐색전증)</t>
    <phoneticPr fontId="3" type="noConversion"/>
  </si>
  <si>
    <t>cardiac tamponade</t>
    <phoneticPr fontId="3" type="noConversion"/>
  </si>
  <si>
    <t>cardiac tamponade (심장압전)</t>
    <phoneticPr fontId="3" type="noConversion"/>
  </si>
  <si>
    <t>prolonged ileus</t>
    <phoneticPr fontId="3" type="noConversion"/>
  </si>
  <si>
    <t>prolonged ileus (장폐색증)</t>
    <phoneticPr fontId="3" type="noConversion"/>
  </si>
  <si>
    <t>mesenteric infarction</t>
    <phoneticPr fontId="3" type="noConversion"/>
  </si>
  <si>
    <t>mesenteric infarction(장간막경색)</t>
    <phoneticPr fontId="3" type="noConversion"/>
  </si>
  <si>
    <t>Peritonitis</t>
    <phoneticPr fontId="3" type="noConversion"/>
  </si>
  <si>
    <t>Peritonitis(복막염)</t>
    <phoneticPr fontId="3" type="noConversion"/>
  </si>
  <si>
    <t>acute renal insufficiency</t>
    <phoneticPr fontId="3" type="noConversion"/>
  </si>
  <si>
    <r>
      <t xml:space="preserve">acute renal insufficiency </t>
    </r>
    <r>
      <rPr>
        <b/>
        <sz val="11"/>
        <color theme="1"/>
        <rFont val="맑은 고딕"/>
        <family val="3"/>
        <charset val="129"/>
        <scheme val="minor"/>
      </rPr>
      <t xml:space="preserve">(급성신부전; </t>
    </r>
    <r>
      <rPr>
        <sz val="11"/>
        <color theme="1"/>
        <rFont val="맑은 고딕"/>
        <family val="3"/>
        <charset val="129"/>
        <scheme val="minor"/>
      </rPr>
      <t>기저질환특성에 신부전 있음)</t>
    </r>
    <phoneticPr fontId="3" type="noConversion"/>
  </si>
  <si>
    <t>delirium/mental confusion</t>
    <phoneticPr fontId="3" type="noConversion"/>
  </si>
  <si>
    <t>stroke</t>
    <phoneticPr fontId="3" type="noConversion"/>
  </si>
  <si>
    <t>stroke (기저질환특성에도 있음)</t>
    <phoneticPr fontId="3" type="noConversion"/>
  </si>
  <si>
    <t>prolonged stay or readmission to ICU</t>
    <phoneticPr fontId="3" type="noConversion"/>
  </si>
  <si>
    <t>Ramsay scale</t>
    <phoneticPr fontId="3" type="noConversion"/>
  </si>
  <si>
    <t>in-hospital death</t>
    <phoneticPr fontId="3" type="noConversion"/>
  </si>
  <si>
    <t>PONV</t>
    <phoneticPr fontId="3" type="noConversion"/>
  </si>
  <si>
    <t>POD 3</t>
    <phoneticPr fontId="3" type="noConversion"/>
  </si>
  <si>
    <t>table 2</t>
    <phoneticPr fontId="3" type="noConversion"/>
  </si>
  <si>
    <t>adverse events: painbuster 관련</t>
    <phoneticPr fontId="3" type="noConversion"/>
  </si>
  <si>
    <t>adverse events_painbuster device</t>
    <phoneticPr fontId="3" type="noConversion"/>
  </si>
  <si>
    <t>usual care</t>
    <phoneticPr fontId="3" type="noConversion"/>
  </si>
  <si>
    <t>cerebrovascular accidents로 인한 intubation 연장</t>
    <phoneticPr fontId="3" type="noConversion"/>
  </si>
  <si>
    <t>pneumonia (폐렴)</t>
    <phoneticPr fontId="3" type="noConversion"/>
  </si>
  <si>
    <t>Jaroszewski</t>
  </si>
  <si>
    <t>pleural effusion</t>
    <phoneticPr fontId="3" type="noConversion"/>
  </si>
  <si>
    <t>pleural effusion requiring thoracentesis (흉수)</t>
    <phoneticPr fontId="3" type="noConversion"/>
  </si>
  <si>
    <t>pneumothorax</t>
    <phoneticPr fontId="3" type="noConversion"/>
  </si>
  <si>
    <t>pneumothorax requiring chest tube (기흉)</t>
    <phoneticPr fontId="3" type="noConversion"/>
  </si>
  <si>
    <t>urinary retention requiring catheter placement</t>
    <phoneticPr fontId="3" type="noConversion"/>
  </si>
  <si>
    <t>Drowsiness and dizziness</t>
    <phoneticPr fontId="3" type="noConversion"/>
  </si>
  <si>
    <t>48h?</t>
    <phoneticPr fontId="3" type="noConversion"/>
  </si>
  <si>
    <t>Respiratory depression</t>
    <phoneticPr fontId="3" type="noConversion"/>
  </si>
  <si>
    <t>Chronic incision site pain</t>
    <phoneticPr fontId="3" type="noConversion"/>
  </si>
  <si>
    <t>PO 3month</t>
    <phoneticPr fontId="3" type="noConversion"/>
  </si>
  <si>
    <t xml:space="preserve">level of sedation </t>
    <phoneticPr fontId="3" type="noConversion"/>
  </si>
  <si>
    <t>ramasay scale</t>
    <phoneticPr fontId="3" type="noConversion"/>
  </si>
  <si>
    <t>incision infection</t>
    <phoneticPr fontId="3" type="noConversion"/>
  </si>
  <si>
    <t>incison edema</t>
    <phoneticPr fontId="3" type="noConversion"/>
  </si>
  <si>
    <t>incison edema(부종)</t>
    <phoneticPr fontId="3" type="noConversion"/>
  </si>
  <si>
    <t>Postoperative Nausea and Vomiting (PONV)</t>
    <phoneticPr fontId="3" type="noConversion"/>
  </si>
  <si>
    <t>TPVB</t>
    <phoneticPr fontId="3" type="noConversion"/>
  </si>
  <si>
    <t>pulmonary complications</t>
    <phoneticPr fontId="3" type="noConversion"/>
  </si>
  <si>
    <t>pulmonary complications (secondary infection, atelectasis, severe pneumonia, severe hypoxia)</t>
    <phoneticPr fontId="3" type="noConversion"/>
  </si>
  <si>
    <t>TPVB</t>
  </si>
  <si>
    <t>cardiovascular complications</t>
    <phoneticPr fontId="3" type="noConversion"/>
  </si>
  <si>
    <t>cardiovascular complications (heart rhythm disorders)</t>
    <phoneticPr fontId="3" type="noConversion"/>
  </si>
  <si>
    <t>urological complications</t>
    <phoneticPr fontId="3" type="noConversion"/>
  </si>
  <si>
    <t xml:space="preserve">urological complications (urinary retention requiring catheterisation) </t>
    <phoneticPr fontId="3" type="noConversion"/>
  </si>
  <si>
    <t>general complication</t>
    <phoneticPr fontId="3" type="noConversion"/>
  </si>
  <si>
    <t>catheterisation-related</t>
    <phoneticPr fontId="3" type="noConversion"/>
  </si>
  <si>
    <t>side effects: catheterisation-related</t>
    <phoneticPr fontId="3" type="noConversion"/>
  </si>
  <si>
    <t>neurological toxicity related to the use of anaesthetic</t>
    <phoneticPr fontId="3" type="noConversion"/>
  </si>
  <si>
    <t>side effects: clinical signs of neurological toxicity related to the use of anaesthetic</t>
    <phoneticPr fontId="3" type="noConversion"/>
  </si>
  <si>
    <t>cardiac toxicity related to the use of anaesthetic</t>
    <phoneticPr fontId="3" type="noConversion"/>
  </si>
  <si>
    <t>side effects: clinical signs of cardiac toxicity related to the us of anaesthetic</t>
    <phoneticPr fontId="3" type="noConversion"/>
  </si>
  <si>
    <t>time to first sitting in chair</t>
    <phoneticPr fontId="3" type="noConversion"/>
  </si>
  <si>
    <t>h</t>
    <phoneticPr fontId="3" type="noConversion"/>
  </si>
  <si>
    <t>[46]</t>
    <phoneticPr fontId="3" type="noConversion"/>
  </si>
  <si>
    <t>[28-52.5]</t>
    <phoneticPr fontId="3" type="noConversion"/>
  </si>
  <si>
    <t>[48]</t>
    <phoneticPr fontId="3" type="noConversion"/>
  </si>
  <si>
    <t>[44-52]</t>
    <phoneticPr fontId="3" type="noConversion"/>
  </si>
  <si>
    <t>time to oxygen withdrawal</t>
    <phoneticPr fontId="3" type="noConversion"/>
  </si>
  <si>
    <t>time to chest tube withdrawal</t>
    <phoneticPr fontId="3" type="noConversion"/>
  </si>
  <si>
    <t>mechanical ventilation exceeding 24h</t>
    <phoneticPr fontId="3" type="noConversion"/>
  </si>
  <si>
    <t>time from H0 to the first event: extubation(관제거)</t>
    <phoneticPr fontId="3" type="noConversion"/>
  </si>
  <si>
    <t>time from H0 to the first event: flatus(방귀)</t>
    <phoneticPr fontId="3" type="noConversion"/>
  </si>
  <si>
    <t>time from H0 to the first event: faeces(대변)</t>
    <phoneticPr fontId="3" type="noConversion"/>
  </si>
  <si>
    <t>time from H0 to the first event: dietary intake</t>
    <phoneticPr fontId="3" type="noConversion"/>
  </si>
  <si>
    <t>time from H0 to the first event: oral medication intake</t>
    <phoneticPr fontId="3" type="noConversion"/>
  </si>
  <si>
    <t>postoperative pain(linear mixed model): sternal, at rest</t>
    <phoneticPr fontId="3" type="noConversion"/>
  </si>
  <si>
    <t>postoperative pain(linear mixed model): dorsal, at rest</t>
    <phoneticPr fontId="3" type="noConversion"/>
  </si>
  <si>
    <t>postoperative pain(linear mixed model): static(composite)</t>
    <phoneticPr fontId="3" type="noConversion"/>
  </si>
  <si>
    <t>postoperative pain(linear mixed model): at measurement of CVP</t>
    <phoneticPr fontId="3" type="noConversion"/>
  </si>
  <si>
    <t>postoperative pain(linear mixed model): at nursing care/mobilisation</t>
    <phoneticPr fontId="3" type="noConversion"/>
  </si>
  <si>
    <t>postoperative pain(linear mixed model): during coughing</t>
    <phoneticPr fontId="3" type="noConversion"/>
  </si>
  <si>
    <t>postoperative pain(linear mixed model): dynamic(composite)</t>
    <phoneticPr fontId="3" type="noConversion"/>
  </si>
  <si>
    <t>morphine 소비량</t>
    <phoneticPr fontId="3" type="noConversion"/>
  </si>
  <si>
    <t>[43]</t>
    <phoneticPr fontId="3" type="noConversion"/>
  </si>
  <si>
    <t>[25-56]</t>
    <phoneticPr fontId="3" type="noConversion"/>
  </si>
  <si>
    <t>[33.5-61.5]</t>
    <phoneticPr fontId="3" type="noConversion"/>
  </si>
  <si>
    <t>patient's satisfaction: Very bad</t>
    <phoneticPr fontId="3" type="noConversion"/>
  </si>
  <si>
    <t>T0(time of the patient’s arrival in the ICU)+80h</t>
    <phoneticPr fontId="3" type="noConversion"/>
  </si>
  <si>
    <t>five-point scale(0: very bad; 1: bad; 2: average; 3: good;4: very good)</t>
    <phoneticPr fontId="3" type="noConversion"/>
  </si>
  <si>
    <t>patient's satisfaction: Bad</t>
    <phoneticPr fontId="3" type="noConversion"/>
  </si>
  <si>
    <t>patient's satisfaction: Average</t>
    <phoneticPr fontId="3" type="noConversion"/>
  </si>
  <si>
    <t>patient's satisfaction: Good</t>
    <phoneticPr fontId="3" type="noConversion"/>
  </si>
  <si>
    <t>patient's satisfaction: Very good</t>
    <phoneticPr fontId="3" type="noConversion"/>
  </si>
  <si>
    <t>late postoperative survey (pain outcomes): delay after sugery</t>
    <phoneticPr fontId="3" type="noConversion"/>
  </si>
  <si>
    <t>day</t>
    <phoneticPr fontId="3" type="noConversion"/>
  </si>
  <si>
    <t>수술후 6개월</t>
    <phoneticPr fontId="3" type="noConversion"/>
  </si>
  <si>
    <t>late postoperative survey (pain outcomes): persistent sternal pain at rest</t>
    <phoneticPr fontId="3" type="noConversion"/>
  </si>
  <si>
    <t>late postoperative survey (pain outcomes): persistent sternal pain at movement</t>
    <phoneticPr fontId="3" type="noConversion"/>
  </si>
  <si>
    <t>late postoperative survey (pain outcomes): persistent sternal neuropathic pain</t>
    <phoneticPr fontId="3" type="noConversion"/>
  </si>
  <si>
    <t>length of time to rediness for discharge from ICU</t>
    <phoneticPr fontId="3" type="noConversion"/>
  </si>
  <si>
    <t>[41.4]</t>
    <phoneticPr fontId="3" type="noConversion"/>
  </si>
  <si>
    <t>[24-65]</t>
    <phoneticPr fontId="3" type="noConversion"/>
  </si>
  <si>
    <t>[42.4]</t>
    <phoneticPr fontId="3" type="noConversion"/>
  </si>
  <si>
    <t>[19.6-72.7]</t>
    <phoneticPr fontId="3" type="noConversion"/>
  </si>
  <si>
    <t>LOS in ICU</t>
    <phoneticPr fontId="3" type="noConversion"/>
  </si>
  <si>
    <t>length of stay in ICU</t>
    <phoneticPr fontId="3" type="noConversion"/>
  </si>
  <si>
    <t>[66.5]</t>
    <phoneticPr fontId="3" type="noConversion"/>
  </si>
  <si>
    <t>[41-94]</t>
    <phoneticPr fontId="3" type="noConversion"/>
  </si>
  <si>
    <t>[70]</t>
    <phoneticPr fontId="3" type="noConversion"/>
  </si>
  <si>
    <t>[16-117]</t>
    <phoneticPr fontId="3" type="noConversion"/>
  </si>
  <si>
    <t>hospital LOS</t>
    <phoneticPr fontId="3" type="noConversion"/>
  </si>
  <si>
    <t>length of in-hospital stay</t>
    <phoneticPr fontId="3" type="noConversion"/>
  </si>
  <si>
    <t>[216]</t>
    <phoneticPr fontId="3" type="noConversion"/>
  </si>
  <si>
    <t>[191-267]</t>
    <phoneticPr fontId="3" type="noConversion"/>
  </si>
  <si>
    <t>[240]</t>
    <phoneticPr fontId="3" type="noConversion"/>
  </si>
  <si>
    <t>[195-289]</t>
    <phoneticPr fontId="3" type="noConversion"/>
  </si>
  <si>
    <t>the duration of hospital stay</t>
    <phoneticPr fontId="3" type="noConversion"/>
  </si>
  <si>
    <t>CWC</t>
    <phoneticPr fontId="3" type="noConversion"/>
  </si>
  <si>
    <t>PO 0h</t>
    <phoneticPr fontId="3" type="noConversion"/>
  </si>
  <si>
    <t>The 0 time point was defined as the time when the
patient was extubated (in the recovery room)</t>
    <phoneticPr fontId="3" type="noConversion"/>
  </si>
  <si>
    <t>유의성결과</t>
    <phoneticPr fontId="3" type="noConversion"/>
  </si>
  <si>
    <t>&lt;0.0002(anova); 전체</t>
    <phoneticPr fontId="3" type="noConversion"/>
  </si>
  <si>
    <t>PO 1h</t>
    <phoneticPr fontId="3" type="noConversion"/>
  </si>
  <si>
    <t>PO 3h</t>
    <phoneticPr fontId="3" type="noConversion"/>
  </si>
  <si>
    <t>PO12h</t>
    <phoneticPr fontId="3" type="noConversion"/>
  </si>
  <si>
    <t>POD 1</t>
    <phoneticPr fontId="3" type="noConversion"/>
  </si>
  <si>
    <t>PO 36h</t>
    <phoneticPr fontId="3" type="noConversion"/>
  </si>
  <si>
    <t>VAS during coughing</t>
    <phoneticPr fontId="3" type="noConversion"/>
  </si>
  <si>
    <t>The 0 time point was defined as the time when the patient was extubated (in the recovery room)</t>
  </si>
  <si>
    <t>&lt;0.0001(anova);전체</t>
    <phoneticPr fontId="3" type="noConversion"/>
  </si>
  <si>
    <t>총 morphine 사용량</t>
    <phoneticPr fontId="3" type="noConversion"/>
  </si>
  <si>
    <t>titrated morphine dose</t>
    <phoneticPr fontId="3" type="noConversion"/>
  </si>
  <si>
    <t>in the recovery room</t>
    <phoneticPr fontId="3" type="noConversion"/>
  </si>
  <si>
    <t>&lt;0.00001(anova)</t>
    <phoneticPr fontId="3" type="noConversion"/>
  </si>
  <si>
    <t>total morphine dose(titration+PCA)</t>
    <phoneticPr fontId="3" type="noConversion"/>
  </si>
  <si>
    <t>not different</t>
    <phoneticPr fontId="3" type="noConversion"/>
  </si>
  <si>
    <t>hospital length of stay</t>
    <phoneticPr fontId="3" type="noConversion"/>
  </si>
  <si>
    <t>ICU stay</t>
    <phoneticPr fontId="3" type="noConversion"/>
  </si>
  <si>
    <t>overall satisfaction</t>
    <phoneticPr fontId="3" type="noConversion"/>
  </si>
  <si>
    <t>100 point verbal rating scale (1 = highly dissatisfied, 100 = highly satisfied)</t>
    <phoneticPr fontId="3" type="noConversion"/>
  </si>
  <si>
    <t>퇴원후 3개월</t>
    <phoneticPr fontId="3" type="noConversion"/>
  </si>
  <si>
    <t>pethidine 사용 환자수</t>
    <phoneticPr fontId="3" type="noConversion"/>
  </si>
  <si>
    <t>opioid use: pethidine 사용(rescue analgesia)</t>
    <phoneticPr fontId="3" type="noConversion"/>
  </si>
  <si>
    <t>pethidine</t>
    <phoneticPr fontId="3" type="noConversion"/>
  </si>
  <si>
    <t>opioid use: pethidine 소비량(rescue analgesia)</t>
    <phoneticPr fontId="3" type="noConversion"/>
  </si>
  <si>
    <t>POD 2(누적)</t>
    <phoneticPr fontId="3" type="noConversion"/>
  </si>
  <si>
    <t>postoperative pain: at rest</t>
    <phoneticPr fontId="3" type="noConversion"/>
  </si>
  <si>
    <t>Visual analog scale (VAS)</t>
    <phoneticPr fontId="3" type="noConversion"/>
  </si>
  <si>
    <t>휴식중</t>
    <phoneticPr fontId="3" type="noConversion"/>
  </si>
  <si>
    <t>VAS during movement</t>
    <phoneticPr fontId="3" type="noConversion"/>
  </si>
  <si>
    <t>postoperative pain: at movement</t>
    <phoneticPr fontId="3" type="noConversion"/>
  </si>
  <si>
    <t>이동중</t>
    <phoneticPr fontId="3" type="noConversion"/>
  </si>
  <si>
    <t>m</t>
    <phoneticPr fontId="3" type="noConversion"/>
  </si>
  <si>
    <t>POD2</t>
  </si>
  <si>
    <t>Morphine-equivalent opioid</t>
    <phoneticPr fontId="3" type="noConversion"/>
  </si>
  <si>
    <t>opioid use; morphine equialent unit</t>
    <phoneticPr fontId="3" type="noConversion"/>
  </si>
  <si>
    <t>수술후 1일/2일/3일/4일</t>
    <phoneticPr fontId="3" type="noConversion"/>
  </si>
  <si>
    <t>mean daily pain score</t>
    <phoneticPr fontId="3" type="noConversion"/>
  </si>
  <si>
    <t>0(no pain) to 10(worst pain)</t>
    <phoneticPr fontId="3" type="noConversion"/>
  </si>
  <si>
    <t>Abadir</t>
    <phoneticPr fontId="3" type="noConversion"/>
  </si>
  <si>
    <t>Nausea /Vomiting</t>
  </si>
  <si>
    <t>명</t>
  </si>
  <si>
    <t>Group II Pump</t>
  </si>
  <si>
    <t>Group I Control</t>
  </si>
  <si>
    <t>&lt;0.01</t>
  </si>
  <si>
    <t>S</t>
  </si>
  <si>
    <t>neurological or cardiac complication attributed to ropivacaine</t>
  </si>
  <si>
    <t>Abadir</t>
  </si>
  <si>
    <t>&lt;0.05</t>
  </si>
  <si>
    <t>local or systemic infections</t>
  </si>
  <si>
    <t>Almeida</t>
  </si>
  <si>
    <t>severe pain at the site of catheter insertion</t>
    <phoneticPr fontId="3" type="noConversion"/>
  </si>
  <si>
    <t>PO 1-6h</t>
    <phoneticPr fontId="3" type="noConversion"/>
  </si>
  <si>
    <t>epidural PCA</t>
    <phoneticPr fontId="3" type="noConversion"/>
  </si>
  <si>
    <t>&lt; 0.001</t>
  </si>
  <si>
    <t>neurological signs or symptoms</t>
    <phoneticPr fontId="3" type="noConversion"/>
  </si>
  <si>
    <t>mild motor blockade</t>
    <phoneticPr fontId="3" type="noConversion"/>
  </si>
  <si>
    <t>Ammianickal</t>
    <phoneticPr fontId="3" type="noConversion"/>
  </si>
  <si>
    <t>PONV impact score: score 0</t>
    <phoneticPr fontId="3" type="noConversion"/>
  </si>
  <si>
    <t>CEI</t>
    <phoneticPr fontId="3" type="noConversion"/>
  </si>
  <si>
    <t>PONV impact score: score 1</t>
  </si>
  <si>
    <t>PONV impact score: score 2</t>
  </si>
  <si>
    <t>Wound complication</t>
    <phoneticPr fontId="3" type="noConversion"/>
  </si>
  <si>
    <t>Araújo</t>
    <phoneticPr fontId="3" type="noConversion"/>
  </si>
  <si>
    <t>local infection</t>
    <phoneticPr fontId="3" type="noConversion"/>
  </si>
  <si>
    <t>EDA</t>
    <phoneticPr fontId="3" type="noConversion"/>
  </si>
  <si>
    <t>antiemetic therapy</t>
    <phoneticPr fontId="3" type="noConversion"/>
  </si>
  <si>
    <t xml:space="preserve">명 </t>
    <phoneticPr fontId="3" type="noConversion"/>
  </si>
  <si>
    <t>local anaesthetic systemic toxicity</t>
    <phoneticPr fontId="3" type="noConversion"/>
  </si>
  <si>
    <t>48–72 h</t>
  </si>
  <si>
    <t>paraesthesia (감각이상)</t>
    <phoneticPr fontId="3" type="noConversion"/>
  </si>
  <si>
    <t>Re-admission</t>
    <phoneticPr fontId="3" type="noConversion"/>
  </si>
  <si>
    <t>사유없음</t>
    <phoneticPr fontId="3" type="noConversion"/>
  </si>
  <si>
    <t>WIC</t>
    <phoneticPr fontId="3" type="noConversion"/>
  </si>
  <si>
    <t>TEA</t>
    <phoneticPr fontId="3" type="noConversion"/>
  </si>
  <si>
    <t>serious adverse reaction</t>
  </si>
  <si>
    <t>Necrotising fasciitis(괴사근막염)</t>
    <phoneticPr fontId="3" type="noConversion"/>
  </si>
  <si>
    <t>Cheong</t>
  </si>
  <si>
    <t>low grade fever</t>
  </si>
  <si>
    <t>LA</t>
  </si>
  <si>
    <t>PCA</t>
  </si>
  <si>
    <t>unexpected serious adverse reaction</t>
    <phoneticPr fontId="3" type="noConversion"/>
  </si>
  <si>
    <t>surgical site wound infection</t>
    <phoneticPr fontId="3" type="noConversion"/>
  </si>
  <si>
    <t>IVL</t>
    <phoneticPr fontId="3" type="noConversion"/>
  </si>
  <si>
    <t>3arm값만</t>
    <phoneticPr fontId="3" type="noConversion"/>
  </si>
  <si>
    <t>wound hyperalgesia</t>
    <phoneticPr fontId="3" type="noConversion"/>
  </si>
  <si>
    <t>3arm p값만 있음</t>
    <phoneticPr fontId="3" type="noConversion"/>
  </si>
  <si>
    <t>area of hyperalgesia</t>
    <phoneticPr fontId="3" type="noConversion"/>
  </si>
  <si>
    <t>㎝</t>
    <phoneticPr fontId="3" type="noConversion"/>
  </si>
  <si>
    <t>[1.2]</t>
    <phoneticPr fontId="3" type="noConversion"/>
  </si>
  <si>
    <t>[0.0-6.7]</t>
    <phoneticPr fontId="3" type="noConversion"/>
  </si>
  <si>
    <t>[1.9]</t>
    <phoneticPr fontId="3" type="noConversion"/>
  </si>
  <si>
    <t>[0.4-4.0]</t>
    <phoneticPr fontId="3" type="noConversion"/>
  </si>
  <si>
    <t>inflammatory reaction:CRP plasma</t>
    <phoneticPr fontId="3" type="noConversion"/>
  </si>
  <si>
    <t>nmol/l</t>
    <phoneticPr fontId="3" type="noConversion"/>
  </si>
  <si>
    <t>subjective symptoms of local anaesthetic systemic toxicity</t>
    <phoneticPr fontId="3" type="noConversion"/>
  </si>
  <si>
    <t>(perioral paresthesia and metallic taste in the mouth) which resolved spontaneously without any associated objective myocardial or neurological complications</t>
    <phoneticPr fontId="3" type="noConversion"/>
  </si>
  <si>
    <t>Catheter-related complications:Leakage of ropivacaine</t>
    <phoneticPr fontId="3" type="noConversion"/>
  </si>
  <si>
    <t>Catheter-related complications:catheter dislodgement</t>
    <phoneticPr fontId="3" type="noConversion"/>
  </si>
  <si>
    <t>Bertoglio</t>
  </si>
  <si>
    <t>Surgical wound infection</t>
  </si>
  <si>
    <t>late adverse event</t>
    <phoneticPr fontId="3" type="noConversion"/>
  </si>
  <si>
    <t>PO 1month</t>
    <phoneticPr fontId="3" type="noConversion"/>
  </si>
  <si>
    <t>Surgical wound hematoma</t>
  </si>
  <si>
    <t>장치 문제(failure of analgesia)</t>
    <phoneticPr fontId="3" type="noConversion"/>
  </si>
  <si>
    <t>Epidural</t>
    <phoneticPr fontId="3" type="noConversion"/>
  </si>
  <si>
    <t>Cutaneous/subcutaneous wound dehiscence</t>
  </si>
  <si>
    <t>chronic pain</t>
    <phoneticPr fontId="3" type="noConversion"/>
  </si>
  <si>
    <t>hypotention</t>
    <phoneticPr fontId="3" type="noConversion"/>
  </si>
  <si>
    <t>nausea and vomiting</t>
    <phoneticPr fontId="3" type="noConversion"/>
  </si>
  <si>
    <t>I&lt;C</t>
    <phoneticPr fontId="3" type="noConversion"/>
  </si>
  <si>
    <t>Gathege</t>
    <phoneticPr fontId="3" type="noConversion"/>
  </si>
  <si>
    <t>dislodged/blocked catheter</t>
    <phoneticPr fontId="3" type="noConversion"/>
  </si>
  <si>
    <t>CLAWI</t>
    <phoneticPr fontId="3" type="noConversion"/>
  </si>
  <si>
    <t>Boulind</t>
  </si>
  <si>
    <t>readmittion</t>
    <phoneticPr fontId="3" type="noConversion"/>
  </si>
  <si>
    <t>serious adverse reactions(사망 포함)</t>
    <phoneticPr fontId="3" type="noConversion"/>
  </si>
  <si>
    <t>Necrotizing fasciitis and multiple organ failure (괴사근막염)</t>
    <phoneticPr fontId="3" type="noConversion"/>
  </si>
  <si>
    <t>Magnani</t>
  </si>
  <si>
    <t>chills</t>
  </si>
  <si>
    <t>Group B</t>
  </si>
  <si>
    <t>Group A</t>
  </si>
  <si>
    <t>total complication(종합)</t>
    <phoneticPr fontId="3" type="noConversion"/>
  </si>
  <si>
    <t>Capdevila</t>
  </si>
  <si>
    <t>hypotensive episode</t>
    <phoneticPr fontId="3" type="noConversion"/>
  </si>
  <si>
    <t>CSSA</t>
    <phoneticPr fontId="3" type="noConversion"/>
  </si>
  <si>
    <t>EA</t>
    <phoneticPr fontId="3" type="noConversion"/>
  </si>
  <si>
    <t>PCA_morphine</t>
    <phoneticPr fontId="3" type="noConversion"/>
  </si>
  <si>
    <t>cardiac arrhythmia</t>
    <phoneticPr fontId="3" type="noConversion"/>
  </si>
  <si>
    <t xml:space="preserve">vomiting </t>
    <phoneticPr fontId="3" type="noConversion"/>
  </si>
  <si>
    <t>pulmonary edema (폐부종)</t>
    <phoneticPr fontId="3" type="noConversion"/>
  </si>
  <si>
    <t>respiratory failure related to pneumonia</t>
    <phoneticPr fontId="3" type="noConversion"/>
  </si>
  <si>
    <t>일차 항구토제 투여(received ondansetron as rescue antiemetic therapy)</t>
    <phoneticPr fontId="3" type="noConversion"/>
  </si>
  <si>
    <t>이차 항구토제 투여(received droperidol as second-line therapy)</t>
    <phoneticPr fontId="3" type="noConversion"/>
  </si>
  <si>
    <t>Catheter failure</t>
    <phoneticPr fontId="3" type="noConversion"/>
  </si>
  <si>
    <t>epidural</t>
    <phoneticPr fontId="3" type="noConversion"/>
  </si>
  <si>
    <t>0·3375</t>
  </si>
  <si>
    <t>hyperalgesia around the wound</t>
    <phoneticPr fontId="3" type="noConversion"/>
  </si>
  <si>
    <t>1개월</t>
    <phoneticPr fontId="3" type="noConversion"/>
  </si>
  <si>
    <t>wound healing or infection</t>
    <phoneticPr fontId="3" type="noConversion"/>
  </si>
  <si>
    <t>Chandon</t>
  </si>
  <si>
    <t>Surgical wound complication</t>
    <phoneticPr fontId="3" type="noConversion"/>
  </si>
  <si>
    <t>slight oozing from the scar and scar haematoma,</t>
  </si>
  <si>
    <t>TAP</t>
    <phoneticPr fontId="3" type="noConversion"/>
  </si>
  <si>
    <t>Sedation</t>
    <phoneticPr fontId="3" type="noConversion"/>
  </si>
  <si>
    <t>cases with mild to moderate sedation,</t>
    <phoneticPr fontId="3" type="noConversion"/>
  </si>
  <si>
    <t>&gt;0.9</t>
    <phoneticPr fontId="3" type="noConversion"/>
  </si>
  <si>
    <t>O'Neill</t>
  </si>
  <si>
    <t>healing alteration</t>
    <phoneticPr fontId="3" type="noConversion"/>
  </si>
  <si>
    <t>epidural morphine</t>
    <phoneticPr fontId="3" type="noConversion"/>
  </si>
  <si>
    <t>deep vein thrombosis(혈전)</t>
    <phoneticPr fontId="3" type="noConversion"/>
  </si>
  <si>
    <t>acute urinary retention</t>
  </si>
  <si>
    <t>과도한 진정 또는 혼란(unduly sedated or confused owing to analgesia)</t>
  </si>
  <si>
    <t>vomiting</t>
  </si>
  <si>
    <t>any undesirable side effect</t>
    <phoneticPr fontId="3" type="noConversion"/>
  </si>
  <si>
    <t>명확한 설명 기술 없음</t>
    <phoneticPr fontId="3" type="noConversion"/>
  </si>
  <si>
    <t>CWCs</t>
    <phoneticPr fontId="3" type="noConversion"/>
  </si>
  <si>
    <t>RSCs</t>
    <phoneticPr fontId="3" type="noConversion"/>
  </si>
  <si>
    <t>local anaesthetic related complication</t>
    <phoneticPr fontId="3" type="noConversion"/>
  </si>
  <si>
    <t>Low oxygen saturation (&lt;90%)</t>
  </si>
  <si>
    <t>Elshamaa</t>
    <phoneticPr fontId="3" type="noConversion"/>
  </si>
  <si>
    <t>Pruritus</t>
    <phoneticPr fontId="3" type="noConversion"/>
  </si>
  <si>
    <t>Pruritus ; 가려움</t>
    <phoneticPr fontId="3" type="noConversion"/>
  </si>
  <si>
    <t>epidural(B)</t>
    <phoneticPr fontId="3" type="noConversion"/>
  </si>
  <si>
    <t>PONV(postoperative nausea and vomiting)</t>
    <phoneticPr fontId="3" type="noConversion"/>
  </si>
  <si>
    <t xml:space="preserve"> (&lt;90/50 mmHg)</t>
    <phoneticPr fontId="3" type="noConversion"/>
  </si>
  <si>
    <t>Hypotension (&lt;90/50 mmHg)</t>
    <phoneticPr fontId="3" type="noConversion"/>
  </si>
  <si>
    <t>Bradycardia (&lt;50 beats/min) ; 느린맥</t>
    <phoneticPr fontId="3" type="noConversion"/>
  </si>
  <si>
    <t xml:space="preserve"> (&lt;50 beats/min)</t>
    <phoneticPr fontId="3" type="noConversion"/>
  </si>
  <si>
    <t>Sedated patients(2이상)</t>
    <phoneticPr fontId="3" type="noConversion"/>
  </si>
  <si>
    <t>(2이상)</t>
    <phoneticPr fontId="3" type="noConversion"/>
  </si>
  <si>
    <t>Loss of sensation</t>
  </si>
  <si>
    <t>Subcutaneous</t>
  </si>
  <si>
    <t>painful catheter removal</t>
    <phoneticPr fontId="3" type="noConversion"/>
  </si>
  <si>
    <t>systemic hypotension(저혈압)</t>
    <phoneticPr fontId="3" type="noConversion"/>
  </si>
  <si>
    <t>bupivacaine hypersensitivity</t>
    <phoneticPr fontId="3" type="noConversion"/>
  </si>
  <si>
    <t>opioid hypersensitivity</t>
    <phoneticPr fontId="3" type="noConversion"/>
  </si>
  <si>
    <t>catheter site infection</t>
    <phoneticPr fontId="3" type="noConversion"/>
  </si>
  <si>
    <t>Gherghinescu</t>
    <phoneticPr fontId="3" type="noConversion"/>
  </si>
  <si>
    <t>conventional</t>
    <phoneticPr fontId="3" type="noConversion"/>
  </si>
  <si>
    <t>0.63(3arm)</t>
    <phoneticPr fontId="3" type="noConversion"/>
  </si>
  <si>
    <t>Gherghinescu</t>
  </si>
  <si>
    <t>complication_ intestinal occlusions (장폐색)</t>
    <phoneticPr fontId="3" type="noConversion"/>
  </si>
  <si>
    <t>complication_total</t>
    <phoneticPr fontId="3" type="noConversion"/>
  </si>
  <si>
    <t>0.44(3arm)</t>
    <phoneticPr fontId="3" type="noConversion"/>
  </si>
  <si>
    <t>complication_ hematoma</t>
    <phoneticPr fontId="3" type="noConversion"/>
  </si>
  <si>
    <t>complication_ seroma</t>
    <phoneticPr fontId="3" type="noConversion"/>
  </si>
  <si>
    <t>complication_ skin necrosis(피부괴사)</t>
    <phoneticPr fontId="3" type="noConversion"/>
  </si>
  <si>
    <t>Hotta</t>
  </si>
  <si>
    <t>postoperative respiratory depression</t>
    <phoneticPr fontId="3" type="noConversion"/>
  </si>
  <si>
    <t>Vomit</t>
  </si>
  <si>
    <t>urinary retention( after removal of the urinary catheter)</t>
    <phoneticPr fontId="3" type="noConversion"/>
  </si>
  <si>
    <t>complications associated with wound catheter placement such as bleeding or local infection.</t>
    <phoneticPr fontId="3" type="noConversion"/>
  </si>
  <si>
    <t>Sedation score</t>
    <phoneticPr fontId="3" type="noConversion"/>
  </si>
  <si>
    <t>Sedation was evaluated using a 5-point scale (0, alert; 1, sedated but arouses to verbal stimuli; 2, sedated but arouses to gentle tactile stimulation; 3, sedated but arouses to vigorous tactile stimulation; and 4, unarousable).</t>
    <phoneticPr fontId="3" type="noConversion"/>
  </si>
  <si>
    <t>[0-0]</t>
    <phoneticPr fontId="3" type="noConversion"/>
  </si>
  <si>
    <t>Nausea (NRS score)</t>
    <phoneticPr fontId="3" type="noConversion"/>
  </si>
  <si>
    <t>[0-7]</t>
    <phoneticPr fontId="3" type="noConversion"/>
  </si>
  <si>
    <t>[0-8]</t>
    <phoneticPr fontId="3" type="noConversion"/>
  </si>
  <si>
    <t>Vomiting episodes</t>
    <phoneticPr fontId="3" type="noConversion"/>
  </si>
  <si>
    <t>Pruritus (NRS score)</t>
    <phoneticPr fontId="3" type="noConversion"/>
  </si>
  <si>
    <t>0–10 numerical rating scale</t>
  </si>
  <si>
    <t>[0-0.2]</t>
    <phoneticPr fontId="3" type="noConversion"/>
  </si>
  <si>
    <t>Breastfeeding on second postoperative day</t>
    <phoneticPr fontId="3" type="noConversion"/>
  </si>
  <si>
    <t>days</t>
    <phoneticPr fontId="3" type="noConversion"/>
  </si>
  <si>
    <t>Comfort with breastfeeding</t>
    <phoneticPr fontId="3" type="noConversion"/>
  </si>
  <si>
    <t>Change of wound dressing</t>
    <phoneticPr fontId="3" type="noConversion"/>
  </si>
  <si>
    <t>Times help was needed for diaper changes</t>
    <phoneticPr fontId="3" type="noConversion"/>
  </si>
  <si>
    <t>[7-12]</t>
    <phoneticPr fontId="3" type="noConversion"/>
  </si>
  <si>
    <t>[8.5]</t>
    <phoneticPr fontId="3" type="noConversion"/>
  </si>
  <si>
    <t>Times help was needed for breastfeeding</t>
    <phoneticPr fontId="3" type="noConversion"/>
  </si>
  <si>
    <t>[8-13]</t>
    <phoneticPr fontId="3" type="noConversion"/>
  </si>
  <si>
    <t>[11.5]</t>
    <phoneticPr fontId="3" type="noConversion"/>
  </si>
  <si>
    <t>[10-14]</t>
    <phoneticPr fontId="3" type="noConversion"/>
  </si>
  <si>
    <t xml:space="preserve">readmission </t>
    <phoneticPr fontId="3" type="noConversion"/>
  </si>
  <si>
    <t>30-day mortality rate</t>
    <phoneticPr fontId="3" type="noConversion"/>
  </si>
  <si>
    <t>Wound abscess</t>
    <phoneticPr fontId="3" type="noConversion"/>
  </si>
  <si>
    <t>Gastrointestinal complication (Rectal bleeding, ileus, Anastomotic leak)</t>
    <phoneticPr fontId="3" type="noConversion"/>
  </si>
  <si>
    <t>Anastomotic leakage (문합부누출?)</t>
    <phoneticPr fontId="3" type="noConversion"/>
  </si>
  <si>
    <t>Venous thromboembolism(혈전증)</t>
    <phoneticPr fontId="3" type="noConversion"/>
  </si>
  <si>
    <t>Urinary tract infection</t>
    <phoneticPr fontId="3" type="noConversion"/>
  </si>
  <si>
    <t>Sedation level</t>
  </si>
  <si>
    <t>PACU H1</t>
    <phoneticPr fontId="3" type="noConversion"/>
  </si>
  <si>
    <t>[0–1]</t>
  </si>
  <si>
    <t>PACU H2</t>
    <phoneticPr fontId="3" type="noConversion"/>
  </si>
  <si>
    <t>PACU H4</t>
    <phoneticPr fontId="3" type="noConversion"/>
  </si>
  <si>
    <t>[0–0]</t>
  </si>
  <si>
    <t>[0–0.75]</t>
  </si>
  <si>
    <t>postoperative sedation</t>
    <phoneticPr fontId="3" type="noConversion"/>
  </si>
  <si>
    <t>aspiration pneumonia</t>
    <phoneticPr fontId="3" type="noConversion"/>
  </si>
  <si>
    <t>PPC</t>
    <phoneticPr fontId="3" type="noConversion"/>
  </si>
  <si>
    <t>TQL</t>
    <phoneticPr fontId="3" type="noConversion"/>
  </si>
  <si>
    <t>Tachycardia (빈맥)</t>
    <phoneticPr fontId="3" type="noConversion"/>
  </si>
  <si>
    <t>weakness in right leg(temporary)</t>
    <phoneticPr fontId="3" type="noConversion"/>
  </si>
  <si>
    <t>ileus(장폐색증)</t>
    <phoneticPr fontId="3" type="noConversion"/>
  </si>
  <si>
    <t>Catheter migration with temporary motor block</t>
  </si>
  <si>
    <t>해당없음</t>
    <phoneticPr fontId="3" type="noConversion"/>
  </si>
  <si>
    <t>Accidental catheter removal</t>
  </si>
  <si>
    <t>WI</t>
    <phoneticPr fontId="3" type="noConversion"/>
  </si>
  <si>
    <t>IT morphine</t>
    <phoneticPr fontId="3" type="noConversion"/>
  </si>
  <si>
    <t>3arm만 보고</t>
    <phoneticPr fontId="3" type="noConversion"/>
  </si>
  <si>
    <t>respiratory depression</t>
    <phoneticPr fontId="3" type="noConversion"/>
  </si>
  <si>
    <t>subfascial</t>
    <phoneticPr fontId="3" type="noConversion"/>
  </si>
  <si>
    <t>LA toxicity</t>
    <phoneticPr fontId="3" type="noConversion"/>
  </si>
  <si>
    <t>Kilic</t>
    <phoneticPr fontId="3" type="noConversion"/>
  </si>
  <si>
    <t>symptoms of wound infection or problems in wound healing</t>
    <phoneticPr fontId="3" type="noConversion"/>
  </si>
  <si>
    <t>incision dehiscence(벌어짐)</t>
    <phoneticPr fontId="3" type="noConversion"/>
  </si>
  <si>
    <t>Kim</t>
  </si>
  <si>
    <t>mortality</t>
    <phoneticPr fontId="3" type="noConversion"/>
  </si>
  <si>
    <t>ONQ</t>
    <phoneticPr fontId="3" type="noConversion"/>
  </si>
  <si>
    <t>IV PCA_fentanyl</t>
    <phoneticPr fontId="3" type="noConversion"/>
  </si>
  <si>
    <t>complication</t>
    <phoneticPr fontId="3" type="noConversion"/>
  </si>
  <si>
    <t>(시술관련)</t>
    <phoneticPr fontId="3" type="noConversion"/>
  </si>
  <si>
    <t>score2 이상 (none = 1, mild = 2, moderate = 3, severe = 4)</t>
    <phoneticPr fontId="3" type="noConversion"/>
  </si>
  <si>
    <t>sleepiness-sedation에 가까움</t>
    <phoneticPr fontId="3" type="noConversion"/>
  </si>
  <si>
    <t>score3 이상(awake and alert = 1, awake and quiet = 2, sleepiness but arousal = 3, deep sleepiness = 4)</t>
    <phoneticPr fontId="3" type="noConversion"/>
  </si>
  <si>
    <t xml:space="preserve">local inflammation </t>
    <phoneticPr fontId="3" type="noConversion"/>
  </si>
  <si>
    <t>comprehensive complication index</t>
    <phoneticPr fontId="3" type="noConversion"/>
  </si>
  <si>
    <t>morbidity</t>
    <phoneticPr fontId="3" type="noConversion"/>
  </si>
  <si>
    <t>건</t>
    <phoneticPr fontId="3" type="noConversion"/>
  </si>
  <si>
    <t>총6명</t>
    <phoneticPr fontId="3" type="noConversion"/>
  </si>
  <si>
    <t>major complications</t>
    <phoneticPr fontId="3" type="noConversion"/>
  </si>
  <si>
    <t>defined as Clavien Dindo &gt;II)</t>
    <phoneticPr fontId="3" type="noConversion"/>
  </si>
  <si>
    <t>catheter related complication</t>
    <phoneticPr fontId="3" type="noConversion"/>
  </si>
  <si>
    <t>ㄴ(세부)중재관련 SAE</t>
    <phoneticPr fontId="3" type="noConversion"/>
  </si>
  <si>
    <t>superficial surgical site infection</t>
    <phoneticPr fontId="3" type="noConversion"/>
  </si>
  <si>
    <t>Catheter kinking</t>
  </si>
  <si>
    <t>Catheter-related complications:Cellulitis (봉와직염)</t>
    <phoneticPr fontId="3" type="noConversion"/>
  </si>
  <si>
    <t>catheter related</t>
    <phoneticPr fontId="3" type="noConversion"/>
  </si>
  <si>
    <t>PONV score</t>
  </si>
  <si>
    <t>nausea or vomiting: 0</t>
    <phoneticPr fontId="3" type="noConversion"/>
  </si>
  <si>
    <t>nausea or vomiting: 1</t>
    <phoneticPr fontId="3" type="noConversion"/>
  </si>
  <si>
    <t>nausea or vomiting: 2</t>
  </si>
  <si>
    <t>nausea or vomiting: 3</t>
  </si>
  <si>
    <t>Dowidar</t>
    <phoneticPr fontId="3" type="noConversion"/>
  </si>
  <si>
    <t>failed block</t>
    <phoneticPr fontId="3" type="noConversion"/>
  </si>
  <si>
    <t>Lau</t>
  </si>
  <si>
    <t>Pump group</t>
  </si>
  <si>
    <t>Nonpump group</t>
  </si>
  <si>
    <t>Wound bruising</t>
  </si>
  <si>
    <t>Superficial wound dehiscence</t>
    <phoneticPr fontId="3" type="noConversion"/>
  </si>
  <si>
    <t>complication(anagesic 관련)</t>
    <phoneticPr fontId="3" type="noConversion"/>
  </si>
  <si>
    <t>Intra-abdominal abscess(농양)</t>
    <phoneticPr fontId="3" type="noConversion"/>
  </si>
  <si>
    <t>Postoperative ileus</t>
    <phoneticPr fontId="3" type="noConversion"/>
  </si>
  <si>
    <t>painbuster</t>
    <phoneticPr fontId="3" type="noConversion"/>
  </si>
  <si>
    <t>ITM/IV fentanyl</t>
    <phoneticPr fontId="3" type="noConversion"/>
  </si>
  <si>
    <t>&gt;0.99</t>
  </si>
  <si>
    <t>Dizziness</t>
    <phoneticPr fontId="3" type="noConversion"/>
  </si>
  <si>
    <t>Headache</t>
    <phoneticPr fontId="3" type="noConversion"/>
  </si>
  <si>
    <t>[1.0–2.0]</t>
    <phoneticPr fontId="3" type="noConversion"/>
  </si>
  <si>
    <t>[1.0–1.0]</t>
    <phoneticPr fontId="3" type="noConversion"/>
  </si>
  <si>
    <t>[1.0–1.3]</t>
    <phoneticPr fontId="3" type="noConversion"/>
  </si>
  <si>
    <t>Atelectasis (무기폐)</t>
    <phoneticPr fontId="3" type="noConversion"/>
  </si>
  <si>
    <t>Wound complication: hematoma, seroma, or wound discharge</t>
    <phoneticPr fontId="3" type="noConversion"/>
  </si>
  <si>
    <t>PO 0–1 h</t>
    <phoneticPr fontId="3" type="noConversion"/>
  </si>
  <si>
    <t>(1: completely awake, 2: drowsy, 3: dozing, 4: mostly sleepy, 5: not responding)</t>
    <phoneticPr fontId="3" type="noConversion"/>
  </si>
  <si>
    <t>11/8/1/0/0</t>
  </si>
  <si>
    <t>10/8/1/3/0</t>
  </si>
  <si>
    <t>PO 1–6 h</t>
    <phoneticPr fontId="3" type="noConversion"/>
  </si>
  <si>
    <t>11/8/0/1/0</t>
  </si>
  <si>
    <t>16/5/1/0/0</t>
  </si>
  <si>
    <t>19/0/0/1/0</t>
  </si>
  <si>
    <t>20/0/2/0/0</t>
  </si>
  <si>
    <t>20/0/0/0/0</t>
  </si>
  <si>
    <t>22/0/0/0/0</t>
  </si>
  <si>
    <t>NA</t>
  </si>
  <si>
    <t>dizziness</t>
    <phoneticPr fontId="3" type="noConversion"/>
  </si>
  <si>
    <t>headache</t>
    <phoneticPr fontId="3" type="noConversion"/>
  </si>
  <si>
    <t>PONV incidence</t>
    <phoneticPr fontId="3" type="noConversion"/>
  </si>
  <si>
    <t>Postoperative 0–1 h</t>
    <phoneticPr fontId="3" type="noConversion"/>
  </si>
  <si>
    <t>(PONV was questioned on a scale of 10; 1–3: mild; 4–6: moderate; 7–10: severe)</t>
    <phoneticPr fontId="3" type="noConversion"/>
  </si>
  <si>
    <t>Postoperative 1–6 h</t>
  </si>
  <si>
    <t>Use of antiemetic drug(진토제)</t>
    <phoneticPr fontId="3" type="noConversion"/>
  </si>
  <si>
    <t>Postoperative 0–1 h</t>
  </si>
  <si>
    <t>Use of antiemetic drug</t>
  </si>
  <si>
    <t>Machoki</t>
    <phoneticPr fontId="3" type="noConversion"/>
  </si>
  <si>
    <t>surgical site infection(종합)</t>
    <phoneticPr fontId="3" type="noConversion"/>
  </si>
  <si>
    <t>appendectomy</t>
    <phoneticPr fontId="3" type="noConversion"/>
  </si>
  <si>
    <t>SAPA</t>
    <phoneticPr fontId="3" type="noConversion"/>
  </si>
  <si>
    <t>incisional hernia or other delayed wound complications</t>
    <phoneticPr fontId="3" type="noConversion"/>
  </si>
  <si>
    <t>Surgical site infections(종합)</t>
    <phoneticPr fontId="3" type="noConversion"/>
  </si>
  <si>
    <t>EPI</t>
    <phoneticPr fontId="3" type="noConversion"/>
  </si>
  <si>
    <t>Surgical site infections;incision site</t>
    <phoneticPr fontId="3" type="noConversion"/>
  </si>
  <si>
    <t>Surgical site infections;deep</t>
    <phoneticPr fontId="3" type="noConversion"/>
  </si>
  <si>
    <t>adverse drug reaction to morphine or bupivacaine</t>
    <phoneticPr fontId="3" type="noConversion"/>
  </si>
  <si>
    <t>local or general infection</t>
  </si>
  <si>
    <t>other</t>
  </si>
  <si>
    <t>deficit for any newborn</t>
  </si>
  <si>
    <t>headache</t>
  </si>
  <si>
    <t>nausea</t>
  </si>
  <si>
    <t>itching</t>
  </si>
  <si>
    <t>CPA</t>
    <phoneticPr fontId="3" type="noConversion"/>
  </si>
  <si>
    <t>ureteral injury</t>
    <phoneticPr fontId="3" type="noConversion"/>
  </si>
  <si>
    <t>CEA</t>
    <phoneticPr fontId="3" type="noConversion"/>
  </si>
  <si>
    <t>intra-abdominal hemorrhage, deep venous thrombosis, small bowel injury</t>
    <phoneticPr fontId="3" type="noConversion"/>
  </si>
  <si>
    <t>hallucinations (related to morphine); 환각</t>
    <phoneticPr fontId="3" type="noConversion"/>
  </si>
  <si>
    <t>diplopia (related to esketamine started as rescue medication); 복시</t>
    <phoneticPr fontId="3" type="noConversion"/>
  </si>
  <si>
    <t>Self-limiting anisocoria(동공부동)-high degree of sympathtic blockade</t>
    <phoneticPr fontId="3" type="noConversion"/>
  </si>
  <si>
    <t>Related adverse events</t>
  </si>
  <si>
    <t>hallucinations (related to morphine; one patient), diplopia (related to esketamine started as rescue medication;one patient), catheter leakage (one patient), and a painful catheter removal in one patient.</t>
    <phoneticPr fontId="3" type="noConversion"/>
  </si>
  <si>
    <t>vasovagal response while placing the epidural catheter(2인), Self-limiting anisocoria(2인), epidural puncture site was infected at catheter removal in one patient, without signs of deep infection(1인)</t>
    <phoneticPr fontId="3" type="noConversion"/>
  </si>
  <si>
    <t>serious adverse events(hypotensive, arrhythmias)</t>
    <phoneticPr fontId="3" type="noConversion"/>
  </si>
  <si>
    <t>hypotensive, arrhythmias(suggestive of local anaesthetic toxicity)</t>
    <phoneticPr fontId="3" type="noConversion"/>
  </si>
  <si>
    <t>Need for specialist intervention</t>
  </si>
  <si>
    <t>0·1328</t>
  </si>
  <si>
    <t>시술</t>
    <phoneticPr fontId="3" type="noConversion"/>
  </si>
  <si>
    <t>catheter leak</t>
    <phoneticPr fontId="3" type="noConversion"/>
  </si>
  <si>
    <t>2(left1, right1)</t>
    <phoneticPr fontId="3" type="noConversion"/>
  </si>
  <si>
    <t>2(left2)</t>
    <phoneticPr fontId="3" type="noConversion"/>
  </si>
  <si>
    <t>피로 얼룩진 마취액이 드레싱에 스며듦</t>
    <phoneticPr fontId="3" type="noConversion"/>
  </si>
  <si>
    <t>해당없음</t>
  </si>
  <si>
    <t>breakage of the infusion catheter</t>
  </si>
  <si>
    <t>Mungroop</t>
    <phoneticPr fontId="3" type="noConversion"/>
  </si>
  <si>
    <t>Any complications</t>
    <phoneticPr fontId="3" type="noConversion"/>
  </si>
  <si>
    <t>None</t>
  </si>
  <si>
    <t>Grade I</t>
  </si>
  <si>
    <t>Grade II</t>
  </si>
  <si>
    <t>Grade III</t>
  </si>
  <si>
    <t>Grade IV</t>
  </si>
  <si>
    <t>Grade V (death)</t>
  </si>
  <si>
    <t>vasovagal response while placing the epidural catheter(2인) ; 미주신경실신</t>
    <phoneticPr fontId="3" type="noConversion"/>
  </si>
  <si>
    <t>epidural puncture site was infected at catheter removal in one patient, without signs of deep infection(1인)</t>
    <phoneticPr fontId="3" type="noConversion"/>
  </si>
  <si>
    <t>catheters 문제</t>
    <phoneticPr fontId="3" type="noConversion"/>
  </si>
  <si>
    <t>others</t>
    <phoneticPr fontId="3" type="noConversion"/>
  </si>
  <si>
    <t>Omar</t>
  </si>
  <si>
    <t>3arm만보고</t>
    <phoneticPr fontId="3" type="noConversion"/>
  </si>
  <si>
    <t>Pruritis</t>
    <phoneticPr fontId="3" type="noConversion"/>
  </si>
  <si>
    <t>Drowsiness</t>
    <phoneticPr fontId="3" type="noConversion"/>
  </si>
  <si>
    <t>Respiratory depression (rate&lt;8/min)</t>
    <phoneticPr fontId="3" type="noConversion"/>
  </si>
  <si>
    <t>wound paresthesia</t>
    <phoneticPr fontId="3" type="noConversion"/>
  </si>
  <si>
    <t>Backache</t>
    <phoneticPr fontId="3" type="noConversion"/>
  </si>
  <si>
    <t>&lt;0.001</t>
    <phoneticPr fontId="3" type="noConversion"/>
  </si>
  <si>
    <t>Othman</t>
    <phoneticPr fontId="3" type="noConversion"/>
  </si>
  <si>
    <t>EDB</t>
    <phoneticPr fontId="3" type="noConversion"/>
  </si>
  <si>
    <t>Renghi</t>
  </si>
  <si>
    <t>wound serosity</t>
    <phoneticPr fontId="3" type="noConversion"/>
  </si>
  <si>
    <t>PO 2y</t>
    <phoneticPr fontId="3" type="noConversion"/>
  </si>
  <si>
    <t>LOC</t>
    <phoneticPr fontId="3" type="noConversion"/>
  </si>
  <si>
    <t>PERI</t>
    <phoneticPr fontId="3" type="noConversion"/>
  </si>
  <si>
    <t>bulging wound</t>
    <phoneticPr fontId="3" type="noConversion"/>
  </si>
  <si>
    <t>complications related to analgesia</t>
    <phoneticPr fontId="3" type="noConversion"/>
  </si>
  <si>
    <t>day0</t>
    <phoneticPr fontId="3" type="noConversion"/>
  </si>
  <si>
    <t>day1</t>
    <phoneticPr fontId="3" type="noConversion"/>
  </si>
  <si>
    <t>opioid-related Side effects: Pruritus</t>
    <phoneticPr fontId="3" type="noConversion"/>
  </si>
  <si>
    <t>opioid-related Side effects: Nausea</t>
    <phoneticPr fontId="3" type="noConversion"/>
  </si>
  <si>
    <t>opioid-related Side effects: Vomiting</t>
    <phoneticPr fontId="3" type="noConversion"/>
  </si>
  <si>
    <t>opioid-related Side effects: paralytic ileum</t>
    <phoneticPr fontId="3" type="noConversion"/>
  </si>
  <si>
    <t>surgical wound haematoma</t>
    <phoneticPr fontId="3" type="noConversion"/>
  </si>
  <si>
    <t>Wu</t>
  </si>
  <si>
    <t>incision exudation</t>
    <phoneticPr fontId="3" type="noConversion"/>
  </si>
  <si>
    <t>LIA</t>
    <phoneticPr fontId="3" type="noConversion"/>
  </si>
  <si>
    <t>sleepiness(LA 부작용 관련)</t>
    <phoneticPr fontId="3" type="noConversion"/>
  </si>
  <si>
    <t>nausea and vomit score</t>
    <phoneticPr fontId="3" type="noConversion"/>
  </si>
  <si>
    <t>1, no nausea or vomiting; 2, nausea, no vomiting; 3, nausea and vomiting</t>
    <phoneticPr fontId="3" type="noConversion"/>
  </si>
  <si>
    <t>Skin pruritus</t>
    <phoneticPr fontId="3" type="noConversion"/>
  </si>
  <si>
    <t>PONV(Postoperative nausea and vomiting)</t>
    <phoneticPr fontId="3" type="noConversion"/>
  </si>
  <si>
    <t>(1: no PONV, 2: nausea without vomiting, 3: nausea with vomiting)</t>
    <phoneticPr fontId="3" type="noConversion"/>
  </si>
  <si>
    <t>IV PCA_morphine</t>
    <phoneticPr fontId="3" type="noConversion"/>
  </si>
  <si>
    <t>epdidural analgesia</t>
    <phoneticPr fontId="3" type="noConversion"/>
  </si>
  <si>
    <t>&lt;0.001(3arm)</t>
    <phoneticPr fontId="3" type="noConversion"/>
  </si>
  <si>
    <t>sedation score</t>
    <phoneticPr fontId="3" type="noConversion"/>
  </si>
  <si>
    <t>PO 0</t>
    <phoneticPr fontId="3" type="noConversion"/>
  </si>
  <si>
    <t>(1) anxious and irritable or dysphoric or both; (2) co-operational, oriented and quiet; (3) responsive to command; (4) asleep, quickly responsive to light tap or loud auditory stimulus; (5) asleep, slowly responsive to light tap or loud auditory stimulus; and (6) asleep, no response to light tap or loud auditory stimulus</t>
    <phoneticPr fontId="3" type="noConversion"/>
  </si>
  <si>
    <t>CWI</t>
  </si>
  <si>
    <t>&lt;0.01(CWI &lt;IV PCA)</t>
    <phoneticPr fontId="3" type="noConversion"/>
  </si>
  <si>
    <t>&lt;0.05(EA&lt;IV PCA)</t>
    <phoneticPr fontId="3" type="noConversion"/>
  </si>
  <si>
    <t>&lt;0.05(CWI &lt;IV PCA)</t>
    <phoneticPr fontId="3" type="noConversion"/>
  </si>
  <si>
    <t>severe complications</t>
    <phoneticPr fontId="3" type="noConversion"/>
  </si>
  <si>
    <t>death</t>
    <phoneticPr fontId="3" type="noConversion"/>
  </si>
  <si>
    <t>-</t>
  </si>
  <si>
    <t>Hospital LOS</t>
  </si>
  <si>
    <t>일</t>
  </si>
  <si>
    <t xml:space="preserve"> </t>
  </si>
  <si>
    <t>Total morphine</t>
  </si>
  <si>
    <t>(mg/48 hr)</t>
    <phoneticPr fontId="3" type="noConversion"/>
  </si>
  <si>
    <t>Total Oxycodone/acetaminophen</t>
  </si>
  <si>
    <t>tablets</t>
  </si>
  <si>
    <t>&lt;0.02</t>
  </si>
  <si>
    <t>Patient Satisfaction</t>
  </si>
  <si>
    <t>&lt;0.002</t>
  </si>
  <si>
    <t xml:space="preserve">VAS at rest </t>
    <phoneticPr fontId="3" type="noConversion"/>
  </si>
  <si>
    <t>(0=no pain and 10=worst)</t>
  </si>
  <si>
    <t>(At all time)</t>
  </si>
  <si>
    <t>Group II Pump</t>
    <phoneticPr fontId="3" type="noConversion"/>
  </si>
  <si>
    <t>그래프</t>
  </si>
  <si>
    <t>S (favour I)</t>
  </si>
  <si>
    <t>VAS(0-100)</t>
    <phoneticPr fontId="3" type="noConversion"/>
  </si>
  <si>
    <t>I&gt;C</t>
    <phoneticPr fontId="3" type="noConversion"/>
  </si>
  <si>
    <t>VAS(0-101)</t>
  </si>
  <si>
    <t>PO 6h</t>
  </si>
  <si>
    <t>p&lt;0.001</t>
    <phoneticPr fontId="3" type="noConversion"/>
  </si>
  <si>
    <t>VAS(0-102)</t>
  </si>
  <si>
    <t>VAS on movement</t>
    <phoneticPr fontId="3" type="noConversion"/>
  </si>
  <si>
    <t>need for rescue analgesia with opioid</t>
    <phoneticPr fontId="3" type="noConversion"/>
  </si>
  <si>
    <t>%</t>
    <phoneticPr fontId="3" type="noConversion"/>
  </si>
  <si>
    <t>discharge from PACU</t>
    <phoneticPr fontId="3" type="noConversion"/>
  </si>
  <si>
    <t>patient satisfaction</t>
    <phoneticPr fontId="3" type="noConversion"/>
  </si>
  <si>
    <t>satisfactory of excellent</t>
    <phoneticPr fontId="3" type="noConversion"/>
  </si>
  <si>
    <t>patient who would repeat it</t>
    <phoneticPr fontId="3" type="noConversion"/>
  </si>
  <si>
    <t>PO 24h</t>
  </si>
  <si>
    <t xml:space="preserve">sleep quality </t>
    <phoneticPr fontId="3" type="noConversion"/>
  </si>
  <si>
    <t>PO 1일 밤</t>
    <phoneticPr fontId="3" type="noConversion"/>
  </si>
  <si>
    <t>Time for PCA</t>
    <phoneticPr fontId="3" type="noConversion"/>
  </si>
  <si>
    <t>min</t>
    <phoneticPr fontId="3" type="noConversion"/>
  </si>
  <si>
    <t>5m</t>
  </si>
  <si>
    <t>0 to 10 (0 ‑ no pain and 10 ‑ worst pain ever)</t>
  </si>
  <si>
    <t>10m</t>
  </si>
  <si>
    <t>15m</t>
  </si>
  <si>
    <t>20m</t>
  </si>
  <si>
    <t>25m</t>
  </si>
  <si>
    <t>30m</t>
  </si>
  <si>
    <t>40m</t>
  </si>
  <si>
    <t>50m</t>
  </si>
  <si>
    <t>60m(1h)</t>
  </si>
  <si>
    <t>120m(2h)</t>
  </si>
  <si>
    <t>240m(4h)</t>
  </si>
  <si>
    <t>480m(8h)</t>
  </si>
  <si>
    <t>720m(12h)</t>
  </si>
  <si>
    <t>VAS at deep breathing</t>
    <phoneticPr fontId="3" type="noConversion"/>
  </si>
  <si>
    <t>Hospital LOS</t>
    <phoneticPr fontId="3" type="noConversion"/>
  </si>
  <si>
    <t>Patient satisfaction score: Likert's score 1</t>
    <phoneticPr fontId="3" type="noConversion"/>
  </si>
  <si>
    <t>Patient satisfaction score: Likert's score 2</t>
  </si>
  <si>
    <t>Patient satisfaction score: Likert's score 3</t>
  </si>
  <si>
    <t>Patient satisfaction score: Likert's score 4</t>
  </si>
  <si>
    <t>Patient satisfaction score: Likert's score 5</t>
  </si>
  <si>
    <t>patient’s satisfaction</t>
    <phoneticPr fontId="3" type="noConversion"/>
  </si>
  <si>
    <t>questionnaire</t>
    <phoneticPr fontId="3" type="noConversion"/>
  </si>
  <si>
    <t>EDA</t>
  </si>
  <si>
    <t>PO 12h</t>
  </si>
  <si>
    <t>초록 결론 ??</t>
    <phoneticPr fontId="3" type="noConversion"/>
  </si>
  <si>
    <t>EDA; epidural analgesia</t>
    <phoneticPr fontId="3" type="noConversion"/>
  </si>
  <si>
    <t>Barr</t>
    <phoneticPr fontId="3" type="noConversion"/>
  </si>
  <si>
    <t>rescue analgesia: IV morphine</t>
    <phoneticPr fontId="3" type="noConversion"/>
  </si>
  <si>
    <t>[2-35]</t>
    <phoneticPr fontId="3" type="noConversion"/>
  </si>
  <si>
    <t>[2-13]</t>
    <phoneticPr fontId="3" type="noConversion"/>
  </si>
  <si>
    <t>Memorial Pain Assessment Card</t>
    <phoneticPr fontId="3" type="noConversion"/>
  </si>
  <si>
    <t>satisfaction regarding pain management:good or very good</t>
    <phoneticPr fontId="3" type="noConversion"/>
  </si>
  <si>
    <t>NS(3 arm)</t>
    <phoneticPr fontId="3" type="noConversion"/>
  </si>
  <si>
    <t>4-6]</t>
    <phoneticPr fontId="3" type="noConversion"/>
  </si>
  <si>
    <t>[5-6]</t>
    <phoneticPr fontId="3" type="noConversion"/>
  </si>
  <si>
    <t>0-100mm</t>
    <phoneticPr fontId="3" type="noConversion"/>
  </si>
  <si>
    <t>VAS at movement</t>
    <phoneticPr fontId="3" type="noConversion"/>
  </si>
  <si>
    <t>residual incisional pain:3months</t>
    <phoneticPr fontId="3" type="noConversion"/>
  </si>
  <si>
    <t>residual incisional pain:6months</t>
    <phoneticPr fontId="3" type="noConversion"/>
  </si>
  <si>
    <t>PO 6month</t>
    <phoneticPr fontId="3" type="noConversion"/>
  </si>
  <si>
    <t>[0-12]</t>
    <phoneticPr fontId="3" type="noConversion"/>
  </si>
  <si>
    <t>[6-16]</t>
    <phoneticPr fontId="3" type="noConversion"/>
  </si>
  <si>
    <t>[15-45]</t>
    <phoneticPr fontId="3" type="noConversion"/>
  </si>
  <si>
    <t>[40]</t>
    <phoneticPr fontId="3" type="noConversion"/>
  </si>
  <si>
    <t>[28-52]</t>
    <phoneticPr fontId="3" type="noConversion"/>
  </si>
  <si>
    <t>[13-55]</t>
    <phoneticPr fontId="3" type="noConversion"/>
  </si>
  <si>
    <t>[28-71]</t>
    <phoneticPr fontId="3" type="noConversion"/>
  </si>
  <si>
    <t>number of request for rescue analgesia:ketoralac(30mg)</t>
    <phoneticPr fontId="3" type="noConversion"/>
  </si>
  <si>
    <t>number of request for rescue analgesia:paracetamol(1g)</t>
    <phoneticPr fontId="3" type="noConversion"/>
  </si>
  <si>
    <t>(scale ranges from 0 = no pain to 100 = very severe pain).</t>
  </si>
  <si>
    <t>PO 2h</t>
  </si>
  <si>
    <t>(scale ranges from 0 = no pain to 100 = very severe pain).</t>
    <phoneticPr fontId="3" type="noConversion"/>
  </si>
  <si>
    <t>VAS after coughing</t>
    <phoneticPr fontId="3" type="noConversion"/>
  </si>
  <si>
    <t>total IV morphine in PACU</t>
    <phoneticPr fontId="3" type="noConversion"/>
  </si>
  <si>
    <t>Cumulative morphine</t>
    <phoneticPr fontId="3" type="noConversion"/>
  </si>
  <si>
    <t>quality of night sleep</t>
    <phoneticPr fontId="3" type="noConversion"/>
  </si>
  <si>
    <t>(VNS) ranging from 0 (worst quality) to 10(best quality)</t>
    <phoneticPr fontId="3" type="noConversion"/>
  </si>
  <si>
    <t>(VNS) ranging from 0 (worst quality) to 11(best quality)</t>
  </si>
  <si>
    <t>(VNS) ranging from 0 (worst quality) to 12(best quality)</t>
  </si>
  <si>
    <t>quality of postoperative pain control:poor</t>
    <phoneticPr fontId="3" type="noConversion"/>
  </si>
  <si>
    <t>flatus</t>
    <phoneticPr fontId="3" type="noConversion"/>
  </si>
  <si>
    <t>stool</t>
    <phoneticPr fontId="3" type="noConversion"/>
  </si>
  <si>
    <t>quality of postoperative pain control:good</t>
    <phoneticPr fontId="3" type="noConversion"/>
  </si>
  <si>
    <t>quality of postoperative pain control:excellent</t>
    <phoneticPr fontId="3" type="noConversion"/>
  </si>
  <si>
    <t>EQ-5D</t>
  </si>
  <si>
    <t>at discharge</t>
    <phoneticPr fontId="3" type="noConversion"/>
  </si>
  <si>
    <t>SF-36: physical category score</t>
    <phoneticPr fontId="3" type="noConversion"/>
  </si>
  <si>
    <t>SF-36: mental category score</t>
    <phoneticPr fontId="3" type="noConversion"/>
  </si>
  <si>
    <t>at follow up</t>
    <phoneticPr fontId="3" type="noConversion"/>
  </si>
  <si>
    <t>Pain scores</t>
    <phoneticPr fontId="3" type="noConversion"/>
  </si>
  <si>
    <t>Memorial Pain Assessment Card</t>
  </si>
  <si>
    <t>POD0</t>
    <phoneticPr fontId="3" type="noConversion"/>
  </si>
  <si>
    <t>VAS</t>
  </si>
  <si>
    <t>[3-5]</t>
    <phoneticPr fontId="3" type="noConversion"/>
  </si>
  <si>
    <t>additional analgesic use (intravenous morphine equivalents)</t>
    <phoneticPr fontId="3" type="noConversion"/>
  </si>
  <si>
    <t>PCS (physical component score) of the SF-36</t>
    <phoneticPr fontId="3" type="noConversion"/>
  </si>
  <si>
    <t xml:space="preserve"> </t>
    <phoneticPr fontId="3" type="noConversion"/>
  </si>
  <si>
    <t>[IQR]?</t>
    <phoneticPr fontId="3" type="noConversion"/>
  </si>
  <si>
    <t>[30.8; 44.1]</t>
  </si>
  <si>
    <t>[31.7; 39.9]</t>
  </si>
  <si>
    <t>[33.3; 40]</t>
  </si>
  <si>
    <t>[41.5;54.3]</t>
  </si>
  <si>
    <t>[35.1;48.9]</t>
  </si>
  <si>
    <t>[38.6;49.8]</t>
  </si>
  <si>
    <t>PACU; postanesthesia care unit</t>
    <phoneticPr fontId="3" type="noConversion"/>
  </si>
  <si>
    <t>[8–14]</t>
  </si>
  <si>
    <t>[0–7]</t>
    <phoneticPr fontId="3" type="noConversion"/>
  </si>
  <si>
    <t>S (favour C)</t>
    <phoneticPr fontId="3" type="noConversion"/>
  </si>
  <si>
    <t>[10–15]</t>
    <phoneticPr fontId="3" type="noConversion"/>
  </si>
  <si>
    <t>&lt;.001</t>
  </si>
  <si>
    <t>(3arm 비교)</t>
    <phoneticPr fontId="3" type="noConversion"/>
  </si>
  <si>
    <t>[12–24]</t>
  </si>
  <si>
    <t>[5–27]</t>
  </si>
  <si>
    <t>[32.5]</t>
    <phoneticPr fontId="3" type="noConversion"/>
  </si>
  <si>
    <t>[21.5–47]</t>
    <phoneticPr fontId="3" type="noConversion"/>
  </si>
  <si>
    <t>[21–40]</t>
  </si>
  <si>
    <t>[9–41]</t>
  </si>
  <si>
    <t>[44]</t>
    <phoneticPr fontId="3" type="noConversion"/>
  </si>
  <si>
    <t>[29.5–60.5]</t>
    <phoneticPr fontId="3" type="noConversion"/>
  </si>
  <si>
    <t>[24–43]</t>
  </si>
  <si>
    <t>[28.5]</t>
    <phoneticPr fontId="3" type="noConversion"/>
  </si>
  <si>
    <t>[11–48]</t>
  </si>
  <si>
    <t>[55.5]</t>
    <phoneticPr fontId="3" type="noConversion"/>
  </si>
  <si>
    <t>[32.5–72.5]</t>
    <phoneticPr fontId="3" type="noConversion"/>
  </si>
  <si>
    <t>PO 1h</t>
  </si>
  <si>
    <t>S (favour I)</t>
    <phoneticPr fontId="3" type="noConversion"/>
  </si>
  <si>
    <t>EA&lt;CWI&lt;PCA</t>
    <phoneticPr fontId="3" type="noConversion"/>
  </si>
  <si>
    <t>CWI&lt;control</t>
    <phoneticPr fontId="3" type="noConversion"/>
  </si>
  <si>
    <t>Residual Pain; severe pain (necessitating analgesics and/or VAS &gt;4)</t>
    <phoneticPr fontId="3" type="noConversion"/>
  </si>
  <si>
    <t>bowel recovery</t>
    <phoneticPr fontId="3" type="noConversion"/>
  </si>
  <si>
    <t>시간</t>
    <phoneticPr fontId="3" type="noConversion"/>
  </si>
  <si>
    <t>time to bedside sitting</t>
    <phoneticPr fontId="3" type="noConversion"/>
  </si>
  <si>
    <t>유의</t>
    <phoneticPr fontId="3" type="noConversion"/>
  </si>
  <si>
    <t>activities of daily living</t>
    <phoneticPr fontId="3" type="noConversion"/>
  </si>
  <si>
    <t>VRNS at rest</t>
    <phoneticPr fontId="3" type="noConversion"/>
  </si>
  <si>
    <t>VRNS: verbal response numerical scale pain score</t>
    <phoneticPr fontId="3" type="noConversion"/>
  </si>
  <si>
    <t>PO 3h</t>
  </si>
  <si>
    <t>수술 당일 저녁</t>
    <phoneticPr fontId="3" type="noConversion"/>
  </si>
  <si>
    <t>POD1 아침</t>
    <phoneticPr fontId="3" type="noConversion"/>
  </si>
  <si>
    <t>POD1 저녁</t>
    <phoneticPr fontId="3" type="noConversion"/>
  </si>
  <si>
    <t>POD2 아침</t>
    <phoneticPr fontId="3" type="noConversion"/>
  </si>
  <si>
    <t>POD2 저녁</t>
    <phoneticPr fontId="3" type="noConversion"/>
  </si>
  <si>
    <t>VRNS during mobilization</t>
    <phoneticPr fontId="3" type="noConversion"/>
  </si>
  <si>
    <t>Incidence of pain in the scar area</t>
    <phoneticPr fontId="3" type="noConversion"/>
  </si>
  <si>
    <t>Verbal Response Numerical Scale,</t>
  </si>
  <si>
    <t>postoperative interview</t>
    <phoneticPr fontId="3" type="noConversion"/>
  </si>
  <si>
    <t>Neuropathic pain</t>
    <phoneticPr fontId="3" type="noConversion"/>
  </si>
  <si>
    <t>faeces</t>
    <phoneticPr fontId="3" type="noConversion"/>
  </si>
  <si>
    <t>median oral morphine consumption</t>
    <phoneticPr fontId="3" type="noConversion"/>
  </si>
  <si>
    <t>[0-32.5]</t>
    <phoneticPr fontId="3" type="noConversion"/>
  </si>
  <si>
    <t>[0-20]</t>
    <phoneticPr fontId="3" type="noConversion"/>
  </si>
  <si>
    <t>oral morphine</t>
    <phoneticPr fontId="3" type="noConversion"/>
  </si>
  <si>
    <t>PO 60h</t>
  </si>
  <si>
    <t>satisfaction score: 1 or 2</t>
    <phoneticPr fontId="3" type="noConversion"/>
  </si>
  <si>
    <t>satisfaction score: 3 or 4</t>
    <phoneticPr fontId="3" type="noConversion"/>
  </si>
  <si>
    <t>(0-10)</t>
  </si>
  <si>
    <t>PO 8h</t>
    <phoneticPr fontId="3" type="noConversion"/>
  </si>
  <si>
    <t>[median, range]</t>
  </si>
  <si>
    <t>[3]</t>
  </si>
  <si>
    <t>[0-8]</t>
  </si>
  <si>
    <t>[1]</t>
  </si>
  <si>
    <t>[0-6]</t>
  </si>
  <si>
    <t>[0]</t>
  </si>
  <si>
    <t>[0-4]</t>
  </si>
  <si>
    <t>[0-2]</t>
  </si>
  <si>
    <t>[5]</t>
  </si>
  <si>
    <t>[0-10]</t>
  </si>
  <si>
    <t>[0-9]</t>
  </si>
  <si>
    <t>[1-9]</t>
  </si>
  <si>
    <t>[0-7]</t>
  </si>
  <si>
    <t>[1-8]</t>
  </si>
  <si>
    <t>[0-5]</t>
  </si>
  <si>
    <t>[6]</t>
  </si>
  <si>
    <t>[4-18]</t>
  </si>
  <si>
    <t>[3-64]</t>
  </si>
  <si>
    <t>bowel movement</t>
    <phoneticPr fontId="3" type="noConversion"/>
  </si>
  <si>
    <t>[1-4]</t>
  </si>
  <si>
    <t>time to passing bowel motion(배변시간)</t>
    <phoneticPr fontId="3" type="noConversion"/>
  </si>
  <si>
    <t>[1-5]</t>
  </si>
  <si>
    <t xml:space="preserve">mobilization </t>
    <phoneticPr fontId="3" type="noConversion"/>
  </si>
  <si>
    <t>total morphine</t>
  </si>
  <si>
    <t>mg</t>
  </si>
  <si>
    <t>[0-20]</t>
  </si>
  <si>
    <t>[38]</t>
  </si>
  <si>
    <t>[12-181]</t>
  </si>
  <si>
    <t>Chung</t>
  </si>
  <si>
    <t>Immediate postoperative</t>
  </si>
  <si>
    <t>(0: no pain, 10 worst pain possible)</t>
  </si>
  <si>
    <t>6 hr</t>
  </si>
  <si>
    <t>(0: no pain, 11 worst pain possible)</t>
  </si>
  <si>
    <t>(0: no pain, 12 worst pain possible)</t>
  </si>
  <si>
    <t>(0: no pain, 13 worst pain possible)</t>
  </si>
  <si>
    <t>(0: no pain, 14 worst pain possible)</t>
  </si>
  <si>
    <t>(0: no pain, 15 worst pain possible)</t>
  </si>
  <si>
    <t>Number of painkiller administration</t>
  </si>
  <si>
    <t>number of patients who needed morphine</t>
    <phoneticPr fontId="3" type="noConversion"/>
  </si>
  <si>
    <t>S (favour I, CWC&gt;RSC)</t>
    <phoneticPr fontId="3" type="noConversion"/>
  </si>
  <si>
    <t>PO 0h</t>
  </si>
  <si>
    <t>(cwc&gt;rsc)</t>
    <phoneticPr fontId="3" type="noConversion"/>
  </si>
  <si>
    <t>PO 36h</t>
  </si>
  <si>
    <t>PO 48h</t>
  </si>
  <si>
    <t>patient satisfaction: extremely satisfied</t>
    <phoneticPr fontId="3" type="noConversion"/>
  </si>
  <si>
    <t>patient satisfaction: satisfied</t>
    <phoneticPr fontId="3" type="noConversion"/>
  </si>
  <si>
    <t>patient satisfaction: unsatisfied</t>
    <phoneticPr fontId="3" type="noConversion"/>
  </si>
  <si>
    <t>patient satisfaction: extremely unsatisfied</t>
    <phoneticPr fontId="3" type="noConversion"/>
  </si>
  <si>
    <t>patient satisfaction: total</t>
    <phoneticPr fontId="3" type="noConversion"/>
  </si>
  <si>
    <t>1~4</t>
    <phoneticPr fontId="3" type="noConversion"/>
  </si>
  <si>
    <t>0.005(Mann–Whitney U Test)</t>
    <phoneticPr fontId="3" type="noConversion"/>
  </si>
  <si>
    <t>Patients requested analgesic</t>
    <phoneticPr fontId="3" type="noConversion"/>
  </si>
  <si>
    <t>S(favour epidural)</t>
    <phoneticPr fontId="3" type="noConversion"/>
  </si>
  <si>
    <t>PO 4h</t>
  </si>
  <si>
    <t>PO 8h</t>
  </si>
  <si>
    <t>The overall VAS values do not differ significantly over the first 72 postoperative hours (ANOVA, F = 1.86, df = 1, P = 0.177).</t>
    <phoneticPr fontId="3" type="noConversion"/>
  </si>
  <si>
    <t>Cumulative morphine consumption</t>
  </si>
  <si>
    <t>Cumulative morphine consumption</t>
    <phoneticPr fontId="3" type="noConversion"/>
  </si>
  <si>
    <t>The overall VAS values differ significantly (ANOVA, F = 4.65, df = 1, P = 0.035) with significant difference between the two groups only 2 hours postoperatively (z = 3.16, P = 0.002).</t>
    <phoneticPr fontId="3" type="noConversion"/>
  </si>
  <si>
    <t>Persisting pain</t>
  </si>
  <si>
    <t>PO 1달</t>
  </si>
  <si>
    <t>Burning pain</t>
  </si>
  <si>
    <t>PO 3달</t>
  </si>
  <si>
    <t>Analgesics intake</t>
    <phoneticPr fontId="3" type="noConversion"/>
  </si>
  <si>
    <t>VAS dynamic</t>
    <phoneticPr fontId="3" type="noConversion"/>
  </si>
  <si>
    <t>[0,50]</t>
    <phoneticPr fontId="3" type="noConversion"/>
  </si>
  <si>
    <t>[0, 57.5]</t>
    <phoneticPr fontId="3" type="noConversion"/>
  </si>
  <si>
    <t>pain score: Thirty-eight patients scheduled for elective laparotomy were randomized into two equal groups to receive either continuous local anaesthetic wound infusion or thoracic epidural analgesia. Data on the baseline patient
characteristics, total morphine consumption at 72 h, visual analogue scores and rates of adverse effects were collected.</t>
    <phoneticPr fontId="3" type="noConversion"/>
  </si>
  <si>
    <t>[20,40]</t>
    <phoneticPr fontId="3" type="noConversion"/>
  </si>
  <si>
    <t>[12.5, 50]</t>
    <phoneticPr fontId="3" type="noConversion"/>
  </si>
  <si>
    <t>[10,30]</t>
    <phoneticPr fontId="3" type="noConversion"/>
  </si>
  <si>
    <t>[22.5, 37.5]</t>
    <phoneticPr fontId="3" type="noConversion"/>
  </si>
  <si>
    <t>[0,20]</t>
    <phoneticPr fontId="3" type="noConversion"/>
  </si>
  <si>
    <t>[10, 27.5]</t>
    <phoneticPr fontId="3" type="noConversion"/>
  </si>
  <si>
    <t>[2.5, 30]</t>
    <phoneticPr fontId="3" type="noConversion"/>
  </si>
  <si>
    <t>VAS rest</t>
    <phoneticPr fontId="3" type="noConversion"/>
  </si>
  <si>
    <t>[0,40]</t>
    <phoneticPr fontId="3" type="noConversion"/>
  </si>
  <si>
    <t>[0, 37.5]</t>
    <phoneticPr fontId="3" type="noConversion"/>
  </si>
  <si>
    <t>[0,10]</t>
    <phoneticPr fontId="3" type="noConversion"/>
  </si>
  <si>
    <t>rescue analgesia with pethidine</t>
    <phoneticPr fontId="3" type="noConversion"/>
  </si>
  <si>
    <t>ropi</t>
    <phoneticPr fontId="3" type="noConversion"/>
  </si>
  <si>
    <t>conventional(ctrl_HI)</t>
    <phoneticPr fontId="3" type="noConversion"/>
  </si>
  <si>
    <t>rescue analgesia with tramadol</t>
    <phoneticPr fontId="3" type="noConversion"/>
  </si>
  <si>
    <t>rescue analgesia with metamizole</t>
    <phoneticPr fontId="3" type="noConversion"/>
  </si>
  <si>
    <t>p&lt;0.002</t>
  </si>
  <si>
    <t>cumulative dose of pethidine</t>
    <phoneticPr fontId="3" type="noConversion"/>
  </si>
  <si>
    <t>cumulative dose of tramadol</t>
    <phoneticPr fontId="3" type="noConversion"/>
  </si>
  <si>
    <t>cumulative dose of metamizole</t>
    <phoneticPr fontId="3" type="noConversion"/>
  </si>
  <si>
    <t>interval from the end of surgery until first feces elimination(return of gastrointestinal function)</t>
    <phoneticPr fontId="3" type="noConversion"/>
  </si>
  <si>
    <t>time from surgery to complete drain removal</t>
    <phoneticPr fontId="3" type="noConversion"/>
  </si>
  <si>
    <t>Morphine dosage for rescue analgesia</t>
    <phoneticPr fontId="3" type="noConversion"/>
  </si>
  <si>
    <t>POD2(누적)</t>
    <phoneticPr fontId="3" type="noConversion"/>
  </si>
  <si>
    <t>3 h after surgery</t>
  </si>
  <si>
    <t>POD1 a.m.</t>
  </si>
  <si>
    <t>POD1 p.m.</t>
  </si>
  <si>
    <t>POD2 a.m.</t>
  </si>
  <si>
    <t>POD2 p.m.</t>
  </si>
  <si>
    <t>VAS on coughing</t>
  </si>
  <si>
    <t>VAS on coughing</t>
    <phoneticPr fontId="3" type="noConversion"/>
  </si>
  <si>
    <t>ambulation</t>
    <phoneticPr fontId="3" type="noConversion"/>
  </si>
  <si>
    <t>Satisfaction</t>
    <phoneticPr fontId="3" type="noConversion"/>
  </si>
  <si>
    <t>(0 = no satisfied;10 = most satisfied)</t>
    <phoneticPr fontId="3" type="noConversion"/>
  </si>
  <si>
    <t>[7-9]</t>
    <phoneticPr fontId="3" type="noConversion"/>
  </si>
  <si>
    <t>[7-8]</t>
    <phoneticPr fontId="3" type="noConversion"/>
  </si>
  <si>
    <t>NRS(0-10)</t>
    <phoneticPr fontId="3" type="noConversion"/>
  </si>
  <si>
    <t>Mean morphine consumption on postoperative day 1 was reduced by 6.7 mg in the catheter group (from 19.8 mg in the control group to 13.1 mg in the catheter group, 95%CI _x0002_1.3 mg to _x0002_12 mg, P = 0.02, Fig. 2). Mean pain score at rest during the first 72 h was reduced by 0.8 in the catheter group (from 1.9 to 1.1, 95%CI _x0002_0.3 to _x0002_1.3, P = 0.002). Differences were found 4, 8, 36, 48, and 72 h after surgery. Although pain scores at mobilization were
reduced in the catheter group at 8, 48, and 72 h after surgery, the mean pain scores at mobilization during the first 72 h was not significantly reduced (from 2.9 to 2.4, reduction of 0.5, 95%CI 0.007 to _x0002_1.1, P = 0.053, Fig. 3).</t>
    <phoneticPr fontId="3" type="noConversion"/>
  </si>
  <si>
    <t>(CWI&lt;control)</t>
    <phoneticPr fontId="3" type="noConversion"/>
  </si>
  <si>
    <t>PO 16h</t>
  </si>
  <si>
    <t>PO 20h</t>
  </si>
  <si>
    <t>평균</t>
    <phoneticPr fontId="3" type="noConversion"/>
  </si>
  <si>
    <t>0–10 numerical rating scale</t>
    <phoneticPr fontId="3" type="noConversion"/>
  </si>
  <si>
    <t>mean morphine consumption</t>
    <phoneticPr fontId="3" type="noConversion"/>
  </si>
  <si>
    <t>PO 1일</t>
  </si>
  <si>
    <t>(CWI&gt;control)</t>
    <phoneticPr fontId="3" type="noConversion"/>
  </si>
  <si>
    <t>Jouve</t>
    <phoneticPr fontId="3" type="noConversion"/>
  </si>
  <si>
    <t>VNS at rest</t>
    <phoneticPr fontId="3" type="noConversion"/>
  </si>
  <si>
    <t>100-mm verbal numerical rating scale (VNS)</t>
    <phoneticPr fontId="3" type="noConversion"/>
  </si>
  <si>
    <t>PACU 0.5h</t>
    <phoneticPr fontId="3" type="noConversion"/>
  </si>
  <si>
    <t>[10–50]</t>
  </si>
  <si>
    <t>[0–35]</t>
  </si>
  <si>
    <t>PACU 1h</t>
    <phoneticPr fontId="3" type="noConversion"/>
  </si>
  <si>
    <t>[20–50]</t>
  </si>
  <si>
    <t>[0–20]</t>
  </si>
  <si>
    <t>PACU 2h</t>
    <phoneticPr fontId="3" type="noConversion"/>
  </si>
  <si>
    <t>[25]</t>
    <phoneticPr fontId="3" type="noConversion"/>
  </si>
  <si>
    <t>[12.5–37.5]</t>
  </si>
  <si>
    <t>VNS during mobilization</t>
    <phoneticPr fontId="3" type="noConversion"/>
  </si>
  <si>
    <t>[60]</t>
    <phoneticPr fontId="3" type="noConversion"/>
  </si>
  <si>
    <t>[30–70]</t>
  </si>
  <si>
    <t>[0–42.5]</t>
  </si>
  <si>
    <t>[50]</t>
    <phoneticPr fontId="3" type="noConversion"/>
  </si>
  <si>
    <t>[0–30]</t>
  </si>
  <si>
    <t>[32.5–70]</t>
  </si>
  <si>
    <t>POD1 Morning</t>
    <phoneticPr fontId="3" type="noConversion"/>
  </si>
  <si>
    <t>[10–30]</t>
  </si>
  <si>
    <t>POD1 Afternoon</t>
    <phoneticPr fontId="3" type="noConversion"/>
  </si>
  <si>
    <t>[0–5]</t>
  </si>
  <si>
    <t>POD1 Evening</t>
    <phoneticPr fontId="3" type="noConversion"/>
  </si>
  <si>
    <t>POD2 Morning</t>
    <phoneticPr fontId="3" type="noConversion"/>
  </si>
  <si>
    <t>[2.5–20]</t>
  </si>
  <si>
    <t>[0–12.5]</t>
  </si>
  <si>
    <t>POD2 Afternoon</t>
    <phoneticPr fontId="3" type="noConversion"/>
  </si>
  <si>
    <t>POD2 Evening</t>
    <phoneticPr fontId="3" type="noConversion"/>
  </si>
  <si>
    <t>[2.5–30]</t>
  </si>
  <si>
    <t>POD3 Morning</t>
    <phoneticPr fontId="3" type="noConversion"/>
  </si>
  <si>
    <t>[0–10]</t>
  </si>
  <si>
    <t>POD3 Afternoon</t>
    <phoneticPr fontId="3" type="noConversion"/>
  </si>
  <si>
    <t>POD3 Evening</t>
    <phoneticPr fontId="3" type="noConversion"/>
  </si>
  <si>
    <t>day of discharge</t>
    <phoneticPr fontId="3" type="noConversion"/>
  </si>
  <si>
    <t>VNS on mobilization</t>
    <phoneticPr fontId="3" type="noConversion"/>
  </si>
  <si>
    <t>[37]</t>
    <phoneticPr fontId="3" type="noConversion"/>
  </si>
  <si>
    <t>[30-49]</t>
    <phoneticPr fontId="3" type="noConversion"/>
  </si>
  <si>
    <t>[2-20]</t>
    <phoneticPr fontId="3" type="noConversion"/>
  </si>
  <si>
    <t>hospital discharge</t>
    <phoneticPr fontId="3" type="noConversion"/>
  </si>
  <si>
    <t>residual peri-incisional postoperative pain</t>
    <phoneticPr fontId="3" type="noConversion"/>
  </si>
  <si>
    <t>Time until full diet tolerated</t>
    <phoneticPr fontId="3" type="noConversion"/>
  </si>
  <si>
    <t>[2–3]</t>
  </si>
  <si>
    <t>[1–1]</t>
  </si>
  <si>
    <t>[1.5–2.4]</t>
  </si>
  <si>
    <t>[1–1.5]</t>
  </si>
  <si>
    <t>Daily morphine consumption</t>
    <phoneticPr fontId="3" type="noConversion"/>
  </si>
  <si>
    <t>rescue medication; intravenous morphine</t>
    <phoneticPr fontId="3" type="noConversion"/>
  </si>
  <si>
    <t>median dose of ondansetron(항구토제)</t>
    <phoneticPr fontId="3" type="noConversion"/>
  </si>
  <si>
    <t>stools</t>
    <phoneticPr fontId="3" type="noConversion"/>
  </si>
  <si>
    <t>[4.5]</t>
    <phoneticPr fontId="3" type="noConversion"/>
  </si>
  <si>
    <t>[4–7]</t>
    <phoneticPr fontId="3" type="noConversion"/>
  </si>
  <si>
    <t>[2–4]</t>
  </si>
  <si>
    <t>Sleep quality score</t>
  </si>
  <si>
    <t>First postoperative night</t>
  </si>
  <si>
    <t>Sleep quality score</t>
    <phoneticPr fontId="3" type="noConversion"/>
  </si>
  <si>
    <t>Second postoperative night</t>
  </si>
  <si>
    <t>Third postoperative night</t>
  </si>
  <si>
    <t>총합</t>
    <phoneticPr fontId="3" type="noConversion"/>
  </si>
  <si>
    <t>Recovery area cumulative fentanyl</t>
    <phoneticPr fontId="3" type="noConversion"/>
  </si>
  <si>
    <t>[100.0]</t>
    <phoneticPr fontId="3" type="noConversion"/>
  </si>
  <si>
    <t>[0.0-120.0]</t>
    <phoneticPr fontId="3" type="noConversion"/>
  </si>
  <si>
    <t>[35.0]</t>
    <phoneticPr fontId="3" type="noConversion"/>
  </si>
  <si>
    <t>[0.0-160.0]</t>
    <phoneticPr fontId="3" type="noConversion"/>
  </si>
  <si>
    <t>Cumulative fentanyl</t>
    <phoneticPr fontId="3" type="noConversion"/>
  </si>
  <si>
    <t>[350.0]</t>
    <phoneticPr fontId="3" type="noConversion"/>
  </si>
  <si>
    <t>[190.0–900.0]</t>
    <phoneticPr fontId="3" type="noConversion"/>
  </si>
  <si>
    <t>[515.0]</t>
    <phoneticPr fontId="3" type="noConversion"/>
  </si>
  <si>
    <t>[160.0–1210.0]</t>
    <phoneticPr fontId="3" type="noConversion"/>
  </si>
  <si>
    <t>Total fentanyl</t>
    <phoneticPr fontId="3" type="noConversion"/>
  </si>
  <si>
    <t>[1195.0]</t>
    <phoneticPr fontId="3" type="noConversion"/>
  </si>
  <si>
    <t>[825.0–1840.0]</t>
    <phoneticPr fontId="3" type="noConversion"/>
  </si>
  <si>
    <t>[1372.5]</t>
    <phoneticPr fontId="3" type="noConversion"/>
  </si>
  <si>
    <t>[692.5–2580.0]</t>
    <phoneticPr fontId="3" type="noConversion"/>
  </si>
  <si>
    <t>recovery area time</t>
    <phoneticPr fontId="3" type="noConversion"/>
  </si>
  <si>
    <t>PPC;pre-peritoneal catheter</t>
    <phoneticPr fontId="3" type="noConversion"/>
  </si>
  <si>
    <t>[75.0]</t>
    <phoneticPr fontId="3" type="noConversion"/>
  </si>
  <si>
    <t>[63.0-105.0]</t>
    <phoneticPr fontId="3" type="noConversion"/>
  </si>
  <si>
    <t>TQL;transmuscular quadratus lumborum</t>
    <phoneticPr fontId="3" type="noConversion"/>
  </si>
  <si>
    <t>[90.0]</t>
    <phoneticPr fontId="3" type="noConversion"/>
  </si>
  <si>
    <t>[57.5-120.0]</t>
    <phoneticPr fontId="3" type="noConversion"/>
  </si>
  <si>
    <t>Recovery area cough pain 0 h</t>
    <phoneticPr fontId="3" type="noConversion"/>
  </si>
  <si>
    <t>numerical rating scores (0-10)</t>
    <phoneticPr fontId="3" type="noConversion"/>
  </si>
  <si>
    <t>[2.0-7.0]</t>
    <phoneticPr fontId="3" type="noConversion"/>
  </si>
  <si>
    <t>[0.0-7.0]</t>
    <phoneticPr fontId="3" type="noConversion"/>
  </si>
  <si>
    <t>Recovery area: cough pain</t>
    <phoneticPr fontId="3" type="noConversion"/>
  </si>
  <si>
    <t>1h</t>
    <phoneticPr fontId="3" type="noConversion"/>
  </si>
  <si>
    <t>[9.0]</t>
    <phoneticPr fontId="3" type="noConversion"/>
  </si>
  <si>
    <t>[7.0-13.0]</t>
    <phoneticPr fontId="3" type="noConversion"/>
  </si>
  <si>
    <t>[8.0]</t>
    <phoneticPr fontId="3" type="noConversion"/>
  </si>
  <si>
    <t>[5.5-11.0]</t>
    <phoneticPr fontId="3" type="noConversion"/>
  </si>
  <si>
    <t>Recovery area: rest pain</t>
    <phoneticPr fontId="3" type="noConversion"/>
  </si>
  <si>
    <t>[1.0–4.0]</t>
    <phoneticPr fontId="3" type="noConversion"/>
  </si>
  <si>
    <t>[0.0-4.5]</t>
    <phoneticPr fontId="3" type="noConversion"/>
  </si>
  <si>
    <t>NRS at cough</t>
    <phoneticPr fontId="3" type="noConversion"/>
  </si>
  <si>
    <t>[6.0]</t>
    <phoneticPr fontId="3" type="noConversion"/>
  </si>
  <si>
    <t>[5.0-8.0]</t>
    <phoneticPr fontId="3" type="noConversion"/>
  </si>
  <si>
    <t>[6.5]</t>
    <phoneticPr fontId="3" type="noConversion"/>
  </si>
  <si>
    <t>[1.0-4.0]</t>
    <phoneticPr fontId="3" type="noConversion"/>
  </si>
  <si>
    <t>[0.0-3.0]</t>
    <phoneticPr fontId="3" type="noConversion"/>
  </si>
  <si>
    <t>[4.0-8.0]</t>
    <phoneticPr fontId="3" type="noConversion"/>
  </si>
  <si>
    <t>[5.5]</t>
    <phoneticPr fontId="3" type="noConversion"/>
  </si>
  <si>
    <t>pain on coughing</t>
    <phoneticPr fontId="3" type="noConversion"/>
  </si>
  <si>
    <t>S(TQL &lt; PPC)</t>
    <phoneticPr fontId="3" type="noConversion"/>
  </si>
  <si>
    <t>[72.0]</t>
    <phoneticPr fontId="3" type="noConversion"/>
  </si>
  <si>
    <t>[48.0-96.0]</t>
    <phoneticPr fontId="3" type="noConversion"/>
  </si>
  <si>
    <t>[48.0-74.0]</t>
    <phoneticPr fontId="3" type="noConversion"/>
  </si>
  <si>
    <t>bowel motion</t>
    <phoneticPr fontId="3" type="noConversion"/>
  </si>
  <si>
    <t>[88.0]</t>
    <phoneticPr fontId="3" type="noConversion"/>
  </si>
  <si>
    <t>[62.0-144.0]</t>
    <phoneticPr fontId="3" type="noConversion"/>
  </si>
  <si>
    <t>[72.0-126.0]</t>
    <phoneticPr fontId="3" type="noConversion"/>
  </si>
  <si>
    <t>patient satisfaction: day2</t>
    <phoneticPr fontId="3" type="noConversion"/>
  </si>
  <si>
    <t>4-point likert score</t>
    <phoneticPr fontId="3" type="noConversion"/>
  </si>
  <si>
    <t>day 2</t>
    <phoneticPr fontId="3" type="noConversion"/>
  </si>
  <si>
    <t>(1) completely relieved; (2)relieved; (3) somewhat relieved; and (4) not relieved</t>
    <phoneticPr fontId="3" type="noConversion"/>
  </si>
  <si>
    <t>patient satisfaction: day30</t>
    <phoneticPr fontId="3" type="noConversion"/>
  </si>
  <si>
    <t>day 30</t>
    <phoneticPr fontId="3" type="noConversion"/>
  </si>
  <si>
    <t>vas(0-10)</t>
    <phoneticPr fontId="3" type="noConversion"/>
  </si>
  <si>
    <t>NR(3arm만 보고)</t>
    <phoneticPr fontId="3" type="noConversion"/>
  </si>
  <si>
    <t>oxycodone consumption</t>
    <phoneticPr fontId="3" type="noConversion"/>
  </si>
  <si>
    <t>Defecation</t>
    <phoneticPr fontId="3" type="noConversion"/>
  </si>
  <si>
    <t>NR(7arm만 보고)</t>
  </si>
  <si>
    <t>First successful lactation</t>
    <phoneticPr fontId="3" type="noConversion"/>
  </si>
  <si>
    <t>NR(8arm만 보고)</t>
  </si>
  <si>
    <t>spontaenous voiding</t>
    <phoneticPr fontId="3" type="noConversion"/>
  </si>
  <si>
    <t>배뇨</t>
    <phoneticPr fontId="3" type="noConversion"/>
  </si>
  <si>
    <t>satisfaction</t>
    <phoneticPr fontId="3" type="noConversion"/>
  </si>
  <si>
    <t>Sleep 1st night</t>
  </si>
  <si>
    <t>NR(4arm만 보고)</t>
  </si>
  <si>
    <t>Sleep 2nd night</t>
  </si>
  <si>
    <t>NR(5arm만 보고)</t>
  </si>
  <si>
    <t>Pain management</t>
  </si>
  <si>
    <t>NR(6arm만 보고)</t>
  </si>
  <si>
    <t>PO 0.5h</t>
  </si>
  <si>
    <t>PO 18h</t>
  </si>
  <si>
    <t>PO 30h</t>
  </si>
  <si>
    <t>NRS static</t>
    <phoneticPr fontId="3" type="noConversion"/>
  </si>
  <si>
    <t>NRS dynamic</t>
    <phoneticPr fontId="3" type="noConversion"/>
  </si>
  <si>
    <t>Static pain</t>
    <phoneticPr fontId="3" type="noConversion"/>
  </si>
  <si>
    <t>Dynamic pain</t>
    <phoneticPr fontId="3" type="noConversion"/>
  </si>
  <si>
    <t>Hindrance of daily routine</t>
  </si>
  <si>
    <t>day'</t>
    <phoneticPr fontId="3" type="noConversion"/>
  </si>
  <si>
    <t>Time to first oral feeding</t>
    <phoneticPr fontId="3" type="noConversion"/>
  </si>
  <si>
    <t>Time to return of bowel sounds</t>
    <phoneticPr fontId="3" type="noConversion"/>
  </si>
  <si>
    <t>Satisfaction score</t>
    <phoneticPr fontId="3" type="noConversion"/>
  </si>
  <si>
    <t>전체 tramadol/fentanyl 주입량</t>
    <phoneticPr fontId="3" type="noConversion"/>
  </si>
  <si>
    <t>mg(tramadol),㎍(fentanyl)</t>
    <phoneticPr fontId="3" type="noConversion"/>
  </si>
  <si>
    <t>tramadol(mg)</t>
    <phoneticPr fontId="3" type="noConversion"/>
  </si>
  <si>
    <t>NRS, 0 to 10</t>
    <phoneticPr fontId="3" type="noConversion"/>
  </si>
  <si>
    <t>NRS at rest</t>
  </si>
  <si>
    <t>NRS on coughing</t>
    <phoneticPr fontId="3" type="noConversion"/>
  </si>
  <si>
    <t>[5-8]</t>
    <phoneticPr fontId="3" type="noConversion"/>
  </si>
  <si>
    <t>CLAIWC</t>
    <phoneticPr fontId="3" type="noConversion"/>
  </si>
  <si>
    <t>Klasen</t>
    <phoneticPr fontId="3" type="noConversion"/>
  </si>
  <si>
    <t>VAS at cough</t>
    <phoneticPr fontId="3" type="noConversion"/>
  </si>
  <si>
    <t>‘‘satisfied or very satisfied’’ with pain management</t>
    <phoneticPr fontId="3" type="noConversion"/>
  </si>
  <si>
    <t>duration of induction of anaesthesia</t>
    <phoneticPr fontId="3" type="noConversion"/>
  </si>
  <si>
    <t>in min</t>
    <phoneticPr fontId="3" type="noConversion"/>
  </si>
  <si>
    <t>duration of catheter therapy</t>
    <phoneticPr fontId="3" type="noConversion"/>
  </si>
  <si>
    <t>in days</t>
    <phoneticPr fontId="3" type="noConversion"/>
  </si>
  <si>
    <t>number of steps POD 1 to POD 3</t>
    <phoneticPr fontId="3" type="noConversion"/>
  </si>
  <si>
    <t>(including epidural sufentanil application in mor phine equivalents)</t>
    <phoneticPr fontId="3" type="noConversion"/>
  </si>
  <si>
    <t>[102]</t>
    <phoneticPr fontId="3" type="noConversion"/>
  </si>
  <si>
    <t>[0,318]</t>
    <phoneticPr fontId="3" type="noConversion"/>
  </si>
  <si>
    <t>[15,429]</t>
    <phoneticPr fontId="3" type="noConversion"/>
  </si>
  <si>
    <t>wilcoxon-Mann-Whitney odds (WMWodds): 3.35 CI [1.85; 8.19]).</t>
    <phoneticPr fontId="3" type="noConversion"/>
  </si>
  <si>
    <t>(VAS)</t>
    <phoneticPr fontId="3" type="noConversion"/>
  </si>
  <si>
    <t>bowel movements (1일이내)</t>
    <phoneticPr fontId="3" type="noConversion"/>
  </si>
  <si>
    <t>Required rescue analgesic</t>
  </si>
  <si>
    <t>Ambulation</t>
    <phoneticPr fontId="3" type="noConversion"/>
  </si>
  <si>
    <t>IV morphine 요구 시기</t>
    <phoneticPr fontId="3" type="noConversion"/>
  </si>
  <si>
    <t>[227-594]</t>
    <phoneticPr fontId="3" type="noConversion"/>
  </si>
  <si>
    <t>[380]</t>
    <phoneticPr fontId="3" type="noConversion"/>
  </si>
  <si>
    <t>[215-1527]</t>
    <phoneticPr fontId="3" type="noConversion"/>
  </si>
  <si>
    <t>&lt;0.01(3arm비교)</t>
    <phoneticPr fontId="3" type="noConversion"/>
  </si>
  <si>
    <t>[1.0-10.0]</t>
    <phoneticPr fontId="3" type="noConversion"/>
  </si>
  <si>
    <t>[1440]</t>
    <phoneticPr fontId="3" type="noConversion"/>
  </si>
  <si>
    <t>[1403]</t>
    <phoneticPr fontId="3" type="noConversion"/>
  </si>
  <si>
    <t>[1246-1496]</t>
    <phoneticPr fontId="3" type="noConversion"/>
  </si>
  <si>
    <t>[1305]</t>
    <phoneticPr fontId="3" type="noConversion"/>
  </si>
  <si>
    <t>[1138-1460]</t>
    <phoneticPr fontId="3" type="noConversion"/>
  </si>
  <si>
    <t>[median, IQR]</t>
  </si>
  <si>
    <t>POD5</t>
    <phoneticPr fontId="3" type="noConversion"/>
  </si>
  <si>
    <t>POD6</t>
    <phoneticPr fontId="3" type="noConversion"/>
  </si>
  <si>
    <t>required analgesic supplement</t>
  </si>
  <si>
    <t>~퇴원</t>
  </si>
  <si>
    <t>analgesic tablets</t>
  </si>
  <si>
    <t>시간</t>
  </si>
  <si>
    <t>[2.5]</t>
  </si>
  <si>
    <t>[2.0–3.0]</t>
  </si>
  <si>
    <t>[2.5–2.9]</t>
  </si>
  <si>
    <t>micturition</t>
    <phoneticPr fontId="3" type="noConversion"/>
  </si>
  <si>
    <t>[4.0]</t>
  </si>
  <si>
    <t>[3.0–4.4]</t>
  </si>
  <si>
    <t>[3.3]</t>
  </si>
  <si>
    <t>[2.5–4.0]</t>
  </si>
  <si>
    <t>discharged home on the day of operation</t>
  </si>
  <si>
    <t>returned to their normal activities</t>
  </si>
  <si>
    <t>[2-4]</t>
  </si>
  <si>
    <t>[4]</t>
  </si>
  <si>
    <t>[2-7]</t>
  </si>
  <si>
    <t>IV fentanyl</t>
    <phoneticPr fontId="3" type="noConversion"/>
  </si>
  <si>
    <t>μg, bolus only</t>
    <phoneticPr fontId="3" type="noConversion"/>
  </si>
  <si>
    <t>Postoperative ~1 h (at PACU)</t>
  </si>
  <si>
    <t>Postoperative ~6 h</t>
  </si>
  <si>
    <t>rescue intravenous meperidine</t>
  </si>
  <si>
    <t>PO 1h(PACU)</t>
  </si>
  <si>
    <t>[10–65]</t>
    <phoneticPr fontId="3" type="noConversion"/>
  </si>
  <si>
    <t>[30–70]</t>
    <phoneticPr fontId="3" type="noConversion"/>
  </si>
  <si>
    <t>[10–30]</t>
    <phoneticPr fontId="3" type="noConversion"/>
  </si>
  <si>
    <t>[20–50]</t>
    <phoneticPr fontId="3" type="noConversion"/>
  </si>
  <si>
    <t>&lt; 0.999</t>
  </si>
  <si>
    <t>[17.5–50.0]</t>
    <phoneticPr fontId="3" type="noConversion"/>
  </si>
  <si>
    <t>[10–40]</t>
    <phoneticPr fontId="3" type="noConversion"/>
  </si>
  <si>
    <t>[10–35]</t>
    <phoneticPr fontId="3" type="noConversion"/>
  </si>
  <si>
    <t>[9–30]</t>
    <phoneticPr fontId="3" type="noConversion"/>
  </si>
  <si>
    <t>[17.5]</t>
    <phoneticPr fontId="3" type="noConversion"/>
  </si>
  <si>
    <t>[2–20]</t>
    <phoneticPr fontId="3" type="noConversion"/>
  </si>
  <si>
    <t>VAS at coughing</t>
    <phoneticPr fontId="3" type="noConversion"/>
  </si>
  <si>
    <t>[30–80]</t>
    <phoneticPr fontId="3" type="noConversion"/>
  </si>
  <si>
    <t>[65]</t>
    <phoneticPr fontId="3" type="noConversion"/>
  </si>
  <si>
    <t>[40–80]</t>
    <phoneticPr fontId="3" type="noConversion"/>
  </si>
  <si>
    <t>[30–60]</t>
    <phoneticPr fontId="3" type="noConversion"/>
  </si>
  <si>
    <t>[50–70]</t>
    <phoneticPr fontId="3" type="noConversion"/>
  </si>
  <si>
    <t>[40–70]</t>
    <phoneticPr fontId="3" type="noConversion"/>
  </si>
  <si>
    <t>[40–60]</t>
    <phoneticPr fontId="3" type="noConversion"/>
  </si>
  <si>
    <t>[25–50]</t>
    <phoneticPr fontId="3" type="noConversion"/>
  </si>
  <si>
    <t>Number (%) of patients with no request for rescue</t>
    <phoneticPr fontId="3" type="noConversion"/>
  </si>
  <si>
    <t>IV meperidine during postoperative 72 hours</t>
  </si>
  <si>
    <t>rescue meperidine</t>
  </si>
  <si>
    <t>rescue meperidine given at ward</t>
    <phoneticPr fontId="3" type="noConversion"/>
  </si>
  <si>
    <t>[0.0]</t>
    <phoneticPr fontId="3" type="noConversion"/>
  </si>
  <si>
    <t>[0.0-10.0]</t>
    <phoneticPr fontId="3" type="noConversion"/>
  </si>
  <si>
    <t>[12.4]</t>
    <phoneticPr fontId="3" type="noConversion"/>
  </si>
  <si>
    <t>[0.0-27.0]</t>
    <phoneticPr fontId="3" type="noConversion"/>
  </si>
  <si>
    <t>rescue meperidine given at PACU included</t>
    <phoneticPr fontId="3" type="noConversion"/>
  </si>
  <si>
    <t>[0.0-6.3]</t>
    <phoneticPr fontId="3" type="noConversion"/>
  </si>
  <si>
    <t>[0.2-22.5]</t>
    <phoneticPr fontId="3" type="noConversion"/>
  </si>
  <si>
    <t>[5.0–6.5]</t>
    <phoneticPr fontId="3" type="noConversion"/>
  </si>
  <si>
    <t>Resumption of oral soft diet</t>
    <phoneticPr fontId="3" type="noConversion"/>
  </si>
  <si>
    <t>[2-3]</t>
    <phoneticPr fontId="3" type="noConversion"/>
  </si>
  <si>
    <t xml:space="preserve">Meperidine </t>
    <phoneticPr fontId="3" type="noConversion"/>
  </si>
  <si>
    <t>POD1(0–24h)</t>
    <phoneticPr fontId="3" type="noConversion"/>
  </si>
  <si>
    <t>[25-170]</t>
    <phoneticPr fontId="3" type="noConversion"/>
  </si>
  <si>
    <t>[0-120]</t>
    <phoneticPr fontId="3" type="noConversion"/>
  </si>
  <si>
    <t>Meperidine</t>
    <phoneticPr fontId="3" type="noConversion"/>
  </si>
  <si>
    <t>POD2(24–48h)</t>
    <phoneticPr fontId="3" type="noConversion"/>
  </si>
  <si>
    <t>[0-50]</t>
    <phoneticPr fontId="3" type="noConversion"/>
  </si>
  <si>
    <t>[0-150]</t>
    <phoneticPr fontId="3" type="noConversion"/>
  </si>
  <si>
    <t>POD3(48–72h)</t>
    <phoneticPr fontId="3" type="noConversion"/>
  </si>
  <si>
    <t>[0-100]</t>
    <phoneticPr fontId="3" type="noConversion"/>
  </si>
  <si>
    <t>Total</t>
  </si>
  <si>
    <t>[80]</t>
    <phoneticPr fontId="3" type="noConversion"/>
  </si>
  <si>
    <t>[25-235]</t>
    <phoneticPr fontId="3" type="noConversion"/>
  </si>
  <si>
    <t>[185]</t>
    <phoneticPr fontId="3" type="noConversion"/>
  </si>
  <si>
    <t>[50-362.5]</t>
    <phoneticPr fontId="3" type="noConversion"/>
  </si>
  <si>
    <t>Patients requesting rescue meperidine</t>
    <phoneticPr fontId="3" type="noConversion"/>
  </si>
  <si>
    <t>Patients not requesting rescue meperidine</t>
    <phoneticPr fontId="3" type="noConversion"/>
  </si>
  <si>
    <t>72-hour follow-up</t>
    <phoneticPr fontId="3" type="noConversion"/>
  </si>
  <si>
    <t>Total (basal infusion and rescue) IV fentanyl consumption</t>
    <phoneticPr fontId="3" type="noConversion"/>
  </si>
  <si>
    <t>ug</t>
    <phoneticPr fontId="3" type="noConversion"/>
  </si>
  <si>
    <t>[435]</t>
    <phoneticPr fontId="3" type="noConversion"/>
  </si>
  <si>
    <t>[270.0–585.0]</t>
    <phoneticPr fontId="3" type="noConversion"/>
  </si>
  <si>
    <t>[549]</t>
    <phoneticPr fontId="3" type="noConversion"/>
  </si>
  <si>
    <t>[399.0–678.0]</t>
    <phoneticPr fontId="3" type="noConversion"/>
  </si>
  <si>
    <t>[285]</t>
    <phoneticPr fontId="3" type="noConversion"/>
  </si>
  <si>
    <t>[165.0–435.0]</t>
    <phoneticPr fontId="3" type="noConversion"/>
  </si>
  <si>
    <t>[520.5]</t>
    <phoneticPr fontId="3" type="noConversion"/>
  </si>
  <si>
    <t>[433.5–740.2]</t>
    <phoneticPr fontId="3" type="noConversion"/>
  </si>
  <si>
    <t>[210]</t>
    <phoneticPr fontId="3" type="noConversion"/>
  </si>
  <si>
    <t>[30.0–330.0]</t>
    <phoneticPr fontId="3" type="noConversion"/>
  </si>
  <si>
    <t>[406.5]</t>
    <phoneticPr fontId="3" type="noConversion"/>
  </si>
  <si>
    <t>[266.2–615.0]</t>
    <phoneticPr fontId="3" type="noConversion"/>
  </si>
  <si>
    <t>[20.0–50.0]</t>
    <phoneticPr fontId="3" type="noConversion"/>
  </si>
  <si>
    <t>[0.0–30.0]</t>
    <phoneticPr fontId="3" type="noConversion"/>
  </si>
  <si>
    <t>[20.0–47.5]</t>
    <phoneticPr fontId="3" type="noConversion"/>
  </si>
  <si>
    <t>[7.5–20.0]</t>
    <phoneticPr fontId="3" type="noConversion"/>
  </si>
  <si>
    <t>[7.5–30.0]</t>
    <phoneticPr fontId="3" type="noConversion"/>
  </si>
  <si>
    <t>[20.0–37.5]</t>
    <phoneticPr fontId="3" type="noConversion"/>
  </si>
  <si>
    <t>[20.0–32.5]</t>
    <phoneticPr fontId="3" type="noConversion"/>
  </si>
  <si>
    <t>[12.5–30.0]</t>
    <phoneticPr fontId="3" type="noConversion"/>
  </si>
  <si>
    <t>[10.0–40.0]</t>
    <phoneticPr fontId="3" type="noConversion"/>
  </si>
  <si>
    <t>[10.0–22.5]</t>
    <phoneticPr fontId="3" type="noConversion"/>
  </si>
  <si>
    <t>VAS with coughing</t>
    <phoneticPr fontId="3" type="noConversion"/>
  </si>
  <si>
    <t>[30.0–60.0]</t>
    <phoneticPr fontId="3" type="noConversion"/>
  </si>
  <si>
    <t>[30.0–67.5]</t>
    <phoneticPr fontId="3" type="noConversion"/>
  </si>
  <si>
    <t>[17.5–42.5]</t>
    <phoneticPr fontId="3" type="noConversion"/>
  </si>
  <si>
    <t>[40.0–57.5]</t>
    <phoneticPr fontId="3" type="noConversion"/>
  </si>
  <si>
    <t>[30.0–50.0]</t>
    <phoneticPr fontId="3" type="noConversion"/>
  </si>
  <si>
    <t>[32.5–57.5]</t>
    <phoneticPr fontId="3" type="noConversion"/>
  </si>
  <si>
    <t>[915]</t>
    <phoneticPr fontId="3" type="noConversion"/>
  </si>
  <si>
    <t>[510.0–1335.0]</t>
    <phoneticPr fontId="3" type="noConversion"/>
  </si>
  <si>
    <t>[1500]</t>
    <phoneticPr fontId="3" type="noConversion"/>
  </si>
  <si>
    <t>[1186.1–1971.4]</t>
    <phoneticPr fontId="3" type="noConversion"/>
  </si>
  <si>
    <t xml:space="preserve">Rescue IV fentanyl </t>
    <phoneticPr fontId="3" type="noConversion"/>
  </si>
  <si>
    <t>[204]</t>
    <phoneticPr fontId="3" type="noConversion"/>
  </si>
  <si>
    <t>[52.5–337.0]</t>
    <phoneticPr fontId="3" type="noConversion"/>
  </si>
  <si>
    <t>[160.5]</t>
    <phoneticPr fontId="3" type="noConversion"/>
  </si>
  <si>
    <t>[66–397.5]</t>
    <phoneticPr fontId="3" type="noConversion"/>
  </si>
  <si>
    <t>[46.5]</t>
    <phoneticPr fontId="3" type="noConversion"/>
  </si>
  <si>
    <t>[0–327.0]</t>
    <phoneticPr fontId="3" type="noConversion"/>
  </si>
  <si>
    <t>[474.0]</t>
    <phoneticPr fontId="3" type="noConversion"/>
  </si>
  <si>
    <t>[199.5–927.8]</t>
    <phoneticPr fontId="3" type="noConversion"/>
  </si>
  <si>
    <t>[22.5–40.0]</t>
    <phoneticPr fontId="3" type="noConversion"/>
  </si>
  <si>
    <t>[18.8–40.0]</t>
    <phoneticPr fontId="3" type="noConversion"/>
  </si>
  <si>
    <t>Total morphine requirements</t>
    <phoneticPr fontId="3" type="noConversion"/>
  </si>
  <si>
    <r>
      <t>(</t>
    </r>
    <r>
      <rPr>
        <sz val="11"/>
        <color theme="1"/>
        <rFont val="맑은 고딕"/>
        <family val="3"/>
        <charset val="129"/>
      </rPr>
      <t>㎍</t>
    </r>
    <r>
      <rPr>
        <sz val="11"/>
        <color theme="1"/>
        <rFont val="맑은 고딕"/>
        <family val="3"/>
        <charset val="129"/>
        <scheme val="minor"/>
      </rPr>
      <t>/kg)</t>
    </r>
    <phoneticPr fontId="3" type="noConversion"/>
  </si>
  <si>
    <t>feed</t>
    <phoneticPr fontId="3" type="noConversion"/>
  </si>
  <si>
    <t>mobilise</t>
    <phoneticPr fontId="3" type="noConversion"/>
  </si>
  <si>
    <t>Patient Satisfaction: excellent</t>
  </si>
  <si>
    <t>초록</t>
  </si>
  <si>
    <t>S (favour C)</t>
  </si>
  <si>
    <t>Patient Satisfaction: good</t>
  </si>
  <si>
    <t>Patient Satisfaction: far</t>
  </si>
  <si>
    <t>Patient Satisfaction: poor</t>
  </si>
  <si>
    <t>mobilization</t>
    <phoneticPr fontId="3" type="noConversion"/>
  </si>
  <si>
    <t>Time lo first analgesic request</t>
  </si>
  <si>
    <t>분</t>
  </si>
  <si>
    <t>required IV NSAlDs</t>
  </si>
  <si>
    <t>supplemental narcotic usage</t>
    <phoneticPr fontId="3" type="noConversion"/>
  </si>
  <si>
    <t>POD 0</t>
    <phoneticPr fontId="3" type="noConversion"/>
  </si>
  <si>
    <t>(9.6/47.4)</t>
  </si>
  <si>
    <t>13.8 (</t>
    <phoneticPr fontId="3" type="noConversion"/>
  </si>
  <si>
    <t>4.4/29.8)</t>
  </si>
  <si>
    <t>(14.7/60.8)</t>
  </si>
  <si>
    <t>31.2 (</t>
  </si>
  <si>
    <t>11.4/55.2)</t>
  </si>
  <si>
    <t>(9.6/64.8)</t>
  </si>
  <si>
    <t>31.1 (</t>
  </si>
  <si>
    <t>10.4/48.0)</t>
  </si>
  <si>
    <t>(8.8/32.6)</t>
  </si>
  <si>
    <t>20.0 (</t>
  </si>
  <si>
    <t>10/30.2)</t>
  </si>
  <si>
    <t>POD 4</t>
    <phoneticPr fontId="3" type="noConversion"/>
  </si>
  <si>
    <t>(5.0/15.4)</t>
  </si>
  <si>
    <t>15.0 (</t>
  </si>
  <si>
    <t>5.0/27.0)</t>
  </si>
  <si>
    <t>Table4 - SF36 결과 처리 ?</t>
    <phoneticPr fontId="3" type="noConversion"/>
  </si>
  <si>
    <t>0 (no pain at all) to 10 (worst pain ever)</t>
    <phoneticPr fontId="3" type="noConversion"/>
  </si>
  <si>
    <t>CPA; continuous preperitoneal analgesia</t>
    <phoneticPr fontId="3" type="noConversion"/>
  </si>
  <si>
    <t>CEA; continuous epidural analgesia</t>
    <phoneticPr fontId="3" type="noConversion"/>
  </si>
  <si>
    <t>PO 0일</t>
  </si>
  <si>
    <t>Mouawad</t>
    <phoneticPr fontId="3" type="noConversion"/>
  </si>
  <si>
    <t>boewl activity</t>
    <phoneticPr fontId="3" type="noConversion"/>
  </si>
  <si>
    <t>[23.3]</t>
    <phoneticPr fontId="3" type="noConversion"/>
  </si>
  <si>
    <t>[22.5]</t>
    <phoneticPr fontId="3" type="noConversion"/>
  </si>
  <si>
    <t>Need for rescue medication</t>
  </si>
  <si>
    <t>0·8099</t>
  </si>
  <si>
    <t xml:space="preserve">Cumulative use of PCA </t>
    <phoneticPr fontId="3" type="noConversion"/>
  </si>
  <si>
    <t>Norepinephrine</t>
    <phoneticPr fontId="3" type="noConversion"/>
  </si>
  <si>
    <t>Norepinephrine dependency</t>
    <phoneticPr fontId="3" type="noConversion"/>
  </si>
  <si>
    <t>Duration of norepinephrine dependency</t>
    <phoneticPr fontId="3" type="noConversion"/>
  </si>
  <si>
    <t>평균 OBAS(Overall Benefi t of Analgesic Score)_per-protocol</t>
    <phoneticPr fontId="3" type="noConversion"/>
  </si>
  <si>
    <t>PO 1-5일(합)</t>
  </si>
  <si>
    <t>95% CI –1·54 to 0·30</t>
    <phoneticPr fontId="3" type="noConversion"/>
  </si>
  <si>
    <t>the upper bound of the one-sided 95% CI did not exceed +3·0, non-inferiority was shown</t>
    <phoneticPr fontId="3" type="noConversion"/>
  </si>
  <si>
    <t>OBAS</t>
    <phoneticPr fontId="3" type="noConversion"/>
  </si>
  <si>
    <t>4·0</t>
  </si>
  <si>
    <t>3·1</t>
    <phoneticPr fontId="3" type="noConversion"/>
  </si>
  <si>
    <t>4·3</t>
  </si>
  <si>
    <t>3·3</t>
    <phoneticPr fontId="3" type="noConversion"/>
  </si>
  <si>
    <t>–0·3 (–1·6 to 1·0)</t>
  </si>
  <si>
    <t>4·2</t>
  </si>
  <si>
    <t>2·9</t>
    <phoneticPr fontId="3" type="noConversion"/>
  </si>
  <si>
    <t>0·1 (–1·1 to 1·3)</t>
  </si>
  <si>
    <t>PACU LOS</t>
    <phoneticPr fontId="3" type="noConversion"/>
  </si>
  <si>
    <t>3·8</t>
  </si>
  <si>
    <t>–0·5 (–1·8 to 0·6)</t>
  </si>
  <si>
    <t>3·6</t>
  </si>
  <si>
    <t>3·0</t>
    <phoneticPr fontId="3" type="noConversion"/>
  </si>
  <si>
    <t>4·6</t>
  </si>
  <si>
    <t>3·4</t>
    <phoneticPr fontId="3" type="noConversion"/>
  </si>
  <si>
    <t>–1·0 (–2·3 to 0·3)</t>
  </si>
  <si>
    <t>3·2</t>
    <phoneticPr fontId="3" type="noConversion"/>
  </si>
  <si>
    <t>4·4</t>
  </si>
  <si>
    <t>–0·8 (–2·1 to 0·5)</t>
  </si>
  <si>
    <t>POD1 morning</t>
    <phoneticPr fontId="3" type="noConversion"/>
  </si>
  <si>
    <t>[0.3-3]</t>
    <phoneticPr fontId="3" type="noConversion"/>
  </si>
  <si>
    <t>[0-3.5]</t>
    <phoneticPr fontId="3" type="noConversion"/>
  </si>
  <si>
    <t>0·1560</t>
  </si>
  <si>
    <t>POD1 evening</t>
    <phoneticPr fontId="3" type="noConversion"/>
  </si>
  <si>
    <t>0·4087</t>
  </si>
  <si>
    <t>POD2 morning</t>
    <phoneticPr fontId="3" type="noConversion"/>
  </si>
  <si>
    <t>[0-2.5]</t>
    <phoneticPr fontId="3" type="noConversion"/>
  </si>
  <si>
    <t>0·4269</t>
  </si>
  <si>
    <t>POD2 evening</t>
    <phoneticPr fontId="3" type="noConversion"/>
  </si>
  <si>
    <t>0·6807</t>
  </si>
  <si>
    <t>POD3 morning</t>
    <phoneticPr fontId="3" type="noConversion"/>
  </si>
  <si>
    <t>[0-3.2]</t>
    <phoneticPr fontId="3" type="noConversion"/>
  </si>
  <si>
    <t>0·6246</t>
  </si>
  <si>
    <t>POD3 evening</t>
    <phoneticPr fontId="3" type="noConversion"/>
  </si>
  <si>
    <t>[0-2.8]</t>
    <phoneticPr fontId="3" type="noConversion"/>
  </si>
  <si>
    <t>[0-4]</t>
    <phoneticPr fontId="3" type="noConversion"/>
  </si>
  <si>
    <t>0·0653</t>
  </si>
  <si>
    <t>NRS on moving(coughing)</t>
    <phoneticPr fontId="3" type="noConversion"/>
  </si>
  <si>
    <t>0·1675</t>
  </si>
  <si>
    <t>[2.7]</t>
    <phoneticPr fontId="3" type="noConversion"/>
  </si>
  <si>
    <t>0·5685</t>
  </si>
  <si>
    <t>[0.8-3.5]</t>
    <phoneticPr fontId="3" type="noConversion"/>
  </si>
  <si>
    <t>0·1722</t>
  </si>
  <si>
    <t>0·9008</t>
  </si>
  <si>
    <t>[1.2-4]</t>
    <phoneticPr fontId="3" type="noConversion"/>
  </si>
  <si>
    <t>0·7198</t>
  </si>
  <si>
    <t>0·0838</t>
  </si>
  <si>
    <t>urinary catheter</t>
    <phoneticPr fontId="3" type="noConversion"/>
  </si>
  <si>
    <t>5-point Likert scale,</t>
    <phoneticPr fontId="3" type="noConversion"/>
  </si>
  <si>
    <t>range 0 (worst) to 4 (best)</t>
    <phoneticPr fontId="3" type="noConversion"/>
  </si>
  <si>
    <t>0-4h</t>
    <phoneticPr fontId="3" type="noConversion"/>
  </si>
  <si>
    <t>4-8h</t>
    <phoneticPr fontId="3" type="noConversion"/>
  </si>
  <si>
    <t>8-12h</t>
    <phoneticPr fontId="3" type="noConversion"/>
  </si>
  <si>
    <t>patient satisfaciton</t>
    <phoneticPr fontId="3" type="noConversion"/>
  </si>
  <si>
    <t>3 point likert scale</t>
    <phoneticPr fontId="3" type="noConversion"/>
  </si>
  <si>
    <t>satisfactory, complete pain relief</t>
    <phoneticPr fontId="3" type="noConversion"/>
  </si>
  <si>
    <t>inadequate, moderate pain relief</t>
    <phoneticPr fontId="3" type="noConversion"/>
  </si>
  <si>
    <t>unsatisfactory, poor pain relief</t>
    <phoneticPr fontId="3" type="noConversion"/>
  </si>
  <si>
    <t>0 to 10 scale in which 0 is not satisfied at all and 10 is very satisfied.</t>
    <phoneticPr fontId="3" type="noConversion"/>
  </si>
  <si>
    <t>[8-10]</t>
    <phoneticPr fontId="3" type="noConversion"/>
  </si>
  <si>
    <t>[6-9]</t>
    <phoneticPr fontId="3" type="noConversion"/>
  </si>
  <si>
    <t>VRSP resting</t>
    <phoneticPr fontId="3" type="noConversion"/>
  </si>
  <si>
    <t>verbal rating scale for pain (VRSP) (0 –10)</t>
  </si>
  <si>
    <t>verbal rating scale for pain (VRSP) (0 –10)</t>
    <phoneticPr fontId="3" type="noConversion"/>
  </si>
  <si>
    <t>VRSP mobilization</t>
    <phoneticPr fontId="3" type="noConversion"/>
  </si>
  <si>
    <t xml:space="preserve">Gastrointestinal function reestablishment </t>
    <phoneticPr fontId="3" type="noConversion"/>
  </si>
  <si>
    <t>Full discharge criteria fulfillment</t>
    <phoneticPr fontId="3" type="noConversion"/>
  </si>
  <si>
    <t>overall rescue analgesic demand</t>
    <phoneticPr fontId="3" type="noConversion"/>
  </si>
  <si>
    <t>[0-1]</t>
    <phoneticPr fontId="3" type="noConversion"/>
  </si>
  <si>
    <t>supplementary analgesia: 요구 환자수</t>
    <phoneticPr fontId="3" type="noConversion"/>
  </si>
  <si>
    <t>supplementary analgesia: first request</t>
    <phoneticPr fontId="3" type="noConversion"/>
  </si>
  <si>
    <t>Patient satisfaction:unsatisfactory</t>
    <phoneticPr fontId="3" type="noConversion"/>
  </si>
  <si>
    <t>Patient satisfaction:regular</t>
    <phoneticPr fontId="3" type="noConversion"/>
  </si>
  <si>
    <t>Patient satisfaction:satisfactory</t>
    <phoneticPr fontId="3" type="noConversion"/>
  </si>
  <si>
    <r>
      <rPr>
        <sz val="11"/>
        <color theme="1"/>
        <rFont val="맑은 고딕"/>
        <family val="3"/>
        <charset val="129"/>
      </rPr>
      <t>≤</t>
    </r>
    <r>
      <rPr>
        <sz val="11"/>
        <color theme="1"/>
        <rFont val="맑은 고딕"/>
        <family val="3"/>
        <charset val="129"/>
        <scheme val="minor"/>
      </rPr>
      <t>0.014</t>
    </r>
    <phoneticPr fontId="3" type="noConversion"/>
  </si>
  <si>
    <t>PO 15h</t>
  </si>
  <si>
    <t>Patient satisfaction:excellent</t>
    <phoneticPr fontId="3" type="noConversion"/>
  </si>
  <si>
    <t>day0_Arrival in the surgical
ward</t>
    <phoneticPr fontId="3" type="noConversion"/>
  </si>
  <si>
    <t>day0_h16</t>
    <phoneticPr fontId="3" type="noConversion"/>
  </si>
  <si>
    <t>day0_h20</t>
    <phoneticPr fontId="3" type="noConversion"/>
  </si>
  <si>
    <t>day0_h24</t>
    <phoneticPr fontId="3" type="noConversion"/>
  </si>
  <si>
    <t>day1_h8</t>
    <phoneticPr fontId="3" type="noConversion"/>
  </si>
  <si>
    <t>day1_h12</t>
    <phoneticPr fontId="3" type="noConversion"/>
  </si>
  <si>
    <t>day1_h20</t>
    <phoneticPr fontId="3" type="noConversion"/>
  </si>
  <si>
    <t>VAS at walking</t>
    <phoneticPr fontId="3" type="noConversion"/>
  </si>
  <si>
    <t>First intake of liquids (hours from the end of surgery)</t>
  </si>
  <si>
    <t>First intake of solids (hours from the end of surgery)</t>
  </si>
  <si>
    <t>First time to stand (hours from the end of surgery)</t>
  </si>
  <si>
    <t>Hours of ambulation when first standing</t>
  </si>
  <si>
    <t>Meters of ambulation when first standing</t>
  </si>
  <si>
    <t>Passage of stool (hours from the end of surgery)</t>
  </si>
  <si>
    <t>PO 30분</t>
  </si>
  <si>
    <t>POD2(total)</t>
    <phoneticPr fontId="3" type="noConversion"/>
  </si>
  <si>
    <t>Verbal numeric pain rating scale</t>
    <phoneticPr fontId="3" type="noConversion"/>
  </si>
  <si>
    <t>PACU 30m 후</t>
  </si>
  <si>
    <t>PACU 2h</t>
  </si>
  <si>
    <t>PACU 8h</t>
  </si>
  <si>
    <t>PACU 24h</t>
  </si>
  <si>
    <t>PACU 48h</t>
  </si>
  <si>
    <t>mean survival time(tumor recurrence)</t>
    <phoneticPr fontId="3" type="noConversion"/>
  </si>
  <si>
    <t>month</t>
    <phoneticPr fontId="3" type="noConversion"/>
  </si>
  <si>
    <t>IV PCA_fentanyl</t>
  </si>
  <si>
    <t>0-10 points</t>
    <phoneticPr fontId="3" type="noConversion"/>
  </si>
  <si>
    <t>bowel function</t>
    <phoneticPr fontId="3" type="noConversion"/>
  </si>
  <si>
    <t>four-point rating scale of 1: poor, 2: fair, 3:good, 4: excellent</t>
    <phoneticPr fontId="3" type="noConversion"/>
  </si>
  <si>
    <t>0.272(3arm)</t>
    <phoneticPr fontId="3" type="noConversion"/>
  </si>
  <si>
    <t>&lt;0.01(CWI&lt;IV PCA)</t>
    <phoneticPr fontId="3" type="noConversion"/>
  </si>
  <si>
    <t>&lt;0.01(EA&lt;IV PCA)</t>
    <phoneticPr fontId="3" type="noConversion"/>
  </si>
  <si>
    <t>Zheng</t>
    <phoneticPr fontId="3" type="noConversion"/>
  </si>
  <si>
    <t>수술직후</t>
    <phoneticPr fontId="3" type="noConversion"/>
  </si>
  <si>
    <t>(0: no pain to 10:very severe pain)</t>
    <phoneticPr fontId="3" type="noConversion"/>
  </si>
  <si>
    <t>NS(similar)</t>
    <phoneticPr fontId="3" type="noConversion"/>
  </si>
  <si>
    <t>wound healing score</t>
    <phoneticPr fontId="3" type="noConversion"/>
  </si>
  <si>
    <t>(1: no effusion, 2:effusion, 3: infection)</t>
    <phoneticPr fontId="3" type="noConversion"/>
  </si>
  <si>
    <t>extubation</t>
    <phoneticPr fontId="3" type="noConversion"/>
  </si>
  <si>
    <t>0.014(3arm)</t>
    <phoneticPr fontId="3" type="noConversion"/>
  </si>
  <si>
    <t>as the first anal exhaust</t>
    <phoneticPr fontId="3" type="noConversion"/>
  </si>
  <si>
    <t>0.048(3arm)</t>
    <phoneticPr fontId="3" type="noConversion"/>
  </si>
  <si>
    <t>0.013(3arm)</t>
    <phoneticPr fontId="3" type="noConversion"/>
  </si>
  <si>
    <t xml:space="preserve"> Krishnan</t>
    <phoneticPr fontId="3" type="noConversion"/>
  </si>
  <si>
    <t>mg</t>
    <phoneticPr fontId="3" type="noConversion"/>
  </si>
  <si>
    <t>별첨 1-1-1. 수술부위로의 지속적 국소마취제 투여법 자료추출 - 선택문헌 특성(흉부수술-개흉및흉강경)</t>
    <phoneticPr fontId="3" type="noConversion"/>
  </si>
  <si>
    <t>별첨 1-1-2. 수술부위로의 지속적 국소마취제 투여법 자료추출 - 안전성 결과(흉부수술-개흉및흉강경)</t>
    <phoneticPr fontId="3" type="noConversion"/>
  </si>
  <si>
    <t>별첨 1-1-3. 수술부위로의 지속적 국소마취제 투여법 자료추출 - 효과성 결과(흉부수술-개흉및흉강경)</t>
    <phoneticPr fontId="3" type="noConversion"/>
  </si>
  <si>
    <t>별첨 1-1-4. 수술부위로의 지속적 국소마취제 투여법 자료추출 - 선택문헌 특성(복부수술-개복및복강경)</t>
    <phoneticPr fontId="3" type="noConversion"/>
  </si>
  <si>
    <t>별첨 1-1-5. 수술부위로의 지속적 국소마취제 투여법 자료추출 - 안전성 결과(복부수술-개복및복강경)</t>
    <phoneticPr fontId="3" type="noConversion"/>
  </si>
  <si>
    <t>별첨 1-1-6. 수술부위로의 지속적 국소마취제 투여법 자료추출 - 효과성 결과(복부수술-개복및복강경)</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</si>
</sst>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Red]\(0.00\)"/>
    <numFmt numFmtId="177" formatCode="0.000_ "/>
    <numFmt numFmtId="178" formatCode="0.000_);[Red]\(0.000\)"/>
    <numFmt numFmtId="179" formatCode="0.0"/>
    <numFmt numFmtId="180" formatCode="0.000"/>
    <numFmt numFmtId="181" formatCode="0.0000_);[Red]\(0.0000\)"/>
    <numFmt numFmtId="182" formatCode="mm&quot;월&quot;\ dd&quot;일&quot;"/>
    <numFmt numFmtId="183" formatCode="0.0_);[Red]\(0.0\)"/>
    <numFmt numFmtId="184" formatCode="0.0_ "/>
    <numFmt numFmtId="185" formatCode="0_ "/>
    <numFmt numFmtId="186" formatCode="0.00_ "/>
  </numFmts>
  <fonts count="35" x14ac:knownFonts="1">
    <font>
      <sz val="11"/>
      <color theme="1"/>
      <name val="맑은 고딕"/>
      <family val="2"/>
      <charset val="129"/>
      <scheme val="minor"/>
    </font>
    <font>
      <b/>
      <sz val="11"/>
      <color theme="1"/>
      <name val="맑은 고딕"/>
      <family val="2"/>
      <charset val="129"/>
      <scheme val="minor"/>
    </font>
    <font>
      <b/>
      <sz val="10"/>
      <color theme="1"/>
      <name val="맑은 고딕"/>
      <family val="3"/>
      <charset val="129"/>
      <scheme val="minor"/>
    </font>
    <font>
      <sz val="8"/>
      <name val="맑은 고딕"/>
      <family val="2"/>
      <charset val="129"/>
      <scheme val="minor"/>
    </font>
    <font>
      <sz val="10"/>
      <color theme="1"/>
      <name val="맑은 고딕"/>
      <family val="3"/>
      <charset val="129"/>
      <scheme val="minor"/>
    </font>
    <font>
      <b/>
      <sz val="11"/>
      <color theme="1"/>
      <name val="맑은 고딕"/>
      <family val="3"/>
      <charset val="129"/>
      <scheme val="minor"/>
    </font>
    <font>
      <sz val="11"/>
      <name val="맑은 고딕"/>
      <family val="2"/>
      <charset val="129"/>
      <scheme val="minor"/>
    </font>
    <font>
      <b/>
      <sz val="9"/>
      <color indexed="81"/>
      <name val="Tahoma"/>
      <family val="2"/>
    </font>
    <font>
      <sz val="9"/>
      <color indexed="81"/>
      <name val="Tahoma"/>
      <family val="2"/>
    </font>
    <font>
      <sz val="9"/>
      <color indexed="81"/>
      <name val="돋움"/>
      <family val="3"/>
      <charset val="129"/>
    </font>
    <font>
      <sz val="11"/>
      <color rgb="FFFF0000"/>
      <name val="HY견고딕"/>
      <family val="1"/>
      <charset val="129"/>
    </font>
    <font>
      <b/>
      <sz val="11"/>
      <name val="맑은 고딕"/>
      <family val="3"/>
      <charset val="129"/>
      <scheme val="minor"/>
    </font>
    <font>
      <sz val="11"/>
      <color theme="1"/>
      <name val="맑은 고딕"/>
      <family val="3"/>
      <charset val="129"/>
      <scheme val="minor"/>
    </font>
    <font>
      <sz val="11"/>
      <name val="맑은 고딕"/>
      <family val="3"/>
      <charset val="129"/>
      <scheme val="minor"/>
    </font>
    <font>
      <sz val="11"/>
      <color theme="8"/>
      <name val="맑은 고딕"/>
      <family val="3"/>
      <charset val="129"/>
      <scheme val="minor"/>
    </font>
    <font>
      <sz val="11"/>
      <color theme="8"/>
      <name val="HY견고딕"/>
      <family val="1"/>
      <charset val="129"/>
    </font>
    <font>
      <sz val="11"/>
      <color rgb="FFFF0000"/>
      <name val="맑은 고딕"/>
      <family val="3"/>
      <charset val="129"/>
      <scheme val="minor"/>
    </font>
    <font>
      <b/>
      <sz val="11"/>
      <color theme="8"/>
      <name val="맑은 고딕"/>
      <family val="3"/>
      <charset val="129"/>
      <scheme val="minor"/>
    </font>
    <font>
      <sz val="11"/>
      <color theme="1"/>
      <name val="맑은 고딕"/>
      <family val="3"/>
      <charset val="129"/>
    </font>
    <font>
      <sz val="11"/>
      <color theme="1" tint="0.499984740745262"/>
      <name val="맑은 고딕"/>
      <family val="3"/>
      <charset val="129"/>
      <scheme val="minor"/>
    </font>
    <font>
      <sz val="11"/>
      <color rgb="FF0070C0"/>
      <name val="맑은 고딕"/>
      <family val="3"/>
      <charset val="129"/>
      <scheme val="minor"/>
    </font>
    <font>
      <sz val="11"/>
      <color theme="0" tint="-0.499984740745262"/>
      <name val="맑은 고딕"/>
      <family val="3"/>
      <charset val="129"/>
      <scheme val="minor"/>
    </font>
    <font>
      <b/>
      <sz val="12"/>
      <color rgb="FFFF0000"/>
      <name val="맑은 고딕"/>
      <family val="3"/>
      <charset val="129"/>
      <scheme val="minor"/>
    </font>
    <font>
      <b/>
      <sz val="11"/>
      <name val="맑은 고딕"/>
      <family val="2"/>
      <charset val="129"/>
      <scheme val="minor"/>
    </font>
    <font>
      <b/>
      <sz val="10"/>
      <color indexed="81"/>
      <name val="Tahoma"/>
      <family val="2"/>
    </font>
    <font>
      <sz val="10"/>
      <color indexed="81"/>
      <name val="Tahoma"/>
      <family val="2"/>
    </font>
    <font>
      <b/>
      <sz val="11"/>
      <color indexed="81"/>
      <name val="Tahoma"/>
      <family val="2"/>
    </font>
    <font>
      <sz val="11"/>
      <color indexed="81"/>
      <name val="Tahoma"/>
      <family val="2"/>
    </font>
    <font>
      <sz val="11"/>
      <color indexed="81"/>
      <name val="돋움"/>
      <family val="3"/>
      <charset val="129"/>
    </font>
    <font>
      <sz val="11"/>
      <color theme="1"/>
      <name val="Segoe UI Symbol"/>
      <family val="2"/>
    </font>
    <font>
      <sz val="10"/>
      <color rgb="FF000000"/>
      <name val="맑은 고딕"/>
      <family val="3"/>
      <charset val="129"/>
      <scheme val="minor"/>
    </font>
    <font>
      <sz val="11"/>
      <color theme="5"/>
      <name val="맑은 고딕"/>
      <family val="3"/>
      <charset val="129"/>
      <scheme val="minor"/>
    </font>
    <font>
      <sz val="11"/>
      <name val="맑은 고딕"/>
      <family val="3"/>
      <charset val="129"/>
    </font>
    <font>
      <sz val="11"/>
      <color theme="0" tint="-0.34998626667073579"/>
      <name val="맑은 고딕"/>
      <family val="3"/>
      <charset val="129"/>
      <scheme val="minor"/>
    </font>
    <font>
      <b/>
      <sz val="16"/>
      <color theme="1"/>
      <name val="맑은 고딕"/>
      <family val="3"/>
      <charset val="129"/>
      <scheme val="minor"/>
    </font>
  </fonts>
  <fills count="1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auto="1"/>
      </top>
      <bottom/>
      <diagonal/>
    </border>
    <border>
      <left style="thin">
        <color indexed="64"/>
      </left>
      <right style="medium">
        <color auto="1"/>
      </right>
      <top/>
      <bottom/>
      <diagonal/>
    </border>
    <border>
      <left style="medium">
        <color auto="1"/>
      </left>
      <right style="thin">
        <color auto="1"/>
      </right>
      <top style="thin">
        <color auto="1"/>
      </top>
      <bottom/>
      <diagonal/>
    </border>
    <border>
      <left/>
      <right style="thin">
        <color auto="1"/>
      </right>
      <top style="thin">
        <color auto="1"/>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medium">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bottom style="medium">
        <color indexed="64"/>
      </bottom>
      <diagonal/>
    </border>
    <border>
      <left style="thin">
        <color auto="1"/>
      </left>
      <right style="medium">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diagonal/>
    </border>
    <border>
      <left style="thin">
        <color auto="1"/>
      </left>
      <right/>
      <top/>
      <bottom/>
      <diagonal/>
    </border>
    <border>
      <left/>
      <right/>
      <top style="medium">
        <color indexed="64"/>
      </top>
      <bottom style="thin">
        <color auto="1"/>
      </bottom>
      <diagonal/>
    </border>
    <border>
      <left style="thin">
        <color indexed="64"/>
      </left>
      <right style="medium">
        <color indexed="64"/>
      </right>
      <top/>
      <bottom style="thin">
        <color auto="1"/>
      </bottom>
      <diagonal/>
    </border>
    <border>
      <left/>
      <right/>
      <top style="thin">
        <color indexed="64"/>
      </top>
      <bottom style="medium">
        <color indexed="64"/>
      </bottom>
      <diagonal/>
    </border>
    <border>
      <left style="medium">
        <color auto="1"/>
      </left>
      <right style="thin">
        <color auto="1"/>
      </right>
      <top style="thin">
        <color auto="1"/>
      </top>
      <bottom style="medium">
        <color indexed="64"/>
      </bottom>
      <diagonal/>
    </border>
    <border>
      <left style="thin">
        <color indexed="64"/>
      </left>
      <right style="thin">
        <color indexed="64"/>
      </right>
      <top/>
      <bottom/>
      <diagonal/>
    </border>
    <border>
      <left/>
      <right style="thin">
        <color auto="1"/>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auto="1"/>
      </left>
      <right style="thin">
        <color auto="1"/>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auto="1"/>
      </left>
      <right style="thin">
        <color auto="1"/>
      </right>
      <top/>
      <bottom/>
      <diagonal/>
    </border>
    <border>
      <left/>
      <right/>
      <top/>
      <bottom style="thin">
        <color auto="1"/>
      </bottom>
      <diagonal/>
    </border>
    <border>
      <left style="thin">
        <color auto="1"/>
      </left>
      <right/>
      <top/>
      <bottom style="medium">
        <color indexed="64"/>
      </bottom>
      <diagonal/>
    </border>
    <border>
      <left style="thin">
        <color auto="1"/>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indexed="64"/>
      </right>
      <top style="medium">
        <color indexed="64"/>
      </top>
      <bottom/>
      <diagonal/>
    </border>
    <border>
      <left/>
      <right style="medium">
        <color indexed="64"/>
      </right>
      <top/>
      <bottom style="thin">
        <color auto="1"/>
      </bottom>
      <diagonal/>
    </border>
    <border>
      <left style="thin">
        <color indexed="64"/>
      </left>
      <right/>
      <top style="medium">
        <color auto="1"/>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auto="1"/>
      </right>
      <top style="medium">
        <color indexed="64"/>
      </top>
      <bottom/>
      <diagonal/>
    </border>
    <border>
      <left/>
      <right style="thin">
        <color indexed="64"/>
      </right>
      <top style="medium">
        <color indexed="64"/>
      </top>
      <bottom/>
      <diagonal/>
    </border>
    <border>
      <left style="medium">
        <color auto="1"/>
      </left>
      <right/>
      <top style="thin">
        <color auto="1"/>
      </top>
      <bottom style="thin">
        <color auto="1"/>
      </bottom>
      <diagonal/>
    </border>
  </borders>
  <cellStyleXfs count="1">
    <xf numFmtId="0" fontId="0" fillId="0" borderId="0">
      <alignment vertical="center"/>
    </xf>
  </cellStyleXfs>
  <cellXfs count="737">
    <xf numFmtId="0" fontId="0" fillId="0" borderId="0" xfId="0">
      <alignment vertical="center"/>
    </xf>
    <xf numFmtId="0" fontId="4" fillId="0" borderId="0" xfId="0" applyFont="1" applyAlignment="1">
      <alignment horizontal="left" vertical="center"/>
    </xf>
    <xf numFmtId="0" fontId="2" fillId="5"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lignment vertical="center"/>
    </xf>
    <xf numFmtId="0" fontId="12" fillId="0" borderId="0" xfId="0" applyFont="1" applyAlignment="1">
      <alignment horizontal="center" vertical="center"/>
    </xf>
    <xf numFmtId="0" fontId="12" fillId="0" borderId="0" xfId="0" applyFont="1">
      <alignment vertical="center"/>
    </xf>
    <xf numFmtId="0" fontId="13" fillId="8"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0" xfId="0" applyFont="1" applyFill="1" applyBorder="1" applyAlignment="1">
      <alignment horizontal="center" vertical="center"/>
    </xf>
    <xf numFmtId="0" fontId="13" fillId="5" borderId="0" xfId="0" applyFont="1" applyFill="1" applyAlignment="1">
      <alignment horizontal="center" vertical="center"/>
    </xf>
    <xf numFmtId="0" fontId="13" fillId="3" borderId="0" xfId="0" applyFont="1" applyFill="1" applyAlignment="1">
      <alignment horizontal="center" vertical="center"/>
    </xf>
    <xf numFmtId="0" fontId="12" fillId="0" borderId="14" xfId="0" applyFont="1" applyBorder="1" applyAlignment="1">
      <alignment horizontal="left" vertical="center"/>
    </xf>
    <xf numFmtId="0" fontId="5" fillId="6" borderId="15" xfId="0" applyFont="1" applyFill="1" applyBorder="1" applyAlignment="1">
      <alignment horizontal="center" vertical="center"/>
    </xf>
    <xf numFmtId="0" fontId="12" fillId="0" borderId="15"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left"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20" xfId="0" applyFont="1" applyBorder="1" applyAlignment="1">
      <alignment horizontal="left" vertical="center"/>
    </xf>
    <xf numFmtId="0" fontId="12" fillId="0" borderId="9" xfId="0" applyFont="1" applyBorder="1" applyAlignment="1">
      <alignment horizontal="left" vertical="center"/>
    </xf>
    <xf numFmtId="0" fontId="14" fillId="0" borderId="3" xfId="0" applyFont="1" applyBorder="1" applyAlignment="1">
      <alignment horizontal="left" vertical="center"/>
    </xf>
    <xf numFmtId="0" fontId="12" fillId="0" borderId="6" xfId="0" applyFont="1" applyBorder="1" applyAlignment="1">
      <alignment horizontal="left" vertical="center"/>
    </xf>
    <xf numFmtId="0" fontId="6" fillId="2" borderId="22" xfId="0" applyFont="1" applyFill="1" applyBorder="1">
      <alignment vertical="center"/>
    </xf>
    <xf numFmtId="0" fontId="0" fillId="2" borderId="22" xfId="0" applyFill="1" applyBorder="1" applyAlignment="1">
      <alignment horizontal="left" vertical="center"/>
    </xf>
    <xf numFmtId="0" fontId="12" fillId="0" borderId="22" xfId="0" applyFont="1" applyBorder="1" applyAlignment="1">
      <alignment horizontal="left" vertical="center"/>
    </xf>
    <xf numFmtId="0" fontId="12" fillId="0" borderId="24" xfId="0" applyFont="1" applyBorder="1" applyAlignment="1">
      <alignment horizontal="left" vertical="center"/>
    </xf>
    <xf numFmtId="0" fontId="12" fillId="0" borderId="28" xfId="0" applyFont="1" applyBorder="1" applyAlignment="1">
      <alignment horizontal="center" vertical="center"/>
    </xf>
    <xf numFmtId="0" fontId="12" fillId="0" borderId="5" xfId="0" applyFont="1" applyBorder="1" applyAlignment="1">
      <alignment horizontal="center" vertical="center"/>
    </xf>
    <xf numFmtId="0" fontId="12" fillId="0" borderId="29" xfId="0" applyFont="1" applyBorder="1" applyAlignment="1">
      <alignment horizontal="left" vertical="center"/>
    </xf>
    <xf numFmtId="0" fontId="12" fillId="0" borderId="8"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left" vertical="center"/>
    </xf>
    <xf numFmtId="0" fontId="12" fillId="0" borderId="25" xfId="0" applyFont="1" applyBorder="1" applyAlignment="1">
      <alignment horizontal="left" vertical="center"/>
    </xf>
    <xf numFmtId="0" fontId="12" fillId="2" borderId="3" xfId="0" applyFont="1" applyFill="1" applyBorder="1" applyAlignment="1">
      <alignment horizontal="left" vertical="center"/>
    </xf>
    <xf numFmtId="0" fontId="12" fillId="0" borderId="19" xfId="0" applyFont="1" applyBorder="1" applyAlignment="1">
      <alignment horizontal="left" vertical="center"/>
    </xf>
    <xf numFmtId="0" fontId="12" fillId="2" borderId="1" xfId="0" applyFont="1" applyFill="1" applyBorder="1" applyAlignment="1">
      <alignment horizontal="left" vertical="center"/>
    </xf>
    <xf numFmtId="0" fontId="12" fillId="0" borderId="1" xfId="0" applyFont="1" applyBorder="1" applyAlignment="1">
      <alignment horizontal="center" vertical="center"/>
    </xf>
    <xf numFmtId="0" fontId="6" fillId="2" borderId="3" xfId="0" applyFont="1" applyFill="1" applyBorder="1">
      <alignment vertical="center"/>
    </xf>
    <xf numFmtId="0" fontId="12" fillId="0" borderId="32" xfId="0" applyFont="1" applyBorder="1" applyAlignment="1">
      <alignment horizontal="center" vertical="center"/>
    </xf>
    <xf numFmtId="0" fontId="12" fillId="0" borderId="32" xfId="0" applyFont="1" applyBorder="1" applyAlignment="1">
      <alignment horizontal="left" vertical="center"/>
    </xf>
    <xf numFmtId="0" fontId="14" fillId="0" borderId="32" xfId="0" applyFont="1" applyBorder="1" applyAlignment="1">
      <alignment horizontal="left" vertical="center"/>
    </xf>
    <xf numFmtId="0" fontId="12" fillId="0" borderId="33" xfId="0" applyFont="1" applyBorder="1" applyAlignment="1">
      <alignment horizontal="left" vertical="center"/>
    </xf>
    <xf numFmtId="0" fontId="14" fillId="0" borderId="1" xfId="0" applyFont="1" applyBorder="1" applyAlignment="1">
      <alignment horizontal="left" vertical="center"/>
    </xf>
    <xf numFmtId="0" fontId="5" fillId="6" borderId="3" xfId="0" applyFont="1" applyFill="1" applyBorder="1" applyAlignment="1">
      <alignment horizontal="center" vertical="center"/>
    </xf>
    <xf numFmtId="0" fontId="12" fillId="0" borderId="23" xfId="0" applyFont="1" applyBorder="1" applyAlignment="1">
      <alignment horizontal="left" vertical="center"/>
    </xf>
    <xf numFmtId="176" fontId="12" fillId="0" borderId="6" xfId="0" applyNumberFormat="1" applyFont="1" applyBorder="1" applyAlignment="1">
      <alignment horizontal="left" vertical="center"/>
    </xf>
    <xf numFmtId="0" fontId="16" fillId="0" borderId="1" xfId="0" applyFont="1" applyBorder="1" applyAlignment="1">
      <alignment horizontal="left" vertical="center"/>
    </xf>
    <xf numFmtId="0" fontId="12" fillId="0" borderId="22" xfId="0" applyFont="1" applyBorder="1" applyAlignment="1">
      <alignment horizontal="center" vertical="center"/>
    </xf>
    <xf numFmtId="0" fontId="14" fillId="0" borderId="22" xfId="0" applyFont="1" applyBorder="1" applyAlignment="1">
      <alignment horizontal="left" vertical="center"/>
    </xf>
    <xf numFmtId="0" fontId="12" fillId="0" borderId="4" xfId="0" applyFont="1" applyBorder="1" applyAlignment="1">
      <alignment horizontal="center" vertical="center"/>
    </xf>
    <xf numFmtId="0" fontId="5" fillId="6" borderId="32" xfId="0" applyFont="1" applyFill="1" applyBorder="1" applyAlignment="1">
      <alignment horizontal="center" vertical="center"/>
    </xf>
    <xf numFmtId="0" fontId="2" fillId="6" borderId="1" xfId="0" applyFont="1" applyFill="1" applyBorder="1" applyAlignment="1">
      <alignment horizontal="center" vertical="center" wrapText="1"/>
    </xf>
    <xf numFmtId="0" fontId="13" fillId="0" borderId="8" xfId="0" applyFont="1" applyBorder="1" applyAlignment="1">
      <alignment horizontal="left" vertical="center"/>
    </xf>
    <xf numFmtId="0" fontId="12" fillId="0" borderId="1" xfId="0" applyFont="1" applyBorder="1">
      <alignment vertical="center"/>
    </xf>
    <xf numFmtId="0" fontId="2" fillId="5" borderId="3" xfId="0" applyFont="1" applyFill="1" applyBorder="1" applyAlignment="1">
      <alignment horizontal="center" vertical="top" wrapText="1"/>
    </xf>
    <xf numFmtId="0" fontId="12" fillId="0" borderId="21" xfId="0" applyFont="1" applyBorder="1" applyAlignment="1">
      <alignment horizontal="left" vertical="center"/>
    </xf>
    <xf numFmtId="0" fontId="12" fillId="2" borderId="35" xfId="0" applyFont="1" applyFill="1" applyBorder="1" applyAlignment="1">
      <alignment horizontal="left" vertical="center"/>
    </xf>
    <xf numFmtId="0" fontId="12" fillId="0" borderId="35" xfId="0" applyFont="1" applyBorder="1" applyAlignment="1">
      <alignment horizontal="center" vertical="center"/>
    </xf>
    <xf numFmtId="177" fontId="12" fillId="0" borderId="19" xfId="0" applyNumberFormat="1" applyFont="1" applyBorder="1" applyAlignment="1">
      <alignment horizontal="left" vertical="center"/>
    </xf>
    <xf numFmtId="0" fontId="5" fillId="6" borderId="35" xfId="0" applyFont="1" applyFill="1" applyBorder="1" applyAlignment="1">
      <alignment horizontal="center"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2" borderId="22" xfId="0" applyFont="1" applyFill="1" applyBorder="1" applyAlignment="1">
      <alignment horizontal="left" vertical="center"/>
    </xf>
    <xf numFmtId="0" fontId="12" fillId="0" borderId="39" xfId="0" applyFont="1" applyBorder="1" applyAlignment="1">
      <alignment horizontal="left" vertical="center"/>
    </xf>
    <xf numFmtId="0" fontId="12" fillId="0" borderId="11" xfId="0" applyFont="1" applyBorder="1" applyAlignment="1">
      <alignment horizontal="left" vertical="center"/>
    </xf>
    <xf numFmtId="0" fontId="13" fillId="8" borderId="22"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2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4" xfId="0" applyFont="1" applyFill="1" applyBorder="1" applyAlignment="1">
      <alignment horizontal="center" vertical="center"/>
    </xf>
    <xf numFmtId="178" fontId="12" fillId="0" borderId="13" xfId="0" applyNumberFormat="1" applyFont="1" applyBorder="1" applyAlignment="1">
      <alignment horizontal="right" vertical="center"/>
    </xf>
    <xf numFmtId="0" fontId="11" fillId="6" borderId="3" xfId="0" applyFont="1" applyFill="1" applyBorder="1" applyAlignment="1">
      <alignment horizontal="center" vertical="center"/>
    </xf>
    <xf numFmtId="0" fontId="11" fillId="6" borderId="22" xfId="0" applyFont="1" applyFill="1" applyBorder="1" applyAlignment="1">
      <alignment horizontal="center" vertical="center"/>
    </xf>
    <xf numFmtId="0" fontId="12" fillId="0" borderId="23" xfId="0" applyFont="1" applyBorder="1" applyAlignment="1">
      <alignment horizontal="center" vertical="center"/>
    </xf>
    <xf numFmtId="0" fontId="0" fillId="0" borderId="40" xfId="0" applyBorder="1">
      <alignment vertical="center"/>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0" fillId="2" borderId="1" xfId="0" applyFill="1" applyBorder="1">
      <alignment vertical="center"/>
    </xf>
    <xf numFmtId="0" fontId="0" fillId="2" borderId="1" xfId="0" applyFill="1" applyBorder="1" applyAlignment="1">
      <alignment horizontal="left" vertical="center"/>
    </xf>
    <xf numFmtId="0" fontId="12" fillId="0" borderId="40" xfId="0" applyFont="1" applyBorder="1" applyAlignment="1">
      <alignment horizontal="center" vertical="center"/>
    </xf>
    <xf numFmtId="0" fontId="14" fillId="0" borderId="35" xfId="0" applyFont="1" applyBorder="1" applyAlignment="1">
      <alignment horizontal="left" vertical="center"/>
    </xf>
    <xf numFmtId="0" fontId="12" fillId="0" borderId="21" xfId="0" applyFont="1" applyBorder="1" applyAlignment="1">
      <alignment horizontal="center" vertical="center"/>
    </xf>
    <xf numFmtId="0" fontId="0" fillId="2" borderId="22" xfId="0" applyFill="1" applyBorder="1">
      <alignment vertical="center"/>
    </xf>
    <xf numFmtId="0" fontId="12" fillId="0" borderId="38" xfId="0" applyFont="1" applyBorder="1" applyAlignment="1">
      <alignment horizontal="left" vertical="center"/>
    </xf>
    <xf numFmtId="0" fontId="0" fillId="2" borderId="3" xfId="0" applyFill="1" applyBorder="1">
      <alignment vertical="center"/>
    </xf>
    <xf numFmtId="0" fontId="0" fillId="2" borderId="3" xfId="0" applyFill="1" applyBorder="1" applyAlignment="1">
      <alignment horizontal="left" vertical="center"/>
    </xf>
    <xf numFmtId="179" fontId="12" fillId="0" borderId="3" xfId="0" applyNumberFormat="1" applyFont="1" applyBorder="1" applyAlignment="1">
      <alignment horizontal="left" vertical="center"/>
    </xf>
    <xf numFmtId="0" fontId="0" fillId="2" borderId="35" xfId="0" applyFill="1" applyBorder="1">
      <alignment vertical="center"/>
    </xf>
    <xf numFmtId="0" fontId="0" fillId="2" borderId="35" xfId="0" applyFill="1" applyBorder="1" applyAlignment="1">
      <alignment horizontal="left" vertical="center"/>
    </xf>
    <xf numFmtId="0" fontId="13" fillId="0" borderId="1" xfId="0" applyFont="1" applyBorder="1" applyAlignment="1">
      <alignment horizontal="left" vertical="center"/>
    </xf>
    <xf numFmtId="0" fontId="13" fillId="0" borderId="22" xfId="0" applyFont="1" applyBorder="1" applyAlignment="1">
      <alignment horizontal="left" vertical="center"/>
    </xf>
    <xf numFmtId="0" fontId="16" fillId="0" borderId="0" xfId="0" applyFont="1" applyAlignment="1">
      <alignment horizontal="left" vertical="center"/>
    </xf>
    <xf numFmtId="0" fontId="16" fillId="0" borderId="1" xfId="0" applyFont="1" applyBorder="1">
      <alignment vertical="center"/>
    </xf>
    <xf numFmtId="2" fontId="12" fillId="0" borderId="3" xfId="0" applyNumberFormat="1" applyFont="1" applyBorder="1" applyAlignment="1">
      <alignment horizontal="left" vertical="center"/>
    </xf>
    <xf numFmtId="0" fontId="12" fillId="0" borderId="40" xfId="0" applyFont="1" applyBorder="1" applyAlignment="1">
      <alignment horizontal="left" vertical="center"/>
    </xf>
    <xf numFmtId="0" fontId="13" fillId="2" borderId="3" xfId="0" applyFont="1" applyFill="1" applyBorder="1" applyAlignment="1">
      <alignment horizontal="left"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13" fillId="0" borderId="40" xfId="0" applyFont="1" applyBorder="1" applyAlignment="1">
      <alignment horizontal="center" vertical="center"/>
    </xf>
    <xf numFmtId="0" fontId="13" fillId="0" borderId="19" xfId="0" applyFont="1" applyBorder="1" applyAlignment="1">
      <alignment horizontal="left" vertical="center"/>
    </xf>
    <xf numFmtId="179" fontId="13" fillId="0" borderId="3" xfId="0" applyNumberFormat="1" applyFont="1" applyBorder="1" applyAlignment="1">
      <alignment horizontal="left" vertical="center"/>
    </xf>
    <xf numFmtId="180" fontId="12" fillId="0" borderId="19" xfId="0" applyNumberFormat="1" applyFont="1" applyBorder="1" applyAlignment="1">
      <alignment horizontal="left" vertical="center"/>
    </xf>
    <xf numFmtId="2" fontId="12" fillId="0" borderId="35" xfId="0" applyNumberFormat="1" applyFont="1" applyBorder="1" applyAlignment="1">
      <alignment horizontal="left" vertical="center"/>
    </xf>
    <xf numFmtId="0" fontId="5" fillId="6" borderId="44" xfId="0" applyFont="1" applyFill="1" applyBorder="1" applyAlignment="1">
      <alignment horizontal="center" vertical="center"/>
    </xf>
    <xf numFmtId="0" fontId="0" fillId="2" borderId="44" xfId="0" applyFill="1" applyBorder="1" applyAlignment="1">
      <alignment horizontal="left" vertical="center"/>
    </xf>
    <xf numFmtId="0" fontId="16" fillId="0" borderId="3" xfId="0" applyFont="1" applyBorder="1" applyAlignment="1">
      <alignment horizontal="left" vertical="center"/>
    </xf>
    <xf numFmtId="178" fontId="12" fillId="0" borderId="19" xfId="0" quotePrefix="1" applyNumberFormat="1" applyFont="1" applyBorder="1" applyAlignment="1">
      <alignment horizontal="left" vertical="center"/>
    </xf>
    <xf numFmtId="181" fontId="12" fillId="0" borderId="19" xfId="0" quotePrefix="1" applyNumberFormat="1" applyFont="1" applyBorder="1" applyAlignment="1">
      <alignment horizontal="left" vertical="center"/>
    </xf>
    <xf numFmtId="178" fontId="12" fillId="0" borderId="23" xfId="0" quotePrefix="1" applyNumberFormat="1" applyFont="1" applyBorder="1" applyAlignment="1">
      <alignment horizontal="left" vertical="center"/>
    </xf>
    <xf numFmtId="0" fontId="12" fillId="0" borderId="34" xfId="0" applyFont="1" applyBorder="1" applyAlignment="1">
      <alignment horizontal="center" vertical="center"/>
    </xf>
    <xf numFmtId="2" fontId="12" fillId="0" borderId="1" xfId="0" applyNumberFormat="1" applyFont="1" applyBorder="1" applyAlignment="1">
      <alignment horizontal="left" vertical="center"/>
    </xf>
    <xf numFmtId="0" fontId="16" fillId="0" borderId="0" xfId="0" applyFont="1">
      <alignment vertical="center"/>
    </xf>
    <xf numFmtId="0" fontId="12" fillId="0" borderId="27" xfId="0" applyFont="1" applyBorder="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9" fillId="0" borderId="0" xfId="0" applyFont="1" applyAlignment="1">
      <alignment horizontal="left" vertical="center"/>
    </xf>
    <xf numFmtId="0" fontId="19" fillId="0" borderId="0" xfId="0" applyFont="1">
      <alignment vertical="center"/>
    </xf>
    <xf numFmtId="0" fontId="13" fillId="0" borderId="20" xfId="0" applyFont="1" applyBorder="1" applyAlignment="1">
      <alignment horizontal="left" vertical="center"/>
    </xf>
    <xf numFmtId="0" fontId="12" fillId="0" borderId="12" xfId="0" applyFont="1" applyBorder="1" applyAlignment="1">
      <alignment horizontal="left" vertical="center"/>
    </xf>
    <xf numFmtId="0" fontId="13" fillId="2" borderId="3" xfId="0" applyFont="1" applyFill="1" applyBorder="1">
      <alignment vertical="center"/>
    </xf>
    <xf numFmtId="0" fontId="13" fillId="0" borderId="1" xfId="0" applyFont="1" applyBorder="1" applyAlignment="1">
      <alignment horizontal="center" vertical="center"/>
    </xf>
    <xf numFmtId="176" fontId="12" fillId="0" borderId="6" xfId="0" quotePrefix="1" applyNumberFormat="1" applyFont="1" applyBorder="1" applyAlignment="1">
      <alignment horizontal="left" vertical="center"/>
    </xf>
    <xf numFmtId="0" fontId="12" fillId="0" borderId="19" xfId="0" applyFont="1" applyBorder="1" applyAlignment="1">
      <alignment horizontal="center" vertical="center"/>
    </xf>
    <xf numFmtId="0" fontId="12" fillId="0" borderId="6" xfId="0" applyFont="1" applyBorder="1" applyAlignment="1">
      <alignment horizontal="center" vertical="center"/>
    </xf>
    <xf numFmtId="176" fontId="12" fillId="0" borderId="16" xfId="0" quotePrefix="1" applyNumberFormat="1" applyFont="1" applyBorder="1" applyAlignment="1">
      <alignment horizontal="left" vertical="center"/>
    </xf>
    <xf numFmtId="0" fontId="12" fillId="0" borderId="25" xfId="0" applyFont="1" applyBorder="1" applyAlignment="1">
      <alignment horizontal="center" vertical="center"/>
    </xf>
    <xf numFmtId="176" fontId="12" fillId="0" borderId="13" xfId="0" quotePrefix="1" applyNumberFormat="1" applyFont="1" applyBorder="1" applyAlignment="1">
      <alignment horizontal="left" vertical="center"/>
    </xf>
    <xf numFmtId="176" fontId="12" fillId="0" borderId="25" xfId="0" quotePrefix="1" applyNumberFormat="1" applyFont="1" applyBorder="1" applyAlignment="1">
      <alignment horizontal="left" vertical="center"/>
    </xf>
    <xf numFmtId="0" fontId="6" fillId="2" borderId="1" xfId="0" applyFont="1" applyFill="1" applyBorder="1">
      <alignment vertical="center"/>
    </xf>
    <xf numFmtId="0" fontId="14" fillId="0" borderId="15" xfId="0" applyFont="1" applyBorder="1" applyAlignment="1">
      <alignment horizontal="left" vertical="center"/>
    </xf>
    <xf numFmtId="0" fontId="12" fillId="0" borderId="16" xfId="0" applyFont="1" applyBorder="1" applyAlignment="1">
      <alignment horizontal="left" vertical="center"/>
    </xf>
    <xf numFmtId="0" fontId="12" fillId="0" borderId="2" xfId="0" applyFont="1" applyBorder="1" applyAlignment="1">
      <alignment horizontal="left" vertical="center"/>
    </xf>
    <xf numFmtId="0" fontId="12" fillId="0" borderId="13" xfId="0" applyFont="1" applyBorder="1" applyAlignment="1">
      <alignment horizontal="left" vertical="center"/>
    </xf>
    <xf numFmtId="0" fontId="13" fillId="0" borderId="29" xfId="0" applyFont="1" applyBorder="1" applyAlignment="1">
      <alignment horizontal="left" vertical="center"/>
    </xf>
    <xf numFmtId="0" fontId="13" fillId="0" borderId="9" xfId="0" applyFont="1" applyBorder="1" applyAlignment="1">
      <alignment horizontal="left" vertical="center"/>
    </xf>
    <xf numFmtId="0" fontId="12" fillId="0" borderId="38" xfId="0" applyFont="1" applyBorder="1" applyAlignment="1">
      <alignment horizontal="center" vertical="center"/>
    </xf>
    <xf numFmtId="176" fontId="12" fillId="0" borderId="19" xfId="0" quotePrefix="1" applyNumberFormat="1" applyFont="1" applyBorder="1" applyAlignment="1">
      <alignment horizontal="left" vertical="center"/>
    </xf>
    <xf numFmtId="176" fontId="12" fillId="0" borderId="23" xfId="0" quotePrefix="1" applyNumberFormat="1" applyFont="1" applyBorder="1" applyAlignment="1">
      <alignment horizontal="left" vertical="center"/>
    </xf>
    <xf numFmtId="0" fontId="13" fillId="0" borderId="35" xfId="0" applyFont="1" applyBorder="1" applyAlignment="1">
      <alignment horizontal="left" vertical="center"/>
    </xf>
    <xf numFmtId="0" fontId="12" fillId="0" borderId="42" xfId="0" applyFont="1" applyBorder="1" applyAlignment="1">
      <alignment horizontal="center" vertical="center"/>
    </xf>
    <xf numFmtId="0" fontId="19" fillId="0" borderId="1" xfId="0" applyFont="1" applyBorder="1" applyAlignment="1">
      <alignment horizontal="left" vertical="center"/>
    </xf>
    <xf numFmtId="0" fontId="12" fillId="0" borderId="2" xfId="0" applyFont="1" applyBorder="1" applyAlignment="1">
      <alignment horizontal="center" vertical="center"/>
    </xf>
    <xf numFmtId="0" fontId="12" fillId="0" borderId="10" xfId="0" applyFont="1" applyBorder="1" applyAlignment="1">
      <alignment horizontal="left" vertical="center"/>
    </xf>
    <xf numFmtId="0" fontId="12" fillId="0" borderId="24" xfId="0" applyFont="1" applyBorder="1" applyAlignment="1">
      <alignment horizontal="center" vertical="center"/>
    </xf>
    <xf numFmtId="0" fontId="13" fillId="0" borderId="32" xfId="0" applyFont="1" applyBorder="1" applyAlignment="1">
      <alignment horizontal="left" vertical="center"/>
    </xf>
    <xf numFmtId="0" fontId="14" fillId="0" borderId="2" xfId="0" applyFont="1" applyBorder="1" applyAlignment="1">
      <alignment horizontal="left" vertical="center"/>
    </xf>
    <xf numFmtId="0" fontId="12" fillId="0" borderId="49" xfId="0" applyFont="1" applyBorder="1" applyAlignment="1">
      <alignment horizontal="center" vertical="center"/>
    </xf>
    <xf numFmtId="0" fontId="13" fillId="2" borderId="1" xfId="0" applyFont="1" applyFill="1" applyBorder="1">
      <alignment vertical="center"/>
    </xf>
    <xf numFmtId="0" fontId="13" fillId="2" borderId="1" xfId="0" applyFont="1" applyFill="1" applyBorder="1" applyAlignment="1">
      <alignment horizontal="left" vertical="center"/>
    </xf>
    <xf numFmtId="0" fontId="13" fillId="0" borderId="6" xfId="0" applyFont="1" applyBorder="1" applyAlignment="1">
      <alignment horizontal="left" vertical="center"/>
    </xf>
    <xf numFmtId="0" fontId="11" fillId="6" borderId="35" xfId="0" applyFont="1" applyFill="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left" vertical="center"/>
    </xf>
    <xf numFmtId="0" fontId="13" fillId="0" borderId="36" xfId="0" applyFont="1" applyBorder="1" applyAlignment="1">
      <alignment horizontal="left" vertical="center"/>
    </xf>
    <xf numFmtId="0" fontId="13" fillId="0" borderId="23" xfId="0" applyFont="1" applyBorder="1" applyAlignment="1">
      <alignment horizontal="left" vertical="center"/>
    </xf>
    <xf numFmtId="0" fontId="6" fillId="2" borderId="35" xfId="0" applyFont="1" applyFill="1" applyBorder="1">
      <alignment vertical="center"/>
    </xf>
    <xf numFmtId="0" fontId="13" fillId="0" borderId="35" xfId="0" applyFont="1" applyBorder="1" applyAlignment="1">
      <alignment horizontal="center" vertical="center"/>
    </xf>
    <xf numFmtId="0" fontId="12" fillId="0" borderId="3" xfId="0" applyFont="1" applyBorder="1" applyAlignment="1">
      <alignment horizontal="left" vertical="center" wrapText="1"/>
    </xf>
    <xf numFmtId="0" fontId="6" fillId="2" borderId="32" xfId="0" applyFont="1" applyFill="1" applyBorder="1">
      <alignment vertical="center"/>
    </xf>
    <xf numFmtId="0" fontId="0" fillId="2" borderId="32" xfId="0" applyFill="1" applyBorder="1" applyAlignment="1">
      <alignment horizontal="left" vertical="center"/>
    </xf>
    <xf numFmtId="0" fontId="12" fillId="0" borderId="19" xfId="0" quotePrefix="1" applyFont="1" applyBorder="1" applyAlignment="1">
      <alignment horizontal="left" vertical="center"/>
    </xf>
    <xf numFmtId="0" fontId="13" fillId="0" borderId="25" xfId="0" applyFont="1" applyBorder="1" applyAlignment="1">
      <alignment horizontal="left" vertical="center"/>
    </xf>
    <xf numFmtId="0" fontId="13" fillId="0" borderId="5" xfId="0" applyFont="1" applyBorder="1" applyAlignment="1">
      <alignment horizontal="center" vertical="center"/>
    </xf>
    <xf numFmtId="0" fontId="13" fillId="2" borderId="35" xfId="0" applyFont="1" applyFill="1" applyBorder="1">
      <alignment vertical="center"/>
    </xf>
    <xf numFmtId="0" fontId="13" fillId="2" borderId="35" xfId="0" applyFont="1" applyFill="1" applyBorder="1" applyAlignment="1">
      <alignment horizontal="left" vertical="center"/>
    </xf>
    <xf numFmtId="182" fontId="14" fillId="0" borderId="3" xfId="0" applyNumberFormat="1" applyFont="1" applyBorder="1" applyAlignment="1">
      <alignment horizontal="left" vertical="center"/>
    </xf>
    <xf numFmtId="182" fontId="14" fillId="0" borderId="22" xfId="0" applyNumberFormat="1" applyFont="1" applyBorder="1" applyAlignment="1">
      <alignment horizontal="left" vertical="center"/>
    </xf>
    <xf numFmtId="176" fontId="12" fillId="0" borderId="31" xfId="0" quotePrefix="1" applyNumberFormat="1" applyFont="1" applyBorder="1" applyAlignment="1">
      <alignment horizontal="left" vertical="center"/>
    </xf>
    <xf numFmtId="0" fontId="6" fillId="2" borderId="15" xfId="0" applyFont="1" applyFill="1" applyBorder="1">
      <alignment vertical="center"/>
    </xf>
    <xf numFmtId="0" fontId="0" fillId="2" borderId="15" xfId="0" applyFill="1" applyBorder="1" applyAlignment="1">
      <alignment horizontal="left" vertical="center"/>
    </xf>
    <xf numFmtId="0" fontId="21" fillId="0" borderId="3" xfId="0" applyFont="1" applyBorder="1" applyAlignment="1">
      <alignment horizontal="left" vertical="center"/>
    </xf>
    <xf numFmtId="0" fontId="13" fillId="0" borderId="19" xfId="0" applyFont="1" applyBorder="1" applyAlignment="1">
      <alignment horizontal="center" vertical="center"/>
    </xf>
    <xf numFmtId="0" fontId="19" fillId="0" borderId="3" xfId="0" applyFont="1" applyBorder="1" applyAlignment="1">
      <alignment horizontal="left" vertical="center"/>
    </xf>
    <xf numFmtId="1" fontId="19" fillId="0" borderId="3" xfId="0" applyNumberFormat="1" applyFont="1" applyBorder="1" applyAlignment="1">
      <alignment horizontal="left" vertical="center"/>
    </xf>
    <xf numFmtId="0" fontId="12" fillId="0" borderId="0" xfId="0" quotePrefix="1" applyFont="1" applyAlignment="1">
      <alignment horizontal="left" vertical="center"/>
    </xf>
    <xf numFmtId="1" fontId="12" fillId="0" borderId="0" xfId="0" applyNumberFormat="1" applyFont="1" applyAlignment="1">
      <alignment horizontal="left" vertical="center"/>
    </xf>
    <xf numFmtId="0" fontId="0" fillId="0" borderId="0" xfId="0" applyAlignment="1">
      <alignment horizontal="left" vertical="center"/>
    </xf>
    <xf numFmtId="178" fontId="12" fillId="0" borderId="1" xfId="0" applyNumberFormat="1" applyFont="1" applyBorder="1" applyAlignment="1">
      <alignment horizontal="right" vertical="center"/>
    </xf>
    <xf numFmtId="0" fontId="12" fillId="0" borderId="22" xfId="0" applyFont="1" applyBorder="1">
      <alignment vertical="center"/>
    </xf>
    <xf numFmtId="178" fontId="12" fillId="0" borderId="22" xfId="0" applyNumberFormat="1" applyFont="1" applyBorder="1" applyAlignment="1">
      <alignment horizontal="right" vertical="center"/>
    </xf>
    <xf numFmtId="0" fontId="12" fillId="0" borderId="32" xfId="0" applyFont="1" applyBorder="1">
      <alignment vertical="center"/>
    </xf>
    <xf numFmtId="0" fontId="12" fillId="0" borderId="3" xfId="0" applyFont="1" applyBorder="1">
      <alignment vertical="center"/>
    </xf>
    <xf numFmtId="0" fontId="12" fillId="0" borderId="3" xfId="0" applyFont="1" applyBorder="1" applyAlignment="1">
      <alignment horizontal="right" vertical="center"/>
    </xf>
    <xf numFmtId="0" fontId="12" fillId="0" borderId="1" xfId="0" applyFont="1" applyBorder="1" applyAlignment="1">
      <alignment horizontal="right" vertical="center"/>
    </xf>
    <xf numFmtId="0" fontId="12" fillId="0" borderId="22" xfId="0" applyFont="1" applyBorder="1" applyAlignment="1">
      <alignment horizontal="right" vertical="center"/>
    </xf>
    <xf numFmtId="1" fontId="12" fillId="0" borderId="3" xfId="0" applyNumberFormat="1" applyFont="1" applyBorder="1" applyAlignment="1">
      <alignment horizontal="left" vertical="center"/>
    </xf>
    <xf numFmtId="176" fontId="12" fillId="0" borderId="19" xfId="0" applyNumberFormat="1" applyFont="1" applyBorder="1" applyAlignment="1">
      <alignment horizontal="left" vertical="center"/>
    </xf>
    <xf numFmtId="0" fontId="12" fillId="0" borderId="3" xfId="0" quotePrefix="1" applyFont="1" applyBorder="1" applyAlignment="1">
      <alignment horizontal="left" vertical="center"/>
    </xf>
    <xf numFmtId="0" fontId="6" fillId="2" borderId="2" xfId="0" applyFont="1" applyFill="1" applyBorder="1">
      <alignment vertical="center"/>
    </xf>
    <xf numFmtId="0" fontId="0" fillId="2" borderId="2" xfId="0" applyFill="1" applyBorder="1" applyAlignment="1">
      <alignment horizontal="left" vertical="center"/>
    </xf>
    <xf numFmtId="176" fontId="12" fillId="0" borderId="33" xfId="0" quotePrefix="1" applyNumberFormat="1" applyFont="1" applyBorder="1" applyAlignment="1">
      <alignment horizontal="left" vertical="center"/>
    </xf>
    <xf numFmtId="0" fontId="0" fillId="2" borderId="1" xfId="0" applyFill="1" applyBorder="1" applyAlignment="1">
      <alignment horizontal="right" vertical="center"/>
    </xf>
    <xf numFmtId="182" fontId="14" fillId="0" borderId="1" xfId="0" applyNumberFormat="1" applyFont="1" applyBorder="1" applyAlignment="1">
      <alignment horizontal="left" vertical="center"/>
    </xf>
    <xf numFmtId="176" fontId="12" fillId="0" borderId="22" xfId="0" quotePrefix="1" applyNumberFormat="1" applyFont="1" applyBorder="1" applyAlignment="1">
      <alignment horizontal="left" vertical="center"/>
    </xf>
    <xf numFmtId="0" fontId="12" fillId="0" borderId="16" xfId="0" quotePrefix="1" applyFont="1" applyBorder="1" applyAlignment="1">
      <alignment horizontal="left" vertical="center"/>
    </xf>
    <xf numFmtId="1" fontId="13" fillId="0" borderId="3" xfId="0" applyNumberFormat="1" applyFont="1" applyBorder="1" applyAlignment="1">
      <alignment horizontal="left" vertical="center"/>
    </xf>
    <xf numFmtId="0" fontId="12" fillId="0" borderId="23" xfId="0" quotePrefix="1" applyFont="1" applyBorder="1" applyAlignment="1">
      <alignment horizontal="left" vertical="center"/>
    </xf>
    <xf numFmtId="0" fontId="12" fillId="0" borderId="19" xfId="0" applyFont="1" applyBorder="1">
      <alignment vertical="center"/>
    </xf>
    <xf numFmtId="0" fontId="5" fillId="6" borderId="1" xfId="0" applyFont="1" applyFill="1" applyBorder="1" applyAlignment="1">
      <alignment horizontal="center" vertical="center"/>
    </xf>
    <xf numFmtId="0" fontId="12" fillId="0" borderId="33" xfId="0" applyFont="1" applyBorder="1" applyAlignment="1">
      <alignment horizontal="right" vertical="center"/>
    </xf>
    <xf numFmtId="178" fontId="12" fillId="0" borderId="3" xfId="0" applyNumberFormat="1" applyFont="1" applyBorder="1" applyAlignment="1">
      <alignment horizontal="right" vertical="center"/>
    </xf>
    <xf numFmtId="0" fontId="12" fillId="0" borderId="13" xfId="0" applyFont="1" applyBorder="1" applyAlignment="1">
      <alignment horizontal="right" vertical="center"/>
    </xf>
    <xf numFmtId="0" fontId="12" fillId="0" borderId="2" xfId="0" applyFont="1" applyBorder="1">
      <alignment vertical="center"/>
    </xf>
    <xf numFmtId="0" fontId="6" fillId="2" borderId="44" xfId="0" applyFont="1" applyFill="1" applyBorder="1">
      <alignment vertical="center"/>
    </xf>
    <xf numFmtId="182" fontId="14" fillId="0" borderId="32" xfId="0" applyNumberFormat="1" applyFont="1" applyBorder="1" applyAlignment="1">
      <alignment horizontal="left" vertical="center"/>
    </xf>
    <xf numFmtId="0" fontId="19" fillId="0" borderId="40" xfId="0" applyFont="1" applyBorder="1" applyAlignment="1">
      <alignment horizontal="center" vertical="center"/>
    </xf>
    <xf numFmtId="0" fontId="0" fillId="0" borderId="19" xfId="0" applyBorder="1" applyAlignment="1">
      <alignment horizontal="center" vertical="center"/>
    </xf>
    <xf numFmtId="0" fontId="13" fillId="0" borderId="37" xfId="0" applyFont="1" applyBorder="1" applyAlignment="1">
      <alignment horizontal="left" vertical="center"/>
    </xf>
    <xf numFmtId="180" fontId="12" fillId="0" borderId="6" xfId="0" applyNumberFormat="1" applyFont="1" applyBorder="1" applyAlignment="1">
      <alignment horizontal="left" vertical="center"/>
    </xf>
    <xf numFmtId="177" fontId="12" fillId="0" borderId="23" xfId="0" applyNumberFormat="1" applyFont="1" applyBorder="1" applyAlignment="1">
      <alignment horizontal="left" vertical="center"/>
    </xf>
    <xf numFmtId="2" fontId="12" fillId="0" borderId="25" xfId="0" applyNumberFormat="1" applyFont="1" applyBorder="1" applyAlignment="1">
      <alignment horizontal="left" vertical="center"/>
    </xf>
    <xf numFmtId="181" fontId="12" fillId="0" borderId="6" xfId="0" applyNumberFormat="1" applyFont="1" applyBorder="1" applyAlignment="1">
      <alignment horizontal="left" vertical="center"/>
    </xf>
    <xf numFmtId="0" fontId="5" fillId="12" borderId="1" xfId="0" applyFont="1" applyFill="1" applyBorder="1" applyAlignment="1">
      <alignment horizontal="center" vertical="center"/>
    </xf>
    <xf numFmtId="0" fontId="0" fillId="0" borderId="1" xfId="0" applyBorder="1" applyAlignment="1">
      <alignment horizontal="left" vertical="center"/>
    </xf>
    <xf numFmtId="3" fontId="0" fillId="0" borderId="1" xfId="0" applyNumberFormat="1" applyBorder="1">
      <alignment vertical="center"/>
    </xf>
    <xf numFmtId="0" fontId="0" fillId="4" borderId="1" xfId="0" applyFill="1" applyBorder="1">
      <alignment vertical="center"/>
    </xf>
    <xf numFmtId="10" fontId="0" fillId="0" borderId="1" xfId="0" applyNumberFormat="1" applyBorder="1">
      <alignment vertical="center"/>
    </xf>
    <xf numFmtId="177" fontId="12" fillId="0" borderId="6" xfId="0" applyNumberFormat="1" applyFont="1" applyBorder="1" applyAlignment="1">
      <alignment horizontal="left" vertical="center"/>
    </xf>
    <xf numFmtId="0" fontId="0" fillId="0" borderId="22" xfId="0" applyBorder="1">
      <alignment vertical="center"/>
    </xf>
    <xf numFmtId="0" fontId="0" fillId="0" borderId="3" xfId="0" applyBorder="1">
      <alignment vertical="center"/>
    </xf>
    <xf numFmtId="0" fontId="0" fillId="0" borderId="35" xfId="0" applyBorder="1">
      <alignment vertical="center"/>
    </xf>
    <xf numFmtId="0" fontId="0" fillId="0" borderId="32" xfId="0" applyBorder="1">
      <alignment vertical="center"/>
    </xf>
    <xf numFmtId="0" fontId="13" fillId="0" borderId="30" xfId="0" applyFont="1" applyBorder="1" applyAlignment="1">
      <alignment horizontal="center" vertical="center"/>
    </xf>
    <xf numFmtId="0" fontId="13" fillId="0" borderId="38" xfId="0" applyFont="1" applyBorder="1" applyAlignment="1">
      <alignment horizontal="center" vertical="center"/>
    </xf>
    <xf numFmtId="0" fontId="13" fillId="0" borderId="4"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20" fillId="0" borderId="3" xfId="0" applyFont="1" applyBorder="1" applyAlignment="1">
      <alignment horizontal="left" vertical="center"/>
    </xf>
    <xf numFmtId="0" fontId="13" fillId="0" borderId="3" xfId="0" applyFont="1" applyBorder="1">
      <alignment vertical="center"/>
    </xf>
    <xf numFmtId="0" fontId="13" fillId="0" borderId="35" xfId="0" applyFont="1" applyBorder="1">
      <alignment vertical="center"/>
    </xf>
    <xf numFmtId="0" fontId="12" fillId="0" borderId="44" xfId="0" applyFont="1" applyBorder="1" applyAlignment="1">
      <alignment horizontal="center"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1" xfId="0" applyFont="1" applyBorder="1" applyAlignment="1">
      <alignment horizontal="left" vertical="center" wrapText="1"/>
    </xf>
    <xf numFmtId="0" fontId="12" fillId="0" borderId="26" xfId="0" applyFont="1" applyBorder="1" applyAlignment="1">
      <alignment horizontal="center" vertical="center"/>
    </xf>
    <xf numFmtId="1" fontId="12" fillId="0" borderId="32" xfId="0" applyNumberFormat="1" applyFont="1" applyBorder="1" applyAlignment="1">
      <alignment horizontal="left" vertical="center"/>
    </xf>
    <xf numFmtId="0" fontId="13" fillId="0" borderId="0" xfId="0" applyFont="1" applyAlignment="1">
      <alignment horizontal="center" vertical="center"/>
    </xf>
    <xf numFmtId="0" fontId="17" fillId="0" borderId="3" xfId="0" applyFont="1" applyBorder="1" applyAlignment="1">
      <alignment horizontal="left" vertical="center"/>
    </xf>
    <xf numFmtId="0" fontId="20" fillId="0" borderId="40" xfId="0" applyFont="1" applyBorder="1" applyAlignment="1">
      <alignment horizontal="center" vertical="center"/>
    </xf>
    <xf numFmtId="182" fontId="14" fillId="0" borderId="2" xfId="0" applyNumberFormat="1" applyFont="1" applyBorder="1" applyAlignment="1">
      <alignment horizontal="left" vertical="center"/>
    </xf>
    <xf numFmtId="0" fontId="5" fillId="0" borderId="3" xfId="0" applyFont="1" applyBorder="1" applyAlignment="1">
      <alignment horizontal="left" vertical="center"/>
    </xf>
    <xf numFmtId="0" fontId="13" fillId="0" borderId="41" xfId="0" applyFont="1" applyBorder="1" applyAlignment="1">
      <alignment horizontal="center" vertical="center"/>
    </xf>
    <xf numFmtId="0" fontId="16" fillId="0" borderId="22" xfId="0" applyFont="1" applyBorder="1" applyAlignment="1">
      <alignment horizontal="left" vertical="center"/>
    </xf>
    <xf numFmtId="0" fontId="6" fillId="0" borderId="1" xfId="0" applyFont="1" applyBorder="1">
      <alignment vertical="center"/>
    </xf>
    <xf numFmtId="0" fontId="13" fillId="0" borderId="1" xfId="0" applyFont="1" applyBorder="1">
      <alignment vertical="center"/>
    </xf>
    <xf numFmtId="0" fontId="13" fillId="0" borderId="3" xfId="0" applyFont="1" applyBorder="1" applyAlignment="1">
      <alignment vertical="center" wrapText="1"/>
    </xf>
    <xf numFmtId="0" fontId="11" fillId="6" borderId="1" xfId="0" applyFont="1" applyFill="1" applyBorder="1" applyAlignment="1">
      <alignment horizontal="center" vertical="center"/>
    </xf>
    <xf numFmtId="0" fontId="5" fillId="6" borderId="22" xfId="0" applyFont="1" applyFill="1" applyBorder="1" applyAlignment="1">
      <alignment horizontal="center" vertical="center"/>
    </xf>
    <xf numFmtId="0" fontId="12" fillId="0" borderId="6" xfId="0" applyFont="1" applyBorder="1" applyAlignment="1">
      <alignment horizontal="right" vertical="center"/>
    </xf>
    <xf numFmtId="0" fontId="12" fillId="0" borderId="1" xfId="0" quotePrefix="1" applyFont="1" applyBorder="1" applyAlignment="1">
      <alignment horizontal="right" vertical="center"/>
    </xf>
    <xf numFmtId="0" fontId="12" fillId="2" borderId="3" xfId="0" applyFont="1" applyFill="1" applyBorder="1" applyAlignment="1">
      <alignment horizontal="right" vertical="center"/>
    </xf>
    <xf numFmtId="0" fontId="13" fillId="11" borderId="1" xfId="0" applyFont="1" applyFill="1" applyBorder="1" applyAlignment="1">
      <alignment horizontal="left" vertical="center"/>
    </xf>
    <xf numFmtId="0" fontId="11" fillId="0" borderId="1" xfId="0" applyFont="1" applyBorder="1" applyAlignment="1">
      <alignment horizontal="left" vertical="center"/>
    </xf>
    <xf numFmtId="0" fontId="12" fillId="0" borderId="40" xfId="0" applyFont="1" applyBorder="1">
      <alignment vertical="center"/>
    </xf>
    <xf numFmtId="0" fontId="12" fillId="11" borderId="1" xfId="0" applyFont="1" applyFill="1" applyBorder="1" applyAlignment="1">
      <alignment horizontal="left" vertical="center"/>
    </xf>
    <xf numFmtId="0" fontId="0" fillId="11" borderId="1" xfId="0" applyFill="1" applyBorder="1">
      <alignment vertical="center"/>
    </xf>
    <xf numFmtId="0" fontId="13" fillId="11" borderId="3" xfId="0" applyFont="1" applyFill="1" applyBorder="1" applyAlignment="1">
      <alignment horizontal="left" vertical="center"/>
    </xf>
    <xf numFmtId="0" fontId="12" fillId="0" borderId="19" xfId="0" applyFont="1" applyBorder="1" applyAlignment="1">
      <alignment horizontal="right" vertical="center"/>
    </xf>
    <xf numFmtId="178" fontId="12" fillId="0" borderId="33" xfId="0" applyNumberFormat="1" applyFont="1" applyBorder="1" applyAlignment="1">
      <alignment horizontal="right" vertical="center"/>
    </xf>
    <xf numFmtId="0" fontId="12" fillId="0" borderId="25" xfId="0" applyFont="1" applyBorder="1" applyAlignment="1">
      <alignment horizontal="right" vertical="center"/>
    </xf>
    <xf numFmtId="178" fontId="12" fillId="0" borderId="25" xfId="0" applyNumberFormat="1" applyFont="1" applyBorder="1" applyAlignment="1">
      <alignment horizontal="right" vertical="center"/>
    </xf>
    <xf numFmtId="0" fontId="12" fillId="2" borderId="1" xfId="0" applyFont="1" applyFill="1" applyBorder="1" applyAlignment="1">
      <alignment horizontal="right" vertical="center"/>
    </xf>
    <xf numFmtId="0" fontId="12" fillId="2" borderId="35" xfId="0" applyFont="1" applyFill="1" applyBorder="1" applyAlignment="1">
      <alignment horizontal="right" vertical="center"/>
    </xf>
    <xf numFmtId="0" fontId="12" fillId="2" borderId="22" xfId="0" applyFont="1" applyFill="1" applyBorder="1" applyAlignment="1">
      <alignment horizontal="right" vertical="center"/>
    </xf>
    <xf numFmtId="177" fontId="12" fillId="0" borderId="25" xfId="0" applyNumberFormat="1" applyFont="1" applyBorder="1" applyAlignment="1">
      <alignment horizontal="left" vertical="center"/>
    </xf>
    <xf numFmtId="0" fontId="12" fillId="0" borderId="29" xfId="0" applyFont="1" applyBorder="1" applyAlignment="1">
      <alignment horizontal="right" vertical="center"/>
    </xf>
    <xf numFmtId="0" fontId="12" fillId="0" borderId="32" xfId="0" applyFont="1" applyBorder="1" applyAlignment="1">
      <alignment horizontal="right" vertical="center"/>
    </xf>
    <xf numFmtId="0" fontId="18" fillId="0" borderId="1" xfId="0" applyFont="1" applyBorder="1">
      <alignment vertical="center"/>
    </xf>
    <xf numFmtId="0" fontId="0" fillId="11" borderId="3" xfId="0" applyFill="1" applyBorder="1">
      <alignment vertical="center"/>
    </xf>
    <xf numFmtId="0" fontId="0" fillId="11" borderId="35" xfId="0" applyFill="1" applyBorder="1">
      <alignment vertical="center"/>
    </xf>
    <xf numFmtId="0" fontId="18" fillId="0" borderId="3" xfId="0" applyFont="1" applyBorder="1">
      <alignment vertical="center"/>
    </xf>
    <xf numFmtId="0" fontId="18" fillId="0" borderId="22" xfId="0" applyFont="1" applyBorder="1">
      <alignment vertical="center"/>
    </xf>
    <xf numFmtId="0" fontId="12" fillId="11" borderId="22" xfId="0" applyFont="1" applyFill="1" applyBorder="1" applyAlignment="1">
      <alignment horizontal="left" vertical="center"/>
    </xf>
    <xf numFmtId="0" fontId="13" fillId="0" borderId="22" xfId="0" applyFont="1" applyBorder="1">
      <alignment vertical="center"/>
    </xf>
    <xf numFmtId="0" fontId="12" fillId="2" borderId="44" xfId="0" applyFont="1" applyFill="1" applyBorder="1" applyAlignment="1">
      <alignment horizontal="left" vertical="center"/>
    </xf>
    <xf numFmtId="0" fontId="0" fillId="0" borderId="44" xfId="0" applyBorder="1">
      <alignment vertical="center"/>
    </xf>
    <xf numFmtId="0" fontId="12" fillId="0" borderId="43" xfId="0" applyFont="1" applyBorder="1" applyAlignment="1">
      <alignment horizontal="center" vertical="center"/>
    </xf>
    <xf numFmtId="0" fontId="13" fillId="0" borderId="44" xfId="0" applyFont="1" applyBorder="1">
      <alignment vertical="center"/>
    </xf>
    <xf numFmtId="0" fontId="12" fillId="0" borderId="44" xfId="0" applyFont="1" applyBorder="1" applyAlignment="1">
      <alignment horizontal="right" vertical="center"/>
    </xf>
    <xf numFmtId="0" fontId="12" fillId="0" borderId="44" xfId="0" applyFont="1" applyBorder="1">
      <alignment vertical="center"/>
    </xf>
    <xf numFmtId="0" fontId="12" fillId="11" borderId="3" xfId="0" applyFont="1" applyFill="1" applyBorder="1" applyAlignment="1">
      <alignment horizontal="left"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22" xfId="0" applyBorder="1" applyAlignment="1">
      <alignment horizontal="left" vertical="center"/>
    </xf>
    <xf numFmtId="0" fontId="18" fillId="0" borderId="35" xfId="0" applyFont="1" applyBorder="1">
      <alignment vertical="center"/>
    </xf>
    <xf numFmtId="0" fontId="12" fillId="0" borderId="35" xfId="0" applyFont="1" applyBorder="1">
      <alignment vertical="center"/>
    </xf>
    <xf numFmtId="0" fontId="12" fillId="0" borderId="35" xfId="0" applyFont="1" applyBorder="1" applyAlignment="1">
      <alignment horizontal="right" vertical="center"/>
    </xf>
    <xf numFmtId="0" fontId="12" fillId="0" borderId="43"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0" fillId="2" borderId="22" xfId="0" applyFill="1" applyBorder="1" applyAlignment="1">
      <alignment horizontal="right" vertical="center"/>
    </xf>
    <xf numFmtId="0" fontId="0" fillId="2" borderId="3" xfId="0" applyFill="1" applyBorder="1" applyAlignment="1">
      <alignment horizontal="right" vertical="center"/>
    </xf>
    <xf numFmtId="0" fontId="0" fillId="2" borderId="35" xfId="0" applyFill="1" applyBorder="1" applyAlignment="1">
      <alignment horizontal="right" vertical="center"/>
    </xf>
    <xf numFmtId="1" fontId="12" fillId="0" borderId="35" xfId="0" applyNumberFormat="1" applyFont="1" applyBorder="1" applyAlignment="1">
      <alignment horizontal="left" vertical="center"/>
    </xf>
    <xf numFmtId="0" fontId="21" fillId="0" borderId="22" xfId="0" applyFont="1" applyBorder="1" applyAlignment="1">
      <alignment horizontal="left" vertical="center"/>
    </xf>
    <xf numFmtId="178" fontId="12" fillId="0" borderId="6" xfId="0" quotePrefix="1" applyNumberFormat="1" applyFont="1" applyBorder="1" applyAlignment="1">
      <alignment horizontal="left" vertical="center"/>
    </xf>
    <xf numFmtId="0" fontId="13" fillId="11" borderId="1" xfId="0" applyFont="1" applyFill="1" applyBorder="1">
      <alignment vertical="center"/>
    </xf>
    <xf numFmtId="0" fontId="0" fillId="11" borderId="22" xfId="0" applyFill="1" applyBorder="1">
      <alignment vertical="center"/>
    </xf>
    <xf numFmtId="0" fontId="13" fillId="11" borderId="22" xfId="0" applyFont="1" applyFill="1" applyBorder="1">
      <alignment vertical="center"/>
    </xf>
    <xf numFmtId="0" fontId="18" fillId="0" borderId="22" xfId="0" applyFont="1" applyBorder="1" applyAlignment="1">
      <alignment horizontal="left" vertical="center"/>
    </xf>
    <xf numFmtId="0" fontId="12" fillId="4" borderId="1" xfId="0" applyFont="1" applyFill="1" applyBorder="1">
      <alignment vertical="center"/>
    </xf>
    <xf numFmtId="179" fontId="12" fillId="0" borderId="35" xfId="0" applyNumberFormat="1" applyFont="1" applyBorder="1" applyAlignment="1">
      <alignment horizontal="left" vertical="center"/>
    </xf>
    <xf numFmtId="0" fontId="14" fillId="0" borderId="44" xfId="0" applyFont="1" applyBorder="1" applyAlignment="1">
      <alignment horizontal="left"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176" fontId="12" fillId="0" borderId="43" xfId="0" quotePrefix="1" applyNumberFormat="1" applyFont="1" applyBorder="1" applyAlignment="1">
      <alignment horizontal="left" vertical="center"/>
    </xf>
    <xf numFmtId="0" fontId="13" fillId="0" borderId="32" xfId="0" applyFont="1" applyBorder="1" applyAlignment="1">
      <alignment horizontal="center" vertical="center"/>
    </xf>
    <xf numFmtId="0" fontId="12" fillId="11" borderId="32" xfId="0" applyFont="1" applyFill="1" applyBorder="1">
      <alignment vertical="center"/>
    </xf>
    <xf numFmtId="0" fontId="12" fillId="11" borderId="0" xfId="0" applyFont="1" applyFill="1" applyAlignment="1">
      <alignment horizontal="center" vertical="center"/>
    </xf>
    <xf numFmtId="0" fontId="12" fillId="11" borderId="21" xfId="0" applyFont="1" applyFill="1" applyBorder="1" applyAlignment="1">
      <alignment horizontal="center" vertical="center"/>
    </xf>
    <xf numFmtId="2" fontId="12" fillId="0" borderId="19" xfId="0" applyNumberFormat="1" applyFont="1" applyBorder="1" applyAlignment="1">
      <alignment horizontal="left" vertical="center"/>
    </xf>
    <xf numFmtId="0" fontId="13" fillId="0" borderId="28" xfId="0" applyFont="1" applyBorder="1" applyAlignment="1">
      <alignment horizontal="center" vertical="center"/>
    </xf>
    <xf numFmtId="176" fontId="12" fillId="0" borderId="16" xfId="0" applyNumberFormat="1" applyFont="1" applyBorder="1" applyAlignment="1">
      <alignment horizontal="left" vertical="center"/>
    </xf>
    <xf numFmtId="0" fontId="12" fillId="0" borderId="33" xfId="0" quotePrefix="1" applyFont="1" applyBorder="1" applyAlignment="1">
      <alignment horizontal="left" vertical="center"/>
    </xf>
    <xf numFmtId="0" fontId="12" fillId="4" borderId="3" xfId="0" applyFont="1" applyFill="1" applyBorder="1" applyAlignment="1">
      <alignment horizontal="left" vertical="center"/>
    </xf>
    <xf numFmtId="178" fontId="13" fillId="0" borderId="19" xfId="0" quotePrefix="1" applyNumberFormat="1" applyFont="1" applyBorder="1" applyAlignment="1">
      <alignment horizontal="left" vertical="center"/>
    </xf>
    <xf numFmtId="179" fontId="12" fillId="0" borderId="1" xfId="0" applyNumberFormat="1" applyFont="1" applyBorder="1" applyAlignment="1">
      <alignment horizontal="left" vertical="center"/>
    </xf>
    <xf numFmtId="0" fontId="13" fillId="11" borderId="22" xfId="0" applyFont="1" applyFill="1" applyBorder="1" applyAlignment="1">
      <alignment horizontal="left" vertical="center"/>
    </xf>
    <xf numFmtId="178" fontId="12" fillId="0" borderId="25" xfId="0" quotePrefix="1" applyNumberFormat="1" applyFont="1" applyBorder="1" applyAlignment="1">
      <alignment horizontal="left" vertical="center"/>
    </xf>
    <xf numFmtId="0" fontId="21" fillId="0" borderId="1" xfId="0" applyFont="1" applyBorder="1" applyAlignment="1">
      <alignment horizontal="left" vertical="center"/>
    </xf>
    <xf numFmtId="0" fontId="12" fillId="0" borderId="22" xfId="0" quotePrefix="1" applyFont="1" applyBorder="1" applyAlignment="1">
      <alignment horizontal="left" vertical="center"/>
    </xf>
    <xf numFmtId="0" fontId="12" fillId="0" borderId="25" xfId="0" quotePrefix="1" applyFont="1" applyBorder="1" applyAlignment="1">
      <alignment horizontal="left" vertical="center"/>
    </xf>
    <xf numFmtId="0" fontId="11" fillId="6" borderId="44" xfId="0" applyFont="1" applyFill="1" applyBorder="1" applyAlignment="1">
      <alignment horizontal="center" vertical="center"/>
    </xf>
    <xf numFmtId="0" fontId="13" fillId="2" borderId="44" xfId="0" applyFont="1" applyFill="1" applyBorder="1">
      <alignment vertical="center"/>
    </xf>
    <xf numFmtId="0" fontId="13" fillId="2" borderId="44" xfId="0" applyFont="1" applyFill="1" applyBorder="1" applyAlignment="1">
      <alignment horizontal="left" vertical="center"/>
    </xf>
    <xf numFmtId="0" fontId="13" fillId="0" borderId="44" xfId="0" applyFont="1" applyBorder="1" applyAlignment="1">
      <alignment horizontal="left" vertical="center"/>
    </xf>
    <xf numFmtId="0" fontId="5" fillId="6" borderId="2" xfId="0" applyFont="1" applyFill="1" applyBorder="1" applyAlignment="1">
      <alignment horizontal="center" vertical="center"/>
    </xf>
    <xf numFmtId="0" fontId="13" fillId="0" borderId="32" xfId="0" applyFont="1" applyBorder="1" applyAlignment="1">
      <alignment horizontal="left" vertical="center" wrapText="1"/>
    </xf>
    <xf numFmtId="0" fontId="12" fillId="0" borderId="27" xfId="0" applyFont="1" applyBorder="1" applyAlignment="1">
      <alignment horizontal="center" vertical="center"/>
    </xf>
    <xf numFmtId="0" fontId="13" fillId="0" borderId="39" xfId="0" applyFont="1" applyBorder="1" applyAlignment="1">
      <alignment horizontal="left" vertical="center"/>
    </xf>
    <xf numFmtId="0" fontId="5" fillId="0" borderId="1" xfId="0" applyFont="1" applyBorder="1" applyAlignment="1">
      <alignment horizontal="left" vertical="center"/>
    </xf>
    <xf numFmtId="0" fontId="12" fillId="11" borderId="2" xfId="0" applyFont="1" applyFill="1" applyBorder="1" applyAlignment="1">
      <alignment horizontal="left" vertical="center"/>
    </xf>
    <xf numFmtId="0" fontId="0" fillId="0" borderId="40" xfId="0" applyBorder="1" applyAlignment="1">
      <alignment horizontal="center" vertical="center"/>
    </xf>
    <xf numFmtId="0" fontId="13" fillId="0" borderId="17" xfId="0" applyFont="1" applyBorder="1" applyAlignment="1">
      <alignment horizontal="left" vertical="center"/>
    </xf>
    <xf numFmtId="0" fontId="0" fillId="0" borderId="3" xfId="0" applyBorder="1" applyAlignment="1">
      <alignment horizontal="center" vertical="center"/>
    </xf>
    <xf numFmtId="0" fontId="5" fillId="0" borderId="19" xfId="0" applyFont="1" applyBorder="1" applyAlignment="1">
      <alignment horizontal="left" vertical="center"/>
    </xf>
    <xf numFmtId="0" fontId="6" fillId="0" borderId="22" xfId="0" applyFont="1" applyBorder="1">
      <alignment vertical="center"/>
    </xf>
    <xf numFmtId="0" fontId="13" fillId="0" borderId="45" xfId="0" applyFont="1" applyBorder="1" applyAlignment="1">
      <alignment horizontal="left" vertical="center"/>
    </xf>
    <xf numFmtId="178" fontId="12" fillId="0" borderId="33" xfId="0" quotePrefix="1" applyNumberFormat="1" applyFont="1" applyBorder="1" applyAlignment="1">
      <alignment horizontal="left" vertical="center"/>
    </xf>
    <xf numFmtId="0" fontId="12" fillId="11" borderId="3" xfId="0" applyFont="1" applyFill="1" applyBorder="1" applyAlignment="1">
      <alignment horizontal="left" vertical="center" wrapText="1"/>
    </xf>
    <xf numFmtId="0" fontId="13" fillId="11" borderId="32" xfId="0" applyFont="1" applyFill="1" applyBorder="1" applyAlignment="1">
      <alignment horizontal="left" vertical="center"/>
    </xf>
    <xf numFmtId="179" fontId="12" fillId="0" borderId="22" xfId="0" applyNumberFormat="1" applyFont="1" applyBorder="1" applyAlignment="1">
      <alignment horizontal="left" vertical="center"/>
    </xf>
    <xf numFmtId="0" fontId="12" fillId="0" borderId="40" xfId="0" quotePrefix="1" applyFont="1" applyBorder="1" applyAlignment="1">
      <alignment horizontal="center" vertical="center"/>
    </xf>
    <xf numFmtId="0" fontId="12" fillId="0" borderId="21" xfId="0" quotePrefix="1" applyFont="1" applyBorder="1" applyAlignment="1">
      <alignment horizontal="center" vertical="center"/>
    </xf>
    <xf numFmtId="0" fontId="13" fillId="4" borderId="1" xfId="0" applyFont="1" applyFill="1" applyBorder="1" applyAlignment="1">
      <alignment horizontal="left" vertical="center"/>
    </xf>
    <xf numFmtId="0" fontId="12" fillId="4" borderId="3" xfId="0" applyFont="1" applyFill="1" applyBorder="1">
      <alignment vertical="center"/>
    </xf>
    <xf numFmtId="0" fontId="23" fillId="12" borderId="1" xfId="0" applyFont="1" applyFill="1" applyBorder="1" applyAlignment="1">
      <alignment horizontal="center" vertical="center"/>
    </xf>
    <xf numFmtId="0" fontId="13" fillId="4" borderId="3" xfId="0" applyFont="1" applyFill="1" applyBorder="1" applyAlignment="1">
      <alignment horizontal="left" vertical="center"/>
    </xf>
    <xf numFmtId="0" fontId="0" fillId="9" borderId="1" xfId="0" applyFill="1" applyBorder="1">
      <alignment vertical="center"/>
    </xf>
    <xf numFmtId="0" fontId="5" fillId="9" borderId="3" xfId="0" applyFont="1" applyFill="1" applyBorder="1" applyAlignment="1">
      <alignment horizontal="center" vertical="center"/>
    </xf>
    <xf numFmtId="0" fontId="0" fillId="9" borderId="3" xfId="0" applyFill="1" applyBorder="1">
      <alignment vertical="center"/>
    </xf>
    <xf numFmtId="0" fontId="0" fillId="9" borderId="3" xfId="0" applyFill="1" applyBorder="1" applyAlignment="1">
      <alignment horizontal="left" vertical="center"/>
    </xf>
    <xf numFmtId="0" fontId="12" fillId="9" borderId="3" xfId="0" applyFont="1" applyFill="1" applyBorder="1" applyAlignment="1">
      <alignment horizontal="center" vertical="center"/>
    </xf>
    <xf numFmtId="0" fontId="12" fillId="9" borderId="32" xfId="0" applyFont="1" applyFill="1" applyBorder="1" applyAlignment="1">
      <alignment horizontal="left" vertical="center"/>
    </xf>
    <xf numFmtId="0" fontId="12" fillId="9" borderId="32" xfId="0" applyFont="1" applyFill="1" applyBorder="1" applyAlignment="1">
      <alignment horizontal="center" vertical="center"/>
    </xf>
    <xf numFmtId="0" fontId="12" fillId="9" borderId="0" xfId="0" applyFont="1" applyFill="1" applyAlignment="1">
      <alignment horizontal="center" vertical="center"/>
    </xf>
    <xf numFmtId="0" fontId="13" fillId="9" borderId="0" xfId="0" applyFont="1" applyFill="1" applyAlignment="1">
      <alignment horizontal="center" vertical="center"/>
    </xf>
    <xf numFmtId="0" fontId="12" fillId="9" borderId="20" xfId="0" applyFont="1" applyFill="1" applyBorder="1" applyAlignment="1">
      <alignment horizontal="left" vertical="center"/>
    </xf>
    <xf numFmtId="0" fontId="12" fillId="9" borderId="11" xfId="0" applyFont="1" applyFill="1" applyBorder="1" applyAlignment="1">
      <alignment horizontal="left" vertical="center"/>
    </xf>
    <xf numFmtId="176" fontId="12" fillId="9" borderId="33" xfId="0" quotePrefix="1" applyNumberFormat="1" applyFont="1" applyFill="1" applyBorder="1" applyAlignment="1">
      <alignment horizontal="left" vertical="center"/>
    </xf>
    <xf numFmtId="0" fontId="13" fillId="9" borderId="4" xfId="0" applyFont="1" applyFill="1" applyBorder="1" applyAlignment="1">
      <alignment horizontal="center" vertical="center"/>
    </xf>
    <xf numFmtId="0" fontId="13" fillId="9" borderId="42" xfId="0" applyFont="1" applyFill="1" applyBorder="1" applyAlignment="1">
      <alignment horizontal="center" vertical="center"/>
    </xf>
    <xf numFmtId="176" fontId="12" fillId="9" borderId="17" xfId="0" quotePrefix="1" applyNumberFormat="1" applyFont="1" applyFill="1" applyBorder="1" applyAlignment="1">
      <alignment horizontal="left" vertical="center"/>
    </xf>
    <xf numFmtId="176" fontId="12" fillId="9" borderId="8" xfId="0" quotePrefix="1" applyNumberFormat="1" applyFont="1" applyFill="1" applyBorder="1" applyAlignment="1">
      <alignment horizontal="left" vertical="center"/>
    </xf>
    <xf numFmtId="0" fontId="12" fillId="9" borderId="22" xfId="0" applyFont="1" applyFill="1" applyBorder="1" applyAlignment="1">
      <alignment horizontal="left" vertical="center"/>
    </xf>
    <xf numFmtId="0" fontId="12" fillId="9" borderId="5" xfId="0" applyFont="1" applyFill="1" applyBorder="1" applyAlignment="1">
      <alignment horizontal="center" vertical="center"/>
    </xf>
    <xf numFmtId="0" fontId="12" fillId="9" borderId="1" xfId="0" applyFont="1" applyFill="1" applyBorder="1" applyAlignment="1">
      <alignment horizontal="left" vertical="center"/>
    </xf>
    <xf numFmtId="0" fontId="0" fillId="2" borderId="15" xfId="0" applyFill="1" applyBorder="1">
      <alignment vertical="center"/>
    </xf>
    <xf numFmtId="0" fontId="12" fillId="0" borderId="15" xfId="0" applyFont="1" applyBorder="1" applyAlignment="1">
      <alignment horizontal="left" vertical="center" wrapText="1"/>
    </xf>
    <xf numFmtId="179" fontId="12" fillId="0" borderId="15" xfId="0" applyNumberFormat="1" applyFont="1" applyBorder="1" applyAlignment="1">
      <alignment horizontal="left" vertical="center"/>
    </xf>
    <xf numFmtId="0" fontId="12" fillId="11" borderId="1" xfId="0" applyFont="1" applyFill="1" applyBorder="1" applyAlignment="1">
      <alignment horizontal="left" vertical="center" wrapText="1"/>
    </xf>
    <xf numFmtId="0" fontId="12" fillId="9" borderId="15" xfId="0" applyFont="1" applyFill="1" applyBorder="1" applyAlignment="1">
      <alignment horizontal="left" vertical="center"/>
    </xf>
    <xf numFmtId="182" fontId="13" fillId="9" borderId="15" xfId="0" applyNumberFormat="1" applyFont="1" applyFill="1" applyBorder="1" applyAlignment="1">
      <alignment horizontal="left" vertical="center"/>
    </xf>
    <xf numFmtId="0" fontId="13" fillId="9" borderId="35" xfId="0" applyFont="1" applyFill="1" applyBorder="1" applyAlignment="1">
      <alignment horizontal="left" vertical="center"/>
    </xf>
    <xf numFmtId="0" fontId="12" fillId="9" borderId="35" xfId="0" applyFont="1" applyFill="1" applyBorder="1" applyAlignment="1">
      <alignment horizontal="left" vertical="center"/>
    </xf>
    <xf numFmtId="0" fontId="12" fillId="13" borderId="19" xfId="0" applyFont="1" applyFill="1" applyBorder="1" applyAlignment="1">
      <alignment horizontal="left" vertical="center"/>
    </xf>
    <xf numFmtId="0" fontId="12" fillId="9" borderId="3" xfId="0" applyFont="1" applyFill="1" applyBorder="1" applyAlignment="1">
      <alignment horizontal="left" vertical="center"/>
    </xf>
    <xf numFmtId="0" fontId="12" fillId="9" borderId="2" xfId="0" applyFont="1" applyFill="1" applyBorder="1" applyAlignment="1">
      <alignment horizontal="left" vertical="center"/>
    </xf>
    <xf numFmtId="0" fontId="12" fillId="9" borderId="32" xfId="0" applyFont="1" applyFill="1" applyBorder="1" applyAlignment="1">
      <alignment horizontal="left" vertical="center" wrapText="1"/>
    </xf>
    <xf numFmtId="0" fontId="13" fillId="9" borderId="2" xfId="0" applyFont="1" applyFill="1" applyBorder="1" applyAlignment="1">
      <alignment horizontal="left" vertical="center"/>
    </xf>
    <xf numFmtId="0" fontId="13" fillId="9" borderId="3" xfId="0" applyFont="1" applyFill="1" applyBorder="1">
      <alignment vertical="center"/>
    </xf>
    <xf numFmtId="0" fontId="12" fillId="0" borderId="34" xfId="0" quotePrefix="1" applyFont="1" applyBorder="1" applyAlignment="1">
      <alignment horizontal="center" vertical="center"/>
    </xf>
    <xf numFmtId="0" fontId="13" fillId="0" borderId="30" xfId="0" quotePrefix="1" applyFont="1" applyBorder="1" applyAlignment="1">
      <alignment horizontal="center" vertical="center"/>
    </xf>
    <xf numFmtId="176" fontId="12" fillId="0" borderId="8" xfId="0" quotePrefix="1" applyNumberFormat="1" applyFont="1" applyBorder="1" applyAlignment="1">
      <alignment horizontal="left" vertical="center"/>
    </xf>
    <xf numFmtId="0" fontId="12" fillId="13" borderId="1" xfId="0" applyFont="1" applyFill="1" applyBorder="1" applyAlignment="1">
      <alignment horizontal="left" vertical="center"/>
    </xf>
    <xf numFmtId="178" fontId="12" fillId="0" borderId="15" xfId="0" applyNumberFormat="1" applyFont="1" applyBorder="1" applyAlignment="1">
      <alignment horizontal="right" vertical="center"/>
    </xf>
    <xf numFmtId="0" fontId="12" fillId="13" borderId="32" xfId="0" applyFont="1" applyFill="1" applyBorder="1" applyAlignment="1">
      <alignment horizontal="left" vertical="center"/>
    </xf>
    <xf numFmtId="0" fontId="12" fillId="13" borderId="1" xfId="0" applyFont="1" applyFill="1" applyBorder="1">
      <alignment vertical="center"/>
    </xf>
    <xf numFmtId="0" fontId="12" fillId="13" borderId="23" xfId="0" applyFont="1" applyFill="1" applyBorder="1" applyAlignment="1">
      <alignment horizontal="left" vertical="center"/>
    </xf>
    <xf numFmtId="0" fontId="12" fillId="13" borderId="3" xfId="0" applyFont="1" applyFill="1" applyBorder="1">
      <alignment vertical="center"/>
    </xf>
    <xf numFmtId="0" fontId="5" fillId="4" borderId="34" xfId="0" applyFont="1" applyFill="1" applyBorder="1" applyAlignment="1">
      <alignment horizontal="center" vertical="center"/>
    </xf>
    <xf numFmtId="0" fontId="16" fillId="0" borderId="35" xfId="0" applyFont="1" applyBorder="1" applyAlignment="1">
      <alignment horizontal="left" vertical="center"/>
    </xf>
    <xf numFmtId="0" fontId="5" fillId="4" borderId="0"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left" vertical="center"/>
    </xf>
    <xf numFmtId="0" fontId="5" fillId="7" borderId="1" xfId="0" applyFont="1" applyFill="1" applyBorder="1" applyAlignment="1">
      <alignment horizontal="center" vertical="center"/>
    </xf>
    <xf numFmtId="0" fontId="0" fillId="0" borderId="0" xfId="0" applyBorder="1">
      <alignment vertical="center"/>
    </xf>
    <xf numFmtId="0" fontId="6" fillId="0" borderId="32" xfId="0" applyFont="1" applyBorder="1">
      <alignment vertical="center"/>
    </xf>
    <xf numFmtId="0" fontId="6" fillId="0" borderId="0" xfId="0" applyFont="1" applyBorder="1">
      <alignment vertical="center"/>
    </xf>
    <xf numFmtId="0" fontId="13" fillId="0" borderId="32" xfId="0" applyFont="1" applyBorder="1">
      <alignment vertical="center"/>
    </xf>
    <xf numFmtId="0" fontId="0" fillId="0" borderId="6" xfId="0" applyBorder="1">
      <alignment vertical="center"/>
    </xf>
    <xf numFmtId="0" fontId="12" fillId="0" borderId="6" xfId="0" applyFont="1" applyBorder="1">
      <alignment vertical="center"/>
    </xf>
    <xf numFmtId="0" fontId="0" fillId="0" borderId="1" xfId="0" applyBorder="1" applyAlignment="1">
      <alignment vertical="center" wrapText="1"/>
    </xf>
    <xf numFmtId="0" fontId="0" fillId="4" borderId="0" xfId="0" applyFill="1">
      <alignment vertical="center"/>
    </xf>
    <xf numFmtId="0" fontId="30" fillId="0" borderId="1" xfId="0" applyFont="1" applyBorder="1" applyAlignment="1">
      <alignment horizontal="justify" vertical="center"/>
    </xf>
    <xf numFmtId="0" fontId="12" fillId="0" borderId="0" xfId="0" applyFont="1" applyBorder="1">
      <alignment vertical="center"/>
    </xf>
    <xf numFmtId="0" fontId="5" fillId="6" borderId="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 xfId="0" applyFont="1" applyFill="1" applyBorder="1" applyAlignment="1">
      <alignment horizontal="center" vertical="center"/>
    </xf>
    <xf numFmtId="0" fontId="11" fillId="6" borderId="1" xfId="0" applyFont="1" applyFill="1" applyBorder="1" applyAlignment="1">
      <alignment horizontal="center" vertical="center"/>
    </xf>
    <xf numFmtId="0" fontId="12" fillId="0" borderId="0" xfId="0" applyFont="1" applyBorder="1" applyAlignment="1">
      <alignment horizontal="left" vertical="center"/>
    </xf>
    <xf numFmtId="0" fontId="0" fillId="0" borderId="1" xfId="0" applyFill="1" applyBorder="1">
      <alignment vertical="center"/>
    </xf>
    <xf numFmtId="0" fontId="12" fillId="0" borderId="1" xfId="0" applyFont="1" applyFill="1" applyBorder="1">
      <alignment vertical="center"/>
    </xf>
    <xf numFmtId="0" fontId="0" fillId="0" borderId="3" xfId="0" applyFill="1" applyBorder="1">
      <alignment vertical="center"/>
    </xf>
    <xf numFmtId="0" fontId="0" fillId="0" borderId="2" xfId="0" applyFill="1" applyBorder="1">
      <alignment vertical="center"/>
    </xf>
    <xf numFmtId="0" fontId="11" fillId="12"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2" xfId="0" applyFont="1" applyFill="1" applyBorder="1" applyAlignment="1">
      <alignment horizontal="center" vertical="center"/>
    </xf>
    <xf numFmtId="0" fontId="12" fillId="14" borderId="1" xfId="0" applyFont="1" applyFill="1" applyBorder="1" applyAlignment="1">
      <alignment horizontal="left" vertical="center"/>
    </xf>
    <xf numFmtId="0" fontId="12" fillId="14" borderId="3" xfId="0" applyFont="1" applyFill="1" applyBorder="1" applyAlignment="1">
      <alignment horizontal="left" vertical="center"/>
    </xf>
    <xf numFmtId="0" fontId="12" fillId="2" borderId="32" xfId="0" applyFont="1" applyFill="1" applyBorder="1" applyAlignment="1">
      <alignment horizontal="left" vertical="center"/>
    </xf>
    <xf numFmtId="0" fontId="12" fillId="14" borderId="32" xfId="0" applyFont="1" applyFill="1" applyBorder="1" applyAlignment="1">
      <alignment horizontal="left" vertical="center"/>
    </xf>
    <xf numFmtId="177" fontId="12" fillId="0" borderId="33" xfId="0" applyNumberFormat="1" applyFont="1" applyBorder="1" applyAlignment="1">
      <alignment horizontal="left" vertical="center"/>
    </xf>
    <xf numFmtId="178" fontId="0" fillId="0" borderId="1" xfId="0" applyNumberFormat="1" applyBorder="1" applyAlignment="1">
      <alignment horizontal="right" vertical="center"/>
    </xf>
    <xf numFmtId="0" fontId="12" fillId="0" borderId="30" xfId="0" applyFont="1" applyBorder="1">
      <alignment vertical="center"/>
    </xf>
    <xf numFmtId="0" fontId="12" fillId="0" borderId="57" xfId="0" applyFont="1" applyBorder="1" applyAlignment="1">
      <alignment horizontal="center" vertical="center"/>
    </xf>
    <xf numFmtId="0" fontId="12" fillId="2" borderId="15" xfId="0" applyFont="1" applyFill="1" applyBorder="1" applyAlignment="1">
      <alignment horizontal="left" vertical="center"/>
    </xf>
    <xf numFmtId="0" fontId="0" fillId="0" borderId="1" xfId="0" applyBorder="1" applyAlignment="1">
      <alignment horizontal="right" vertical="center"/>
    </xf>
    <xf numFmtId="0" fontId="21" fillId="11" borderId="1" xfId="0" applyFont="1" applyFill="1" applyBorder="1" applyAlignment="1">
      <alignment horizontal="left" vertical="center"/>
    </xf>
    <xf numFmtId="0" fontId="21" fillId="15" borderId="1" xfId="0" applyFont="1" applyFill="1" applyBorder="1" applyAlignment="1">
      <alignment horizontal="left" vertical="center"/>
    </xf>
    <xf numFmtId="0" fontId="12" fillId="0" borderId="21" xfId="0" applyFont="1" applyBorder="1">
      <alignment vertical="center"/>
    </xf>
    <xf numFmtId="0" fontId="12" fillId="2" borderId="6" xfId="0" applyFont="1" applyFill="1" applyBorder="1" applyAlignment="1">
      <alignment horizontal="left" vertical="center"/>
    </xf>
    <xf numFmtId="0" fontId="12" fillId="11" borderId="1" xfId="0" applyFont="1" applyFill="1" applyBorder="1">
      <alignment vertical="center"/>
    </xf>
    <xf numFmtId="0" fontId="12" fillId="2" borderId="25" xfId="0" applyFont="1" applyFill="1" applyBorder="1" applyAlignment="1">
      <alignment horizontal="left" vertical="center"/>
    </xf>
    <xf numFmtId="0" fontId="12" fillId="11" borderId="35" xfId="0" applyFont="1" applyFill="1" applyBorder="1">
      <alignment vertical="center"/>
    </xf>
    <xf numFmtId="0" fontId="12" fillId="11" borderId="3" xfId="0" applyFont="1" applyFill="1" applyBorder="1">
      <alignment vertical="center"/>
    </xf>
    <xf numFmtId="0" fontId="12" fillId="11" borderId="22" xfId="0" applyFont="1" applyFill="1" applyBorder="1">
      <alignment vertical="center"/>
    </xf>
    <xf numFmtId="0" fontId="21" fillId="11" borderId="32" xfId="0" applyFont="1" applyFill="1" applyBorder="1">
      <alignment vertical="center"/>
    </xf>
    <xf numFmtId="0" fontId="21" fillId="11" borderId="1" xfId="0" applyFont="1" applyFill="1" applyBorder="1">
      <alignment vertical="center"/>
    </xf>
    <xf numFmtId="177" fontId="12" fillId="0" borderId="3" xfId="0" applyNumberFormat="1" applyFont="1" applyBorder="1" applyAlignment="1">
      <alignment horizontal="right" vertical="center"/>
    </xf>
    <xf numFmtId="178" fontId="12" fillId="0" borderId="13" xfId="0" quotePrefix="1" applyNumberFormat="1" applyFont="1" applyBorder="1" applyAlignment="1">
      <alignment horizontal="left" vertical="center"/>
    </xf>
    <xf numFmtId="0" fontId="12" fillId="11" borderId="35" xfId="0" applyFont="1" applyFill="1" applyBorder="1" applyAlignment="1">
      <alignment horizontal="left" vertical="center"/>
    </xf>
    <xf numFmtId="0" fontId="18" fillId="0" borderId="35" xfId="0" applyFont="1" applyBorder="1" applyAlignment="1">
      <alignment horizontal="left" vertical="center"/>
    </xf>
    <xf numFmtId="0" fontId="21" fillId="0" borderId="3" xfId="0" applyFont="1" applyBorder="1">
      <alignment vertical="center"/>
    </xf>
    <xf numFmtId="0" fontId="5" fillId="6" borderId="58" xfId="0" applyFont="1" applyFill="1" applyBorder="1" applyAlignment="1">
      <alignment horizontal="center" vertical="center"/>
    </xf>
    <xf numFmtId="0" fontId="6" fillId="2" borderId="58" xfId="0" applyFont="1" applyFill="1" applyBorder="1">
      <alignment vertical="center"/>
    </xf>
    <xf numFmtId="0" fontId="0" fillId="2" borderId="58" xfId="0" applyFill="1" applyBorder="1" applyAlignment="1">
      <alignment horizontal="left" vertical="center"/>
    </xf>
    <xf numFmtId="0" fontId="12" fillId="0" borderId="58" xfId="0" applyFont="1" applyBorder="1" applyAlignment="1">
      <alignment horizontal="center" vertical="center"/>
    </xf>
    <xf numFmtId="0" fontId="12" fillId="0" borderId="58" xfId="0" applyFont="1" applyBorder="1" applyAlignment="1">
      <alignment horizontal="left" vertical="center"/>
    </xf>
    <xf numFmtId="0" fontId="14" fillId="0" borderId="58" xfId="0" applyFont="1" applyBorder="1" applyAlignment="1">
      <alignment horizontal="left" vertical="center"/>
    </xf>
    <xf numFmtId="0" fontId="13" fillId="0" borderId="14" xfId="0" applyFont="1" applyBorder="1" applyAlignment="1">
      <alignment horizontal="center" vertical="center"/>
    </xf>
    <xf numFmtId="0" fontId="12" fillId="0" borderId="59" xfId="0" applyFont="1" applyBorder="1" applyAlignment="1">
      <alignment horizontal="left" vertical="center"/>
    </xf>
    <xf numFmtId="176" fontId="12" fillId="0" borderId="60" xfId="0" quotePrefix="1" applyNumberFormat="1" applyFont="1" applyBorder="1" applyAlignment="1">
      <alignment horizontal="left" vertical="center"/>
    </xf>
    <xf numFmtId="0" fontId="13" fillId="0" borderId="2" xfId="0" applyFont="1" applyBorder="1" applyAlignment="1">
      <alignment horizontal="left" vertical="center"/>
    </xf>
    <xf numFmtId="0" fontId="11" fillId="6" borderId="15" xfId="0" applyFont="1" applyFill="1" applyBorder="1" applyAlignment="1">
      <alignment horizontal="center" vertical="center"/>
    </xf>
    <xf numFmtId="0" fontId="13" fillId="0" borderId="15" xfId="0" applyFont="1" applyBorder="1" applyAlignment="1">
      <alignment horizontal="left" vertical="center"/>
    </xf>
    <xf numFmtId="0" fontId="0" fillId="0" borderId="14" xfId="0" applyBorder="1">
      <alignment vertical="center"/>
    </xf>
    <xf numFmtId="0" fontId="12" fillId="0" borderId="0" xfId="0" applyFont="1" applyBorder="1" applyAlignment="1">
      <alignment horizontal="center" vertical="center"/>
    </xf>
    <xf numFmtId="0" fontId="12" fillId="0" borderId="56" xfId="0" applyFont="1" applyBorder="1" applyAlignment="1">
      <alignment horizontal="center" vertical="center"/>
    </xf>
    <xf numFmtId="1" fontId="12" fillId="0" borderId="44" xfId="0" applyNumberFormat="1" applyFont="1" applyBorder="1" applyAlignment="1">
      <alignment horizontal="left" vertical="center"/>
    </xf>
    <xf numFmtId="0" fontId="12" fillId="3" borderId="3" xfId="0" applyFont="1" applyFill="1" applyBorder="1" applyAlignment="1">
      <alignment horizontal="left" vertical="center"/>
    </xf>
    <xf numFmtId="0" fontId="12" fillId="2" borderId="3" xfId="0" applyFont="1" applyFill="1" applyBorder="1">
      <alignment vertical="center"/>
    </xf>
    <xf numFmtId="0" fontId="13" fillId="0" borderId="0" xfId="0" applyFont="1" applyBorder="1" applyAlignment="1">
      <alignment horizontal="center" vertical="center"/>
    </xf>
    <xf numFmtId="0" fontId="20" fillId="0" borderId="35" xfId="0" applyFont="1" applyBorder="1" applyAlignment="1">
      <alignment horizontal="left" vertical="center"/>
    </xf>
    <xf numFmtId="0" fontId="16" fillId="3" borderId="1" xfId="0" applyFont="1" applyFill="1" applyBorder="1" applyAlignment="1">
      <alignment horizontal="left" vertical="center"/>
    </xf>
    <xf numFmtId="0" fontId="12" fillId="3" borderId="1" xfId="0" applyFont="1" applyFill="1" applyBorder="1" applyAlignment="1">
      <alignment horizontal="left" vertical="center"/>
    </xf>
    <xf numFmtId="0" fontId="13" fillId="0" borderId="57" xfId="0" applyFont="1" applyBorder="1" applyAlignment="1">
      <alignment horizontal="center" vertical="center"/>
    </xf>
    <xf numFmtId="178" fontId="12" fillId="0" borderId="25" xfId="0" applyNumberFormat="1" applyFont="1" applyBorder="1" applyAlignment="1">
      <alignment horizontal="left" vertical="center"/>
    </xf>
    <xf numFmtId="0" fontId="16" fillId="3" borderId="3" xfId="0" applyFont="1" applyFill="1" applyBorder="1" applyAlignment="1">
      <alignment horizontal="left" vertical="center"/>
    </xf>
    <xf numFmtId="181" fontId="12" fillId="0" borderId="19" xfId="0" applyNumberFormat="1" applyFont="1" applyBorder="1" applyAlignment="1">
      <alignment horizontal="left" vertical="center"/>
    </xf>
    <xf numFmtId="178" fontId="13" fillId="0" borderId="6" xfId="0" quotePrefix="1" applyNumberFormat="1" applyFont="1" applyBorder="1" applyAlignment="1">
      <alignment horizontal="left" vertical="center"/>
    </xf>
    <xf numFmtId="0" fontId="21" fillId="0" borderId="32" xfId="0" applyFont="1" applyBorder="1" applyAlignment="1">
      <alignment horizontal="left" vertical="center"/>
    </xf>
    <xf numFmtId="0" fontId="21" fillId="0" borderId="2" xfId="0" applyFont="1" applyBorder="1" applyAlignment="1">
      <alignment horizontal="left" vertical="center"/>
    </xf>
    <xf numFmtId="0" fontId="20" fillId="0" borderId="2" xfId="0" applyFont="1" applyBorder="1" applyAlignment="1">
      <alignment horizontal="left" vertical="center"/>
    </xf>
    <xf numFmtId="0" fontId="13" fillId="0" borderId="12" xfId="0" applyFont="1" applyBorder="1" applyAlignment="1">
      <alignment horizontal="left" vertical="center"/>
    </xf>
    <xf numFmtId="176" fontId="12" fillId="0" borderId="1" xfId="0" quotePrefix="1" applyNumberFormat="1" applyFont="1" applyBorder="1" applyAlignment="1">
      <alignment horizontal="left" vertical="center"/>
    </xf>
    <xf numFmtId="183" fontId="12" fillId="0" borderId="19" xfId="0" quotePrefix="1" applyNumberFormat="1" applyFont="1" applyBorder="1" applyAlignment="1">
      <alignment horizontal="left" vertical="center"/>
    </xf>
    <xf numFmtId="184" fontId="12" fillId="0" borderId="19" xfId="0" applyNumberFormat="1" applyFont="1" applyBorder="1" applyAlignment="1">
      <alignment horizontal="left" vertical="center"/>
    </xf>
    <xf numFmtId="0" fontId="12" fillId="4" borderId="40" xfId="0" applyFont="1" applyFill="1" applyBorder="1" applyAlignment="1">
      <alignment horizontal="center" vertical="center"/>
    </xf>
    <xf numFmtId="184" fontId="12" fillId="0" borderId="23" xfId="0" applyNumberFormat="1" applyFont="1" applyBorder="1" applyAlignment="1">
      <alignment horizontal="left" vertical="center"/>
    </xf>
    <xf numFmtId="176" fontId="12" fillId="0" borderId="23" xfId="0" applyNumberFormat="1" applyFont="1" applyBorder="1" applyAlignment="1">
      <alignment horizontal="left" vertical="center"/>
    </xf>
    <xf numFmtId="0" fontId="13" fillId="4" borderId="40" xfId="0" applyFont="1" applyFill="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178" fontId="12" fillId="0" borderId="19" xfId="0" applyNumberFormat="1" applyFont="1" applyBorder="1" applyAlignment="1">
      <alignment horizontal="left" vertical="center"/>
    </xf>
    <xf numFmtId="0" fontId="14" fillId="11" borderId="3" xfId="0" applyFont="1" applyFill="1" applyBorder="1" applyAlignment="1">
      <alignment horizontal="left" vertical="center"/>
    </xf>
    <xf numFmtId="0" fontId="13" fillId="14" borderId="3" xfId="0" applyFont="1" applyFill="1" applyBorder="1" applyAlignment="1">
      <alignment horizontal="left" vertical="center"/>
    </xf>
    <xf numFmtId="0" fontId="0" fillId="2" borderId="32" xfId="0" applyFill="1" applyBorder="1">
      <alignment vertical="center"/>
    </xf>
    <xf numFmtId="0" fontId="16" fillId="11" borderId="3" xfId="0" applyFont="1" applyFill="1" applyBorder="1" applyAlignment="1">
      <alignment horizontal="left" vertical="center"/>
    </xf>
    <xf numFmtId="0" fontId="31" fillId="11" borderId="3" xfId="0" applyFont="1" applyFill="1" applyBorder="1" applyAlignment="1">
      <alignment horizontal="left" vertical="center"/>
    </xf>
    <xf numFmtId="181" fontId="12" fillId="0" borderId="23" xfId="0" applyNumberFormat="1" applyFont="1" applyBorder="1" applyAlignment="1">
      <alignment horizontal="left" vertical="center"/>
    </xf>
    <xf numFmtId="0" fontId="12" fillId="3" borderId="15" xfId="0" applyFont="1" applyFill="1" applyBorder="1" applyAlignment="1">
      <alignment horizontal="left" vertical="center"/>
    </xf>
    <xf numFmtId="0" fontId="31" fillId="3" borderId="3" xfId="0" applyFont="1" applyFill="1" applyBorder="1" applyAlignment="1">
      <alignment horizontal="left" vertical="center"/>
    </xf>
    <xf numFmtId="0" fontId="13" fillId="0" borderId="49" xfId="0" applyFont="1" applyBorder="1" applyAlignment="1">
      <alignment horizontal="center" vertical="center"/>
    </xf>
    <xf numFmtId="0" fontId="13" fillId="2" borderId="22" xfId="0" applyFont="1" applyFill="1" applyBorder="1">
      <alignment vertical="center"/>
    </xf>
    <xf numFmtId="0" fontId="13" fillId="2" borderId="22"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left" vertical="center"/>
    </xf>
    <xf numFmtId="0" fontId="12" fillId="0" borderId="35" xfId="0" applyFont="1" applyFill="1" applyBorder="1" applyAlignment="1">
      <alignment horizontal="left" vertical="center"/>
    </xf>
    <xf numFmtId="0" fontId="14" fillId="0" borderId="35" xfId="0" applyFont="1" applyFill="1" applyBorder="1" applyAlignment="1">
      <alignment horizontal="left" vertical="center"/>
    </xf>
    <xf numFmtId="0" fontId="13" fillId="0" borderId="21" xfId="0" applyFont="1" applyFill="1" applyBorder="1" applyAlignment="1">
      <alignment horizontal="center"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3"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35" xfId="0" applyFont="1" applyFill="1" applyBorder="1" applyAlignment="1">
      <alignment horizontal="left" vertical="center"/>
    </xf>
    <xf numFmtId="0" fontId="13" fillId="11" borderId="35" xfId="0" applyFont="1" applyFill="1" applyBorder="1" applyAlignment="1">
      <alignment horizontal="left" vertical="center"/>
    </xf>
    <xf numFmtId="0" fontId="11" fillId="0" borderId="3" xfId="0" applyFont="1" applyBorder="1" applyAlignment="1">
      <alignment horizontal="left" vertical="center"/>
    </xf>
    <xf numFmtId="0" fontId="13" fillId="0" borderId="6" xfId="0" applyFont="1" applyBorder="1" applyAlignment="1">
      <alignment horizontal="center" vertical="center"/>
    </xf>
    <xf numFmtId="0" fontId="13" fillId="0" borderId="25" xfId="0" applyFont="1" applyBorder="1" applyAlignment="1">
      <alignment horizontal="center" vertical="center"/>
    </xf>
    <xf numFmtId="0" fontId="12" fillId="0" borderId="0" xfId="0" applyFont="1" applyFill="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lignment vertical="center"/>
    </xf>
    <xf numFmtId="1" fontId="12" fillId="0" borderId="1" xfId="0" applyNumberFormat="1" applyFont="1" applyBorder="1" applyAlignment="1">
      <alignment horizontal="left" vertical="center"/>
    </xf>
    <xf numFmtId="0" fontId="14" fillId="0" borderId="40" xfId="0" applyFont="1" applyBorder="1" applyAlignment="1">
      <alignment horizontal="left" vertical="center"/>
    </xf>
    <xf numFmtId="182" fontId="14" fillId="0" borderId="35" xfId="0" applyNumberFormat="1" applyFont="1" applyBorder="1" applyAlignment="1">
      <alignment horizontal="left" vertical="center"/>
    </xf>
    <xf numFmtId="182" fontId="13" fillId="0" borderId="3" xfId="0" applyNumberFormat="1" applyFont="1" applyBorder="1" applyAlignment="1">
      <alignment horizontal="left" vertical="center"/>
    </xf>
    <xf numFmtId="0" fontId="12" fillId="4" borderId="29" xfId="0" applyFont="1" applyFill="1" applyBorder="1" applyAlignment="1">
      <alignment horizontal="left" vertical="center"/>
    </xf>
    <xf numFmtId="0" fontId="13" fillId="14" borderId="3" xfId="0" applyFont="1" applyFill="1" applyBorder="1">
      <alignment vertical="center"/>
    </xf>
    <xf numFmtId="0" fontId="19" fillId="0" borderId="20" xfId="0" applyFont="1" applyBorder="1" applyAlignment="1">
      <alignment horizontal="left" vertical="center"/>
    </xf>
    <xf numFmtId="0" fontId="19" fillId="0" borderId="29" xfId="0" applyFont="1" applyBorder="1" applyAlignment="1">
      <alignment horizontal="left" vertical="center"/>
    </xf>
    <xf numFmtId="182" fontId="14" fillId="0" borderId="15" xfId="0" applyNumberFormat="1" applyFont="1" applyBorder="1" applyAlignment="1">
      <alignment horizontal="left" vertical="center"/>
    </xf>
    <xf numFmtId="0" fontId="12" fillId="11" borderId="32" xfId="0" applyFont="1" applyFill="1" applyBorder="1" applyAlignment="1">
      <alignment horizontal="left" vertical="center"/>
    </xf>
    <xf numFmtId="0" fontId="12" fillId="16" borderId="3" xfId="0" applyFont="1" applyFill="1" applyBorder="1" applyAlignment="1">
      <alignment horizontal="left" vertical="center"/>
    </xf>
    <xf numFmtId="0" fontId="12" fillId="0" borderId="9" xfId="0" applyFont="1" applyBorder="1" applyAlignment="1">
      <alignment horizontal="center" vertical="center"/>
    </xf>
    <xf numFmtId="0" fontId="6" fillId="11" borderId="1" xfId="0" applyFont="1" applyFill="1" applyBorder="1">
      <alignment vertical="center"/>
    </xf>
    <xf numFmtId="0" fontId="13" fillId="14" borderId="1" xfId="0" applyFont="1" applyFill="1" applyBorder="1">
      <alignment vertical="center"/>
    </xf>
    <xf numFmtId="0" fontId="5" fillId="6" borderId="45" xfId="0" applyFont="1" applyFill="1" applyBorder="1" applyAlignment="1">
      <alignment horizontal="center" vertical="center"/>
    </xf>
    <xf numFmtId="0" fontId="12" fillId="11" borderId="44" xfId="0" applyFont="1" applyFill="1" applyBorder="1" applyAlignment="1">
      <alignment horizontal="left" vertical="center"/>
    </xf>
    <xf numFmtId="0" fontId="13" fillId="0" borderId="33" xfId="0" applyFont="1" applyBorder="1" applyAlignment="1">
      <alignment horizontal="left" vertical="center"/>
    </xf>
    <xf numFmtId="0" fontId="5" fillId="6" borderId="17" xfId="0" applyFont="1" applyFill="1" applyBorder="1" applyAlignment="1">
      <alignment horizontal="center" vertical="center"/>
    </xf>
    <xf numFmtId="0" fontId="12" fillId="11" borderId="15" xfId="0" applyFont="1" applyFill="1" applyBorder="1" applyAlignment="1">
      <alignment horizontal="left" vertical="center"/>
    </xf>
    <xf numFmtId="0" fontId="5" fillId="6" borderId="20" xfId="0" applyFont="1" applyFill="1" applyBorder="1" applyAlignment="1">
      <alignment horizontal="center" vertical="center"/>
    </xf>
    <xf numFmtId="0" fontId="5" fillId="6" borderId="36" xfId="0" applyFont="1" applyFill="1" applyBorder="1" applyAlignment="1">
      <alignment horizontal="center" vertical="center"/>
    </xf>
    <xf numFmtId="176" fontId="12" fillId="0" borderId="0" xfId="0" quotePrefix="1" applyNumberFormat="1" applyFont="1" applyAlignment="1">
      <alignment horizontal="left" vertical="center"/>
    </xf>
    <xf numFmtId="0" fontId="12" fillId="0" borderId="41" xfId="0" applyFont="1" applyBorder="1" applyAlignment="1">
      <alignment horizontal="center" vertical="center"/>
    </xf>
    <xf numFmtId="0" fontId="12" fillId="0" borderId="35" xfId="0" applyFont="1" applyBorder="1" applyAlignment="1">
      <alignment horizontal="left" vertical="center" wrapText="1"/>
    </xf>
    <xf numFmtId="0" fontId="13" fillId="11" borderId="3" xfId="0" applyFont="1" applyFill="1" applyBorder="1">
      <alignment vertical="center"/>
    </xf>
    <xf numFmtId="0" fontId="32" fillId="0" borderId="1" xfId="0" applyFont="1" applyBorder="1" applyAlignment="1">
      <alignment horizontal="left" vertical="center"/>
    </xf>
    <xf numFmtId="0" fontId="0" fillId="14" borderId="22" xfId="0" applyFill="1" applyBorder="1">
      <alignment vertical="center"/>
    </xf>
    <xf numFmtId="179" fontId="13" fillId="0" borderId="1" xfId="0" applyNumberFormat="1" applyFont="1" applyBorder="1" applyAlignment="1">
      <alignment horizontal="left" vertical="center"/>
    </xf>
    <xf numFmtId="0" fontId="13" fillId="11" borderId="3" xfId="0" applyFont="1" applyFill="1" applyBorder="1" applyAlignment="1">
      <alignment vertical="center" wrapText="1"/>
    </xf>
    <xf numFmtId="0" fontId="6" fillId="0" borderId="3" xfId="0" applyFont="1" applyBorder="1">
      <alignment vertical="center"/>
    </xf>
    <xf numFmtId="0" fontId="12" fillId="0" borderId="29" xfId="0" applyFont="1" applyBorder="1">
      <alignment vertical="center"/>
    </xf>
    <xf numFmtId="0" fontId="32" fillId="0" borderId="3" xfId="0" applyFont="1" applyBorder="1" applyAlignment="1">
      <alignment horizontal="left" vertical="center"/>
    </xf>
    <xf numFmtId="0" fontId="33" fillId="0" borderId="3" xfId="0" applyFont="1" applyBorder="1" applyAlignment="1">
      <alignment horizontal="left" vertical="center"/>
    </xf>
    <xf numFmtId="184" fontId="12" fillId="0" borderId="3" xfId="0" applyNumberFormat="1" applyFont="1" applyBorder="1" applyAlignment="1">
      <alignment horizontal="left" vertical="center"/>
    </xf>
    <xf numFmtId="185" fontId="12" fillId="0" borderId="29" xfId="0" applyNumberFormat="1" applyFont="1" applyBorder="1" applyAlignment="1">
      <alignment horizontal="left" vertical="center"/>
    </xf>
    <xf numFmtId="0" fontId="0" fillId="0" borderId="3" xfId="0" applyBorder="1" applyAlignment="1">
      <alignment vertical="center" wrapText="1"/>
    </xf>
    <xf numFmtId="0" fontId="14" fillId="0" borderId="19" xfId="0" applyFont="1" applyBorder="1" applyAlignment="1">
      <alignment horizontal="left" vertical="center"/>
    </xf>
    <xf numFmtId="0" fontId="14" fillId="0" borderId="6" xfId="0" applyFont="1" applyBorder="1" applyAlignment="1">
      <alignment horizontal="left" vertical="center"/>
    </xf>
    <xf numFmtId="0" fontId="12" fillId="11" borderId="8" xfId="0" applyFont="1" applyFill="1" applyBorder="1" applyAlignment="1">
      <alignment horizontal="left" vertical="center"/>
    </xf>
    <xf numFmtId="0" fontId="14" fillId="11" borderId="6" xfId="0" applyFont="1" applyFill="1" applyBorder="1" applyAlignment="1">
      <alignment horizontal="left" vertical="center"/>
    </xf>
    <xf numFmtId="0" fontId="14" fillId="0" borderId="13" xfId="0" applyFont="1" applyBorder="1" applyAlignment="1">
      <alignment horizontal="left" vertical="center"/>
    </xf>
    <xf numFmtId="0" fontId="14" fillId="11" borderId="1" xfId="0" applyFont="1" applyFill="1" applyBorder="1" applyAlignment="1">
      <alignment horizontal="left" vertical="center"/>
    </xf>
    <xf numFmtId="0" fontId="14" fillId="11" borderId="19" xfId="0" applyFont="1" applyFill="1" applyBorder="1" applyAlignment="1">
      <alignment horizontal="left" vertical="center"/>
    </xf>
    <xf numFmtId="0" fontId="13" fillId="0" borderId="3" xfId="0" quotePrefix="1" applyFont="1" applyBorder="1" applyAlignment="1">
      <alignment horizontal="left" vertical="center"/>
    </xf>
    <xf numFmtId="0" fontId="13" fillId="0" borderId="38" xfId="0" applyFont="1" applyBorder="1" applyAlignment="1">
      <alignment horizontal="left" vertical="center"/>
    </xf>
    <xf numFmtId="0" fontId="13" fillId="0" borderId="4" xfId="0" applyFont="1" applyBorder="1" applyAlignment="1">
      <alignment horizontal="left" vertical="center"/>
    </xf>
    <xf numFmtId="0" fontId="13" fillId="0" borderId="41" xfId="0" applyFont="1" applyBorder="1" applyAlignment="1">
      <alignment horizontal="left" vertical="center"/>
    </xf>
    <xf numFmtId="186" fontId="12" fillId="0" borderId="3" xfId="0" applyNumberFormat="1" applyFont="1" applyBorder="1" applyAlignment="1">
      <alignment horizontal="left" vertical="center"/>
    </xf>
    <xf numFmtId="186" fontId="12" fillId="0" borderId="35" xfId="0" applyNumberFormat="1" applyFont="1" applyBorder="1" applyAlignment="1">
      <alignment horizontal="left" vertical="center"/>
    </xf>
    <xf numFmtId="0" fontId="13" fillId="14" borderId="3" xfId="0" applyFont="1" applyFill="1" applyBorder="1" applyAlignment="1">
      <alignment horizontal="left" vertical="center" wrapText="1"/>
    </xf>
    <xf numFmtId="0" fontId="13" fillId="0" borderId="48" xfId="0" applyFont="1" applyBorder="1" applyAlignment="1">
      <alignment horizontal="center" vertical="center"/>
    </xf>
    <xf numFmtId="0" fontId="13" fillId="0" borderId="7" xfId="0" applyFont="1" applyBorder="1" applyAlignment="1">
      <alignment horizontal="center" vertical="center"/>
    </xf>
    <xf numFmtId="0" fontId="12" fillId="0" borderId="7" xfId="0" applyFont="1" applyBorder="1" applyAlignment="1">
      <alignment horizontal="center" vertical="center"/>
    </xf>
    <xf numFmtId="0" fontId="12" fillId="0" borderId="48" xfId="0" applyFont="1" applyBorder="1" applyAlignment="1">
      <alignment horizontal="center" vertical="center"/>
    </xf>
    <xf numFmtId="2" fontId="12" fillId="0" borderId="15" xfId="0" applyNumberFormat="1" applyFont="1" applyBorder="1" applyAlignment="1">
      <alignment horizontal="left" vertical="center"/>
    </xf>
    <xf numFmtId="0" fontId="13" fillId="0" borderId="13" xfId="0" applyFont="1" applyBorder="1" applyAlignment="1">
      <alignment horizontal="left" vertical="center"/>
    </xf>
    <xf numFmtId="0" fontId="0" fillId="7" borderId="1" xfId="0" applyFill="1" applyBorder="1">
      <alignment vertical="center"/>
    </xf>
    <xf numFmtId="0" fontId="0" fillId="14" borderId="1" xfId="0" applyFill="1" applyBorder="1">
      <alignment vertical="center"/>
    </xf>
    <xf numFmtId="0" fontId="13" fillId="0" borderId="3" xfId="0" applyFont="1" applyFill="1" applyBorder="1">
      <alignment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left" vertical="center"/>
    </xf>
    <xf numFmtId="179" fontId="12" fillId="0" borderId="1" xfId="0" applyNumberFormat="1" applyFont="1" applyFill="1" applyBorder="1" applyAlignment="1">
      <alignment horizontal="left" vertical="center"/>
    </xf>
    <xf numFmtId="0" fontId="12" fillId="0" borderId="9" xfId="0" applyFont="1" applyFill="1" applyBorder="1" applyAlignment="1">
      <alignment horizontal="left" vertical="center"/>
    </xf>
    <xf numFmtId="0" fontId="12" fillId="0" borderId="6" xfId="0" applyFont="1" applyFill="1" applyBorder="1" applyAlignment="1">
      <alignment horizontal="left" vertical="center"/>
    </xf>
    <xf numFmtId="0" fontId="12" fillId="4" borderId="22" xfId="0" applyFont="1" applyFill="1" applyBorder="1" applyAlignment="1">
      <alignment horizontal="left" vertical="center"/>
    </xf>
    <xf numFmtId="0" fontId="12" fillId="0" borderId="1" xfId="0" quotePrefix="1" applyFont="1" applyBorder="1" applyAlignment="1">
      <alignment horizontal="left" vertical="center"/>
    </xf>
    <xf numFmtId="0" fontId="12" fillId="0" borderId="6" xfId="0" quotePrefix="1" applyFont="1" applyBorder="1" applyAlignment="1">
      <alignment horizontal="left" vertical="center"/>
    </xf>
    <xf numFmtId="182" fontId="14" fillId="0"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0" fontId="16" fillId="0" borderId="22" xfId="0" applyFont="1" applyFill="1" applyBorder="1" applyAlignment="1">
      <alignment horizontal="left" vertical="center"/>
    </xf>
    <xf numFmtId="182" fontId="14" fillId="0" borderId="22" xfId="0" applyNumberFormat="1" applyFont="1" applyFill="1" applyBorder="1" applyAlignment="1">
      <alignment horizontal="left" vertical="center"/>
    </xf>
    <xf numFmtId="0" fontId="12" fillId="0" borderId="30" xfId="0" applyFont="1" applyFill="1" applyBorder="1" applyAlignment="1">
      <alignment horizontal="center" vertical="center"/>
    </xf>
    <xf numFmtId="0" fontId="21" fillId="0" borderId="1" xfId="0" applyFont="1" applyFill="1" applyBorder="1" applyAlignment="1">
      <alignment horizontal="left" vertical="center"/>
    </xf>
    <xf numFmtId="0" fontId="13" fillId="0" borderId="22" xfId="0" applyFont="1" applyFill="1" applyBorder="1" applyAlignment="1">
      <alignment horizontal="center" vertical="center"/>
    </xf>
    <xf numFmtId="0" fontId="0" fillId="0" borderId="35" xfId="0" applyFill="1" applyBorder="1">
      <alignment vertical="center"/>
    </xf>
    <xf numFmtId="0" fontId="0" fillId="0" borderId="21" xfId="0" applyFill="1" applyBorder="1">
      <alignment vertical="center"/>
    </xf>
    <xf numFmtId="0" fontId="0" fillId="0" borderId="21" xfId="0" applyFill="1" applyBorder="1" applyAlignment="1">
      <alignment horizontal="center" vertical="center"/>
    </xf>
    <xf numFmtId="0" fontId="13" fillId="0" borderId="31" xfId="0" applyFont="1" applyFill="1" applyBorder="1" applyAlignment="1">
      <alignment horizontal="left" vertical="center"/>
    </xf>
    <xf numFmtId="0" fontId="0" fillId="0" borderId="21" xfId="0" applyFill="1" applyBorder="1" applyAlignment="1">
      <alignment horizontal="left" vertical="center"/>
    </xf>
    <xf numFmtId="0" fontId="13" fillId="0" borderId="25" xfId="0" applyFont="1" applyFill="1" applyBorder="1" applyAlignment="1">
      <alignment horizontal="left" vertical="center"/>
    </xf>
    <xf numFmtId="0" fontId="12" fillId="0" borderId="22" xfId="0" applyFont="1" applyFill="1" applyBorder="1">
      <alignment vertical="center"/>
    </xf>
    <xf numFmtId="0" fontId="19" fillId="0" borderId="1" xfId="0" applyFont="1" applyBorder="1">
      <alignment vertical="center"/>
    </xf>
    <xf numFmtId="0" fontId="12" fillId="4" borderId="22" xfId="0" quotePrefix="1" applyFont="1" applyFill="1" applyBorder="1" applyAlignment="1">
      <alignment horizontal="left" vertical="center"/>
    </xf>
    <xf numFmtId="0" fontId="12" fillId="4" borderId="24" xfId="0" applyFont="1" applyFill="1" applyBorder="1" applyAlignment="1">
      <alignment horizontal="left" vertical="center"/>
    </xf>
    <xf numFmtId="0" fontId="12" fillId="0" borderId="33" xfId="0" applyFont="1" applyBorder="1">
      <alignment vertical="center"/>
    </xf>
    <xf numFmtId="0" fontId="12" fillId="0" borderId="25" xfId="0" applyFont="1" applyBorder="1">
      <alignment vertical="center"/>
    </xf>
    <xf numFmtId="0" fontId="12" fillId="0" borderId="48" xfId="0" applyFont="1" applyBorder="1">
      <alignment vertical="center"/>
    </xf>
    <xf numFmtId="0" fontId="12" fillId="0" borderId="7" xfId="0" applyFont="1" applyBorder="1" applyAlignment="1">
      <alignment horizontal="right" vertical="center"/>
    </xf>
    <xf numFmtId="0" fontId="12" fillId="0" borderId="57" xfId="0" applyFont="1" applyBorder="1" applyAlignment="1">
      <alignment horizontal="right" vertical="center"/>
    </xf>
    <xf numFmtId="0" fontId="12" fillId="0" borderId="48" xfId="0" applyFont="1" applyBorder="1" applyAlignment="1">
      <alignment horizontal="right" vertical="center"/>
    </xf>
    <xf numFmtId="0" fontId="12" fillId="0" borderId="9" xfId="0" applyFont="1" applyBorder="1">
      <alignment vertical="center"/>
    </xf>
    <xf numFmtId="0" fontId="12" fillId="0" borderId="24" xfId="0" applyFont="1" applyBorder="1">
      <alignment vertical="center"/>
    </xf>
    <xf numFmtId="0" fontId="13" fillId="0" borderId="29" xfId="0" applyFont="1" applyBorder="1">
      <alignment vertical="center"/>
    </xf>
    <xf numFmtId="0" fontId="13" fillId="0" borderId="24" xfId="0" applyFont="1" applyBorder="1">
      <alignment vertical="center"/>
    </xf>
    <xf numFmtId="0" fontId="13" fillId="0" borderId="9" xfId="0" applyFont="1" applyBorder="1">
      <alignment vertical="center"/>
    </xf>
    <xf numFmtId="0" fontId="13" fillId="0" borderId="37" xfId="0" applyFont="1" applyBorder="1">
      <alignment vertical="center"/>
    </xf>
    <xf numFmtId="0" fontId="12" fillId="11" borderId="20" xfId="0" applyFont="1" applyFill="1" applyBorder="1" applyAlignment="1">
      <alignment horizontal="left" vertical="center"/>
    </xf>
    <xf numFmtId="0" fontId="12" fillId="11" borderId="31" xfId="0" applyFont="1" applyFill="1" applyBorder="1" applyAlignment="1">
      <alignment horizontal="left" vertical="center"/>
    </xf>
    <xf numFmtId="0" fontId="12" fillId="0" borderId="48" xfId="0" applyFont="1" applyBorder="1" applyAlignment="1">
      <alignment horizontal="left" vertical="center"/>
    </xf>
    <xf numFmtId="0" fontId="12" fillId="0" borderId="7" xfId="0" applyFont="1" applyBorder="1" applyAlignment="1">
      <alignment horizontal="left" vertical="center"/>
    </xf>
    <xf numFmtId="0" fontId="12" fillId="0" borderId="7" xfId="0" applyFont="1" applyBorder="1">
      <alignment vertical="center"/>
    </xf>
    <xf numFmtId="0" fontId="12" fillId="0" borderId="11" xfId="0" applyFont="1" applyBorder="1">
      <alignment vertical="center"/>
    </xf>
    <xf numFmtId="0" fontId="12" fillId="0" borderId="37" xfId="0" applyFont="1" applyBorder="1">
      <alignment vertical="center"/>
    </xf>
    <xf numFmtId="0" fontId="12" fillId="0" borderId="25" xfId="0" applyFont="1" applyFill="1" applyBorder="1" applyAlignment="1">
      <alignment horizontal="left" vertical="center"/>
    </xf>
    <xf numFmtId="0" fontId="19" fillId="0" borderId="19" xfId="0" applyFont="1" applyBorder="1" applyAlignment="1">
      <alignment horizontal="left" vertical="center"/>
    </xf>
    <xf numFmtId="0" fontId="0" fillId="0" borderId="54" xfId="0" applyFill="1" applyBorder="1" applyAlignment="1">
      <alignment horizontal="left" vertical="center"/>
    </xf>
    <xf numFmtId="0" fontId="13" fillId="0" borderId="24" xfId="0" applyFont="1" applyBorder="1" applyAlignment="1">
      <alignment horizontal="left" vertical="center"/>
    </xf>
    <xf numFmtId="0" fontId="12" fillId="0" borderId="11" xfId="0" applyFont="1" applyBorder="1" applyAlignment="1">
      <alignment horizontal="right" vertical="center"/>
    </xf>
    <xf numFmtId="0" fontId="13" fillId="17" borderId="1" xfId="0" applyFont="1" applyFill="1" applyBorder="1">
      <alignment vertical="center"/>
    </xf>
    <xf numFmtId="0" fontId="34" fillId="0" borderId="0" xfId="0" applyFont="1">
      <alignment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32" xfId="0"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0" fillId="0" borderId="0" xfId="0" applyAlignment="1">
      <alignment horizontal="center" vertical="center"/>
    </xf>
    <xf numFmtId="0" fontId="1" fillId="6" borderId="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2"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6" xfId="0" applyFont="1" applyFill="1" applyBorder="1" applyAlignment="1">
      <alignment horizontal="center" vertical="center"/>
    </xf>
    <xf numFmtId="0" fontId="5" fillId="6" borderId="13" xfId="0" applyFont="1" applyFill="1" applyBorder="1" applyAlignment="1">
      <alignment horizontal="center" vertical="center"/>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6" borderId="2" xfId="0" applyFont="1" applyFill="1" applyBorder="1" applyAlignment="1">
      <alignment horizontal="center" vertical="center"/>
    </xf>
    <xf numFmtId="0" fontId="11" fillId="9" borderId="0" xfId="0" applyFont="1" applyFill="1" applyAlignment="1">
      <alignment horizontal="center" vertical="center"/>
    </xf>
    <xf numFmtId="0" fontId="13" fillId="8" borderId="4" xfId="0" applyFont="1" applyFill="1" applyBorder="1" applyAlignment="1">
      <alignment horizontal="center" vertical="center"/>
    </xf>
    <xf numFmtId="0" fontId="13" fillId="8"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12" xfId="0" applyFont="1" applyFill="1" applyBorder="1" applyAlignment="1">
      <alignment horizontal="center" vertical="center"/>
    </xf>
    <xf numFmtId="0" fontId="11" fillId="6" borderId="61"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7" xfId="0" applyFont="1" applyFill="1" applyBorder="1" applyAlignment="1">
      <alignment horizontal="center" vertical="center"/>
    </xf>
    <xf numFmtId="0" fontId="11" fillId="9" borderId="61"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7"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5" fillId="10" borderId="0" xfId="0" applyFont="1" applyFill="1" applyAlignment="1">
      <alignment horizontal="center" vertical="center"/>
    </xf>
    <xf numFmtId="0" fontId="13" fillId="5" borderId="0" xfId="0" applyFont="1" applyFill="1" applyAlignment="1">
      <alignment horizontal="center" vertical="center"/>
    </xf>
    <xf numFmtId="0" fontId="13" fillId="3" borderId="0" xfId="0" applyFont="1" applyFill="1" applyAlignment="1">
      <alignment horizontal="center" vertical="center"/>
    </xf>
    <xf numFmtId="0" fontId="5" fillId="4" borderId="3" xfId="0" applyFont="1" applyFill="1" applyBorder="1" applyAlignment="1">
      <alignment horizontal="center" vertical="center"/>
    </xf>
    <xf numFmtId="0" fontId="5" fillId="4" borderId="22" xfId="0" applyFont="1" applyFill="1" applyBorder="1" applyAlignment="1">
      <alignment horizontal="center" vertical="center"/>
    </xf>
    <xf numFmtId="0" fontId="0" fillId="8" borderId="22" xfId="0"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41" xfId="0" applyFont="1" applyFill="1" applyBorder="1" applyAlignment="1">
      <alignment horizontal="center" vertical="center"/>
    </xf>
    <xf numFmtId="0" fontId="11" fillId="6" borderId="31" xfId="0" applyFont="1" applyFill="1" applyBorder="1" applyAlignment="1">
      <alignment horizontal="center" vertical="center" wrapText="1"/>
    </xf>
    <xf numFmtId="0" fontId="11" fillId="6" borderId="17"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8"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9" xfId="0" applyFont="1" applyFill="1" applyBorder="1" applyAlignment="1">
      <alignment horizontal="center" vertical="center"/>
    </xf>
    <xf numFmtId="0" fontId="5" fillId="6" borderId="25" xfId="0" applyFont="1" applyFill="1" applyBorder="1" applyAlignment="1">
      <alignment horizontal="center" vertical="center"/>
    </xf>
    <xf numFmtId="0" fontId="13" fillId="8"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9" xfId="0" applyFont="1" applyFill="1" applyBorder="1" applyAlignment="1">
      <alignment horizontal="center" vertical="center"/>
    </xf>
    <xf numFmtId="0" fontId="11" fillId="9" borderId="25"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2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5" fillId="4" borderId="54"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1" fillId="6" borderId="8"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9" xfId="0" applyFont="1" applyFill="1" applyBorder="1" applyAlignment="1">
      <alignment horizontal="center" vertical="center"/>
    </xf>
    <xf numFmtId="0" fontId="1" fillId="6"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5" fillId="4" borderId="27" xfId="0" applyFont="1" applyFill="1" applyBorder="1" applyAlignment="1">
      <alignment horizontal="center" vertical="center"/>
    </xf>
    <xf numFmtId="0" fontId="11" fillId="9" borderId="13" xfId="0" applyFont="1" applyFill="1" applyBorder="1" applyAlignment="1">
      <alignment horizontal="center" vertical="center"/>
    </xf>
    <xf numFmtId="0" fontId="11" fillId="6" borderId="16" xfId="0" applyFont="1" applyFill="1" applyBorder="1" applyAlignment="1">
      <alignment horizontal="center" vertical="center"/>
    </xf>
  </cellXfs>
  <cellStyles count="1">
    <cellStyle name="표준" xfId="0" builtinId="0"/>
  </cellStyles>
  <dxfs count="1">
    <dxf>
      <fill>
        <patternFill patternType="solid">
          <fgColor rgb="FFDDEBF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zoomScale="85" zoomScaleNormal="85" workbookViewId="0">
      <pane xSplit="12" ySplit="4" topLeftCell="M5" activePane="bottomRight" state="frozen"/>
      <selection activeCell="AE77" sqref="AE77"/>
      <selection pane="topRight" activeCell="AE77" sqref="AE77"/>
      <selection pane="bottomLeft" activeCell="AE77" sqref="AE77"/>
      <selection pane="bottomRight" activeCell="G28" sqref="G28"/>
    </sheetView>
  </sheetViews>
  <sheetFormatPr defaultRowHeight="16.5" x14ac:dyDescent="0.3"/>
  <cols>
    <col min="1" max="1" width="4.875" customWidth="1"/>
    <col min="2" max="2" width="6.5" customWidth="1"/>
    <col min="5" max="12" width="9" customWidth="1"/>
    <col min="15" max="15" width="52.375" customWidth="1"/>
    <col min="16" max="16" width="9.875" customWidth="1"/>
    <col min="18" max="18" width="11.875" customWidth="1"/>
  </cols>
  <sheetData>
    <row r="1" spans="1:34" ht="84.75" customHeight="1" x14ac:dyDescent="0.3">
      <c r="A1" s="644" t="s">
        <v>3637</v>
      </c>
    </row>
    <row r="3" spans="1:34" ht="16.5" customHeight="1" x14ac:dyDescent="0.3">
      <c r="A3" s="652" t="s">
        <v>0</v>
      </c>
      <c r="B3" s="651" t="s">
        <v>61</v>
      </c>
      <c r="C3" s="651" t="s">
        <v>62</v>
      </c>
      <c r="D3" s="651" t="s">
        <v>63</v>
      </c>
      <c r="E3" s="654" t="s">
        <v>78</v>
      </c>
      <c r="F3" s="655"/>
      <c r="G3" s="655"/>
      <c r="H3" s="655"/>
      <c r="I3" s="655"/>
      <c r="J3" s="655"/>
      <c r="K3" s="655"/>
      <c r="L3" s="656"/>
      <c r="M3" s="651" t="s">
        <v>70</v>
      </c>
      <c r="N3" s="651"/>
      <c r="O3" s="648" t="s">
        <v>71</v>
      </c>
      <c r="P3" s="649"/>
      <c r="Q3" s="650"/>
      <c r="R3" s="648" t="s">
        <v>73</v>
      </c>
      <c r="S3" s="649"/>
      <c r="T3" s="649"/>
      <c r="U3" s="650"/>
      <c r="V3" s="651" t="s">
        <v>108</v>
      </c>
      <c r="W3" s="651"/>
      <c r="X3" s="651"/>
      <c r="Y3" s="651"/>
      <c r="Z3" s="646" t="s">
        <v>104</v>
      </c>
      <c r="AA3" s="648" t="s">
        <v>109</v>
      </c>
      <c r="AB3" s="649"/>
      <c r="AC3" s="649"/>
      <c r="AD3" s="650"/>
      <c r="AE3" s="648" t="s">
        <v>74</v>
      </c>
      <c r="AF3" s="650"/>
    </row>
    <row r="4" spans="1:34" s="1" customFormat="1" ht="27" x14ac:dyDescent="0.3">
      <c r="A4" s="653"/>
      <c r="B4" s="651"/>
      <c r="C4" s="651"/>
      <c r="D4" s="651"/>
      <c r="E4" s="56" t="s">
        <v>64</v>
      </c>
      <c r="F4" s="56" t="s">
        <v>65</v>
      </c>
      <c r="G4" s="56" t="s">
        <v>1</v>
      </c>
      <c r="H4" s="56" t="s">
        <v>2</v>
      </c>
      <c r="I4" s="56" t="s">
        <v>3</v>
      </c>
      <c r="J4" s="56" t="s">
        <v>66</v>
      </c>
      <c r="K4" s="56" t="s">
        <v>67</v>
      </c>
      <c r="L4" s="56" t="s">
        <v>4</v>
      </c>
      <c r="M4" s="2" t="s">
        <v>68</v>
      </c>
      <c r="N4" s="2" t="s">
        <v>69</v>
      </c>
      <c r="O4" s="2" t="s">
        <v>72</v>
      </c>
      <c r="P4" s="2" t="s">
        <v>79</v>
      </c>
      <c r="Q4" s="2" t="s">
        <v>105</v>
      </c>
      <c r="R4" s="2" t="s">
        <v>77</v>
      </c>
      <c r="S4" s="2" t="s">
        <v>75</v>
      </c>
      <c r="T4" s="2" t="s">
        <v>76</v>
      </c>
      <c r="U4" s="2" t="s">
        <v>110</v>
      </c>
      <c r="V4" s="59" t="s">
        <v>77</v>
      </c>
      <c r="W4" s="59" t="s">
        <v>75</v>
      </c>
      <c r="X4" s="59" t="s">
        <v>76</v>
      </c>
      <c r="Y4" s="59" t="s">
        <v>110</v>
      </c>
      <c r="Z4" s="647"/>
      <c r="AA4" s="2" t="s">
        <v>77</v>
      </c>
      <c r="AB4" s="2" t="s">
        <v>75</v>
      </c>
      <c r="AC4" s="2" t="s">
        <v>76</v>
      </c>
      <c r="AD4" s="2" t="s">
        <v>110</v>
      </c>
      <c r="AE4" s="2" t="s">
        <v>80</v>
      </c>
      <c r="AF4" s="2" t="s">
        <v>81</v>
      </c>
    </row>
    <row r="5" spans="1:34" x14ac:dyDescent="0.3">
      <c r="A5" s="403">
        <v>1</v>
      </c>
      <c r="B5" s="218">
        <v>1204</v>
      </c>
      <c r="C5" s="4" t="s">
        <v>2320</v>
      </c>
      <c r="D5" s="4">
        <v>2019</v>
      </c>
      <c r="E5" s="4" t="s">
        <v>305</v>
      </c>
      <c r="F5" s="4" t="s">
        <v>306</v>
      </c>
      <c r="G5" s="4">
        <v>45</v>
      </c>
      <c r="H5" s="4">
        <v>1</v>
      </c>
      <c r="I5" s="4" t="s">
        <v>307</v>
      </c>
      <c r="J5" s="4" t="s">
        <v>308</v>
      </c>
      <c r="K5" s="4"/>
      <c r="L5" s="4" t="s">
        <v>343</v>
      </c>
      <c r="M5" s="4" t="s">
        <v>13</v>
      </c>
      <c r="N5" s="4" t="s">
        <v>406</v>
      </c>
      <c r="O5" s="4" t="s">
        <v>358</v>
      </c>
      <c r="P5" s="4">
        <v>2</v>
      </c>
      <c r="Q5" s="220" t="s">
        <v>359</v>
      </c>
      <c r="R5" s="4" t="s">
        <v>423</v>
      </c>
      <c r="S5" s="4" t="s">
        <v>424</v>
      </c>
      <c r="T5" s="4" t="s">
        <v>425</v>
      </c>
      <c r="U5" s="4"/>
      <c r="V5" s="4" t="s">
        <v>58</v>
      </c>
      <c r="W5" s="4" t="s">
        <v>515</v>
      </c>
      <c r="X5" s="4" t="s">
        <v>517</v>
      </c>
      <c r="Y5" s="4"/>
      <c r="Z5" s="4"/>
      <c r="AA5" s="4"/>
      <c r="AB5" s="4"/>
      <c r="AC5" s="4"/>
      <c r="AD5" s="4"/>
      <c r="AE5" s="4">
        <v>1</v>
      </c>
      <c r="AF5" s="4">
        <v>1</v>
      </c>
      <c r="AG5" s="120"/>
    </row>
    <row r="6" spans="1:34" x14ac:dyDescent="0.3">
      <c r="A6" s="404">
        <v>2</v>
      </c>
      <c r="B6" s="218">
        <v>776</v>
      </c>
      <c r="C6" s="4" t="s">
        <v>2321</v>
      </c>
      <c r="D6" s="4">
        <v>2019</v>
      </c>
      <c r="E6" s="4" t="s">
        <v>309</v>
      </c>
      <c r="F6" s="4" t="s">
        <v>46</v>
      </c>
      <c r="G6" s="4">
        <v>33</v>
      </c>
      <c r="H6" s="4">
        <v>2</v>
      </c>
      <c r="I6" s="4" t="s">
        <v>310</v>
      </c>
      <c r="J6" s="4" t="s">
        <v>311</v>
      </c>
      <c r="K6" s="4"/>
      <c r="L6" s="4" t="s">
        <v>344</v>
      </c>
      <c r="M6" s="4" t="s">
        <v>26</v>
      </c>
      <c r="N6" s="4" t="s">
        <v>407</v>
      </c>
      <c r="O6" s="4" t="s">
        <v>360</v>
      </c>
      <c r="P6" s="4">
        <v>2</v>
      </c>
      <c r="Q6" s="4" t="s">
        <v>361</v>
      </c>
      <c r="R6" s="4" t="s">
        <v>426</v>
      </c>
      <c r="S6" s="4" t="s">
        <v>427</v>
      </c>
      <c r="T6" s="4" t="s">
        <v>18</v>
      </c>
      <c r="U6" s="4" t="s">
        <v>115</v>
      </c>
      <c r="V6" s="4" t="s">
        <v>58</v>
      </c>
      <c r="W6" s="4"/>
      <c r="X6" s="4" t="s">
        <v>59</v>
      </c>
      <c r="Y6" s="4"/>
      <c r="Z6" s="4"/>
      <c r="AA6" s="4"/>
      <c r="AB6" s="4"/>
      <c r="AC6" s="4"/>
      <c r="AD6" s="4"/>
      <c r="AE6" s="4">
        <v>1</v>
      </c>
      <c r="AF6" s="4">
        <v>1</v>
      </c>
    </row>
    <row r="7" spans="1:34" x14ac:dyDescent="0.3">
      <c r="A7" s="404">
        <v>3</v>
      </c>
      <c r="B7" s="406">
        <v>228</v>
      </c>
      <c r="C7" s="4" t="s">
        <v>1775</v>
      </c>
      <c r="D7" s="4">
        <v>2017</v>
      </c>
      <c r="E7" s="4" t="s">
        <v>1776</v>
      </c>
      <c r="F7" s="4" t="s">
        <v>9</v>
      </c>
      <c r="G7" s="4">
        <v>34</v>
      </c>
      <c r="H7" s="4">
        <v>2</v>
      </c>
      <c r="I7" s="4" t="s">
        <v>1777</v>
      </c>
      <c r="J7" s="4" t="s">
        <v>1778</v>
      </c>
      <c r="K7" s="4"/>
      <c r="L7" s="4" t="s">
        <v>1779</v>
      </c>
      <c r="M7" s="4" t="s">
        <v>1780</v>
      </c>
      <c r="N7" s="4" t="s">
        <v>1781</v>
      </c>
      <c r="O7" s="4" t="s">
        <v>1782</v>
      </c>
      <c r="P7" s="4">
        <v>1</v>
      </c>
      <c r="Q7" s="4" t="s">
        <v>1783</v>
      </c>
      <c r="R7" s="4" t="s">
        <v>1784</v>
      </c>
      <c r="S7" s="4" t="s">
        <v>1785</v>
      </c>
      <c r="T7" s="4" t="s">
        <v>1786</v>
      </c>
      <c r="U7" s="4" t="s">
        <v>116</v>
      </c>
      <c r="V7" s="4" t="s">
        <v>1787</v>
      </c>
      <c r="W7" s="4"/>
      <c r="X7" s="4" t="s">
        <v>1788</v>
      </c>
      <c r="Y7" s="4"/>
      <c r="Z7" s="4" t="s">
        <v>103</v>
      </c>
      <c r="AA7" s="4"/>
      <c r="AB7" s="4"/>
      <c r="AC7" s="4"/>
      <c r="AD7" s="4"/>
      <c r="AE7" s="4"/>
      <c r="AF7" s="4">
        <v>1</v>
      </c>
      <c r="AG7" s="4">
        <v>1</v>
      </c>
    </row>
    <row r="8" spans="1:34" x14ac:dyDescent="0.3">
      <c r="A8" s="404">
        <v>4</v>
      </c>
      <c r="B8" s="406">
        <v>4560</v>
      </c>
      <c r="C8" s="422" t="s">
        <v>1789</v>
      </c>
      <c r="D8" s="4">
        <v>2017</v>
      </c>
      <c r="E8" s="4" t="s">
        <v>1790</v>
      </c>
      <c r="F8" s="4" t="s">
        <v>618</v>
      </c>
      <c r="G8" s="4">
        <v>103</v>
      </c>
      <c r="H8" s="4">
        <v>4</v>
      </c>
      <c r="I8" s="4" t="s">
        <v>619</v>
      </c>
      <c r="J8" s="4"/>
      <c r="K8" s="4"/>
      <c r="L8" s="4" t="s">
        <v>620</v>
      </c>
      <c r="M8" s="4" t="s">
        <v>17</v>
      </c>
      <c r="N8" s="4" t="s">
        <v>1791</v>
      </c>
      <c r="O8" s="4" t="s">
        <v>1792</v>
      </c>
      <c r="P8" s="4">
        <v>1</v>
      </c>
      <c r="Q8" s="4" t="s">
        <v>1793</v>
      </c>
      <c r="R8" s="4" t="s">
        <v>621</v>
      </c>
      <c r="S8" s="4" t="s">
        <v>1794</v>
      </c>
      <c r="T8" s="4" t="s">
        <v>1795</v>
      </c>
      <c r="U8" s="4"/>
      <c r="V8" s="4" t="s">
        <v>1796</v>
      </c>
      <c r="W8" s="4"/>
      <c r="X8" s="4" t="s">
        <v>1797</v>
      </c>
      <c r="Y8" s="4"/>
      <c r="Z8" s="4" t="s">
        <v>111</v>
      </c>
      <c r="AA8" s="4"/>
      <c r="AB8" s="4"/>
      <c r="AC8" s="4"/>
      <c r="AD8" s="4"/>
      <c r="AE8" s="4"/>
      <c r="AF8" s="4">
        <v>1</v>
      </c>
      <c r="AG8" s="4">
        <v>1</v>
      </c>
    </row>
    <row r="9" spans="1:34" x14ac:dyDescent="0.3">
      <c r="A9" s="404">
        <v>5</v>
      </c>
      <c r="B9" s="218">
        <v>1652</v>
      </c>
      <c r="C9" s="4" t="s">
        <v>2322</v>
      </c>
      <c r="D9" s="4">
        <v>2016</v>
      </c>
      <c r="E9" s="4" t="s">
        <v>312</v>
      </c>
      <c r="F9" s="4" t="s">
        <v>313</v>
      </c>
      <c r="G9" s="4">
        <v>49</v>
      </c>
      <c r="H9" s="4">
        <v>1</v>
      </c>
      <c r="I9" s="4" t="s">
        <v>314</v>
      </c>
      <c r="J9" s="4" t="s">
        <v>315</v>
      </c>
      <c r="K9" s="4"/>
      <c r="L9" s="4" t="s">
        <v>345</v>
      </c>
      <c r="M9" s="4" t="s">
        <v>47</v>
      </c>
      <c r="N9" s="4"/>
      <c r="O9" s="4" t="s">
        <v>367</v>
      </c>
      <c r="P9" s="4">
        <v>2</v>
      </c>
      <c r="Q9" s="4" t="s">
        <v>368</v>
      </c>
      <c r="R9" s="4" t="s">
        <v>439</v>
      </c>
      <c r="S9" s="4" t="s">
        <v>440</v>
      </c>
      <c r="T9" s="4" t="s">
        <v>441</v>
      </c>
      <c r="U9" s="4"/>
      <c r="V9" s="4" t="s">
        <v>58</v>
      </c>
      <c r="W9" s="4"/>
      <c r="X9" s="4" t="s">
        <v>59</v>
      </c>
      <c r="Y9" s="4"/>
      <c r="Z9" s="4"/>
      <c r="AA9" s="4"/>
      <c r="AB9" s="4"/>
      <c r="AC9" s="4"/>
      <c r="AD9" s="4"/>
      <c r="AE9" s="4">
        <v>1</v>
      </c>
      <c r="AF9" s="4">
        <v>1</v>
      </c>
    </row>
    <row r="10" spans="1:34" x14ac:dyDescent="0.3">
      <c r="A10" s="404">
        <v>6</v>
      </c>
      <c r="B10" s="218">
        <v>1083</v>
      </c>
      <c r="C10" s="4" t="s">
        <v>2323</v>
      </c>
      <c r="D10" s="4">
        <v>2016</v>
      </c>
      <c r="E10" s="4" t="s">
        <v>316</v>
      </c>
      <c r="F10" s="4" t="s">
        <v>317</v>
      </c>
      <c r="G10" s="4">
        <v>26</v>
      </c>
      <c r="H10" s="4">
        <v>7</v>
      </c>
      <c r="I10" s="4" t="s">
        <v>318</v>
      </c>
      <c r="J10" s="4" t="s">
        <v>1772</v>
      </c>
      <c r="K10" s="4"/>
      <c r="L10" s="4" t="s">
        <v>346</v>
      </c>
      <c r="M10" s="4" t="s">
        <v>26</v>
      </c>
      <c r="N10" s="4"/>
      <c r="O10" s="4" t="s">
        <v>369</v>
      </c>
      <c r="P10" s="4">
        <v>2</v>
      </c>
      <c r="Q10" s="4" t="s">
        <v>370</v>
      </c>
      <c r="R10" s="4" t="s">
        <v>28</v>
      </c>
      <c r="S10" s="4" t="s">
        <v>442</v>
      </c>
      <c r="T10" s="4" t="s">
        <v>18</v>
      </c>
      <c r="U10" s="4"/>
      <c r="V10" s="4" t="s">
        <v>58</v>
      </c>
      <c r="W10" s="4" t="s">
        <v>515</v>
      </c>
      <c r="X10" s="4" t="s">
        <v>59</v>
      </c>
      <c r="Y10" s="4"/>
      <c r="Z10" s="4"/>
      <c r="AA10" s="4"/>
      <c r="AB10" s="4"/>
      <c r="AC10" s="4"/>
      <c r="AD10" s="4"/>
      <c r="AE10" s="4">
        <v>1</v>
      </c>
      <c r="AF10" s="4">
        <v>1</v>
      </c>
    </row>
    <row r="11" spans="1:34" s="120" customFormat="1" x14ac:dyDescent="0.3">
      <c r="A11" s="404">
        <v>7</v>
      </c>
      <c r="B11" s="406">
        <v>4562</v>
      </c>
      <c r="C11" s="4" t="s">
        <v>1798</v>
      </c>
      <c r="D11" s="4">
        <v>2016</v>
      </c>
      <c r="E11" s="4" t="s">
        <v>1799</v>
      </c>
      <c r="F11" s="4" t="s">
        <v>1800</v>
      </c>
      <c r="G11" s="4">
        <v>8</v>
      </c>
      <c r="H11" s="4">
        <v>8</v>
      </c>
      <c r="I11" s="4" t="s">
        <v>1801</v>
      </c>
      <c r="J11" s="4"/>
      <c r="K11" s="4"/>
      <c r="L11" s="4" t="s">
        <v>1802</v>
      </c>
      <c r="M11" s="4" t="s">
        <v>50</v>
      </c>
      <c r="N11" s="4"/>
      <c r="O11" s="4" t="s">
        <v>1804</v>
      </c>
      <c r="P11" s="4">
        <v>2</v>
      </c>
      <c r="Q11" s="4" t="s">
        <v>1805</v>
      </c>
      <c r="R11" s="4" t="s">
        <v>1806</v>
      </c>
      <c r="S11" s="4" t="s">
        <v>1807</v>
      </c>
      <c r="T11" s="4" t="s">
        <v>18</v>
      </c>
      <c r="U11" s="4" t="s">
        <v>112</v>
      </c>
      <c r="V11" s="4" t="s">
        <v>1808</v>
      </c>
      <c r="W11" s="4"/>
      <c r="X11" s="4" t="s">
        <v>18</v>
      </c>
      <c r="Y11" s="4" t="s">
        <v>113</v>
      </c>
      <c r="Z11" s="4" t="s">
        <v>103</v>
      </c>
      <c r="AA11" s="4"/>
      <c r="AB11" s="4"/>
      <c r="AC11" s="4"/>
      <c r="AD11" s="4"/>
      <c r="AE11" s="4"/>
      <c r="AF11" s="4">
        <v>1</v>
      </c>
      <c r="AG11" s="4">
        <v>1</v>
      </c>
      <c r="AH11"/>
    </row>
    <row r="12" spans="1:34" x14ac:dyDescent="0.3">
      <c r="A12" s="404">
        <v>8</v>
      </c>
      <c r="B12" s="406">
        <v>2782</v>
      </c>
      <c r="C12" s="4" t="s">
        <v>1809</v>
      </c>
      <c r="D12" s="4">
        <v>2015</v>
      </c>
      <c r="E12" s="4" t="s">
        <v>1810</v>
      </c>
      <c r="F12" s="4" t="s">
        <v>1811</v>
      </c>
      <c r="G12" s="4">
        <v>8</v>
      </c>
      <c r="H12" s="4">
        <v>4</v>
      </c>
      <c r="I12" s="4" t="s">
        <v>1812</v>
      </c>
      <c r="J12" s="4" t="s">
        <v>1813</v>
      </c>
      <c r="K12" s="4"/>
      <c r="L12" s="4" t="s">
        <v>1814</v>
      </c>
      <c r="M12" s="4" t="s">
        <v>30</v>
      </c>
      <c r="N12" s="4"/>
      <c r="O12" s="4" t="s">
        <v>1815</v>
      </c>
      <c r="P12" s="4">
        <v>1</v>
      </c>
      <c r="Q12" s="4" t="s">
        <v>1816</v>
      </c>
      <c r="R12" s="4" t="s">
        <v>1817</v>
      </c>
      <c r="S12" s="4" t="s">
        <v>1818</v>
      </c>
      <c r="T12" s="4" t="s">
        <v>54</v>
      </c>
      <c r="U12" s="4"/>
      <c r="V12" s="4" t="s">
        <v>1819</v>
      </c>
      <c r="W12" s="4"/>
      <c r="X12" s="4" t="s">
        <v>1820</v>
      </c>
      <c r="Y12" s="4"/>
      <c r="Z12" s="4" t="s">
        <v>103</v>
      </c>
      <c r="AA12" s="4"/>
      <c r="AB12" s="4"/>
      <c r="AC12" s="4"/>
      <c r="AD12" s="4"/>
      <c r="AE12" s="4"/>
      <c r="AF12" s="4">
        <v>1</v>
      </c>
      <c r="AG12" s="4">
        <v>1</v>
      </c>
    </row>
    <row r="13" spans="1:34" x14ac:dyDescent="0.3">
      <c r="A13" s="404">
        <v>9</v>
      </c>
      <c r="B13" s="218">
        <v>2960</v>
      </c>
      <c r="C13" s="4" t="s">
        <v>2324</v>
      </c>
      <c r="D13" s="4">
        <v>2013</v>
      </c>
      <c r="E13" s="4" t="s">
        <v>322</v>
      </c>
      <c r="F13" s="4" t="s">
        <v>323</v>
      </c>
      <c r="G13" s="4">
        <v>38</v>
      </c>
      <c r="H13" s="4">
        <v>2</v>
      </c>
      <c r="I13" s="4" t="s">
        <v>324</v>
      </c>
      <c r="J13" s="4" t="s">
        <v>325</v>
      </c>
      <c r="K13" s="4"/>
      <c r="L13" s="4" t="s">
        <v>348</v>
      </c>
      <c r="M13" s="4" t="s">
        <v>1686</v>
      </c>
      <c r="N13" s="4" t="s">
        <v>414</v>
      </c>
      <c r="O13" s="4" t="s">
        <v>374</v>
      </c>
      <c r="P13" s="4">
        <v>2</v>
      </c>
      <c r="Q13" s="4" t="s">
        <v>375</v>
      </c>
      <c r="R13" s="4" t="s">
        <v>456</v>
      </c>
      <c r="S13" s="4"/>
      <c r="T13" s="4" t="s">
        <v>31</v>
      </c>
      <c r="U13" s="4"/>
      <c r="V13" s="4" t="s">
        <v>58</v>
      </c>
      <c r="W13" s="4"/>
      <c r="X13" s="4" t="s">
        <v>59</v>
      </c>
      <c r="Y13" s="4"/>
      <c r="Z13" s="4"/>
      <c r="AA13" s="4"/>
      <c r="AB13" s="4"/>
      <c r="AC13" s="4"/>
      <c r="AD13" s="4"/>
      <c r="AE13" s="4">
        <v>1</v>
      </c>
      <c r="AF13" s="4">
        <v>1</v>
      </c>
    </row>
    <row r="14" spans="1:34" x14ac:dyDescent="0.3">
      <c r="A14" s="404">
        <v>10</v>
      </c>
      <c r="B14" s="218">
        <v>3530</v>
      </c>
      <c r="C14" s="4" t="s">
        <v>2325</v>
      </c>
      <c r="D14" s="4">
        <v>2012</v>
      </c>
      <c r="E14" s="4" t="s">
        <v>326</v>
      </c>
      <c r="F14" s="4" t="s">
        <v>327</v>
      </c>
      <c r="G14" s="4">
        <v>13</v>
      </c>
      <c r="H14" s="4">
        <v>1</v>
      </c>
      <c r="I14" s="4" t="s">
        <v>328</v>
      </c>
      <c r="J14" s="4" t="s">
        <v>329</v>
      </c>
      <c r="K14" s="4"/>
      <c r="L14" s="4" t="s">
        <v>349</v>
      </c>
      <c r="M14" s="4" t="s">
        <v>354</v>
      </c>
      <c r="N14" s="4"/>
      <c r="O14" s="4" t="s">
        <v>379</v>
      </c>
      <c r="P14" s="4">
        <v>2</v>
      </c>
      <c r="Q14" s="4" t="s">
        <v>380</v>
      </c>
      <c r="R14" s="4" t="s">
        <v>460</v>
      </c>
      <c r="S14" s="4" t="s">
        <v>461</v>
      </c>
      <c r="T14" s="4" t="s">
        <v>462</v>
      </c>
      <c r="U14" s="4"/>
      <c r="V14" s="4" t="s">
        <v>58</v>
      </c>
      <c r="W14" s="4"/>
      <c r="X14" s="4" t="s">
        <v>59</v>
      </c>
      <c r="Y14" s="4"/>
      <c r="Z14" s="4"/>
      <c r="AA14" s="4"/>
      <c r="AB14" s="4"/>
      <c r="AC14" s="4"/>
      <c r="AD14" s="4"/>
      <c r="AE14" s="4">
        <v>0</v>
      </c>
      <c r="AF14" s="4">
        <v>1</v>
      </c>
    </row>
    <row r="15" spans="1:34" x14ac:dyDescent="0.3">
      <c r="A15" s="404">
        <v>11</v>
      </c>
      <c r="B15" s="356">
        <v>100</v>
      </c>
      <c r="C15" s="253" t="s">
        <v>1775</v>
      </c>
      <c r="D15" s="253">
        <v>2012</v>
      </c>
      <c r="E15" s="253" t="s">
        <v>330</v>
      </c>
      <c r="F15" s="253" t="s">
        <v>323</v>
      </c>
      <c r="G15" s="253">
        <v>37</v>
      </c>
      <c r="H15" s="253">
        <v>2</v>
      </c>
      <c r="I15" s="253" t="s">
        <v>1593</v>
      </c>
      <c r="J15" s="253" t="s">
        <v>1594</v>
      </c>
      <c r="K15" s="253"/>
      <c r="L15" s="253" t="s">
        <v>1595</v>
      </c>
      <c r="M15" s="253" t="s">
        <v>13</v>
      </c>
      <c r="N15" s="253" t="s">
        <v>416</v>
      </c>
      <c r="O15" s="254" t="s">
        <v>382</v>
      </c>
      <c r="P15" s="253">
        <v>2</v>
      </c>
      <c r="Q15" s="253" t="s">
        <v>25</v>
      </c>
      <c r="R15" s="253" t="s">
        <v>465</v>
      </c>
      <c r="S15" s="253" t="s">
        <v>466</v>
      </c>
      <c r="T15" s="643" t="s">
        <v>490</v>
      </c>
      <c r="U15" s="253"/>
      <c r="V15" s="253" t="s">
        <v>58</v>
      </c>
      <c r="W15" s="253"/>
      <c r="X15" s="253" t="s">
        <v>7</v>
      </c>
      <c r="Y15" s="253"/>
      <c r="Z15" s="253"/>
      <c r="AA15" s="408"/>
      <c r="AB15" s="253"/>
      <c r="AC15" s="409"/>
      <c r="AD15" s="253"/>
      <c r="AE15" s="410">
        <v>1</v>
      </c>
      <c r="AF15" s="410">
        <v>1</v>
      </c>
    </row>
    <row r="16" spans="1:34" x14ac:dyDescent="0.3">
      <c r="A16" s="404">
        <v>12</v>
      </c>
      <c r="B16" s="406">
        <v>437</v>
      </c>
      <c r="C16" s="4" t="s">
        <v>1821</v>
      </c>
      <c r="D16" s="4">
        <v>2012</v>
      </c>
      <c r="E16" s="4" t="s">
        <v>1822</v>
      </c>
      <c r="F16" s="4" t="s">
        <v>1823</v>
      </c>
      <c r="G16" s="4" t="s">
        <v>1824</v>
      </c>
      <c r="H16" s="4"/>
      <c r="I16" s="4" t="s">
        <v>1825</v>
      </c>
      <c r="J16" s="4" t="s">
        <v>1826</v>
      </c>
      <c r="K16" s="4"/>
      <c r="L16" s="4" t="s">
        <v>1827</v>
      </c>
      <c r="M16" s="4" t="s">
        <v>13</v>
      </c>
      <c r="N16" s="4"/>
      <c r="O16" s="4" t="s">
        <v>1828</v>
      </c>
      <c r="P16" s="4">
        <v>1</v>
      </c>
      <c r="Q16" s="4" t="s">
        <v>1829</v>
      </c>
      <c r="R16" s="4" t="s">
        <v>1830</v>
      </c>
      <c r="S16" s="4" t="s">
        <v>1831</v>
      </c>
      <c r="T16" s="4" t="s">
        <v>1832</v>
      </c>
      <c r="U16" s="4" t="s">
        <v>115</v>
      </c>
      <c r="V16" s="4" t="s">
        <v>1833</v>
      </c>
      <c r="W16" s="4" t="s">
        <v>1834</v>
      </c>
      <c r="X16" s="4" t="s">
        <v>1835</v>
      </c>
      <c r="Y16" s="4"/>
      <c r="Z16" s="4" t="s">
        <v>103</v>
      </c>
      <c r="AA16" s="4" t="s">
        <v>1836</v>
      </c>
      <c r="AB16" s="4" t="s">
        <v>1837</v>
      </c>
      <c r="AC16" s="4" t="s">
        <v>1838</v>
      </c>
      <c r="AD16" s="4"/>
      <c r="AE16" s="4"/>
      <c r="AF16" s="4">
        <v>1</v>
      </c>
      <c r="AG16" s="4">
        <v>1</v>
      </c>
    </row>
    <row r="17" spans="1:32" x14ac:dyDescent="0.3">
      <c r="A17" s="404">
        <v>13</v>
      </c>
      <c r="B17" s="218">
        <v>706</v>
      </c>
      <c r="C17" s="253" t="s">
        <v>2326</v>
      </c>
      <c r="D17" s="4">
        <v>2009</v>
      </c>
      <c r="E17" s="4" t="s">
        <v>334</v>
      </c>
      <c r="F17" s="4" t="s">
        <v>317</v>
      </c>
      <c r="G17" s="4">
        <v>19</v>
      </c>
      <c r="H17" s="4">
        <v>6</v>
      </c>
      <c r="I17" s="4" t="s">
        <v>320</v>
      </c>
      <c r="J17" s="4" t="s">
        <v>335</v>
      </c>
      <c r="K17" s="4"/>
      <c r="L17" s="4" t="s">
        <v>351</v>
      </c>
      <c r="M17" s="4" t="s">
        <v>50</v>
      </c>
      <c r="N17" s="4"/>
      <c r="O17" s="4" t="s">
        <v>388</v>
      </c>
      <c r="P17" s="4">
        <v>2</v>
      </c>
      <c r="Q17" s="4" t="s">
        <v>389</v>
      </c>
      <c r="R17" s="4" t="s">
        <v>481</v>
      </c>
      <c r="S17" s="4" t="s">
        <v>482</v>
      </c>
      <c r="T17" s="4" t="s">
        <v>483</v>
      </c>
      <c r="U17" s="4"/>
      <c r="V17" s="4" t="s">
        <v>58</v>
      </c>
      <c r="W17" s="4"/>
      <c r="X17" s="4" t="s">
        <v>59</v>
      </c>
      <c r="Y17" s="4"/>
      <c r="Z17" s="407"/>
      <c r="AA17" s="4"/>
      <c r="AB17" s="407"/>
      <c r="AC17" s="4"/>
      <c r="AD17" s="4"/>
      <c r="AE17" s="4">
        <v>1</v>
      </c>
      <c r="AF17" s="4">
        <v>1</v>
      </c>
    </row>
    <row r="18" spans="1:32" x14ac:dyDescent="0.3">
      <c r="A18" s="404">
        <v>14</v>
      </c>
      <c r="B18" s="218">
        <v>1961</v>
      </c>
      <c r="C18" s="4" t="s">
        <v>2327</v>
      </c>
      <c r="D18" s="4">
        <v>2003</v>
      </c>
      <c r="E18" s="4" t="s">
        <v>340</v>
      </c>
      <c r="F18" s="4" t="s">
        <v>336</v>
      </c>
      <c r="G18" s="4">
        <v>126</v>
      </c>
      <c r="H18" s="4">
        <v>5</v>
      </c>
      <c r="I18" s="4" t="s">
        <v>341</v>
      </c>
      <c r="J18" s="4" t="s">
        <v>342</v>
      </c>
      <c r="K18" s="4"/>
      <c r="L18" s="4" t="s">
        <v>353</v>
      </c>
      <c r="M18" s="4" t="s">
        <v>50</v>
      </c>
      <c r="N18" s="4"/>
      <c r="O18" s="4" t="s">
        <v>401</v>
      </c>
      <c r="P18" s="4">
        <v>2</v>
      </c>
      <c r="Q18" s="4" t="s">
        <v>402</v>
      </c>
      <c r="R18" s="4" t="s">
        <v>509</v>
      </c>
      <c r="S18" s="4" t="s">
        <v>510</v>
      </c>
      <c r="T18" s="4" t="s">
        <v>511</v>
      </c>
      <c r="U18" s="4"/>
      <c r="V18" s="4" t="s">
        <v>58</v>
      </c>
      <c r="W18" s="4"/>
      <c r="X18" s="4" t="s">
        <v>535</v>
      </c>
      <c r="Y18" s="4"/>
      <c r="Z18" s="4" t="s">
        <v>794</v>
      </c>
      <c r="AA18" s="4"/>
      <c r="AB18" s="4"/>
      <c r="AC18" s="4"/>
      <c r="AD18" s="4"/>
      <c r="AE18" s="4">
        <v>1</v>
      </c>
      <c r="AF18" s="4">
        <v>1</v>
      </c>
    </row>
    <row r="19" spans="1:32" x14ac:dyDescent="0.3">
      <c r="A19" s="404">
        <v>15</v>
      </c>
      <c r="B19" s="218">
        <v>3531</v>
      </c>
      <c r="C19" s="4" t="s">
        <v>2328</v>
      </c>
      <c r="D19" s="4">
        <v>2003</v>
      </c>
      <c r="E19" s="4" t="s">
        <v>337</v>
      </c>
      <c r="F19" s="4" t="s">
        <v>39</v>
      </c>
      <c r="G19" s="4">
        <v>99</v>
      </c>
      <c r="H19" s="4">
        <v>4</v>
      </c>
      <c r="I19" s="4" t="s">
        <v>338</v>
      </c>
      <c r="J19" s="4" t="s">
        <v>339</v>
      </c>
      <c r="K19" s="4"/>
      <c r="L19" s="4" t="s">
        <v>352</v>
      </c>
      <c r="M19" s="4" t="s">
        <v>50</v>
      </c>
      <c r="N19" s="4"/>
      <c r="O19" s="4" t="s">
        <v>399</v>
      </c>
      <c r="P19" s="4">
        <v>2</v>
      </c>
      <c r="Q19" s="4" t="s">
        <v>400</v>
      </c>
      <c r="R19" s="4" t="s">
        <v>460</v>
      </c>
      <c r="S19" s="4" t="s">
        <v>507</v>
      </c>
      <c r="T19" s="4" t="s">
        <v>508</v>
      </c>
      <c r="U19" s="4"/>
      <c r="V19" s="4" t="s">
        <v>58</v>
      </c>
      <c r="W19" s="4"/>
      <c r="X19" s="4" t="s">
        <v>532</v>
      </c>
      <c r="Y19" s="4"/>
      <c r="Z19" s="4" t="s">
        <v>778</v>
      </c>
      <c r="AA19" s="4"/>
      <c r="AB19" s="4"/>
      <c r="AC19" s="4"/>
      <c r="AD19" s="4"/>
      <c r="AE19" s="4">
        <v>0</v>
      </c>
      <c r="AF19" s="4">
        <v>1</v>
      </c>
    </row>
  </sheetData>
  <sheetProtection algorithmName="SHA-512" hashValue="V3hXMEGwlaFj5x0/OHhTy4t7ncXq3loADRStrTPG1uRgA2nOEmgA1+4+G+93ZVXO0P0ZbM6oRMiFLtIYvoxn5g==" saltValue="MSQ5GjLGFsIxGAatADUhQw==" spinCount="100000" sheet="1" objects="1" scenarios="1" selectLockedCells="1" selectUnlockedCells="1"/>
  <autoFilter ref="A4:AF15">
    <sortState ref="A6:AO17">
      <sortCondition ref="A2:A13"/>
    </sortState>
  </autoFilter>
  <sortState ref="A3:AR17">
    <sortCondition descending="1" ref="D3:D17"/>
    <sortCondition ref="C3:C17"/>
  </sortState>
  <mergeCells count="12">
    <mergeCell ref="Z3:Z4"/>
    <mergeCell ref="AA3:AD3"/>
    <mergeCell ref="AE3:AF3"/>
    <mergeCell ref="V3:Y3"/>
    <mergeCell ref="A3:A4"/>
    <mergeCell ref="B3:B4"/>
    <mergeCell ref="C3:C4"/>
    <mergeCell ref="D3:D4"/>
    <mergeCell ref="E3:L3"/>
    <mergeCell ref="M3:N3"/>
    <mergeCell ref="O3:Q3"/>
    <mergeCell ref="R3:U3"/>
  </mergeCells>
  <phoneticPr fontId="3"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tabSelected="1" zoomScale="85" zoomScaleNormal="85" workbookViewId="0">
      <pane xSplit="10" ySplit="5" topLeftCell="K6" activePane="bottomRight" state="frozen"/>
      <selection activeCell="AE77" sqref="AE77"/>
      <selection pane="topRight" activeCell="AE77" sqref="AE77"/>
      <selection pane="bottomLeft" activeCell="AE77" sqref="AE77"/>
      <selection pane="bottomRight" activeCell="A2" sqref="A2"/>
    </sheetView>
  </sheetViews>
  <sheetFormatPr defaultRowHeight="16.5" x14ac:dyDescent="0.3"/>
  <cols>
    <col min="1" max="1" width="4.5" customWidth="1"/>
    <col min="3" max="5" width="9" customWidth="1"/>
    <col min="6" max="6" width="37.625" customWidth="1"/>
    <col min="7" max="7" width="9" customWidth="1"/>
    <col min="8" max="8" width="11.375" customWidth="1"/>
    <col min="9" max="9" width="9" customWidth="1"/>
    <col min="10" max="12" width="6.75" customWidth="1"/>
  </cols>
  <sheetData>
    <row r="1" spans="1:36" ht="84.75" customHeight="1" x14ac:dyDescent="0.3">
      <c r="A1" s="644" t="s">
        <v>3638</v>
      </c>
    </row>
    <row r="3" spans="1:36" x14ac:dyDescent="0.3">
      <c r="A3" s="662" t="s">
        <v>584</v>
      </c>
      <c r="B3" s="663" t="s">
        <v>82</v>
      </c>
      <c r="C3" s="665" t="s">
        <v>62</v>
      </c>
      <c r="D3" s="665" t="s">
        <v>63</v>
      </c>
      <c r="E3" s="667" t="s">
        <v>83</v>
      </c>
      <c r="F3" s="659" t="s">
        <v>84</v>
      </c>
      <c r="G3" s="660"/>
      <c r="H3" s="660"/>
      <c r="I3" s="660"/>
      <c r="J3" s="660"/>
      <c r="K3" s="660"/>
      <c r="L3" s="661"/>
      <c r="M3" s="692" t="s">
        <v>85</v>
      </c>
      <c r="N3" s="693"/>
      <c r="O3" s="693"/>
      <c r="P3" s="693"/>
      <c r="Q3" s="693"/>
      <c r="R3" s="694"/>
      <c r="S3" s="695" t="s">
        <v>86</v>
      </c>
      <c r="T3" s="696"/>
      <c r="U3" s="696"/>
      <c r="V3" s="696"/>
      <c r="W3" s="696"/>
      <c r="X3" s="697"/>
      <c r="Y3" s="674" t="s">
        <v>87</v>
      </c>
      <c r="Z3" s="665" t="s">
        <v>5</v>
      </c>
      <c r="AA3" s="5"/>
      <c r="AB3" s="681" t="s">
        <v>88</v>
      </c>
      <c r="AC3" s="681"/>
      <c r="AD3" s="681"/>
      <c r="AE3" s="681"/>
      <c r="AF3" s="681"/>
      <c r="AG3" s="681"/>
      <c r="AH3" s="700" t="s">
        <v>87</v>
      </c>
      <c r="AI3" s="700" t="s">
        <v>5</v>
      </c>
      <c r="AJ3" s="5"/>
    </row>
    <row r="4" spans="1:36" x14ac:dyDescent="0.3">
      <c r="A4" s="662"/>
      <c r="B4" s="663"/>
      <c r="C4" s="665"/>
      <c r="D4" s="665"/>
      <c r="E4" s="668"/>
      <c r="F4" s="657" t="s">
        <v>634</v>
      </c>
      <c r="G4" s="670" t="s">
        <v>89</v>
      </c>
      <c r="H4" s="670" t="s">
        <v>90</v>
      </c>
      <c r="I4" s="671" t="s">
        <v>91</v>
      </c>
      <c r="J4" s="672" t="s">
        <v>92</v>
      </c>
      <c r="K4" s="676" t="s">
        <v>118</v>
      </c>
      <c r="L4" s="678" t="s">
        <v>119</v>
      </c>
      <c r="M4" s="698" t="s">
        <v>93</v>
      </c>
      <c r="N4" s="682" t="s">
        <v>94</v>
      </c>
      <c r="O4" s="683"/>
      <c r="P4" s="687" t="s">
        <v>95</v>
      </c>
      <c r="Q4" s="688"/>
      <c r="R4" s="689"/>
      <c r="S4" s="690" t="s">
        <v>96</v>
      </c>
      <c r="T4" s="682" t="s">
        <v>94</v>
      </c>
      <c r="U4" s="683"/>
      <c r="V4" s="684" t="s">
        <v>95</v>
      </c>
      <c r="W4" s="685"/>
      <c r="X4" s="686"/>
      <c r="Y4" s="674"/>
      <c r="Z4" s="665"/>
      <c r="AA4" s="6"/>
      <c r="AB4" s="681" t="s">
        <v>96</v>
      </c>
      <c r="AC4" s="701" t="s">
        <v>94</v>
      </c>
      <c r="AD4" s="701"/>
      <c r="AE4" s="702" t="s">
        <v>95</v>
      </c>
      <c r="AF4" s="702"/>
      <c r="AG4" s="702"/>
      <c r="AH4" s="700"/>
      <c r="AI4" s="700"/>
      <c r="AJ4" s="6"/>
    </row>
    <row r="5" spans="1:36" ht="17.25" thickBot="1" x14ac:dyDescent="0.35">
      <c r="A5" s="662"/>
      <c r="B5" s="664"/>
      <c r="C5" s="666"/>
      <c r="D5" s="666"/>
      <c r="E5" s="669"/>
      <c r="F5" s="658"/>
      <c r="G5" s="657"/>
      <c r="H5" s="657"/>
      <c r="I5" s="657"/>
      <c r="J5" s="673"/>
      <c r="K5" s="677"/>
      <c r="L5" s="679"/>
      <c r="M5" s="699"/>
      <c r="N5" s="7" t="s">
        <v>97</v>
      </c>
      <c r="O5" s="7" t="s">
        <v>98</v>
      </c>
      <c r="P5" s="8" t="s">
        <v>99</v>
      </c>
      <c r="Q5" s="8" t="s">
        <v>100</v>
      </c>
      <c r="R5" s="9" t="s">
        <v>98</v>
      </c>
      <c r="S5" s="691"/>
      <c r="T5" s="7" t="s">
        <v>97</v>
      </c>
      <c r="U5" s="7" t="s">
        <v>98</v>
      </c>
      <c r="V5" s="10" t="s">
        <v>99</v>
      </c>
      <c r="W5" s="10" t="s">
        <v>100</v>
      </c>
      <c r="X5" s="11" t="s">
        <v>101</v>
      </c>
      <c r="Y5" s="675"/>
      <c r="Z5" s="680"/>
      <c r="AA5" s="6"/>
      <c r="AB5" s="681"/>
      <c r="AC5" s="12" t="s">
        <v>97</v>
      </c>
      <c r="AD5" s="12" t="s">
        <v>98</v>
      </c>
      <c r="AE5" s="13" t="s">
        <v>99</v>
      </c>
      <c r="AF5" s="13" t="s">
        <v>100</v>
      </c>
      <c r="AG5" s="13" t="s">
        <v>101</v>
      </c>
      <c r="AH5" s="700"/>
      <c r="AI5" s="700"/>
      <c r="AJ5" s="6"/>
    </row>
    <row r="6" spans="1:36" x14ac:dyDescent="0.3">
      <c r="A6" s="19">
        <v>1</v>
      </c>
      <c r="B6" s="204">
        <v>1204</v>
      </c>
      <c r="C6" s="83" t="s">
        <v>585</v>
      </c>
      <c r="D6" s="83">
        <v>2019</v>
      </c>
      <c r="E6" s="20">
        <v>10</v>
      </c>
      <c r="F6" s="21" t="s">
        <v>635</v>
      </c>
      <c r="G6" s="22"/>
      <c r="H6" s="22"/>
      <c r="I6" s="22"/>
      <c r="J6" s="85">
        <v>2</v>
      </c>
      <c r="K6" s="85">
        <v>4</v>
      </c>
      <c r="L6" s="85"/>
      <c r="M6" s="23" t="s">
        <v>625</v>
      </c>
      <c r="N6" s="22">
        <v>3</v>
      </c>
      <c r="O6" s="22">
        <v>746</v>
      </c>
      <c r="P6" s="16"/>
      <c r="Q6" s="16"/>
      <c r="R6" s="18"/>
      <c r="S6" s="17" t="s">
        <v>626</v>
      </c>
      <c r="T6" s="16">
        <v>4</v>
      </c>
      <c r="U6" s="16">
        <v>739</v>
      </c>
      <c r="V6" s="16"/>
      <c r="W6" s="16"/>
      <c r="X6" s="18"/>
      <c r="Y6" s="63">
        <v>0.62</v>
      </c>
      <c r="Z6" s="22"/>
      <c r="AA6" s="19"/>
      <c r="AB6" s="19"/>
      <c r="AC6" s="19"/>
      <c r="AD6" s="19"/>
      <c r="AE6" s="19"/>
      <c r="AF6" s="19"/>
      <c r="AG6" s="19"/>
      <c r="AH6" s="19"/>
      <c r="AI6" s="19"/>
      <c r="AJ6" s="19"/>
    </row>
    <row r="7" spans="1:36" x14ac:dyDescent="0.3">
      <c r="A7" s="19">
        <v>2</v>
      </c>
      <c r="B7" s="204">
        <v>1204</v>
      </c>
      <c r="C7" s="83" t="s">
        <v>585</v>
      </c>
      <c r="D7" s="83">
        <v>2019</v>
      </c>
      <c r="E7" s="20">
        <v>10</v>
      </c>
      <c r="F7" s="21" t="s">
        <v>622</v>
      </c>
      <c r="G7" s="22"/>
      <c r="H7" s="22"/>
      <c r="I7" s="22"/>
      <c r="J7" s="85">
        <v>2</v>
      </c>
      <c r="K7" s="85">
        <v>5</v>
      </c>
      <c r="L7" s="85"/>
      <c r="M7" s="23" t="s">
        <v>625</v>
      </c>
      <c r="N7" s="22">
        <v>11</v>
      </c>
      <c r="O7" s="22">
        <v>746</v>
      </c>
      <c r="P7" s="22"/>
      <c r="Q7" s="22"/>
      <c r="R7" s="33"/>
      <c r="S7" s="23" t="s">
        <v>626</v>
      </c>
      <c r="T7" s="22">
        <v>9</v>
      </c>
      <c r="U7" s="22">
        <v>739</v>
      </c>
      <c r="V7" s="22"/>
      <c r="W7" s="22"/>
      <c r="X7" s="33"/>
      <c r="Y7" s="63">
        <v>0.98</v>
      </c>
      <c r="Z7" s="22"/>
      <c r="AA7" s="19"/>
      <c r="AB7" s="19"/>
      <c r="AC7" s="19"/>
      <c r="AD7" s="19"/>
      <c r="AE7" s="19"/>
      <c r="AF7" s="19"/>
      <c r="AG7" s="19"/>
      <c r="AH7" s="19"/>
      <c r="AI7" s="19"/>
      <c r="AJ7" s="19"/>
    </row>
    <row r="8" spans="1:36" x14ac:dyDescent="0.3">
      <c r="A8" s="19">
        <v>3</v>
      </c>
      <c r="B8" s="204">
        <v>1204</v>
      </c>
      <c r="C8" s="83" t="s">
        <v>585</v>
      </c>
      <c r="D8" s="83">
        <v>2019</v>
      </c>
      <c r="E8" s="20">
        <v>10</v>
      </c>
      <c r="F8" s="21" t="s">
        <v>624</v>
      </c>
      <c r="G8" s="22"/>
      <c r="H8" s="22"/>
      <c r="I8" s="22"/>
      <c r="J8" s="85">
        <v>2</v>
      </c>
      <c r="K8" s="85">
        <v>5</v>
      </c>
      <c r="L8" s="85"/>
      <c r="M8" s="23" t="s">
        <v>625</v>
      </c>
      <c r="N8" s="22">
        <v>12</v>
      </c>
      <c r="O8" s="22">
        <v>746</v>
      </c>
      <c r="P8" s="22"/>
      <c r="Q8" s="22"/>
      <c r="R8" s="33"/>
      <c r="S8" s="23" t="s">
        <v>626</v>
      </c>
      <c r="T8" s="22">
        <v>10</v>
      </c>
      <c r="U8" s="22">
        <v>739</v>
      </c>
      <c r="V8" s="22"/>
      <c r="W8" s="22"/>
      <c r="X8" s="33"/>
      <c r="Y8" s="63">
        <v>0.68</v>
      </c>
      <c r="Z8" s="22"/>
      <c r="AA8" s="19"/>
      <c r="AB8" s="19"/>
      <c r="AC8" s="19"/>
      <c r="AD8" s="19"/>
      <c r="AE8" s="19"/>
      <c r="AF8" s="19"/>
      <c r="AG8" s="19"/>
      <c r="AH8" s="19"/>
      <c r="AI8" s="19"/>
      <c r="AJ8" s="19"/>
    </row>
    <row r="9" spans="1:36" x14ac:dyDescent="0.3">
      <c r="A9" s="19">
        <v>4</v>
      </c>
      <c r="B9" s="204">
        <v>1204</v>
      </c>
      <c r="C9" s="83" t="s">
        <v>585</v>
      </c>
      <c r="D9" s="83">
        <v>2019</v>
      </c>
      <c r="E9" s="20">
        <v>10</v>
      </c>
      <c r="F9" s="21" t="s">
        <v>623</v>
      </c>
      <c r="G9" s="22"/>
      <c r="H9" s="22"/>
      <c r="I9" s="22"/>
      <c r="J9" s="85">
        <v>2</v>
      </c>
      <c r="K9" s="85">
        <v>5</v>
      </c>
      <c r="L9" s="85"/>
      <c r="M9" s="23" t="s">
        <v>625</v>
      </c>
      <c r="N9" s="22">
        <v>8</v>
      </c>
      <c r="O9" s="22">
        <v>746</v>
      </c>
      <c r="P9" s="22"/>
      <c r="Q9" s="22"/>
      <c r="R9" s="33"/>
      <c r="S9" s="23" t="s">
        <v>626</v>
      </c>
      <c r="T9" s="22">
        <v>11</v>
      </c>
      <c r="U9" s="22">
        <v>739</v>
      </c>
      <c r="V9" s="22"/>
      <c r="W9" s="22"/>
      <c r="X9" s="33"/>
      <c r="Y9" s="63">
        <v>0.53</v>
      </c>
      <c r="Z9" s="22"/>
      <c r="AA9" s="19"/>
      <c r="AB9" s="19"/>
      <c r="AC9" s="19"/>
      <c r="AD9" s="19"/>
      <c r="AE9" s="19"/>
      <c r="AF9" s="19"/>
      <c r="AG9" s="19"/>
      <c r="AH9" s="19"/>
      <c r="AI9" s="19"/>
      <c r="AJ9" s="19"/>
    </row>
    <row r="10" spans="1:36" x14ac:dyDescent="0.3">
      <c r="A10" s="19">
        <v>5</v>
      </c>
      <c r="B10" s="204">
        <v>1204</v>
      </c>
      <c r="C10" s="83" t="s">
        <v>585</v>
      </c>
      <c r="D10" s="83">
        <v>2019</v>
      </c>
      <c r="E10" s="41">
        <v>10</v>
      </c>
      <c r="F10" s="21" t="s">
        <v>633</v>
      </c>
      <c r="G10" s="21"/>
      <c r="H10" s="21"/>
      <c r="I10" s="21"/>
      <c r="J10" s="32">
        <v>2</v>
      </c>
      <c r="K10" s="32">
        <v>6</v>
      </c>
      <c r="L10" s="32"/>
      <c r="M10" s="34" t="s">
        <v>625</v>
      </c>
      <c r="N10" s="21">
        <v>36</v>
      </c>
      <c r="O10" s="21">
        <v>746</v>
      </c>
      <c r="P10" s="21"/>
      <c r="Q10" s="21"/>
      <c r="R10" s="24"/>
      <c r="S10" s="34" t="s">
        <v>626</v>
      </c>
      <c r="T10" s="21">
        <v>42</v>
      </c>
      <c r="U10" s="21">
        <v>739</v>
      </c>
      <c r="V10" s="21"/>
      <c r="W10" s="21"/>
      <c r="X10" s="24"/>
      <c r="Y10" s="223">
        <v>0.22</v>
      </c>
      <c r="Z10" s="21"/>
      <c r="AA10" s="19"/>
      <c r="AB10" s="19"/>
      <c r="AC10" s="19"/>
      <c r="AD10" s="19"/>
      <c r="AE10" s="19"/>
      <c r="AF10" s="19"/>
      <c r="AG10" s="19"/>
      <c r="AH10" s="19"/>
      <c r="AI10" s="19"/>
      <c r="AJ10" s="19"/>
    </row>
    <row r="11" spans="1:36" ht="17.25" thickBot="1" x14ac:dyDescent="0.35">
      <c r="A11" s="19">
        <v>6</v>
      </c>
      <c r="B11" s="257">
        <v>1204</v>
      </c>
      <c r="C11" s="88" t="s">
        <v>585</v>
      </c>
      <c r="D11" s="88">
        <v>2019</v>
      </c>
      <c r="E11" s="62">
        <v>10</v>
      </c>
      <c r="F11" s="29" t="s">
        <v>636</v>
      </c>
      <c r="G11" s="65"/>
      <c r="H11" s="65"/>
      <c r="I11" s="65"/>
      <c r="J11" s="87">
        <v>1</v>
      </c>
      <c r="K11" s="87">
        <v>1</v>
      </c>
      <c r="L11" s="87">
        <v>0</v>
      </c>
      <c r="M11" s="66" t="s">
        <v>625</v>
      </c>
      <c r="N11" s="65">
        <v>20</v>
      </c>
      <c r="O11" s="65">
        <f>746-7</f>
        <v>739</v>
      </c>
      <c r="P11" s="65"/>
      <c r="Q11" s="65"/>
      <c r="R11" s="67"/>
      <c r="S11" s="66" t="s">
        <v>626</v>
      </c>
      <c r="T11" s="65">
        <v>11</v>
      </c>
      <c r="U11" s="65">
        <f>739-6</f>
        <v>733</v>
      </c>
      <c r="V11" s="65"/>
      <c r="W11" s="65"/>
      <c r="X11" s="67"/>
      <c r="Y11" s="215">
        <v>0.16</v>
      </c>
      <c r="Z11" s="65"/>
      <c r="AA11" s="19"/>
      <c r="AB11" s="19"/>
      <c r="AC11" s="19"/>
      <c r="AD11" s="19"/>
      <c r="AE11" s="19"/>
      <c r="AF11" s="19"/>
      <c r="AG11" s="19"/>
      <c r="AH11" s="19"/>
      <c r="AI11" s="19"/>
      <c r="AJ11" s="19"/>
    </row>
    <row r="12" spans="1:36" x14ac:dyDescent="0.3">
      <c r="A12" s="19">
        <v>7</v>
      </c>
      <c r="B12" s="48">
        <v>776</v>
      </c>
      <c r="C12" s="38" t="s">
        <v>1749</v>
      </c>
      <c r="D12" s="260">
        <v>2019</v>
      </c>
      <c r="E12" s="20">
        <v>10</v>
      </c>
      <c r="F12" t="s">
        <v>655</v>
      </c>
      <c r="G12" s="22"/>
      <c r="H12" s="22"/>
      <c r="I12" s="22"/>
      <c r="J12" s="85">
        <v>2</v>
      </c>
      <c r="K12" s="85">
        <v>2</v>
      </c>
      <c r="L12" s="85"/>
      <c r="M12" s="23" t="s">
        <v>652</v>
      </c>
      <c r="N12" s="22">
        <v>11</v>
      </c>
      <c r="O12" s="22">
        <v>47</v>
      </c>
      <c r="P12" s="22"/>
      <c r="Q12" s="22"/>
      <c r="R12" s="33"/>
      <c r="S12" s="23" t="s">
        <v>626</v>
      </c>
      <c r="T12" s="22">
        <v>10</v>
      </c>
      <c r="U12" s="22">
        <v>43</v>
      </c>
      <c r="V12" s="22"/>
      <c r="W12" s="22"/>
      <c r="X12" s="33"/>
      <c r="Y12" s="63" t="s">
        <v>660</v>
      </c>
      <c r="Z12" s="22"/>
      <c r="AA12" s="19"/>
      <c r="AB12" s="19"/>
      <c r="AC12" s="19"/>
      <c r="AD12" s="19"/>
      <c r="AE12" s="19"/>
      <c r="AF12" s="19"/>
      <c r="AG12" s="19"/>
      <c r="AH12" s="19"/>
      <c r="AI12" s="19"/>
      <c r="AJ12" s="19"/>
    </row>
    <row r="13" spans="1:36" x14ac:dyDescent="0.3">
      <c r="A13" s="19">
        <v>8</v>
      </c>
      <c r="B13" s="48">
        <v>776</v>
      </c>
      <c r="C13" s="38" t="s">
        <v>541</v>
      </c>
      <c r="D13" s="260">
        <v>2019</v>
      </c>
      <c r="E13" s="20">
        <v>10</v>
      </c>
      <c r="F13" s="21" t="s">
        <v>656</v>
      </c>
      <c r="G13" s="22"/>
      <c r="H13" s="22"/>
      <c r="I13" s="22"/>
      <c r="J13" s="85">
        <v>2</v>
      </c>
      <c r="K13" s="85">
        <v>2</v>
      </c>
      <c r="L13" s="85"/>
      <c r="M13" s="23" t="s">
        <v>652</v>
      </c>
      <c r="N13" s="22">
        <v>2</v>
      </c>
      <c r="O13" s="22">
        <v>47</v>
      </c>
      <c r="P13" s="22"/>
      <c r="Q13" s="22"/>
      <c r="R13" s="33"/>
      <c r="S13" s="23" t="s">
        <v>626</v>
      </c>
      <c r="T13" s="22">
        <v>4</v>
      </c>
      <c r="U13" s="22">
        <v>43</v>
      </c>
      <c r="V13" s="22"/>
      <c r="W13" s="22"/>
      <c r="X13" s="33"/>
      <c r="Y13" s="63" t="s">
        <v>660</v>
      </c>
      <c r="Z13" s="22"/>
      <c r="AA13" s="19"/>
      <c r="AB13" s="19"/>
      <c r="AC13" s="19"/>
      <c r="AD13" s="19"/>
      <c r="AE13" s="19"/>
      <c r="AF13" s="19"/>
      <c r="AG13" s="19"/>
      <c r="AH13" s="19"/>
      <c r="AI13" s="19"/>
      <c r="AJ13" s="19"/>
    </row>
    <row r="14" spans="1:36" x14ac:dyDescent="0.3">
      <c r="A14" s="19">
        <v>9</v>
      </c>
      <c r="B14" s="204">
        <v>776</v>
      </c>
      <c r="C14" s="40" t="s">
        <v>541</v>
      </c>
      <c r="D14" s="271">
        <v>2019</v>
      </c>
      <c r="E14" s="41">
        <v>10</v>
      </c>
      <c r="F14" s="21" t="s">
        <v>659</v>
      </c>
      <c r="G14" s="21"/>
      <c r="H14" s="21"/>
      <c r="I14" s="21"/>
      <c r="J14" s="32">
        <v>2</v>
      </c>
      <c r="K14" s="32">
        <v>4</v>
      </c>
      <c r="L14" s="32"/>
      <c r="M14" s="34" t="s">
        <v>652</v>
      </c>
      <c r="N14" s="21">
        <v>0</v>
      </c>
      <c r="O14" s="21">
        <v>47</v>
      </c>
      <c r="P14" s="21"/>
      <c r="Q14" s="21"/>
      <c r="R14" s="24"/>
      <c r="S14" s="34" t="s">
        <v>626</v>
      </c>
      <c r="T14" s="21">
        <v>2</v>
      </c>
      <c r="U14" s="21">
        <v>43</v>
      </c>
      <c r="V14" s="21"/>
      <c r="W14" s="21"/>
      <c r="X14" s="24"/>
      <c r="Y14" s="223" t="s">
        <v>660</v>
      </c>
      <c r="Z14" s="21"/>
      <c r="AA14" s="19"/>
      <c r="AB14" s="19"/>
      <c r="AC14" s="19"/>
      <c r="AD14" s="19"/>
      <c r="AE14" s="19"/>
      <c r="AF14" s="19"/>
      <c r="AG14" s="19"/>
      <c r="AH14" s="19"/>
      <c r="AI14" s="19"/>
      <c r="AJ14" s="19"/>
    </row>
    <row r="15" spans="1:36" x14ac:dyDescent="0.3">
      <c r="A15" s="19">
        <v>10</v>
      </c>
      <c r="B15" s="48">
        <v>776</v>
      </c>
      <c r="C15" s="38" t="s">
        <v>1749</v>
      </c>
      <c r="D15" s="260">
        <v>2019</v>
      </c>
      <c r="E15" s="20">
        <v>10</v>
      </c>
      <c r="F15" s="21" t="s">
        <v>657</v>
      </c>
      <c r="G15" s="22"/>
      <c r="H15" s="22"/>
      <c r="I15" s="22"/>
      <c r="J15" s="85">
        <v>1</v>
      </c>
      <c r="K15" s="85">
        <v>3</v>
      </c>
      <c r="L15" s="85"/>
      <c r="M15" s="23" t="s">
        <v>652</v>
      </c>
      <c r="N15" s="22">
        <v>1</v>
      </c>
      <c r="O15" s="22">
        <v>47</v>
      </c>
      <c r="P15" s="22"/>
      <c r="Q15" s="22"/>
      <c r="R15" s="33"/>
      <c r="S15" s="23" t="s">
        <v>626</v>
      </c>
      <c r="T15" s="22">
        <v>4</v>
      </c>
      <c r="U15" s="22">
        <v>43</v>
      </c>
      <c r="V15" s="22"/>
      <c r="W15" s="22"/>
      <c r="X15" s="33"/>
      <c r="Y15" s="63" t="s">
        <v>660</v>
      </c>
      <c r="Z15" s="22"/>
      <c r="AA15" s="19"/>
      <c r="AB15" s="19"/>
      <c r="AC15" s="19"/>
      <c r="AD15" s="19"/>
      <c r="AE15" s="19"/>
      <c r="AF15" s="19"/>
      <c r="AG15" s="19"/>
      <c r="AH15" s="19"/>
      <c r="AI15" s="19"/>
      <c r="AJ15" s="19"/>
    </row>
    <row r="16" spans="1:36" x14ac:dyDescent="0.3">
      <c r="A16" s="19">
        <v>11</v>
      </c>
      <c r="B16" s="48">
        <v>776</v>
      </c>
      <c r="C16" s="38" t="s">
        <v>1749</v>
      </c>
      <c r="D16" s="260">
        <v>2019</v>
      </c>
      <c r="E16" s="20">
        <v>10</v>
      </c>
      <c r="F16" s="22" t="s">
        <v>1750</v>
      </c>
      <c r="G16" s="22"/>
      <c r="H16" s="22"/>
      <c r="I16" s="22"/>
      <c r="J16" s="85">
        <v>1</v>
      </c>
      <c r="K16" s="85">
        <v>2</v>
      </c>
      <c r="L16" s="85"/>
      <c r="M16" s="23" t="s">
        <v>652</v>
      </c>
      <c r="N16" s="22">
        <v>1</v>
      </c>
      <c r="O16" s="22">
        <v>47</v>
      </c>
      <c r="P16" s="22"/>
      <c r="Q16" s="22"/>
      <c r="R16" s="33"/>
      <c r="S16" s="23" t="s">
        <v>626</v>
      </c>
      <c r="T16" s="22">
        <v>0</v>
      </c>
      <c r="U16" s="22">
        <v>43</v>
      </c>
      <c r="V16" s="22"/>
      <c r="W16" s="22"/>
      <c r="X16" s="33"/>
      <c r="Y16" s="63" t="s">
        <v>660</v>
      </c>
      <c r="Z16" s="22"/>
      <c r="AA16" s="19"/>
      <c r="AB16" s="19"/>
      <c r="AC16" s="19"/>
      <c r="AD16" s="19"/>
      <c r="AE16" s="19"/>
      <c r="AF16" s="19"/>
      <c r="AG16" s="19"/>
      <c r="AH16" s="19"/>
      <c r="AI16" s="19"/>
      <c r="AJ16" s="19"/>
    </row>
    <row r="17" spans="1:36" ht="17.25" thickBot="1" x14ac:dyDescent="0.35">
      <c r="A17" s="19">
        <v>12</v>
      </c>
      <c r="B17" s="64">
        <v>776</v>
      </c>
      <c r="C17" s="61" t="s">
        <v>541</v>
      </c>
      <c r="D17" s="272">
        <v>2019</v>
      </c>
      <c r="E17" s="62">
        <v>10</v>
      </c>
      <c r="F17" s="224" t="s">
        <v>658</v>
      </c>
      <c r="G17" s="65"/>
      <c r="H17" s="65"/>
      <c r="I17" s="65"/>
      <c r="J17" s="353" t="s">
        <v>1589</v>
      </c>
      <c r="K17" s="87"/>
      <c r="L17" s="87">
        <v>0</v>
      </c>
      <c r="M17" s="66" t="s">
        <v>652</v>
      </c>
      <c r="N17" s="65">
        <v>2</v>
      </c>
      <c r="O17" s="65">
        <v>47</v>
      </c>
      <c r="P17" s="65"/>
      <c r="Q17" s="65"/>
      <c r="R17" s="67"/>
      <c r="S17" s="66" t="s">
        <v>626</v>
      </c>
      <c r="T17" s="65">
        <v>3</v>
      </c>
      <c r="U17" s="65">
        <v>43</v>
      </c>
      <c r="V17" s="65"/>
      <c r="W17" s="65"/>
      <c r="X17" s="67"/>
      <c r="Y17" s="215" t="s">
        <v>660</v>
      </c>
      <c r="Z17" s="65"/>
      <c r="AA17" s="19"/>
      <c r="AB17" s="19"/>
      <c r="AC17" s="19"/>
      <c r="AD17" s="19"/>
      <c r="AE17" s="19"/>
      <c r="AF17" s="19"/>
      <c r="AG17" s="19"/>
      <c r="AH17" s="19"/>
      <c r="AI17" s="19"/>
      <c r="AJ17" s="19"/>
    </row>
    <row r="18" spans="1:36" x14ac:dyDescent="0.3">
      <c r="A18" s="19">
        <v>13</v>
      </c>
      <c r="B18" s="48">
        <v>1652</v>
      </c>
      <c r="C18" s="38" t="s">
        <v>547</v>
      </c>
      <c r="D18" s="260">
        <v>2016</v>
      </c>
      <c r="E18" s="20">
        <v>10</v>
      </c>
      <c r="F18" s="22" t="s">
        <v>677</v>
      </c>
      <c r="G18" s="22"/>
      <c r="H18" s="22" t="s">
        <v>678</v>
      </c>
      <c r="I18" s="22"/>
      <c r="J18" s="85">
        <v>2</v>
      </c>
      <c r="K18" s="85">
        <v>6</v>
      </c>
      <c r="L18" s="85"/>
      <c r="M18" s="23" t="s">
        <v>666</v>
      </c>
      <c r="N18" s="22">
        <v>1</v>
      </c>
      <c r="O18" s="22">
        <v>27</v>
      </c>
      <c r="P18" s="22"/>
      <c r="Q18" s="22"/>
      <c r="R18" s="33"/>
      <c r="S18" s="23" t="s">
        <v>626</v>
      </c>
      <c r="T18" s="22">
        <v>2</v>
      </c>
      <c r="U18" s="22">
        <v>28</v>
      </c>
      <c r="V18" s="22"/>
      <c r="W18" s="22"/>
      <c r="X18" s="33"/>
      <c r="Y18" s="63">
        <v>1</v>
      </c>
      <c r="Z18" s="22"/>
      <c r="AA18" s="19"/>
      <c r="AB18" s="19"/>
      <c r="AC18" s="19"/>
      <c r="AD18" s="19"/>
      <c r="AE18" s="19"/>
      <c r="AF18" s="19"/>
      <c r="AG18" s="19"/>
      <c r="AH18" s="19"/>
      <c r="AI18" s="19"/>
      <c r="AJ18" s="19"/>
    </row>
    <row r="19" spans="1:36" x14ac:dyDescent="0.3">
      <c r="A19" s="19">
        <v>14</v>
      </c>
      <c r="B19" s="48">
        <v>1652</v>
      </c>
      <c r="C19" s="38" t="s">
        <v>547</v>
      </c>
      <c r="D19" s="260">
        <v>2016</v>
      </c>
      <c r="E19" s="20">
        <v>10</v>
      </c>
      <c r="F19" s="22" t="s">
        <v>676</v>
      </c>
      <c r="G19" s="22"/>
      <c r="H19" s="22"/>
      <c r="I19" s="22"/>
      <c r="J19" s="85">
        <v>2</v>
      </c>
      <c r="K19" s="85">
        <v>6</v>
      </c>
      <c r="L19" s="85"/>
      <c r="M19" s="23" t="s">
        <v>666</v>
      </c>
      <c r="N19" s="22">
        <v>1</v>
      </c>
      <c r="O19" s="22">
        <v>27</v>
      </c>
      <c r="P19" s="22"/>
      <c r="Q19" s="22"/>
      <c r="R19" s="33"/>
      <c r="S19" s="23" t="s">
        <v>626</v>
      </c>
      <c r="T19" s="22">
        <v>1</v>
      </c>
      <c r="U19" s="22">
        <v>28</v>
      </c>
      <c r="V19" s="22"/>
      <c r="W19" s="22"/>
      <c r="X19" s="33"/>
      <c r="Y19" s="63">
        <v>0.4</v>
      </c>
      <c r="Z19" s="22"/>
      <c r="AA19" s="19"/>
      <c r="AB19" s="19"/>
      <c r="AC19" s="19"/>
      <c r="AD19" s="19"/>
      <c r="AE19" s="19"/>
      <c r="AF19" s="19"/>
      <c r="AG19" s="19"/>
      <c r="AH19" s="19"/>
      <c r="AI19" s="19"/>
      <c r="AJ19" s="19"/>
    </row>
    <row r="20" spans="1:36" ht="17.25" thickBot="1" x14ac:dyDescent="0.35">
      <c r="A20" s="19">
        <v>15</v>
      </c>
      <c r="B20" s="257">
        <v>1652</v>
      </c>
      <c r="C20" s="68" t="s">
        <v>1757</v>
      </c>
      <c r="D20" s="273">
        <v>2016</v>
      </c>
      <c r="E20" s="52">
        <v>10</v>
      </c>
      <c r="F20" s="29" t="s">
        <v>1590</v>
      </c>
      <c r="G20" s="29"/>
      <c r="H20" s="29"/>
      <c r="I20" s="29"/>
      <c r="J20" s="35">
        <v>2</v>
      </c>
      <c r="K20" s="35">
        <v>5</v>
      </c>
      <c r="L20" s="35"/>
      <c r="M20" s="36" t="s">
        <v>666</v>
      </c>
      <c r="N20" s="29">
        <v>0</v>
      </c>
      <c r="O20" s="29">
        <v>27</v>
      </c>
      <c r="P20" s="29"/>
      <c r="Q20" s="29"/>
      <c r="R20" s="30"/>
      <c r="S20" s="36" t="s">
        <v>626</v>
      </c>
      <c r="T20" s="29">
        <v>1</v>
      </c>
      <c r="U20" s="29">
        <v>28</v>
      </c>
      <c r="V20" s="29"/>
      <c r="W20" s="29"/>
      <c r="X20" s="30"/>
      <c r="Y20" s="274">
        <v>1</v>
      </c>
      <c r="Z20" s="29"/>
      <c r="AA20" s="19"/>
      <c r="AB20" s="19"/>
      <c r="AC20" s="19"/>
      <c r="AD20" s="19"/>
      <c r="AE20" s="19"/>
      <c r="AF20" s="19"/>
      <c r="AG20" s="19"/>
      <c r="AH20" s="19"/>
      <c r="AI20" s="19"/>
      <c r="AJ20" s="19"/>
    </row>
    <row r="21" spans="1:36" x14ac:dyDescent="0.3">
      <c r="A21" s="19">
        <v>16</v>
      </c>
      <c r="B21" s="48">
        <v>1083</v>
      </c>
      <c r="C21" s="38" t="s">
        <v>548</v>
      </c>
      <c r="D21" s="260">
        <v>2016</v>
      </c>
      <c r="E21" s="20">
        <v>10</v>
      </c>
      <c r="F21" s="22" t="s">
        <v>701</v>
      </c>
      <c r="G21" s="22"/>
      <c r="H21" s="22"/>
      <c r="I21" s="22"/>
      <c r="J21" s="85">
        <v>2</v>
      </c>
      <c r="K21" s="85">
        <v>8</v>
      </c>
      <c r="L21" s="85"/>
      <c r="M21" s="23" t="s">
        <v>693</v>
      </c>
      <c r="N21" s="22">
        <v>0</v>
      </c>
      <c r="O21" s="22">
        <v>26</v>
      </c>
      <c r="P21" s="22"/>
      <c r="Q21" s="22"/>
      <c r="R21" s="33"/>
      <c r="S21" s="23" t="s">
        <v>694</v>
      </c>
      <c r="T21" s="22">
        <v>0</v>
      </c>
      <c r="U21" s="22">
        <v>23</v>
      </c>
      <c r="V21" s="22"/>
      <c r="W21" s="22"/>
      <c r="X21" s="33"/>
      <c r="Y21" s="63" t="s">
        <v>708</v>
      </c>
      <c r="Z21" s="22"/>
      <c r="AA21" s="19"/>
      <c r="AB21" s="19"/>
      <c r="AC21" s="19"/>
      <c r="AD21" s="19"/>
      <c r="AE21" s="19"/>
      <c r="AF21" s="19"/>
      <c r="AG21" s="19"/>
      <c r="AH21" s="19"/>
      <c r="AI21" s="19"/>
      <c r="AJ21" s="19"/>
    </row>
    <row r="22" spans="1:36" x14ac:dyDescent="0.3">
      <c r="A22" s="19">
        <v>17</v>
      </c>
      <c r="B22" s="48">
        <v>1083</v>
      </c>
      <c r="C22" s="38" t="s">
        <v>548</v>
      </c>
      <c r="D22" s="260">
        <v>2016</v>
      </c>
      <c r="E22" s="20">
        <v>10</v>
      </c>
      <c r="F22" s="22" t="s">
        <v>702</v>
      </c>
      <c r="G22" s="22"/>
      <c r="H22" s="22" t="s">
        <v>697</v>
      </c>
      <c r="I22" s="22"/>
      <c r="J22" s="85">
        <v>2</v>
      </c>
      <c r="K22" s="85">
        <v>3</v>
      </c>
      <c r="L22" s="85"/>
      <c r="M22" s="23" t="s">
        <v>693</v>
      </c>
      <c r="N22" s="22">
        <v>1</v>
      </c>
      <c r="O22" s="22">
        <v>26</v>
      </c>
      <c r="P22" s="22"/>
      <c r="Q22" s="22"/>
      <c r="R22" s="33"/>
      <c r="S22" s="23" t="s">
        <v>694</v>
      </c>
      <c r="T22" s="22">
        <v>1</v>
      </c>
      <c r="U22" s="22">
        <v>23</v>
      </c>
      <c r="V22" s="22"/>
      <c r="W22" s="22"/>
      <c r="X22" s="33"/>
      <c r="Y22" s="63" t="s">
        <v>1600</v>
      </c>
      <c r="Z22" s="22"/>
      <c r="AA22" s="19"/>
      <c r="AB22" s="19"/>
      <c r="AC22" s="19"/>
      <c r="AD22" s="19"/>
      <c r="AE22" s="19"/>
      <c r="AF22" s="19"/>
      <c r="AG22" s="19"/>
      <c r="AH22" s="19"/>
      <c r="AI22" s="19"/>
      <c r="AJ22" s="19"/>
    </row>
    <row r="23" spans="1:36" x14ac:dyDescent="0.3">
      <c r="A23" s="19">
        <v>18</v>
      </c>
      <c r="B23" s="48">
        <v>1083</v>
      </c>
      <c r="C23" s="38" t="s">
        <v>1754</v>
      </c>
      <c r="D23" s="260">
        <v>2016</v>
      </c>
      <c r="E23" s="20">
        <v>10</v>
      </c>
      <c r="F23" s="22" t="s">
        <v>703</v>
      </c>
      <c r="G23" s="22"/>
      <c r="H23" s="22"/>
      <c r="I23" s="22"/>
      <c r="J23" s="85">
        <v>1</v>
      </c>
      <c r="K23" s="85">
        <v>3</v>
      </c>
      <c r="L23" s="85"/>
      <c r="M23" s="23" t="s">
        <v>693</v>
      </c>
      <c r="N23" s="22">
        <v>0</v>
      </c>
      <c r="O23" s="22">
        <v>26</v>
      </c>
      <c r="P23" s="22"/>
      <c r="Q23" s="22"/>
      <c r="R23" s="33"/>
      <c r="S23" s="23" t="s">
        <v>694</v>
      </c>
      <c r="T23" s="22">
        <v>0</v>
      </c>
      <c r="U23" s="22">
        <v>23</v>
      </c>
      <c r="V23" s="22"/>
      <c r="W23" s="22"/>
      <c r="X23" s="33"/>
      <c r="Y23" s="63" t="s">
        <v>708</v>
      </c>
      <c r="Z23" s="22"/>
      <c r="AA23" s="19"/>
      <c r="AB23" s="19"/>
      <c r="AC23" s="19"/>
      <c r="AD23" s="19"/>
      <c r="AE23" s="19"/>
      <c r="AF23" s="19"/>
      <c r="AG23" s="19"/>
      <c r="AH23" s="19"/>
      <c r="AI23" s="19"/>
      <c r="AJ23" s="19"/>
    </row>
    <row r="24" spans="1:36" x14ac:dyDescent="0.3">
      <c r="A24" s="19">
        <v>19</v>
      </c>
      <c r="B24" s="48">
        <v>1083</v>
      </c>
      <c r="C24" s="38" t="s">
        <v>548</v>
      </c>
      <c r="D24" s="260">
        <v>2016</v>
      </c>
      <c r="E24" s="43">
        <v>10</v>
      </c>
      <c r="F24" s="44" t="s">
        <v>705</v>
      </c>
      <c r="G24" s="44"/>
      <c r="H24" s="22" t="s">
        <v>706</v>
      </c>
      <c r="I24" s="44"/>
      <c r="J24" s="5">
        <v>1</v>
      </c>
      <c r="K24" s="85">
        <v>3</v>
      </c>
      <c r="L24" s="5"/>
      <c r="M24" s="69" t="s">
        <v>704</v>
      </c>
      <c r="N24" s="44">
        <v>0</v>
      </c>
      <c r="O24" s="44">
        <v>26</v>
      </c>
      <c r="P24" s="44"/>
      <c r="Q24" s="44"/>
      <c r="R24" s="70"/>
      <c r="S24" s="69" t="s">
        <v>694</v>
      </c>
      <c r="T24" s="44">
        <v>1</v>
      </c>
      <c r="U24" s="44">
        <v>23</v>
      </c>
      <c r="V24" s="44"/>
      <c r="W24" s="44"/>
      <c r="X24" s="70"/>
      <c r="Y24" s="63" t="s">
        <v>1600</v>
      </c>
      <c r="Z24" s="44"/>
      <c r="AA24" s="19"/>
      <c r="AB24" s="19"/>
      <c r="AC24" s="19"/>
      <c r="AD24" s="19"/>
      <c r="AE24" s="19"/>
      <c r="AF24" s="19"/>
      <c r="AG24" s="19"/>
      <c r="AH24" s="19"/>
      <c r="AI24" s="19"/>
      <c r="AJ24" s="19"/>
    </row>
    <row r="25" spans="1:36" x14ac:dyDescent="0.3">
      <c r="A25" s="19">
        <v>20</v>
      </c>
      <c r="B25" s="48">
        <v>1083</v>
      </c>
      <c r="C25" s="38" t="s">
        <v>1754</v>
      </c>
      <c r="D25" s="260">
        <v>2016</v>
      </c>
      <c r="E25" s="41">
        <v>10</v>
      </c>
      <c r="F25" s="21" t="s">
        <v>707</v>
      </c>
      <c r="G25" s="44"/>
      <c r="H25" s="21" t="s">
        <v>697</v>
      </c>
      <c r="I25" s="47"/>
      <c r="J25" s="41">
        <v>2</v>
      </c>
      <c r="K25" s="41">
        <v>2</v>
      </c>
      <c r="L25" s="21"/>
      <c r="M25" s="21" t="s">
        <v>704</v>
      </c>
      <c r="N25" s="219">
        <v>15</v>
      </c>
      <c r="O25" s="219">
        <v>26</v>
      </c>
      <c r="P25" s="219"/>
      <c r="Q25" s="219"/>
      <c r="R25" s="219"/>
      <c r="S25" s="21" t="s">
        <v>694</v>
      </c>
      <c r="T25" s="219">
        <v>18</v>
      </c>
      <c r="U25" s="219">
        <v>23</v>
      </c>
      <c r="V25" s="4" t="s">
        <v>1596</v>
      </c>
      <c r="W25" s="4"/>
      <c r="X25" s="4"/>
      <c r="Y25" s="63" t="s">
        <v>1600</v>
      </c>
      <c r="Z25" s="4"/>
    </row>
    <row r="26" spans="1:36" ht="17.25" thickBot="1" x14ac:dyDescent="0.35">
      <c r="A26" s="19">
        <v>21</v>
      </c>
      <c r="B26" s="257">
        <v>1083</v>
      </c>
      <c r="C26" s="68" t="s">
        <v>548</v>
      </c>
      <c r="D26" s="273">
        <v>2016</v>
      </c>
      <c r="E26" s="52">
        <v>10</v>
      </c>
      <c r="F26" s="29" t="s">
        <v>709</v>
      </c>
      <c r="G26" s="29"/>
      <c r="H26" s="29" t="s">
        <v>710</v>
      </c>
      <c r="I26" s="29"/>
      <c r="J26" s="145">
        <v>2</v>
      </c>
      <c r="K26" s="35">
        <v>2</v>
      </c>
      <c r="L26" s="35"/>
      <c r="M26" s="36" t="s">
        <v>704</v>
      </c>
      <c r="N26" s="29">
        <v>1</v>
      </c>
      <c r="O26" s="29">
        <v>26</v>
      </c>
      <c r="P26" s="29"/>
      <c r="Q26" s="29"/>
      <c r="R26" s="30"/>
      <c r="S26" s="36" t="s">
        <v>694</v>
      </c>
      <c r="T26" s="29">
        <v>1</v>
      </c>
      <c r="U26" s="29">
        <v>23</v>
      </c>
      <c r="V26" s="29"/>
      <c r="W26" s="29"/>
      <c r="X26" s="30"/>
      <c r="Y26" s="274" t="s">
        <v>1599</v>
      </c>
      <c r="Z26" s="29"/>
      <c r="AA26" s="19"/>
      <c r="AB26" s="19"/>
      <c r="AC26" s="19"/>
      <c r="AD26" s="19"/>
      <c r="AE26" s="19"/>
      <c r="AF26" s="19"/>
      <c r="AG26" s="19"/>
      <c r="AH26" s="19"/>
      <c r="AI26" s="19"/>
      <c r="AJ26" s="19"/>
    </row>
    <row r="27" spans="1:36" x14ac:dyDescent="0.3">
      <c r="A27" s="19">
        <v>22</v>
      </c>
      <c r="B27" s="77">
        <v>2960</v>
      </c>
      <c r="C27" s="38" t="s">
        <v>554</v>
      </c>
      <c r="D27" s="38">
        <v>2013</v>
      </c>
      <c r="E27" s="20">
        <v>10</v>
      </c>
      <c r="F27" s="225" t="s">
        <v>747</v>
      </c>
      <c r="G27" s="22" t="s">
        <v>748</v>
      </c>
      <c r="H27" s="22" t="s">
        <v>697</v>
      </c>
      <c r="I27" s="22"/>
      <c r="J27" s="128">
        <v>2</v>
      </c>
      <c r="K27" s="128">
        <v>2</v>
      </c>
      <c r="L27" s="128"/>
      <c r="M27" s="23" t="s">
        <v>749</v>
      </c>
      <c r="N27" s="22"/>
      <c r="O27" s="22"/>
      <c r="P27" s="22" t="s">
        <v>750</v>
      </c>
      <c r="Q27" s="22"/>
      <c r="R27" s="33">
        <v>44</v>
      </c>
      <c r="S27" s="23" t="s">
        <v>58</v>
      </c>
      <c r="T27" s="22"/>
      <c r="U27" s="22"/>
      <c r="V27" s="22" t="s">
        <v>750</v>
      </c>
      <c r="W27" s="22"/>
      <c r="X27" s="33">
        <v>41</v>
      </c>
      <c r="Y27" s="39" t="s">
        <v>700</v>
      </c>
      <c r="Z27" s="22"/>
      <c r="AA27" s="19"/>
      <c r="AB27" s="19"/>
      <c r="AC27" s="19"/>
      <c r="AD27" s="19"/>
      <c r="AE27" s="19"/>
      <c r="AF27" s="19"/>
      <c r="AG27" s="19"/>
      <c r="AH27" s="19"/>
      <c r="AI27" s="19"/>
      <c r="AJ27" s="19"/>
    </row>
    <row r="28" spans="1:36" x14ac:dyDescent="0.3">
      <c r="A28" s="19">
        <v>23</v>
      </c>
      <c r="B28" s="77">
        <v>2960</v>
      </c>
      <c r="C28" s="38" t="s">
        <v>1751</v>
      </c>
      <c r="D28" s="38">
        <v>2013</v>
      </c>
      <c r="E28" s="20">
        <v>10</v>
      </c>
      <c r="F28" s="225" t="s">
        <v>751</v>
      </c>
      <c r="G28" s="22"/>
      <c r="H28" s="22"/>
      <c r="I28" s="22"/>
      <c r="J28" s="128">
        <v>1</v>
      </c>
      <c r="K28" s="128">
        <v>2</v>
      </c>
      <c r="L28" s="128"/>
      <c r="M28" s="23" t="s">
        <v>749</v>
      </c>
      <c r="N28" s="22">
        <v>4</v>
      </c>
      <c r="O28" s="22">
        <v>44</v>
      </c>
      <c r="P28" s="22"/>
      <c r="Q28" s="22"/>
      <c r="R28" s="33"/>
      <c r="S28" s="23" t="s">
        <v>58</v>
      </c>
      <c r="T28" s="22">
        <v>0</v>
      </c>
      <c r="U28" s="22">
        <v>41</v>
      </c>
      <c r="V28" s="22"/>
      <c r="W28" s="22"/>
      <c r="X28" s="33"/>
      <c r="Y28" s="39">
        <v>0.11700000000000001</v>
      </c>
      <c r="Z28" s="22"/>
      <c r="AA28" s="19"/>
      <c r="AB28" s="19"/>
      <c r="AC28" s="19"/>
      <c r="AD28" s="19"/>
      <c r="AE28" s="19"/>
      <c r="AF28" s="19"/>
      <c r="AG28" s="19"/>
      <c r="AH28" s="19"/>
      <c r="AI28" s="19"/>
      <c r="AJ28" s="19"/>
    </row>
    <row r="29" spans="1:36" x14ac:dyDescent="0.3">
      <c r="A29" s="19">
        <v>24</v>
      </c>
      <c r="B29" s="77">
        <v>2960</v>
      </c>
      <c r="C29" s="38" t="s">
        <v>554</v>
      </c>
      <c r="D29" s="38">
        <v>2013</v>
      </c>
      <c r="E29" s="20">
        <v>10</v>
      </c>
      <c r="F29" s="225" t="s">
        <v>752</v>
      </c>
      <c r="G29" s="22"/>
      <c r="H29" s="22"/>
      <c r="I29" s="22"/>
      <c r="J29" s="128">
        <v>1</v>
      </c>
      <c r="K29" s="128">
        <v>2</v>
      </c>
      <c r="L29" s="128"/>
      <c r="M29" s="23" t="s">
        <v>749</v>
      </c>
      <c r="N29" s="22">
        <v>3</v>
      </c>
      <c r="O29" s="22">
        <v>44</v>
      </c>
      <c r="P29" s="22"/>
      <c r="Q29" s="22"/>
      <c r="R29" s="33"/>
      <c r="S29" s="23" t="s">
        <v>58</v>
      </c>
      <c r="T29" s="22">
        <v>0</v>
      </c>
      <c r="U29" s="22">
        <v>41</v>
      </c>
      <c r="V29" s="22"/>
      <c r="W29" s="22"/>
      <c r="X29" s="33"/>
      <c r="Y29" s="39">
        <v>0.24199999999999999</v>
      </c>
      <c r="Z29" s="22"/>
      <c r="AA29" s="19"/>
      <c r="AB29" s="19"/>
      <c r="AC29" s="19"/>
      <c r="AD29" s="19"/>
      <c r="AE29" s="19"/>
      <c r="AF29" s="19"/>
      <c r="AG29" s="19"/>
      <c r="AH29" s="19"/>
      <c r="AI29" s="19"/>
      <c r="AJ29" s="19"/>
    </row>
    <row r="30" spans="1:36" x14ac:dyDescent="0.3">
      <c r="A30" s="19">
        <v>25</v>
      </c>
      <c r="B30" s="77">
        <v>2960</v>
      </c>
      <c r="C30" s="38" t="s">
        <v>554</v>
      </c>
      <c r="D30" s="38">
        <v>2013</v>
      </c>
      <c r="E30" s="20">
        <v>10</v>
      </c>
      <c r="F30" s="225" t="s">
        <v>753</v>
      </c>
      <c r="G30" s="22"/>
      <c r="H30" s="22"/>
      <c r="I30" s="22"/>
      <c r="J30" s="128">
        <v>2</v>
      </c>
      <c r="K30" s="128">
        <v>8</v>
      </c>
      <c r="L30" s="128"/>
      <c r="M30" s="23" t="s">
        <v>749</v>
      </c>
      <c r="N30" s="22">
        <v>0</v>
      </c>
      <c r="O30" s="22">
        <v>44</v>
      </c>
      <c r="P30" s="22"/>
      <c r="Q30" s="22"/>
      <c r="R30" s="33"/>
      <c r="S30" s="23" t="s">
        <v>58</v>
      </c>
      <c r="T30" s="22">
        <v>0</v>
      </c>
      <c r="U30" s="22">
        <v>41</v>
      </c>
      <c r="V30" s="22"/>
      <c r="W30" s="22"/>
      <c r="X30" s="33"/>
      <c r="Y30" s="39" t="s">
        <v>708</v>
      </c>
      <c r="Z30" s="22"/>
      <c r="AA30" s="19"/>
      <c r="AB30" s="19"/>
      <c r="AC30" s="19"/>
      <c r="AD30" s="19"/>
      <c r="AE30" s="19"/>
      <c r="AF30" s="19"/>
      <c r="AG30" s="19"/>
      <c r="AH30" s="19"/>
      <c r="AI30" s="19"/>
      <c r="AJ30" s="19"/>
    </row>
    <row r="31" spans="1:36" x14ac:dyDescent="0.3">
      <c r="A31" s="19">
        <v>26</v>
      </c>
      <c r="B31" s="77">
        <v>2960</v>
      </c>
      <c r="C31" s="38" t="s">
        <v>554</v>
      </c>
      <c r="D31" s="38">
        <v>2013</v>
      </c>
      <c r="E31" s="20">
        <v>10</v>
      </c>
      <c r="F31" s="225" t="s">
        <v>755</v>
      </c>
      <c r="G31" s="22"/>
      <c r="H31" s="22"/>
      <c r="I31" s="22"/>
      <c r="J31" s="128">
        <v>2</v>
      </c>
      <c r="K31" s="128">
        <v>3</v>
      </c>
      <c r="L31" s="128"/>
      <c r="M31" s="23" t="s">
        <v>749</v>
      </c>
      <c r="N31" s="22">
        <v>0</v>
      </c>
      <c r="O31" s="22">
        <v>44</v>
      </c>
      <c r="P31" s="22"/>
      <c r="Q31" s="22"/>
      <c r="R31" s="33"/>
      <c r="S31" s="23" t="s">
        <v>58</v>
      </c>
      <c r="T31" s="22">
        <v>0</v>
      </c>
      <c r="U31" s="22">
        <v>41</v>
      </c>
      <c r="V31" s="22"/>
      <c r="W31" s="22"/>
      <c r="X31" s="33"/>
      <c r="Y31" s="39" t="s">
        <v>708</v>
      </c>
      <c r="Z31" s="22"/>
      <c r="AA31" s="19"/>
      <c r="AB31" s="19"/>
      <c r="AC31" s="19"/>
      <c r="AD31" s="19"/>
      <c r="AE31" s="19"/>
      <c r="AF31" s="19"/>
      <c r="AG31" s="19"/>
      <c r="AH31" s="19"/>
      <c r="AI31" s="19"/>
      <c r="AJ31" s="19"/>
    </row>
    <row r="32" spans="1:36" x14ac:dyDescent="0.3">
      <c r="A32" s="19">
        <v>27</v>
      </c>
      <c r="B32" s="77">
        <v>2960</v>
      </c>
      <c r="C32" s="38" t="s">
        <v>554</v>
      </c>
      <c r="D32" s="38">
        <v>2013</v>
      </c>
      <c r="E32" s="20">
        <v>10</v>
      </c>
      <c r="F32" s="225" t="s">
        <v>756</v>
      </c>
      <c r="G32" s="22"/>
      <c r="H32" s="22"/>
      <c r="I32" s="22"/>
      <c r="J32" s="128">
        <v>2</v>
      </c>
      <c r="K32" s="128">
        <v>7</v>
      </c>
      <c r="L32" s="128"/>
      <c r="M32" s="23" t="s">
        <v>749</v>
      </c>
      <c r="N32" s="22">
        <v>0</v>
      </c>
      <c r="O32" s="22">
        <v>44</v>
      </c>
      <c r="P32" s="22"/>
      <c r="Q32" s="22"/>
      <c r="R32" s="33"/>
      <c r="S32" s="23" t="s">
        <v>58</v>
      </c>
      <c r="T32" s="22">
        <v>1</v>
      </c>
      <c r="U32" s="22">
        <v>41</v>
      </c>
      <c r="V32" s="22"/>
      <c r="W32" s="22"/>
      <c r="X32" s="33"/>
      <c r="Y32" s="39">
        <v>0.48199999999999998</v>
      </c>
      <c r="Z32" s="22"/>
      <c r="AA32" s="19"/>
      <c r="AB32" s="19"/>
      <c r="AC32" s="19"/>
      <c r="AD32" s="19"/>
      <c r="AE32" s="19"/>
      <c r="AF32" s="19"/>
      <c r="AG32" s="19"/>
      <c r="AH32" s="19"/>
      <c r="AI32" s="19"/>
      <c r="AJ32" s="19"/>
    </row>
    <row r="33" spans="1:36" x14ac:dyDescent="0.3">
      <c r="A33" s="19">
        <v>28</v>
      </c>
      <c r="B33" s="77">
        <v>2960</v>
      </c>
      <c r="C33" s="38" t="s">
        <v>554</v>
      </c>
      <c r="D33" s="38">
        <v>2013</v>
      </c>
      <c r="E33" s="20">
        <v>10</v>
      </c>
      <c r="F33" s="225" t="s">
        <v>754</v>
      </c>
      <c r="G33" s="22"/>
      <c r="H33" s="22"/>
      <c r="I33" s="22"/>
      <c r="J33" s="128">
        <v>2</v>
      </c>
      <c r="K33" s="128">
        <v>4</v>
      </c>
      <c r="L33" s="128"/>
      <c r="M33" s="23" t="s">
        <v>749</v>
      </c>
      <c r="N33" s="22">
        <v>0</v>
      </c>
      <c r="O33" s="22">
        <v>44</v>
      </c>
      <c r="P33" s="22"/>
      <c r="Q33" s="22"/>
      <c r="R33" s="33"/>
      <c r="S33" s="23" t="s">
        <v>58</v>
      </c>
      <c r="T33" s="22">
        <v>0</v>
      </c>
      <c r="U33" s="22">
        <v>41</v>
      </c>
      <c r="V33" s="22"/>
      <c r="W33" s="22"/>
      <c r="X33" s="33"/>
      <c r="Y33" s="39" t="s">
        <v>708</v>
      </c>
      <c r="Z33" s="22"/>
      <c r="AA33" s="19"/>
      <c r="AB33" s="19"/>
      <c r="AC33" s="19"/>
      <c r="AD33" s="19"/>
      <c r="AE33" s="19"/>
      <c r="AF33" s="19"/>
      <c r="AG33" s="19"/>
      <c r="AH33" s="19"/>
      <c r="AI33" s="19"/>
      <c r="AJ33" s="19"/>
    </row>
    <row r="34" spans="1:36" x14ac:dyDescent="0.3">
      <c r="A34" s="19">
        <v>29</v>
      </c>
      <c r="B34" s="77">
        <v>2960</v>
      </c>
      <c r="C34" s="38" t="s">
        <v>554</v>
      </c>
      <c r="D34" s="38">
        <v>2013</v>
      </c>
      <c r="E34" s="20">
        <v>10</v>
      </c>
      <c r="F34" s="225" t="s">
        <v>1592</v>
      </c>
      <c r="G34" s="22"/>
      <c r="H34" s="22"/>
      <c r="I34" s="22"/>
      <c r="J34" s="128">
        <v>2</v>
      </c>
      <c r="K34" s="128">
        <v>5</v>
      </c>
      <c r="L34" s="128"/>
      <c r="M34" s="23" t="s">
        <v>749</v>
      </c>
      <c r="N34" s="22">
        <v>9</v>
      </c>
      <c r="O34" s="22">
        <v>44</v>
      </c>
      <c r="P34" s="22"/>
      <c r="Q34" s="22"/>
      <c r="R34" s="33"/>
      <c r="S34" s="23" t="s">
        <v>58</v>
      </c>
      <c r="T34" s="22">
        <v>14</v>
      </c>
      <c r="U34" s="22">
        <v>41</v>
      </c>
      <c r="V34" s="22"/>
      <c r="W34" s="22"/>
      <c r="X34" s="33"/>
      <c r="Y34" s="39">
        <v>0.222</v>
      </c>
      <c r="Z34" s="22"/>
      <c r="AA34" s="19"/>
      <c r="AB34" s="19"/>
      <c r="AC34" s="19"/>
      <c r="AD34" s="19"/>
      <c r="AE34" s="19"/>
      <c r="AF34" s="19"/>
      <c r="AG34" s="19"/>
      <c r="AH34" s="19"/>
      <c r="AI34" s="19"/>
      <c r="AJ34" s="19"/>
    </row>
    <row r="35" spans="1:36" x14ac:dyDescent="0.3">
      <c r="A35" s="19">
        <v>30</v>
      </c>
      <c r="B35" s="77">
        <v>2960</v>
      </c>
      <c r="C35" s="38" t="s">
        <v>554</v>
      </c>
      <c r="D35" s="38">
        <v>2013</v>
      </c>
      <c r="E35" s="20">
        <v>10</v>
      </c>
      <c r="F35" s="225" t="s">
        <v>757</v>
      </c>
      <c r="G35" s="22"/>
      <c r="H35" s="22"/>
      <c r="I35" s="22"/>
      <c r="J35" s="128">
        <v>2</v>
      </c>
      <c r="K35" s="128">
        <v>5</v>
      </c>
      <c r="L35" s="128"/>
      <c r="M35" s="23" t="s">
        <v>749</v>
      </c>
      <c r="N35" s="22">
        <v>3</v>
      </c>
      <c r="O35" s="22">
        <v>44</v>
      </c>
      <c r="P35" s="22"/>
      <c r="Q35" s="22"/>
      <c r="R35" s="33"/>
      <c r="S35" s="23" t="s">
        <v>58</v>
      </c>
      <c r="T35" s="22">
        <v>3</v>
      </c>
      <c r="U35" s="22">
        <v>41</v>
      </c>
      <c r="V35" s="22"/>
      <c r="W35" s="22"/>
      <c r="X35" s="33"/>
      <c r="Y35" s="39">
        <v>1</v>
      </c>
      <c r="Z35" s="22"/>
      <c r="AA35" s="19"/>
      <c r="AB35" s="19"/>
      <c r="AC35" s="19"/>
      <c r="AD35" s="19"/>
      <c r="AE35" s="19"/>
      <c r="AF35" s="19"/>
      <c r="AG35" s="19"/>
      <c r="AH35" s="19"/>
      <c r="AI35" s="19"/>
      <c r="AJ35" s="19"/>
    </row>
    <row r="36" spans="1:36" x14ac:dyDescent="0.3">
      <c r="A36" s="19">
        <v>31</v>
      </c>
      <c r="B36" s="77">
        <v>2960</v>
      </c>
      <c r="C36" s="38" t="s">
        <v>554</v>
      </c>
      <c r="D36" s="38">
        <v>2013</v>
      </c>
      <c r="E36" s="20">
        <v>10</v>
      </c>
      <c r="F36" s="225" t="s">
        <v>758</v>
      </c>
      <c r="G36" s="22"/>
      <c r="H36" s="22"/>
      <c r="I36" s="22"/>
      <c r="J36" s="128">
        <v>2</v>
      </c>
      <c r="K36" s="128">
        <v>5</v>
      </c>
      <c r="L36" s="128"/>
      <c r="M36" s="23" t="s">
        <v>749</v>
      </c>
      <c r="N36" s="22">
        <v>0</v>
      </c>
      <c r="O36" s="22">
        <v>44</v>
      </c>
      <c r="P36" s="22"/>
      <c r="Q36" s="22"/>
      <c r="R36" s="33"/>
      <c r="S36" s="23" t="s">
        <v>58</v>
      </c>
      <c r="T36" s="22">
        <v>0</v>
      </c>
      <c r="U36" s="22">
        <v>41</v>
      </c>
      <c r="V36" s="22"/>
      <c r="W36" s="22"/>
      <c r="X36" s="33"/>
      <c r="Y36" s="39" t="s">
        <v>708</v>
      </c>
      <c r="Z36" s="22"/>
      <c r="AA36" s="19"/>
      <c r="AB36" s="19"/>
      <c r="AC36" s="19"/>
      <c r="AD36" s="19"/>
      <c r="AE36" s="19"/>
      <c r="AF36" s="19"/>
      <c r="AG36" s="19"/>
      <c r="AH36" s="19"/>
      <c r="AI36" s="19"/>
      <c r="AJ36" s="19"/>
    </row>
    <row r="37" spans="1:36" x14ac:dyDescent="0.3">
      <c r="A37" s="19">
        <v>32</v>
      </c>
      <c r="B37" s="77">
        <v>2960</v>
      </c>
      <c r="C37" s="38" t="s">
        <v>554</v>
      </c>
      <c r="D37" s="38">
        <v>2013</v>
      </c>
      <c r="E37" s="20">
        <v>10</v>
      </c>
      <c r="F37" s="225" t="s">
        <v>761</v>
      </c>
      <c r="G37" s="22"/>
      <c r="H37" s="22"/>
      <c r="I37" s="22"/>
      <c r="J37" s="128">
        <v>2</v>
      </c>
      <c r="K37" s="128">
        <v>5</v>
      </c>
      <c r="L37" s="128"/>
      <c r="M37" s="23" t="s">
        <v>749</v>
      </c>
      <c r="N37" s="22">
        <v>0</v>
      </c>
      <c r="O37" s="22">
        <v>44</v>
      </c>
      <c r="P37" s="22"/>
      <c r="Q37" s="22"/>
      <c r="R37" s="33"/>
      <c r="S37" s="23" t="s">
        <v>58</v>
      </c>
      <c r="T37" s="22">
        <v>1</v>
      </c>
      <c r="U37" s="22">
        <v>41</v>
      </c>
      <c r="V37" s="22"/>
      <c r="W37" s="22"/>
      <c r="X37" s="33"/>
      <c r="Y37" s="39">
        <v>0.48199999999999998</v>
      </c>
      <c r="Z37" s="22"/>
      <c r="AA37" s="19"/>
      <c r="AB37" s="19"/>
      <c r="AC37" s="19"/>
      <c r="AD37" s="19"/>
      <c r="AE37" s="19"/>
      <c r="AF37" s="19"/>
      <c r="AG37" s="19"/>
      <c r="AH37" s="19"/>
      <c r="AI37" s="19"/>
      <c r="AJ37" s="19"/>
    </row>
    <row r="38" spans="1:36" x14ac:dyDescent="0.3">
      <c r="A38" s="19">
        <v>33</v>
      </c>
      <c r="B38" s="256">
        <v>2960</v>
      </c>
      <c r="C38" s="40" t="s">
        <v>554</v>
      </c>
      <c r="D38" s="40">
        <v>2013</v>
      </c>
      <c r="E38" s="41">
        <v>10</v>
      </c>
      <c r="F38" s="4" t="s">
        <v>760</v>
      </c>
      <c r="G38" s="21"/>
      <c r="H38" s="21"/>
      <c r="I38" s="21"/>
      <c r="J38" s="129">
        <v>2</v>
      </c>
      <c r="K38" s="129">
        <v>5</v>
      </c>
      <c r="L38" s="129"/>
      <c r="M38" s="34" t="s">
        <v>749</v>
      </c>
      <c r="N38" s="21">
        <v>1</v>
      </c>
      <c r="O38" s="21">
        <v>44</v>
      </c>
      <c r="P38" s="21"/>
      <c r="Q38" s="21"/>
      <c r="R38" s="24"/>
      <c r="S38" s="34" t="s">
        <v>58</v>
      </c>
      <c r="T38" s="21">
        <v>0</v>
      </c>
      <c r="U38" s="21">
        <v>41</v>
      </c>
      <c r="V38" s="21"/>
      <c r="W38" s="21"/>
      <c r="X38" s="24"/>
      <c r="Y38" s="26">
        <v>1</v>
      </c>
      <c r="Z38" s="21"/>
      <c r="AA38" s="19"/>
      <c r="AB38" s="19"/>
      <c r="AC38" s="19"/>
      <c r="AD38" s="19"/>
      <c r="AE38" s="19"/>
      <c r="AF38" s="19"/>
      <c r="AG38" s="19"/>
      <c r="AH38" s="19"/>
      <c r="AI38" s="19"/>
      <c r="AJ38" s="19"/>
    </row>
    <row r="39" spans="1:36" ht="17.25" thickBot="1" x14ac:dyDescent="0.35">
      <c r="A39" s="19">
        <v>34</v>
      </c>
      <c r="B39" s="156">
        <v>2960</v>
      </c>
      <c r="C39" s="61" t="s">
        <v>554</v>
      </c>
      <c r="D39" s="61">
        <v>2013</v>
      </c>
      <c r="E39" s="62">
        <v>10</v>
      </c>
      <c r="F39" s="226" t="s">
        <v>759</v>
      </c>
      <c r="G39" s="65"/>
      <c r="H39" s="65"/>
      <c r="I39" s="65"/>
      <c r="J39" s="79">
        <v>1</v>
      </c>
      <c r="K39" s="79">
        <v>1</v>
      </c>
      <c r="L39" s="79">
        <v>0</v>
      </c>
      <c r="M39" s="66" t="s">
        <v>749</v>
      </c>
      <c r="N39" s="65">
        <v>1</v>
      </c>
      <c r="O39" s="65">
        <v>44</v>
      </c>
      <c r="P39" s="65"/>
      <c r="Q39" s="65"/>
      <c r="R39" s="67"/>
      <c r="S39" s="66" t="s">
        <v>58</v>
      </c>
      <c r="T39" s="65">
        <v>0</v>
      </c>
      <c r="U39" s="65">
        <v>41</v>
      </c>
      <c r="V39" s="65"/>
      <c r="W39" s="65"/>
      <c r="X39" s="67"/>
      <c r="Y39" s="49">
        <v>1</v>
      </c>
      <c r="Z39" s="65"/>
      <c r="AA39" s="19"/>
      <c r="AB39" s="19"/>
      <c r="AC39" s="19"/>
      <c r="AD39" s="19"/>
      <c r="AE39" s="19"/>
      <c r="AF39" s="19"/>
      <c r="AG39" s="19"/>
      <c r="AH39" s="19"/>
      <c r="AI39" s="19"/>
      <c r="AJ39" s="19"/>
    </row>
    <row r="40" spans="1:36" x14ac:dyDescent="0.3">
      <c r="A40" s="19">
        <v>35</v>
      </c>
      <c r="B40" s="48">
        <v>100</v>
      </c>
      <c r="C40" s="38" t="s">
        <v>559</v>
      </c>
      <c r="D40" s="38">
        <v>2012</v>
      </c>
      <c r="E40" s="20">
        <v>10</v>
      </c>
      <c r="F40" s="225" t="s">
        <v>789</v>
      </c>
      <c r="G40" s="22"/>
      <c r="H40" s="225" t="s">
        <v>778</v>
      </c>
      <c r="I40" s="22"/>
      <c r="J40" s="128">
        <v>2</v>
      </c>
      <c r="K40" s="128">
        <v>2</v>
      </c>
      <c r="L40" s="128"/>
      <c r="M40" s="23" t="s">
        <v>19</v>
      </c>
      <c r="N40" s="22">
        <v>5</v>
      </c>
      <c r="O40" s="22">
        <v>20</v>
      </c>
      <c r="P40" s="22"/>
      <c r="Q40" s="22"/>
      <c r="R40" s="33"/>
      <c r="S40" s="23" t="s">
        <v>764</v>
      </c>
      <c r="T40" s="22">
        <v>4</v>
      </c>
      <c r="U40" s="22">
        <v>19</v>
      </c>
      <c r="V40" s="22"/>
      <c r="W40" s="22"/>
      <c r="X40" s="33"/>
      <c r="Y40" s="39">
        <v>1</v>
      </c>
      <c r="Z40" s="22"/>
    </row>
    <row r="41" spans="1:36" x14ac:dyDescent="0.3">
      <c r="A41" s="19">
        <v>36</v>
      </c>
      <c r="B41" s="48">
        <v>100</v>
      </c>
      <c r="C41" s="38" t="s">
        <v>559</v>
      </c>
      <c r="D41" s="38">
        <v>2012</v>
      </c>
      <c r="E41" s="20">
        <v>10</v>
      </c>
      <c r="F41" s="4" t="s">
        <v>1748</v>
      </c>
      <c r="G41" s="21"/>
      <c r="H41" s="4"/>
      <c r="I41" s="21"/>
      <c r="J41" s="129">
        <v>1</v>
      </c>
      <c r="K41" s="128">
        <v>1</v>
      </c>
      <c r="L41" s="128"/>
      <c r="M41" s="23" t="s">
        <v>19</v>
      </c>
      <c r="N41" s="21">
        <v>1</v>
      </c>
      <c r="O41" s="21">
        <v>20</v>
      </c>
      <c r="P41" s="21"/>
      <c r="Q41" s="21"/>
      <c r="R41" s="24"/>
      <c r="S41" s="23" t="s">
        <v>764</v>
      </c>
      <c r="T41" s="21">
        <v>2</v>
      </c>
      <c r="U41" s="21">
        <v>19</v>
      </c>
      <c r="V41" s="21"/>
      <c r="W41" s="21"/>
      <c r="X41" s="24"/>
      <c r="Y41" s="39">
        <v>0.60499999999999998</v>
      </c>
      <c r="Z41" s="21"/>
    </row>
    <row r="42" spans="1:36" x14ac:dyDescent="0.3">
      <c r="A42" s="19">
        <v>37</v>
      </c>
      <c r="B42" s="48">
        <v>100</v>
      </c>
      <c r="C42" s="38" t="s">
        <v>559</v>
      </c>
      <c r="D42" s="38">
        <v>2012</v>
      </c>
      <c r="E42" s="20">
        <v>10</v>
      </c>
      <c r="F42" s="358" t="s">
        <v>1622</v>
      </c>
      <c r="G42" s="21"/>
      <c r="H42" s="4"/>
      <c r="I42" s="21"/>
      <c r="J42" s="129" t="s">
        <v>1598</v>
      </c>
      <c r="K42" s="128"/>
      <c r="L42" s="128"/>
      <c r="M42" s="23" t="s">
        <v>19</v>
      </c>
      <c r="N42" s="21">
        <v>1</v>
      </c>
      <c r="O42" s="21">
        <v>20</v>
      </c>
      <c r="P42" s="21"/>
      <c r="Q42" s="21"/>
      <c r="R42" s="24"/>
      <c r="S42" s="23" t="s">
        <v>764</v>
      </c>
      <c r="T42" s="21">
        <v>0</v>
      </c>
      <c r="U42" s="21">
        <v>19</v>
      </c>
      <c r="V42" s="21"/>
      <c r="W42" s="21"/>
      <c r="X42" s="24"/>
      <c r="Y42" s="26" t="s">
        <v>1601</v>
      </c>
      <c r="Z42" s="21"/>
    </row>
    <row r="43" spans="1:36" x14ac:dyDescent="0.3">
      <c r="A43" s="19">
        <v>38</v>
      </c>
      <c r="B43" s="48">
        <v>100</v>
      </c>
      <c r="C43" s="38" t="s">
        <v>559</v>
      </c>
      <c r="D43" s="38">
        <v>2012</v>
      </c>
      <c r="E43" s="20">
        <v>10</v>
      </c>
      <c r="F43" s="358" t="s">
        <v>1591</v>
      </c>
      <c r="G43" s="21"/>
      <c r="H43" s="4"/>
      <c r="I43" s="21"/>
      <c r="J43" s="129" t="s">
        <v>1598</v>
      </c>
      <c r="K43" s="128"/>
      <c r="L43" s="128"/>
      <c r="M43" s="23" t="s">
        <v>19</v>
      </c>
      <c r="N43" s="21">
        <v>0</v>
      </c>
      <c r="O43" s="21">
        <v>20</v>
      </c>
      <c r="P43" s="21"/>
      <c r="Q43" s="21"/>
      <c r="R43" s="24"/>
      <c r="S43" s="23" t="s">
        <v>764</v>
      </c>
      <c r="T43" s="21">
        <v>1</v>
      </c>
      <c r="U43" s="21">
        <v>19</v>
      </c>
      <c r="V43" s="21"/>
      <c r="W43" s="21"/>
      <c r="X43" s="24"/>
      <c r="Y43" s="26" t="s">
        <v>1601</v>
      </c>
      <c r="Z43" s="21"/>
    </row>
    <row r="44" spans="1:36" ht="17.25" thickBot="1" x14ac:dyDescent="0.35">
      <c r="A44" s="19">
        <v>39</v>
      </c>
      <c r="B44" s="257">
        <v>100</v>
      </c>
      <c r="C44" s="68" t="s">
        <v>559</v>
      </c>
      <c r="D44" s="68">
        <v>2012</v>
      </c>
      <c r="E44" s="52">
        <v>10</v>
      </c>
      <c r="F44" s="29" t="s">
        <v>1756</v>
      </c>
      <c r="G44" s="224"/>
      <c r="H44" s="224"/>
      <c r="I44" s="224"/>
      <c r="J44" s="291">
        <v>2</v>
      </c>
      <c r="K44" s="291">
        <v>4</v>
      </c>
      <c r="L44" s="291"/>
      <c r="M44" s="36" t="s">
        <v>19</v>
      </c>
      <c r="N44" s="293">
        <v>0</v>
      </c>
      <c r="O44" s="29">
        <v>20</v>
      </c>
      <c r="P44" s="293"/>
      <c r="Q44" s="293"/>
      <c r="R44" s="293"/>
      <c r="S44" s="36" t="s">
        <v>764</v>
      </c>
      <c r="T44" s="293">
        <v>1</v>
      </c>
      <c r="U44" s="29">
        <v>19</v>
      </c>
      <c r="V44" s="224"/>
      <c r="W44" s="224"/>
      <c r="X44" s="224"/>
      <c r="Y44" s="292" t="s">
        <v>1601</v>
      </c>
      <c r="Z44" s="224"/>
    </row>
    <row r="45" spans="1:36" ht="17.25" thickBot="1" x14ac:dyDescent="0.35">
      <c r="A45" s="19">
        <v>40</v>
      </c>
      <c r="B45" s="109">
        <v>112</v>
      </c>
      <c r="C45" s="284" t="s">
        <v>564</v>
      </c>
      <c r="D45" s="284">
        <v>2010</v>
      </c>
      <c r="E45" s="238">
        <v>10</v>
      </c>
      <c r="F45" s="285" t="s">
        <v>792</v>
      </c>
      <c r="G45" s="239"/>
      <c r="H45" s="239"/>
      <c r="I45" s="239"/>
      <c r="J45" s="286">
        <v>1</v>
      </c>
      <c r="K45" s="286">
        <v>2</v>
      </c>
      <c r="L45" s="286"/>
      <c r="M45" s="240" t="s">
        <v>790</v>
      </c>
      <c r="N45" s="239">
        <v>0</v>
      </c>
      <c r="O45" s="239">
        <v>22</v>
      </c>
      <c r="P45" s="239"/>
      <c r="Q45" s="239"/>
      <c r="R45" s="241"/>
      <c r="S45" s="240" t="s">
        <v>791</v>
      </c>
      <c r="T45" s="239">
        <v>1</v>
      </c>
      <c r="U45" s="239">
        <v>22</v>
      </c>
      <c r="V45" s="239"/>
      <c r="W45" s="239"/>
      <c r="X45" s="241"/>
      <c r="Y45" s="297" t="s">
        <v>793</v>
      </c>
      <c r="Z45" s="239" t="s">
        <v>1601</v>
      </c>
    </row>
    <row r="46" spans="1:36" x14ac:dyDescent="0.3">
      <c r="A46" s="19">
        <v>41</v>
      </c>
      <c r="B46" s="48">
        <v>706</v>
      </c>
      <c r="C46" s="38" t="s">
        <v>566</v>
      </c>
      <c r="D46" s="38">
        <v>2009</v>
      </c>
      <c r="E46" s="20">
        <v>10</v>
      </c>
      <c r="F46" s="225" t="s">
        <v>808</v>
      </c>
      <c r="G46" s="22" t="s">
        <v>802</v>
      </c>
      <c r="H46" s="22"/>
      <c r="I46" s="22"/>
      <c r="J46" s="128" t="s">
        <v>1598</v>
      </c>
      <c r="K46" s="128"/>
      <c r="L46" s="128"/>
      <c r="M46" s="23" t="s">
        <v>801</v>
      </c>
      <c r="N46" s="22"/>
      <c r="O46" s="22"/>
      <c r="P46" s="22">
        <v>7.0000000000000001E-3</v>
      </c>
      <c r="Q46" s="22">
        <v>0.02</v>
      </c>
      <c r="R46" s="33">
        <v>35</v>
      </c>
      <c r="S46" s="23" t="s">
        <v>58</v>
      </c>
      <c r="T46" s="22"/>
      <c r="U46" s="22"/>
      <c r="V46" s="22">
        <v>7.0000000000000007E-2</v>
      </c>
      <c r="W46" s="22">
        <v>0.2</v>
      </c>
      <c r="X46" s="33">
        <v>37</v>
      </c>
      <c r="Y46" s="39">
        <v>0.2</v>
      </c>
      <c r="Z46" s="22"/>
    </row>
    <row r="47" spans="1:36" x14ac:dyDescent="0.3">
      <c r="A47" s="19">
        <v>42</v>
      </c>
      <c r="B47" s="48">
        <v>706</v>
      </c>
      <c r="C47" s="38" t="s">
        <v>1752</v>
      </c>
      <c r="D47" s="38">
        <v>2009</v>
      </c>
      <c r="E47" s="43">
        <v>10</v>
      </c>
      <c r="F47" s="227" t="s">
        <v>810</v>
      </c>
      <c r="G47" s="44"/>
      <c r="H47" s="44"/>
      <c r="I47" s="44"/>
      <c r="J47" s="81">
        <v>1</v>
      </c>
      <c r="K47" s="81">
        <v>2</v>
      </c>
      <c r="L47" s="81"/>
      <c r="M47" s="23" t="s">
        <v>801</v>
      </c>
      <c r="N47" s="44">
        <v>0</v>
      </c>
      <c r="O47" s="44">
        <v>35</v>
      </c>
      <c r="P47" s="44"/>
      <c r="Q47" s="44"/>
      <c r="R47" s="70"/>
      <c r="S47" s="23" t="s">
        <v>58</v>
      </c>
      <c r="T47" s="44">
        <v>0</v>
      </c>
      <c r="U47" s="44">
        <v>37</v>
      </c>
      <c r="V47" s="44"/>
      <c r="W47" s="44"/>
      <c r="X47" s="70"/>
      <c r="Y47" s="39" t="s">
        <v>708</v>
      </c>
      <c r="Z47" s="44"/>
      <c r="AB47" s="4"/>
      <c r="AC47" s="4"/>
      <c r="AD47" s="4"/>
      <c r="AE47" s="4"/>
      <c r="AF47" s="4"/>
      <c r="AG47" s="4"/>
      <c r="AH47" s="4"/>
      <c r="AI47" s="4"/>
    </row>
    <row r="48" spans="1:36" x14ac:dyDescent="0.3">
      <c r="A48" s="19">
        <v>43</v>
      </c>
      <c r="B48" s="204">
        <v>706</v>
      </c>
      <c r="C48" s="40" t="s">
        <v>1752</v>
      </c>
      <c r="D48" s="40">
        <v>2009</v>
      </c>
      <c r="E48" s="41">
        <v>10</v>
      </c>
      <c r="F48" s="4" t="s">
        <v>703</v>
      </c>
      <c r="G48" s="21"/>
      <c r="H48" s="21"/>
      <c r="I48" s="21"/>
      <c r="J48" s="129">
        <v>1</v>
      </c>
      <c r="K48" s="129">
        <v>3</v>
      </c>
      <c r="L48" s="129"/>
      <c r="M48" s="34" t="s">
        <v>801</v>
      </c>
      <c r="N48" s="21">
        <v>0</v>
      </c>
      <c r="O48" s="21">
        <v>35</v>
      </c>
      <c r="P48" s="21"/>
      <c r="Q48" s="21"/>
      <c r="R48" s="24"/>
      <c r="S48" s="34" t="s">
        <v>58</v>
      </c>
      <c r="T48" s="21">
        <v>0</v>
      </c>
      <c r="U48" s="21">
        <v>37</v>
      </c>
      <c r="V48" s="21"/>
      <c r="W48" s="21"/>
      <c r="X48" s="24"/>
      <c r="Y48" s="39" t="s">
        <v>708</v>
      </c>
      <c r="Z48" s="21"/>
      <c r="AB48" s="4"/>
      <c r="AC48" s="4"/>
      <c r="AD48" s="4"/>
      <c r="AE48" s="4"/>
      <c r="AF48" s="4"/>
      <c r="AG48" s="4"/>
      <c r="AH48" s="4"/>
      <c r="AI48" s="4"/>
    </row>
    <row r="49" spans="1:36" ht="17.25" thickBot="1" x14ac:dyDescent="0.35">
      <c r="A49" s="19">
        <v>44</v>
      </c>
      <c r="B49" s="64">
        <v>706</v>
      </c>
      <c r="C49" s="61" t="s">
        <v>566</v>
      </c>
      <c r="D49" s="61">
        <v>2009</v>
      </c>
      <c r="E49" s="52">
        <v>10</v>
      </c>
      <c r="F49" s="224" t="s">
        <v>701</v>
      </c>
      <c r="G49" s="29"/>
      <c r="H49" s="29"/>
      <c r="I49" s="29"/>
      <c r="J49" s="131">
        <v>2</v>
      </c>
      <c r="K49" s="131">
        <v>8</v>
      </c>
      <c r="L49" s="131"/>
      <c r="M49" s="66" t="s">
        <v>801</v>
      </c>
      <c r="N49" s="29">
        <v>0</v>
      </c>
      <c r="O49" s="29">
        <v>35</v>
      </c>
      <c r="P49" s="29"/>
      <c r="Q49" s="29"/>
      <c r="R49" s="30"/>
      <c r="S49" s="66" t="s">
        <v>58</v>
      </c>
      <c r="T49" s="29">
        <v>0</v>
      </c>
      <c r="U49" s="29">
        <v>37</v>
      </c>
      <c r="V49" s="29"/>
      <c r="W49" s="29"/>
      <c r="X49" s="30"/>
      <c r="Y49" s="37" t="s">
        <v>708</v>
      </c>
      <c r="Z49" s="29"/>
      <c r="AB49" s="4"/>
      <c r="AC49" s="4"/>
      <c r="AD49" s="4"/>
      <c r="AE49" s="4"/>
      <c r="AF49" s="4"/>
      <c r="AG49" s="4"/>
      <c r="AH49" s="4"/>
      <c r="AI49" s="4"/>
    </row>
    <row r="50" spans="1:36" x14ac:dyDescent="0.3">
      <c r="A50" s="19">
        <v>45</v>
      </c>
      <c r="B50" s="48">
        <v>1961</v>
      </c>
      <c r="C50" s="38" t="s">
        <v>578</v>
      </c>
      <c r="D50" s="38">
        <v>2003</v>
      </c>
      <c r="E50" s="20">
        <v>10</v>
      </c>
      <c r="F50" s="225" t="s">
        <v>823</v>
      </c>
      <c r="G50" s="22"/>
      <c r="H50" s="22"/>
      <c r="I50" s="22"/>
      <c r="J50" s="128">
        <v>2</v>
      </c>
      <c r="K50" s="128">
        <v>8</v>
      </c>
      <c r="L50" s="128"/>
      <c r="M50" s="23" t="s">
        <v>790</v>
      </c>
      <c r="N50" s="22">
        <v>0</v>
      </c>
      <c r="O50" s="22">
        <v>16</v>
      </c>
      <c r="P50" s="22"/>
      <c r="Q50" s="22"/>
      <c r="R50" s="33"/>
      <c r="S50" s="23" t="s">
        <v>791</v>
      </c>
      <c r="T50" s="22">
        <v>0</v>
      </c>
      <c r="U50" s="22">
        <v>19</v>
      </c>
      <c r="V50" s="22"/>
      <c r="W50" s="22"/>
      <c r="X50" s="33"/>
      <c r="Y50" s="39" t="s">
        <v>708</v>
      </c>
      <c r="Z50" s="22"/>
      <c r="AB50" s="4"/>
      <c r="AC50" s="4"/>
      <c r="AD50" s="4"/>
      <c r="AE50" s="4"/>
      <c r="AF50" s="4"/>
      <c r="AG50" s="4"/>
      <c r="AH50" s="4"/>
      <c r="AI50" s="4"/>
    </row>
    <row r="51" spans="1:36" x14ac:dyDescent="0.3">
      <c r="A51" s="19">
        <v>46</v>
      </c>
      <c r="B51" s="48">
        <v>1961</v>
      </c>
      <c r="C51" s="38" t="s">
        <v>1753</v>
      </c>
      <c r="D51" s="38">
        <v>2003</v>
      </c>
      <c r="E51" s="41">
        <v>10</v>
      </c>
      <c r="F51" s="4" t="s">
        <v>824</v>
      </c>
      <c r="G51" s="21"/>
      <c r="H51" s="21"/>
      <c r="I51" s="21"/>
      <c r="J51" s="129">
        <v>1</v>
      </c>
      <c r="K51" s="129">
        <v>2</v>
      </c>
      <c r="L51" s="129"/>
      <c r="M51" s="23" t="s">
        <v>790</v>
      </c>
      <c r="N51" s="21">
        <v>0</v>
      </c>
      <c r="O51" s="21">
        <v>16</v>
      </c>
      <c r="P51" s="21"/>
      <c r="Q51" s="21"/>
      <c r="R51" s="24"/>
      <c r="S51" s="23" t="s">
        <v>791</v>
      </c>
      <c r="T51" s="21">
        <v>0</v>
      </c>
      <c r="U51" s="21">
        <v>19</v>
      </c>
      <c r="V51" s="21"/>
      <c r="W51" s="21"/>
      <c r="X51" s="24"/>
      <c r="Y51" s="26" t="s">
        <v>708</v>
      </c>
      <c r="Z51" s="21"/>
      <c r="AB51" s="4"/>
      <c r="AC51" s="4"/>
      <c r="AD51" s="4"/>
      <c r="AE51" s="4"/>
      <c r="AF51" s="4"/>
      <c r="AG51" s="4"/>
      <c r="AH51" s="4"/>
      <c r="AI51" s="4"/>
    </row>
    <row r="52" spans="1:36" ht="17.25" thickBot="1" x14ac:dyDescent="0.35">
      <c r="A52" s="19">
        <v>47</v>
      </c>
      <c r="B52" s="257">
        <v>1961</v>
      </c>
      <c r="C52" s="68" t="s">
        <v>1753</v>
      </c>
      <c r="D52" s="68">
        <v>2003</v>
      </c>
      <c r="E52" s="52">
        <v>10</v>
      </c>
      <c r="F52" s="224" t="s">
        <v>825</v>
      </c>
      <c r="G52" s="29"/>
      <c r="H52" s="29"/>
      <c r="I52" s="29"/>
      <c r="J52" s="131">
        <v>1</v>
      </c>
      <c r="K52" s="131">
        <v>3</v>
      </c>
      <c r="L52" s="131"/>
      <c r="M52" s="36" t="s">
        <v>790</v>
      </c>
      <c r="N52" s="29">
        <v>0</v>
      </c>
      <c r="O52" s="29">
        <v>16</v>
      </c>
      <c r="P52" s="29"/>
      <c r="Q52" s="29"/>
      <c r="R52" s="30"/>
      <c r="S52" s="36" t="s">
        <v>791</v>
      </c>
      <c r="T52" s="29">
        <v>0</v>
      </c>
      <c r="U52" s="29">
        <v>19</v>
      </c>
      <c r="V52" s="29"/>
      <c r="W52" s="29"/>
      <c r="X52" s="30"/>
      <c r="Y52" s="37" t="s">
        <v>708</v>
      </c>
      <c r="Z52" s="29"/>
      <c r="AB52" s="4"/>
      <c r="AC52" s="4"/>
      <c r="AD52" s="4"/>
      <c r="AE52" s="4"/>
      <c r="AF52" s="4"/>
      <c r="AG52" s="4"/>
      <c r="AH52" s="4"/>
      <c r="AI52" s="4"/>
    </row>
    <row r="53" spans="1:36" x14ac:dyDescent="0.3">
      <c r="A53" s="19">
        <v>48</v>
      </c>
      <c r="B53" s="48">
        <v>4560</v>
      </c>
      <c r="C53" s="38" t="s">
        <v>617</v>
      </c>
      <c r="D53" s="38">
        <v>2017</v>
      </c>
      <c r="E53" s="20">
        <v>10</v>
      </c>
      <c r="F53" s="225" t="s">
        <v>830</v>
      </c>
      <c r="G53" s="22"/>
      <c r="H53" s="22"/>
      <c r="I53" s="22"/>
      <c r="J53" s="128">
        <v>1</v>
      </c>
      <c r="K53" s="128">
        <v>1</v>
      </c>
      <c r="L53" s="128"/>
      <c r="M53" s="23" t="s">
        <v>19</v>
      </c>
      <c r="N53" s="22">
        <v>0</v>
      </c>
      <c r="O53" s="22">
        <v>26</v>
      </c>
      <c r="P53" s="22"/>
      <c r="Q53" s="22"/>
      <c r="R53" s="33"/>
      <c r="S53" s="23" t="s">
        <v>813</v>
      </c>
      <c r="T53" s="22">
        <v>0</v>
      </c>
      <c r="U53" s="22">
        <v>25</v>
      </c>
      <c r="V53" s="22"/>
      <c r="W53" s="22"/>
      <c r="X53" s="33"/>
      <c r="Y53" s="39" t="s">
        <v>708</v>
      </c>
      <c r="Z53" s="22"/>
      <c r="AB53" s="4"/>
      <c r="AC53" s="4"/>
      <c r="AD53" s="4"/>
      <c r="AE53" s="4"/>
      <c r="AF53" s="4"/>
      <c r="AG53" s="4"/>
      <c r="AH53" s="4"/>
      <c r="AI53" s="4"/>
    </row>
    <row r="54" spans="1:36" ht="17.25" thickBot="1" x14ac:dyDescent="0.35">
      <c r="A54" s="19">
        <v>49</v>
      </c>
      <c r="B54" s="257">
        <v>4560</v>
      </c>
      <c r="C54" s="68" t="s">
        <v>617</v>
      </c>
      <c r="D54" s="68">
        <v>2017</v>
      </c>
      <c r="E54" s="52">
        <v>10</v>
      </c>
      <c r="F54" s="224" t="s">
        <v>831</v>
      </c>
      <c r="G54" s="29"/>
      <c r="H54" s="29"/>
      <c r="I54" s="29"/>
      <c r="J54" s="131">
        <v>2</v>
      </c>
      <c r="K54" s="131">
        <v>5</v>
      </c>
      <c r="L54" s="131"/>
      <c r="M54" s="36" t="s">
        <v>19</v>
      </c>
      <c r="N54" s="29">
        <v>1</v>
      </c>
      <c r="O54" s="29">
        <v>26</v>
      </c>
      <c r="P54" s="29"/>
      <c r="Q54" s="29"/>
      <c r="R54" s="30"/>
      <c r="S54" s="36" t="s">
        <v>813</v>
      </c>
      <c r="T54" s="29">
        <v>1</v>
      </c>
      <c r="U54" s="29">
        <v>25</v>
      </c>
      <c r="V54" s="29"/>
      <c r="W54" s="29"/>
      <c r="X54" s="30"/>
      <c r="Y54" s="37" t="s">
        <v>1601</v>
      </c>
      <c r="Z54" s="29"/>
      <c r="AB54" s="4"/>
      <c r="AC54" s="4"/>
      <c r="AD54" s="4"/>
      <c r="AE54" s="4"/>
      <c r="AF54" s="4"/>
      <c r="AG54" s="4"/>
      <c r="AH54" s="4"/>
      <c r="AI54" s="4"/>
    </row>
    <row r="55" spans="1:36" x14ac:dyDescent="0.3">
      <c r="A55" s="19">
        <v>50</v>
      </c>
      <c r="B55" s="48">
        <v>228</v>
      </c>
      <c r="C55" s="38" t="s">
        <v>1775</v>
      </c>
      <c r="D55" s="38">
        <v>2017</v>
      </c>
      <c r="E55" s="20">
        <v>9</v>
      </c>
      <c r="F55" s="22" t="s">
        <v>2329</v>
      </c>
      <c r="G55" s="22" t="s">
        <v>2329</v>
      </c>
      <c r="H55" s="22" t="s">
        <v>1606</v>
      </c>
      <c r="I55" s="22" t="s">
        <v>2330</v>
      </c>
      <c r="J55" s="22"/>
      <c r="K55" s="85">
        <v>1</v>
      </c>
      <c r="L55" s="85">
        <v>4</v>
      </c>
      <c r="M55" s="17" t="s">
        <v>2331</v>
      </c>
      <c r="N55" s="16">
        <v>4</v>
      </c>
      <c r="O55" s="16">
        <v>55</v>
      </c>
      <c r="P55" s="16"/>
      <c r="Q55" s="16"/>
      <c r="R55" s="18"/>
      <c r="S55" s="17" t="s">
        <v>2332</v>
      </c>
      <c r="T55" s="16">
        <v>14</v>
      </c>
      <c r="U55" s="16">
        <v>60</v>
      </c>
      <c r="V55" s="16"/>
      <c r="W55" s="16"/>
      <c r="X55" s="18"/>
      <c r="Y55" s="63">
        <v>2.1000000000000001E-2</v>
      </c>
      <c r="Z55" s="22"/>
      <c r="AA55" s="19"/>
      <c r="AB55" s="19"/>
      <c r="AC55" s="19"/>
      <c r="AD55" s="19"/>
      <c r="AE55" s="19"/>
      <c r="AF55" s="19"/>
      <c r="AG55" s="19"/>
      <c r="AH55" s="19"/>
      <c r="AI55" s="19"/>
      <c r="AJ55" s="19"/>
    </row>
    <row r="56" spans="1:36" x14ac:dyDescent="0.3">
      <c r="A56" s="19">
        <v>51</v>
      </c>
      <c r="B56" s="48">
        <v>228</v>
      </c>
      <c r="C56" s="38" t="s">
        <v>1775</v>
      </c>
      <c r="D56" s="38">
        <v>2017</v>
      </c>
      <c r="E56" s="20">
        <v>9</v>
      </c>
      <c r="F56" s="21" t="s">
        <v>2333</v>
      </c>
      <c r="G56" s="21" t="s">
        <v>2334</v>
      </c>
      <c r="H56" s="22" t="s">
        <v>1606</v>
      </c>
      <c r="I56" s="22" t="s">
        <v>2330</v>
      </c>
      <c r="J56" s="22"/>
      <c r="K56" s="85">
        <v>1</v>
      </c>
      <c r="L56" s="85">
        <v>4</v>
      </c>
      <c r="M56" s="23" t="s">
        <v>2331</v>
      </c>
      <c r="N56" s="22">
        <v>3</v>
      </c>
      <c r="O56" s="22">
        <v>55</v>
      </c>
      <c r="P56" s="22"/>
      <c r="Q56" s="22"/>
      <c r="R56" s="33"/>
      <c r="S56" s="23" t="s">
        <v>2332</v>
      </c>
      <c r="T56" s="22">
        <v>2</v>
      </c>
      <c r="U56" s="22">
        <v>60</v>
      </c>
      <c r="V56" s="22"/>
      <c r="W56" s="22"/>
      <c r="X56" s="33"/>
      <c r="Y56" s="63">
        <v>0.66900000000000004</v>
      </c>
      <c r="Z56" s="22"/>
      <c r="AA56" s="19"/>
      <c r="AB56" s="19"/>
      <c r="AC56" s="19"/>
      <c r="AD56" s="19"/>
      <c r="AE56" s="19"/>
      <c r="AF56" s="19"/>
      <c r="AG56" s="19"/>
      <c r="AH56" s="19"/>
      <c r="AI56" s="19"/>
      <c r="AJ56" s="19"/>
    </row>
    <row r="57" spans="1:36" x14ac:dyDescent="0.3">
      <c r="A57" s="19">
        <v>52</v>
      </c>
      <c r="B57" s="48">
        <v>228</v>
      </c>
      <c r="C57" s="38" t="s">
        <v>1775</v>
      </c>
      <c r="D57" s="38">
        <v>2017</v>
      </c>
      <c r="E57" s="20">
        <v>9</v>
      </c>
      <c r="F57" s="21" t="s">
        <v>810</v>
      </c>
      <c r="G57" s="21" t="s">
        <v>810</v>
      </c>
      <c r="H57" s="22" t="s">
        <v>1606</v>
      </c>
      <c r="I57" s="22" t="s">
        <v>2330</v>
      </c>
      <c r="J57" s="22"/>
      <c r="K57" s="85">
        <v>1</v>
      </c>
      <c r="L57" s="85">
        <v>4</v>
      </c>
      <c r="M57" s="23" t="s">
        <v>2331</v>
      </c>
      <c r="N57" s="22">
        <v>0</v>
      </c>
      <c r="O57" s="22">
        <v>55</v>
      </c>
      <c r="P57" s="22"/>
      <c r="Q57" s="22"/>
      <c r="R57" s="33"/>
      <c r="S57" s="23" t="s">
        <v>2332</v>
      </c>
      <c r="T57" s="22">
        <v>1</v>
      </c>
      <c r="U57" s="22">
        <v>60</v>
      </c>
      <c r="V57" s="22"/>
      <c r="W57" s="22"/>
      <c r="X57" s="33"/>
      <c r="Y57" s="63">
        <v>1</v>
      </c>
      <c r="Z57" s="22"/>
      <c r="AA57" s="19"/>
      <c r="AB57" s="19"/>
      <c r="AC57" s="19"/>
      <c r="AD57" s="19"/>
      <c r="AE57" s="19"/>
      <c r="AF57" s="19"/>
      <c r="AG57" s="19"/>
      <c r="AH57" s="19"/>
      <c r="AI57" s="19"/>
      <c r="AJ57" s="19"/>
    </row>
    <row r="58" spans="1:36" x14ac:dyDescent="0.3">
      <c r="A58" s="19">
        <v>53</v>
      </c>
      <c r="B58" s="48">
        <v>228</v>
      </c>
      <c r="C58" s="38" t="s">
        <v>1775</v>
      </c>
      <c r="D58" s="38">
        <v>2017</v>
      </c>
      <c r="E58" s="20">
        <v>9</v>
      </c>
      <c r="F58" s="21" t="s">
        <v>2335</v>
      </c>
      <c r="G58" s="21" t="s">
        <v>2336</v>
      </c>
      <c r="H58" s="22" t="s">
        <v>1606</v>
      </c>
      <c r="I58" s="22" t="s">
        <v>2330</v>
      </c>
      <c r="J58" s="22"/>
      <c r="K58" s="85">
        <v>1</v>
      </c>
      <c r="L58" s="85">
        <v>4</v>
      </c>
      <c r="M58" s="23" t="s">
        <v>2331</v>
      </c>
      <c r="N58" s="22">
        <v>0</v>
      </c>
      <c r="O58" s="22">
        <v>55</v>
      </c>
      <c r="P58" s="22"/>
      <c r="Q58" s="22"/>
      <c r="R58" s="33"/>
      <c r="S58" s="23" t="s">
        <v>2332</v>
      </c>
      <c r="T58" s="22">
        <v>1</v>
      </c>
      <c r="U58" s="22">
        <v>60</v>
      </c>
      <c r="V58" s="22"/>
      <c r="W58" s="22"/>
      <c r="X58" s="33"/>
      <c r="Y58" s="63">
        <v>1</v>
      </c>
      <c r="Z58" s="22"/>
      <c r="AA58" s="19"/>
      <c r="AB58" s="19"/>
      <c r="AC58" s="19"/>
      <c r="AD58" s="19"/>
      <c r="AE58" s="19"/>
      <c r="AF58" s="19"/>
      <c r="AG58" s="19"/>
      <c r="AH58" s="19"/>
      <c r="AI58" s="19"/>
      <c r="AJ58" s="19"/>
    </row>
    <row r="59" spans="1:36" x14ac:dyDescent="0.3">
      <c r="A59" s="19">
        <v>54</v>
      </c>
      <c r="B59" s="48">
        <v>228</v>
      </c>
      <c r="C59" s="38" t="s">
        <v>1775</v>
      </c>
      <c r="D59" s="38">
        <v>2017</v>
      </c>
      <c r="E59" s="20">
        <v>9</v>
      </c>
      <c r="F59" s="21" t="s">
        <v>2337</v>
      </c>
      <c r="G59" s="21" t="s">
        <v>2338</v>
      </c>
      <c r="H59" s="22" t="s">
        <v>1606</v>
      </c>
      <c r="I59" s="22" t="s">
        <v>2330</v>
      </c>
      <c r="J59" s="22"/>
      <c r="K59" s="85">
        <v>1</v>
      </c>
      <c r="L59" s="85">
        <v>4</v>
      </c>
      <c r="M59" s="23" t="s">
        <v>2331</v>
      </c>
      <c r="N59" s="22">
        <v>5</v>
      </c>
      <c r="O59" s="22">
        <v>55</v>
      </c>
      <c r="P59" s="22"/>
      <c r="Q59" s="22"/>
      <c r="R59" s="33"/>
      <c r="S59" s="23" t="s">
        <v>2332</v>
      </c>
      <c r="T59" s="22">
        <v>11</v>
      </c>
      <c r="U59" s="22">
        <v>60</v>
      </c>
      <c r="V59" s="22"/>
      <c r="W59" s="22"/>
      <c r="X59" s="33"/>
      <c r="Y59" s="63">
        <v>0.184</v>
      </c>
      <c r="Z59" s="22"/>
      <c r="AA59" s="19"/>
      <c r="AB59" s="19"/>
      <c r="AC59" s="19"/>
      <c r="AD59" s="19"/>
      <c r="AE59" s="19"/>
      <c r="AF59" s="19"/>
      <c r="AG59" s="19"/>
      <c r="AH59" s="19"/>
      <c r="AI59" s="19"/>
      <c r="AJ59" s="19"/>
    </row>
    <row r="60" spans="1:36" x14ac:dyDescent="0.3">
      <c r="A60" s="19">
        <v>55</v>
      </c>
      <c r="B60" s="48">
        <v>228</v>
      </c>
      <c r="C60" s="38" t="s">
        <v>1775</v>
      </c>
      <c r="D60" s="38">
        <v>2017</v>
      </c>
      <c r="E60" s="20">
        <v>9</v>
      </c>
      <c r="F60" s="21" t="s">
        <v>2339</v>
      </c>
      <c r="G60" s="21" t="s">
        <v>2339</v>
      </c>
      <c r="H60" s="22" t="s">
        <v>1606</v>
      </c>
      <c r="I60" s="22" t="s">
        <v>2330</v>
      </c>
      <c r="J60" s="22"/>
      <c r="K60" s="85">
        <v>1</v>
      </c>
      <c r="L60" s="85">
        <v>4</v>
      </c>
      <c r="M60" s="23" t="s">
        <v>2331</v>
      </c>
      <c r="N60" s="22">
        <v>8</v>
      </c>
      <c r="O60" s="22">
        <v>55</v>
      </c>
      <c r="P60" s="22"/>
      <c r="Q60" s="22"/>
      <c r="R60" s="33"/>
      <c r="S60" s="23" t="s">
        <v>2332</v>
      </c>
      <c r="T60" s="22">
        <v>18</v>
      </c>
      <c r="U60" s="22">
        <v>60</v>
      </c>
      <c r="V60" s="22"/>
      <c r="W60" s="22"/>
      <c r="X60" s="33"/>
      <c r="Y60" s="63">
        <v>7.2999999999999995E-2</v>
      </c>
      <c r="Z60" s="22"/>
      <c r="AA60" s="19"/>
      <c r="AB60" s="19"/>
      <c r="AC60" s="19"/>
      <c r="AD60" s="19"/>
      <c r="AE60" s="19"/>
      <c r="AF60" s="19"/>
      <c r="AG60" s="19"/>
      <c r="AH60" s="19"/>
      <c r="AI60" s="19"/>
      <c r="AJ60" s="19"/>
    </row>
    <row r="61" spans="1:36" x14ac:dyDescent="0.3">
      <c r="A61" s="19">
        <v>56</v>
      </c>
      <c r="B61" s="48">
        <v>228</v>
      </c>
      <c r="C61" s="38" t="s">
        <v>1775</v>
      </c>
      <c r="D61" s="38">
        <v>2017</v>
      </c>
      <c r="E61" s="20">
        <v>9</v>
      </c>
      <c r="F61" s="21" t="s">
        <v>2340</v>
      </c>
      <c r="G61" s="21" t="s">
        <v>2341</v>
      </c>
      <c r="H61" s="22" t="s">
        <v>1606</v>
      </c>
      <c r="I61" s="22" t="s">
        <v>2330</v>
      </c>
      <c r="J61" s="22"/>
      <c r="K61" s="85">
        <v>1</v>
      </c>
      <c r="L61" s="85">
        <v>4</v>
      </c>
      <c r="M61" s="23" t="s">
        <v>2331</v>
      </c>
      <c r="N61" s="22">
        <v>20</v>
      </c>
      <c r="O61" s="22">
        <v>55</v>
      </c>
      <c r="P61" s="22"/>
      <c r="Q61" s="22"/>
      <c r="R61" s="33"/>
      <c r="S61" s="23" t="s">
        <v>2332</v>
      </c>
      <c r="T61" s="22">
        <v>13</v>
      </c>
      <c r="U61" s="22">
        <v>60</v>
      </c>
      <c r="V61" s="22"/>
      <c r="W61" s="22"/>
      <c r="X61" s="33"/>
      <c r="Y61" s="63">
        <v>0.1</v>
      </c>
      <c r="Z61" s="22"/>
      <c r="AA61" s="19"/>
      <c r="AB61" s="19"/>
      <c r="AC61" s="19"/>
      <c r="AD61" s="19"/>
      <c r="AE61" s="19"/>
      <c r="AF61" s="19"/>
      <c r="AG61" s="19"/>
      <c r="AH61" s="19"/>
      <c r="AI61" s="19"/>
      <c r="AJ61" s="19"/>
    </row>
    <row r="62" spans="1:36" x14ac:dyDescent="0.3">
      <c r="A62" s="19">
        <v>57</v>
      </c>
      <c r="B62" s="48">
        <v>228</v>
      </c>
      <c r="C62" s="38" t="s">
        <v>1775</v>
      </c>
      <c r="D62" s="38">
        <v>2017</v>
      </c>
      <c r="E62" s="20">
        <v>9</v>
      </c>
      <c r="F62" s="21" t="s">
        <v>2342</v>
      </c>
      <c r="G62" s="21" t="s">
        <v>2342</v>
      </c>
      <c r="H62" s="22" t="s">
        <v>1606</v>
      </c>
      <c r="I62" s="22" t="s">
        <v>2330</v>
      </c>
      <c r="J62" s="22"/>
      <c r="K62" s="85">
        <v>1</v>
      </c>
      <c r="L62" s="85">
        <v>4</v>
      </c>
      <c r="M62" s="23" t="s">
        <v>2331</v>
      </c>
      <c r="N62" s="22">
        <v>2</v>
      </c>
      <c r="O62" s="22">
        <v>55</v>
      </c>
      <c r="P62" s="22"/>
      <c r="Q62" s="22"/>
      <c r="R62" s="33"/>
      <c r="S62" s="23" t="s">
        <v>2332</v>
      </c>
      <c r="T62" s="22">
        <v>2</v>
      </c>
      <c r="U62" s="22">
        <v>60</v>
      </c>
      <c r="V62" s="22"/>
      <c r="W62" s="22"/>
      <c r="X62" s="33"/>
      <c r="Y62" s="63">
        <v>1</v>
      </c>
      <c r="Z62" s="22"/>
      <c r="AA62" s="19"/>
      <c r="AB62" s="19"/>
      <c r="AC62" s="19"/>
      <c r="AD62" s="19"/>
      <c r="AE62" s="19"/>
      <c r="AF62" s="19"/>
      <c r="AG62" s="19"/>
      <c r="AH62" s="19"/>
      <c r="AI62" s="19"/>
      <c r="AJ62" s="19"/>
    </row>
    <row r="63" spans="1:36" x14ac:dyDescent="0.3">
      <c r="A63" s="19">
        <v>58</v>
      </c>
      <c r="B63" s="48">
        <v>228</v>
      </c>
      <c r="C63" s="38" t="s">
        <v>1775</v>
      </c>
      <c r="D63" s="38">
        <v>2017</v>
      </c>
      <c r="E63" s="20">
        <v>9</v>
      </c>
      <c r="F63" s="430" t="s">
        <v>2343</v>
      </c>
      <c r="G63" s="430" t="s">
        <v>2343</v>
      </c>
      <c r="H63" s="22" t="s">
        <v>1606</v>
      </c>
      <c r="I63" s="22" t="s">
        <v>2330</v>
      </c>
      <c r="J63" s="22"/>
      <c r="K63" s="85" t="s">
        <v>708</v>
      </c>
      <c r="L63" s="85">
        <v>4</v>
      </c>
      <c r="M63" s="23" t="s">
        <v>2331</v>
      </c>
      <c r="N63" s="22">
        <v>1</v>
      </c>
      <c r="O63" s="22">
        <v>55</v>
      </c>
      <c r="P63" s="22"/>
      <c r="Q63" s="22"/>
      <c r="R63" s="33"/>
      <c r="S63" s="23" t="s">
        <v>2332</v>
      </c>
      <c r="T63" s="22">
        <v>1</v>
      </c>
      <c r="U63" s="22">
        <v>60</v>
      </c>
      <c r="V63" s="22"/>
      <c r="W63" s="22"/>
      <c r="X63" s="33"/>
      <c r="Y63" s="63">
        <v>1</v>
      </c>
      <c r="Z63" s="22"/>
      <c r="AA63" s="19"/>
      <c r="AB63" s="19"/>
      <c r="AC63" s="19"/>
      <c r="AD63" s="19"/>
      <c r="AE63" s="19"/>
      <c r="AF63" s="19"/>
      <c r="AG63" s="19"/>
      <c r="AH63" s="19"/>
      <c r="AI63" s="19"/>
      <c r="AJ63" s="19"/>
    </row>
    <row r="64" spans="1:36" x14ac:dyDescent="0.3">
      <c r="A64" s="19">
        <v>59</v>
      </c>
      <c r="B64" s="48">
        <v>228</v>
      </c>
      <c r="C64" s="38" t="s">
        <v>1775</v>
      </c>
      <c r="D64" s="38">
        <v>2017</v>
      </c>
      <c r="E64" s="20">
        <v>9</v>
      </c>
      <c r="F64" s="21" t="s">
        <v>2344</v>
      </c>
      <c r="G64" s="21" t="s">
        <v>2345</v>
      </c>
      <c r="H64" s="22" t="s">
        <v>1606</v>
      </c>
      <c r="I64" s="22" t="s">
        <v>2330</v>
      </c>
      <c r="J64" s="22"/>
      <c r="K64" s="85">
        <v>1</v>
      </c>
      <c r="L64" s="85">
        <v>4</v>
      </c>
      <c r="M64" s="23" t="s">
        <v>2331</v>
      </c>
      <c r="N64" s="22">
        <v>0</v>
      </c>
      <c r="O64" s="22">
        <v>55</v>
      </c>
      <c r="P64" s="22"/>
      <c r="Q64" s="22"/>
      <c r="R64" s="33"/>
      <c r="S64" s="23" t="s">
        <v>2332</v>
      </c>
      <c r="T64" s="22">
        <v>0</v>
      </c>
      <c r="U64" s="22">
        <v>60</v>
      </c>
      <c r="V64" s="22"/>
      <c r="W64" s="22"/>
      <c r="X64" s="33"/>
      <c r="Y64" s="63">
        <v>1</v>
      </c>
      <c r="Z64" s="22"/>
      <c r="AA64" s="19"/>
      <c r="AB64" s="19"/>
      <c r="AC64" s="19"/>
      <c r="AD64" s="19"/>
      <c r="AE64" s="19"/>
      <c r="AF64" s="19"/>
      <c r="AG64" s="19"/>
      <c r="AH64" s="19"/>
      <c r="AI64" s="19"/>
      <c r="AJ64" s="19"/>
    </row>
    <row r="65" spans="1:36" x14ac:dyDescent="0.3">
      <c r="A65" s="19">
        <v>60</v>
      </c>
      <c r="B65" s="48">
        <v>228</v>
      </c>
      <c r="C65" s="38" t="s">
        <v>1775</v>
      </c>
      <c r="D65" s="38">
        <v>2017</v>
      </c>
      <c r="E65" s="20">
        <v>9</v>
      </c>
      <c r="F65" s="22" t="s">
        <v>2346</v>
      </c>
      <c r="G65" s="22" t="s">
        <v>2347</v>
      </c>
      <c r="H65" s="22" t="s">
        <v>1606</v>
      </c>
      <c r="I65" s="22" t="s">
        <v>2330</v>
      </c>
      <c r="J65" s="22"/>
      <c r="K65" s="85">
        <v>1</v>
      </c>
      <c r="L65" s="85">
        <v>4</v>
      </c>
      <c r="M65" s="23" t="s">
        <v>2331</v>
      </c>
      <c r="N65" s="22">
        <v>1</v>
      </c>
      <c r="O65" s="22">
        <v>55</v>
      </c>
      <c r="P65" s="22"/>
      <c r="Q65" s="22"/>
      <c r="R65" s="33"/>
      <c r="S65" s="23" t="s">
        <v>2332</v>
      </c>
      <c r="T65" s="22">
        <v>0</v>
      </c>
      <c r="U65" s="22">
        <v>60</v>
      </c>
      <c r="V65" s="22"/>
      <c r="W65" s="22"/>
      <c r="X65" s="33"/>
      <c r="Y65" s="63">
        <v>0.47799999999999998</v>
      </c>
      <c r="Z65" s="22"/>
      <c r="AA65" s="19"/>
      <c r="AB65" s="19"/>
      <c r="AC65" s="19"/>
      <c r="AD65" s="19"/>
      <c r="AE65" s="19"/>
      <c r="AF65" s="19"/>
      <c r="AG65" s="19"/>
      <c r="AH65" s="19"/>
      <c r="AI65" s="19"/>
      <c r="AJ65" s="19"/>
    </row>
    <row r="66" spans="1:36" x14ac:dyDescent="0.3">
      <c r="A66" s="19">
        <v>61</v>
      </c>
      <c r="B66" s="48">
        <v>228</v>
      </c>
      <c r="C66" s="38" t="s">
        <v>1775</v>
      </c>
      <c r="D66" s="38">
        <v>2017</v>
      </c>
      <c r="E66" s="20">
        <v>9</v>
      </c>
      <c r="F66" s="4" t="s">
        <v>2348</v>
      </c>
      <c r="G66" s="4" t="s">
        <v>2349</v>
      </c>
      <c r="H66" s="22" t="s">
        <v>1606</v>
      </c>
      <c r="I66" s="22" t="s">
        <v>2330</v>
      </c>
      <c r="J66" s="22"/>
      <c r="K66" s="85">
        <v>1</v>
      </c>
      <c r="L66" s="85">
        <v>4</v>
      </c>
      <c r="M66" s="23" t="s">
        <v>2331</v>
      </c>
      <c r="N66" s="22">
        <v>0</v>
      </c>
      <c r="O66" s="22">
        <v>55</v>
      </c>
      <c r="P66" s="22"/>
      <c r="Q66" s="22"/>
      <c r="R66" s="33"/>
      <c r="S66" s="23" t="s">
        <v>2332</v>
      </c>
      <c r="T66" s="22">
        <v>2</v>
      </c>
      <c r="U66" s="22">
        <v>60</v>
      </c>
      <c r="V66" s="22"/>
      <c r="W66" s="22"/>
      <c r="X66" s="33"/>
      <c r="Y66" s="63">
        <v>0.497</v>
      </c>
      <c r="Z66" s="22"/>
      <c r="AA66" s="19"/>
      <c r="AB66" s="19"/>
      <c r="AC66" s="19"/>
      <c r="AD66" s="19"/>
      <c r="AE66" s="19"/>
      <c r="AF66" s="19"/>
      <c r="AG66" s="19"/>
      <c r="AH66" s="19"/>
      <c r="AI66" s="19"/>
      <c r="AJ66" s="19"/>
    </row>
    <row r="67" spans="1:36" x14ac:dyDescent="0.3">
      <c r="A67" s="19">
        <v>62</v>
      </c>
      <c r="B67" s="48">
        <v>228</v>
      </c>
      <c r="C67" s="38" t="s">
        <v>1775</v>
      </c>
      <c r="D67" s="38">
        <v>2017</v>
      </c>
      <c r="E67" s="20">
        <v>9</v>
      </c>
      <c r="F67" s="22" t="s">
        <v>2350</v>
      </c>
      <c r="G67" s="22" t="s">
        <v>2351</v>
      </c>
      <c r="H67" s="22" t="s">
        <v>1606</v>
      </c>
      <c r="I67" s="22" t="s">
        <v>2330</v>
      </c>
      <c r="J67" s="22"/>
      <c r="K67" s="85">
        <v>1</v>
      </c>
      <c r="L67" s="85">
        <v>4</v>
      </c>
      <c r="M67" s="23" t="s">
        <v>2331</v>
      </c>
      <c r="N67" s="22">
        <v>3</v>
      </c>
      <c r="O67" s="22">
        <v>55</v>
      </c>
      <c r="P67" s="22"/>
      <c r="Q67" s="22"/>
      <c r="R67" s="33"/>
      <c r="S67" s="23" t="s">
        <v>2332</v>
      </c>
      <c r="T67" s="22">
        <v>5</v>
      </c>
      <c r="U67" s="22">
        <v>60</v>
      </c>
      <c r="V67" s="22"/>
      <c r="W67" s="22"/>
      <c r="X67" s="33"/>
      <c r="Y67" s="63">
        <v>0.71899999999999997</v>
      </c>
      <c r="Z67" s="22"/>
      <c r="AA67" s="19"/>
      <c r="AB67" s="19"/>
      <c r="AC67" s="19"/>
      <c r="AD67" s="19"/>
      <c r="AE67" s="19"/>
      <c r="AF67" s="19"/>
      <c r="AG67" s="19"/>
      <c r="AH67" s="19"/>
      <c r="AI67" s="19"/>
      <c r="AJ67" s="19"/>
    </row>
    <row r="68" spans="1:36" x14ac:dyDescent="0.3">
      <c r="A68" s="19">
        <v>63</v>
      </c>
      <c r="B68" s="48">
        <v>228</v>
      </c>
      <c r="C68" s="38" t="s">
        <v>1775</v>
      </c>
      <c r="D68" s="38">
        <v>2017</v>
      </c>
      <c r="E68" s="20">
        <v>9</v>
      </c>
      <c r="F68" s="22" t="s">
        <v>2352</v>
      </c>
      <c r="G68" s="22" t="s">
        <v>2353</v>
      </c>
      <c r="H68" s="22" t="s">
        <v>1606</v>
      </c>
      <c r="I68" s="22" t="s">
        <v>2330</v>
      </c>
      <c r="J68" s="22"/>
      <c r="K68" s="85">
        <v>1</v>
      </c>
      <c r="L68" s="85">
        <v>4</v>
      </c>
      <c r="M68" s="23" t="s">
        <v>2331</v>
      </c>
      <c r="N68" s="22">
        <v>0</v>
      </c>
      <c r="O68" s="22">
        <v>55</v>
      </c>
      <c r="P68" s="22"/>
      <c r="Q68" s="22"/>
      <c r="R68" s="33"/>
      <c r="S68" s="23" t="s">
        <v>2332</v>
      </c>
      <c r="T68" s="22">
        <v>1</v>
      </c>
      <c r="U68" s="22">
        <v>60</v>
      </c>
      <c r="V68" s="22"/>
      <c r="W68" s="22"/>
      <c r="X68" s="33"/>
      <c r="Y68" s="63">
        <v>1</v>
      </c>
      <c r="Z68" s="22"/>
      <c r="AA68" s="19"/>
      <c r="AB68" s="19"/>
      <c r="AC68" s="19"/>
      <c r="AD68" s="19"/>
      <c r="AE68" s="19"/>
      <c r="AF68" s="19"/>
      <c r="AG68" s="19"/>
      <c r="AH68" s="19"/>
      <c r="AI68" s="19"/>
      <c r="AJ68" s="19"/>
    </row>
    <row r="69" spans="1:36" x14ac:dyDescent="0.3">
      <c r="A69" s="19">
        <v>64</v>
      </c>
      <c r="B69" s="48">
        <v>228</v>
      </c>
      <c r="C69" s="38" t="s">
        <v>1775</v>
      </c>
      <c r="D69" s="38">
        <v>2017</v>
      </c>
      <c r="E69" s="20">
        <v>9</v>
      </c>
      <c r="F69" s="22" t="s">
        <v>2354</v>
      </c>
      <c r="G69" s="22" t="s">
        <v>2355</v>
      </c>
      <c r="H69" s="22" t="s">
        <v>1606</v>
      </c>
      <c r="I69" s="22" t="s">
        <v>2330</v>
      </c>
      <c r="J69" s="22"/>
      <c r="K69" s="85">
        <v>1</v>
      </c>
      <c r="L69" s="85">
        <v>4</v>
      </c>
      <c r="M69" s="23" t="s">
        <v>2331</v>
      </c>
      <c r="N69" s="22">
        <v>0</v>
      </c>
      <c r="O69" s="22">
        <v>55</v>
      </c>
      <c r="P69" s="22"/>
      <c r="Q69" s="22"/>
      <c r="R69" s="33"/>
      <c r="S69" s="23" t="s">
        <v>2332</v>
      </c>
      <c r="T69" s="22">
        <v>1</v>
      </c>
      <c r="U69" s="22">
        <v>60</v>
      </c>
      <c r="V69" s="22"/>
      <c r="W69" s="22"/>
      <c r="X69" s="33"/>
      <c r="Y69" s="63">
        <v>1</v>
      </c>
      <c r="Z69" s="22"/>
      <c r="AA69" s="19"/>
      <c r="AB69" s="19"/>
      <c r="AC69" s="19"/>
      <c r="AD69" s="19"/>
      <c r="AE69" s="19"/>
      <c r="AF69" s="19"/>
      <c r="AG69" s="19"/>
      <c r="AH69" s="19"/>
      <c r="AI69" s="19"/>
      <c r="AJ69" s="19"/>
    </row>
    <row r="70" spans="1:36" x14ac:dyDescent="0.3">
      <c r="A70" s="19">
        <v>65</v>
      </c>
      <c r="B70" s="48">
        <v>228</v>
      </c>
      <c r="C70" s="38" t="s">
        <v>1775</v>
      </c>
      <c r="D70" s="38">
        <v>2017</v>
      </c>
      <c r="E70" s="20">
        <v>9</v>
      </c>
      <c r="F70" s="431" t="s">
        <v>2356</v>
      </c>
      <c r="G70" s="431" t="s">
        <v>2357</v>
      </c>
      <c r="H70" s="22" t="s">
        <v>1606</v>
      </c>
      <c r="I70" s="22" t="s">
        <v>2330</v>
      </c>
      <c r="J70" s="22"/>
      <c r="K70" s="85">
        <v>1</v>
      </c>
      <c r="L70" s="85">
        <v>4</v>
      </c>
      <c r="M70" s="23" t="s">
        <v>2331</v>
      </c>
      <c r="N70" s="22">
        <v>2</v>
      </c>
      <c r="O70" s="22">
        <v>55</v>
      </c>
      <c r="P70" s="22"/>
      <c r="Q70" s="22"/>
      <c r="R70" s="33"/>
      <c r="S70" s="23" t="s">
        <v>2332</v>
      </c>
      <c r="T70" s="22">
        <v>3</v>
      </c>
      <c r="U70" s="22">
        <v>60</v>
      </c>
      <c r="V70" s="22"/>
      <c r="W70" s="22"/>
      <c r="X70" s="33"/>
      <c r="Y70" s="63">
        <v>1</v>
      </c>
      <c r="Z70" s="22"/>
      <c r="AA70" s="19"/>
      <c r="AB70" s="19"/>
      <c r="AC70" s="19"/>
      <c r="AD70" s="19"/>
      <c r="AE70" s="19"/>
      <c r="AF70" s="19"/>
      <c r="AG70" s="19"/>
      <c r="AH70" s="19"/>
      <c r="AI70" s="19"/>
      <c r="AJ70" s="19"/>
    </row>
    <row r="71" spans="1:36" x14ac:dyDescent="0.3">
      <c r="A71" s="19">
        <v>66</v>
      </c>
      <c r="B71" s="48">
        <v>228</v>
      </c>
      <c r="C71" s="38" t="s">
        <v>1775</v>
      </c>
      <c r="D71" s="38">
        <v>2017</v>
      </c>
      <c r="E71" s="20">
        <v>9</v>
      </c>
      <c r="F71" s="22" t="s">
        <v>2358</v>
      </c>
      <c r="G71" s="22" t="s">
        <v>2358</v>
      </c>
      <c r="H71" s="22" t="s">
        <v>1606</v>
      </c>
      <c r="I71" s="22" t="s">
        <v>2330</v>
      </c>
      <c r="J71" s="22"/>
      <c r="K71" s="85">
        <v>2</v>
      </c>
      <c r="L71" s="85">
        <v>3</v>
      </c>
      <c r="M71" s="23" t="s">
        <v>2331</v>
      </c>
      <c r="N71" s="22">
        <v>2</v>
      </c>
      <c r="O71" s="22">
        <v>55</v>
      </c>
      <c r="P71" s="22"/>
      <c r="Q71" s="22"/>
      <c r="R71" s="33"/>
      <c r="S71" s="23" t="s">
        <v>2332</v>
      </c>
      <c r="T71" s="22">
        <v>13</v>
      </c>
      <c r="U71" s="22">
        <v>60</v>
      </c>
      <c r="V71" s="22"/>
      <c r="W71" s="22"/>
      <c r="X71" s="33"/>
      <c r="Y71" s="63">
        <v>5.0000000000000001E-3</v>
      </c>
      <c r="Z71" s="22"/>
      <c r="AA71" s="19"/>
      <c r="AB71" s="19"/>
      <c r="AC71" s="19"/>
      <c r="AD71" s="19"/>
      <c r="AE71" s="19"/>
      <c r="AF71" s="19"/>
      <c r="AG71" s="19"/>
      <c r="AH71" s="19"/>
      <c r="AI71" s="19"/>
      <c r="AJ71" s="19"/>
    </row>
    <row r="72" spans="1:36" x14ac:dyDescent="0.3">
      <c r="A72" s="19">
        <v>67</v>
      </c>
      <c r="B72" s="48">
        <v>228</v>
      </c>
      <c r="C72" s="38" t="s">
        <v>1775</v>
      </c>
      <c r="D72" s="38">
        <v>2017</v>
      </c>
      <c r="E72" s="20">
        <v>9</v>
      </c>
      <c r="F72" s="431" t="s">
        <v>2359</v>
      </c>
      <c r="G72" s="431" t="s">
        <v>2360</v>
      </c>
      <c r="H72" s="22" t="s">
        <v>1606</v>
      </c>
      <c r="I72" s="22" t="s">
        <v>2330</v>
      </c>
      <c r="J72" s="22"/>
      <c r="K72" s="85">
        <v>1</v>
      </c>
      <c r="L72" s="85">
        <v>4</v>
      </c>
      <c r="M72" s="23" t="s">
        <v>2331</v>
      </c>
      <c r="N72" s="22">
        <v>0</v>
      </c>
      <c r="O72" s="22">
        <v>55</v>
      </c>
      <c r="P72" s="22"/>
      <c r="Q72" s="22"/>
      <c r="R72" s="33"/>
      <c r="S72" s="23" t="s">
        <v>2332</v>
      </c>
      <c r="T72" s="22">
        <v>0</v>
      </c>
      <c r="U72" s="22">
        <v>60</v>
      </c>
      <c r="V72" s="22"/>
      <c r="W72" s="22"/>
      <c r="X72" s="33"/>
      <c r="Y72" s="63">
        <v>1</v>
      </c>
      <c r="Z72" s="22"/>
      <c r="AA72" s="19"/>
      <c r="AB72" s="19"/>
      <c r="AC72" s="19"/>
      <c r="AD72" s="19"/>
      <c r="AE72" s="19"/>
      <c r="AF72" s="19"/>
      <c r="AG72" s="19"/>
      <c r="AH72" s="19"/>
      <c r="AI72" s="19"/>
      <c r="AJ72" s="19"/>
    </row>
    <row r="73" spans="1:36" x14ac:dyDescent="0.3">
      <c r="A73" s="19">
        <v>68</v>
      </c>
      <c r="B73" s="55">
        <v>228</v>
      </c>
      <c r="C73" s="432" t="s">
        <v>1775</v>
      </c>
      <c r="D73" s="432">
        <v>2017</v>
      </c>
      <c r="E73" s="43">
        <v>9</v>
      </c>
      <c r="F73" s="433" t="s">
        <v>2361</v>
      </c>
      <c r="G73" s="433" t="s">
        <v>2361</v>
      </c>
      <c r="H73" s="44" t="s">
        <v>1606</v>
      </c>
      <c r="I73" s="22" t="s">
        <v>2330</v>
      </c>
      <c r="J73" s="44"/>
      <c r="K73" s="5">
        <v>1</v>
      </c>
      <c r="L73" s="85">
        <v>0</v>
      </c>
      <c r="M73" s="69" t="s">
        <v>2331</v>
      </c>
      <c r="N73" s="44">
        <v>1</v>
      </c>
      <c r="O73" s="44">
        <v>55</v>
      </c>
      <c r="P73" s="44"/>
      <c r="Q73" s="44"/>
      <c r="R73" s="70"/>
      <c r="S73" s="69" t="s">
        <v>2332</v>
      </c>
      <c r="T73" s="44">
        <v>7</v>
      </c>
      <c r="U73" s="44">
        <v>60</v>
      </c>
      <c r="V73" s="44"/>
      <c r="W73" s="44"/>
      <c r="X73" s="70"/>
      <c r="Y73" s="434">
        <v>6.3E-2</v>
      </c>
      <c r="Z73" s="44"/>
      <c r="AA73" s="19"/>
      <c r="AB73" s="19"/>
      <c r="AC73" s="19"/>
      <c r="AD73" s="19"/>
      <c r="AE73" s="19"/>
      <c r="AF73" s="19"/>
      <c r="AG73" s="19"/>
      <c r="AH73" s="19"/>
      <c r="AI73" s="19"/>
      <c r="AJ73" s="19"/>
    </row>
    <row r="74" spans="1:36" x14ac:dyDescent="0.3">
      <c r="A74" s="19">
        <v>69</v>
      </c>
      <c r="B74" s="417">
        <v>228</v>
      </c>
      <c r="C74" s="40" t="s">
        <v>1775</v>
      </c>
      <c r="D74" s="40">
        <v>2017</v>
      </c>
      <c r="E74" s="41">
        <v>9</v>
      </c>
      <c r="F74" s="21" t="s">
        <v>725</v>
      </c>
      <c r="G74" s="21" t="s">
        <v>725</v>
      </c>
      <c r="H74" s="44" t="s">
        <v>718</v>
      </c>
      <c r="I74" s="21"/>
      <c r="J74" s="47" t="s">
        <v>2362</v>
      </c>
      <c r="K74" s="41">
        <v>2</v>
      </c>
      <c r="L74" s="41">
        <v>3</v>
      </c>
      <c r="M74" s="21" t="s">
        <v>2331</v>
      </c>
      <c r="N74" s="4"/>
      <c r="O74" s="4"/>
      <c r="P74" s="4" t="s">
        <v>812</v>
      </c>
      <c r="Q74" s="4"/>
      <c r="R74" s="4"/>
      <c r="S74" s="21" t="s">
        <v>2332</v>
      </c>
      <c r="T74" s="4"/>
      <c r="U74" s="4"/>
      <c r="V74" s="4" t="s">
        <v>812</v>
      </c>
      <c r="W74" s="4"/>
      <c r="X74" s="4"/>
      <c r="Y74" s="435"/>
      <c r="Z74" s="4"/>
    </row>
    <row r="75" spans="1:36" x14ac:dyDescent="0.3">
      <c r="A75" s="19">
        <v>70</v>
      </c>
      <c r="B75" s="417">
        <v>228</v>
      </c>
      <c r="C75" s="40" t="s">
        <v>1775</v>
      </c>
      <c r="D75" s="40">
        <v>2017</v>
      </c>
      <c r="E75" s="41">
        <v>9</v>
      </c>
      <c r="F75" s="21" t="s">
        <v>2363</v>
      </c>
      <c r="G75" s="21" t="s">
        <v>2363</v>
      </c>
      <c r="H75" s="21" t="s">
        <v>1606</v>
      </c>
      <c r="I75" s="22" t="s">
        <v>2330</v>
      </c>
      <c r="J75" s="21"/>
      <c r="K75" s="54">
        <v>1</v>
      </c>
      <c r="L75" s="85">
        <v>0</v>
      </c>
      <c r="M75" s="34" t="s">
        <v>2331</v>
      </c>
      <c r="N75" s="21">
        <v>2</v>
      </c>
      <c r="O75" s="21">
        <v>55</v>
      </c>
      <c r="P75" s="21"/>
      <c r="Q75" s="21"/>
      <c r="R75" s="24"/>
      <c r="S75" s="34" t="s">
        <v>2332</v>
      </c>
      <c r="T75" s="21">
        <v>1</v>
      </c>
      <c r="U75" s="21">
        <v>60</v>
      </c>
      <c r="V75" s="21"/>
      <c r="W75" s="21"/>
      <c r="X75" s="24"/>
      <c r="Y75" s="223">
        <v>0.60599999999999998</v>
      </c>
      <c r="Z75" s="21"/>
      <c r="AA75" s="19"/>
      <c r="AB75" s="19"/>
      <c r="AC75" s="19"/>
      <c r="AD75" s="19"/>
      <c r="AE75" s="19"/>
      <c r="AF75" s="19"/>
      <c r="AG75" s="19"/>
      <c r="AH75" s="19"/>
      <c r="AI75" s="19"/>
      <c r="AJ75" s="19"/>
    </row>
    <row r="76" spans="1:36" ht="17.25" thickBot="1" x14ac:dyDescent="0.35">
      <c r="A76" s="19">
        <v>71</v>
      </c>
      <c r="B76" s="418">
        <v>228</v>
      </c>
      <c r="C76" s="68" t="s">
        <v>1775</v>
      </c>
      <c r="D76" s="68">
        <v>2017</v>
      </c>
      <c r="E76" s="52">
        <v>9</v>
      </c>
      <c r="F76" s="436" t="s">
        <v>2364</v>
      </c>
      <c r="G76" s="436" t="s">
        <v>707</v>
      </c>
      <c r="H76" s="29" t="s">
        <v>1606</v>
      </c>
      <c r="I76" s="29" t="s">
        <v>2365</v>
      </c>
      <c r="J76" s="29" t="s">
        <v>2366</v>
      </c>
      <c r="K76" s="437">
        <v>2</v>
      </c>
      <c r="L76" s="35">
        <v>1</v>
      </c>
      <c r="M76" s="36" t="s">
        <v>2331</v>
      </c>
      <c r="N76" s="65">
        <v>1</v>
      </c>
      <c r="O76" s="65">
        <v>55</v>
      </c>
      <c r="P76" s="65"/>
      <c r="Q76" s="65"/>
      <c r="R76" s="67"/>
      <c r="S76" s="36" t="s">
        <v>2332</v>
      </c>
      <c r="T76" s="65">
        <v>8</v>
      </c>
      <c r="U76" s="65">
        <v>60</v>
      </c>
      <c r="V76" s="65"/>
      <c r="W76" s="65"/>
      <c r="X76" s="67"/>
      <c r="Y76" s="36">
        <v>2.1999999999999999E-2</v>
      </c>
      <c r="Z76" s="29"/>
      <c r="AA76" s="19"/>
      <c r="AB76" s="19"/>
      <c r="AC76" s="19"/>
      <c r="AD76" s="19"/>
      <c r="AE76" s="19"/>
      <c r="AF76" s="19"/>
      <c r="AG76" s="19"/>
      <c r="AH76" s="19"/>
      <c r="AI76" s="19"/>
      <c r="AJ76" s="19"/>
    </row>
    <row r="77" spans="1:36" x14ac:dyDescent="0.3">
      <c r="A77" s="19">
        <v>72</v>
      </c>
      <c r="B77" s="15">
        <v>4560</v>
      </c>
      <c r="C77" s="438" t="s">
        <v>1789</v>
      </c>
      <c r="D77" s="438">
        <v>2017</v>
      </c>
      <c r="E77" s="82">
        <v>9</v>
      </c>
      <c r="F77" s="16" t="s">
        <v>2367</v>
      </c>
      <c r="G77" s="16" t="s">
        <v>2368</v>
      </c>
      <c r="H77" s="22" t="s">
        <v>1606</v>
      </c>
      <c r="I77" s="22"/>
      <c r="J77" s="22"/>
      <c r="K77" s="128">
        <v>1</v>
      </c>
      <c r="L77" s="128">
        <v>1</v>
      </c>
      <c r="M77" s="23" t="s">
        <v>1513</v>
      </c>
      <c r="N77" s="22">
        <v>0</v>
      </c>
      <c r="O77" s="22">
        <v>24</v>
      </c>
      <c r="P77" s="22"/>
      <c r="Q77" s="22"/>
      <c r="R77" s="33"/>
      <c r="S77" s="23" t="s">
        <v>2369</v>
      </c>
      <c r="T77" s="22">
        <v>0</v>
      </c>
      <c r="U77" s="22">
        <v>24</v>
      </c>
      <c r="V77" s="22"/>
      <c r="W77" s="22"/>
      <c r="X77" s="33"/>
      <c r="Y77" s="39"/>
      <c r="Z77" s="22"/>
      <c r="AA77" s="19"/>
      <c r="AB77" s="19"/>
      <c r="AC77" s="19"/>
      <c r="AD77" s="19"/>
      <c r="AE77" s="19"/>
      <c r="AF77" s="19"/>
      <c r="AG77" s="19"/>
      <c r="AH77" s="19"/>
      <c r="AI77" s="19"/>
      <c r="AJ77" s="19"/>
    </row>
    <row r="78" spans="1:36" ht="17.25" thickBot="1" x14ac:dyDescent="0.35">
      <c r="A78" s="19">
        <v>73</v>
      </c>
      <c r="B78" s="64">
        <v>4560</v>
      </c>
      <c r="C78" s="61" t="s">
        <v>1789</v>
      </c>
      <c r="D78" s="61">
        <v>2017</v>
      </c>
      <c r="E78" s="62">
        <v>9</v>
      </c>
      <c r="F78" s="60" t="s">
        <v>2370</v>
      </c>
      <c r="G78" s="60" t="s">
        <v>2370</v>
      </c>
      <c r="H78" s="65" t="s">
        <v>1606</v>
      </c>
      <c r="I78" s="65"/>
      <c r="J78" s="65"/>
      <c r="K78" s="79">
        <v>1</v>
      </c>
      <c r="L78" s="79">
        <v>3</v>
      </c>
      <c r="M78" s="66" t="s">
        <v>1513</v>
      </c>
      <c r="N78" s="65">
        <v>1</v>
      </c>
      <c r="O78" s="65">
        <v>24</v>
      </c>
      <c r="P78" s="65"/>
      <c r="Q78" s="65"/>
      <c r="R78" s="67"/>
      <c r="S78" s="66" t="s">
        <v>2369</v>
      </c>
      <c r="T78" s="65">
        <v>0</v>
      </c>
      <c r="U78" s="65">
        <v>24</v>
      </c>
      <c r="V78" s="65"/>
      <c r="W78" s="65"/>
      <c r="X78" s="67"/>
      <c r="Y78" s="49"/>
      <c r="Z78" s="65"/>
      <c r="AA78" s="19"/>
      <c r="AB78" s="19"/>
      <c r="AC78" s="19"/>
      <c r="AD78" s="19"/>
      <c r="AE78" s="19"/>
      <c r="AF78" s="19"/>
      <c r="AG78" s="19"/>
      <c r="AH78" s="19"/>
      <c r="AI78" s="19"/>
      <c r="AJ78" s="19"/>
    </row>
    <row r="79" spans="1:36" x14ac:dyDescent="0.3">
      <c r="A79" s="19">
        <v>74</v>
      </c>
      <c r="B79" s="77">
        <v>4562</v>
      </c>
      <c r="C79" s="38" t="s">
        <v>1798</v>
      </c>
      <c r="D79" s="38">
        <v>2016</v>
      </c>
      <c r="E79" s="20">
        <v>4</v>
      </c>
      <c r="F79" t="s">
        <v>633</v>
      </c>
      <c r="G79" t="s">
        <v>2371</v>
      </c>
      <c r="H79" s="22" t="s">
        <v>1606</v>
      </c>
      <c r="I79" s="22"/>
      <c r="J79" s="22"/>
      <c r="K79" s="128">
        <v>1</v>
      </c>
      <c r="L79" s="128">
        <v>0</v>
      </c>
      <c r="M79" s="23" t="s">
        <v>1513</v>
      </c>
      <c r="N79" s="22">
        <v>1</v>
      </c>
      <c r="O79" s="22">
        <v>41</v>
      </c>
      <c r="P79" s="22"/>
      <c r="Q79" s="22"/>
      <c r="R79" s="33"/>
      <c r="S79" s="23" t="s">
        <v>1803</v>
      </c>
      <c r="T79" s="22">
        <v>1</v>
      </c>
      <c r="U79" s="22">
        <v>27</v>
      </c>
      <c r="V79" s="22"/>
      <c r="W79" s="22"/>
      <c r="X79" s="33"/>
      <c r="Y79" s="39">
        <v>0.76</v>
      </c>
      <c r="Z79" s="22"/>
      <c r="AA79" s="19"/>
      <c r="AB79" s="19"/>
      <c r="AC79" s="19"/>
      <c r="AD79" s="19"/>
      <c r="AE79" s="19"/>
      <c r="AF79" s="19"/>
      <c r="AG79" s="19"/>
      <c r="AH79" s="19"/>
      <c r="AI79" s="19"/>
      <c r="AJ79" s="19"/>
    </row>
    <row r="80" spans="1:36" x14ac:dyDescent="0.3">
      <c r="A80" s="19">
        <v>75</v>
      </c>
      <c r="B80" s="420">
        <v>4562</v>
      </c>
      <c r="C80" s="40" t="s">
        <v>2372</v>
      </c>
      <c r="D80" s="40">
        <v>2016</v>
      </c>
      <c r="E80" s="41">
        <v>4</v>
      </c>
      <c r="F80" s="4" t="s">
        <v>2373</v>
      </c>
      <c r="G80" s="4" t="s">
        <v>2374</v>
      </c>
      <c r="H80" s="21" t="s">
        <v>1606</v>
      </c>
      <c r="I80" s="21"/>
      <c r="J80" s="21"/>
      <c r="K80" s="129">
        <v>1</v>
      </c>
      <c r="L80" s="129">
        <v>0</v>
      </c>
      <c r="M80" s="34" t="s">
        <v>1513</v>
      </c>
      <c r="N80" s="21">
        <v>3</v>
      </c>
      <c r="O80" s="21">
        <v>41</v>
      </c>
      <c r="P80" s="21"/>
      <c r="Q80" s="21"/>
      <c r="R80" s="24"/>
      <c r="S80" s="34" t="s">
        <v>1803</v>
      </c>
      <c r="T80" s="21">
        <v>0</v>
      </c>
      <c r="U80" s="21">
        <v>27</v>
      </c>
      <c r="V80" s="21"/>
      <c r="W80" s="21"/>
      <c r="X80" s="24"/>
      <c r="Y80" s="26">
        <v>0.15</v>
      </c>
      <c r="Z80" s="21"/>
      <c r="AA80" s="19"/>
      <c r="AB80" s="19"/>
      <c r="AC80" s="19"/>
      <c r="AD80" s="19"/>
      <c r="AE80" s="19"/>
      <c r="AF80" s="19"/>
      <c r="AG80" s="19"/>
      <c r="AH80" s="19"/>
      <c r="AI80" s="19"/>
      <c r="AJ80" s="19"/>
    </row>
    <row r="81" spans="1:36" x14ac:dyDescent="0.3">
      <c r="A81" s="19">
        <v>76</v>
      </c>
      <c r="B81" s="420">
        <v>4562</v>
      </c>
      <c r="C81" s="40" t="s">
        <v>2372</v>
      </c>
      <c r="D81" s="40">
        <v>2016</v>
      </c>
      <c r="E81" s="41">
        <v>4</v>
      </c>
      <c r="F81" s="4" t="s">
        <v>2375</v>
      </c>
      <c r="G81" s="4" t="s">
        <v>2376</v>
      </c>
      <c r="H81" s="21" t="s">
        <v>1606</v>
      </c>
      <c r="I81" s="21"/>
      <c r="J81" s="21"/>
      <c r="K81" s="129">
        <v>1</v>
      </c>
      <c r="L81" s="129">
        <v>0</v>
      </c>
      <c r="M81" s="34" t="s">
        <v>1513</v>
      </c>
      <c r="N81" s="21">
        <v>0</v>
      </c>
      <c r="O81" s="21">
        <v>41</v>
      </c>
      <c r="P81" s="21"/>
      <c r="Q81" s="21"/>
      <c r="R81" s="24"/>
      <c r="S81" s="34" t="s">
        <v>1803</v>
      </c>
      <c r="T81" s="21">
        <v>1</v>
      </c>
      <c r="U81" s="21">
        <v>27</v>
      </c>
      <c r="V81" s="21"/>
      <c r="W81" s="21"/>
      <c r="X81" s="24"/>
      <c r="Y81" s="26">
        <v>0.21</v>
      </c>
      <c r="Z81" s="21"/>
      <c r="AA81" s="19"/>
      <c r="AB81" s="19"/>
      <c r="AC81" s="19"/>
      <c r="AD81" s="19"/>
      <c r="AE81" s="19"/>
      <c r="AF81" s="19"/>
      <c r="AG81" s="19"/>
      <c r="AH81" s="19"/>
      <c r="AI81" s="19"/>
      <c r="AJ81" s="19"/>
    </row>
    <row r="82" spans="1:36" x14ac:dyDescent="0.3">
      <c r="A82" s="19">
        <v>77</v>
      </c>
      <c r="B82" s="420">
        <v>4562</v>
      </c>
      <c r="C82" s="40" t="s">
        <v>2372</v>
      </c>
      <c r="D82" s="40">
        <v>2016</v>
      </c>
      <c r="E82" s="41">
        <v>4</v>
      </c>
      <c r="F82" s="4" t="s">
        <v>917</v>
      </c>
      <c r="G82" s="4" t="s">
        <v>917</v>
      </c>
      <c r="H82" s="21" t="s">
        <v>1606</v>
      </c>
      <c r="I82" s="21"/>
      <c r="J82" s="21"/>
      <c r="K82" s="129">
        <v>1</v>
      </c>
      <c r="L82" s="129">
        <v>1</v>
      </c>
      <c r="M82" s="34" t="s">
        <v>1513</v>
      </c>
      <c r="N82" s="21">
        <v>2</v>
      </c>
      <c r="O82" s="21">
        <v>41</v>
      </c>
      <c r="P82" s="21"/>
      <c r="Q82" s="21"/>
      <c r="R82" s="24"/>
      <c r="S82" s="34" t="s">
        <v>1803</v>
      </c>
      <c r="T82" s="21">
        <v>0</v>
      </c>
      <c r="U82" s="21">
        <v>27</v>
      </c>
      <c r="V82" s="21"/>
      <c r="W82" s="21"/>
      <c r="X82" s="24"/>
      <c r="Y82" s="26">
        <v>0.24</v>
      </c>
      <c r="Z82" s="21"/>
      <c r="AA82" s="19"/>
      <c r="AB82" s="19"/>
      <c r="AC82" s="19"/>
      <c r="AD82" s="19"/>
      <c r="AE82" s="19"/>
      <c r="AF82" s="19"/>
      <c r="AG82" s="19"/>
      <c r="AH82" s="19"/>
      <c r="AI82" s="19"/>
      <c r="AJ82" s="19"/>
    </row>
    <row r="83" spans="1:36" ht="17.25" thickBot="1" x14ac:dyDescent="0.35">
      <c r="A83" s="19">
        <v>78</v>
      </c>
      <c r="B83" s="78">
        <v>4562</v>
      </c>
      <c r="C83" s="68" t="s">
        <v>2372</v>
      </c>
      <c r="D83" s="68">
        <v>2016</v>
      </c>
      <c r="E83" s="52">
        <v>4</v>
      </c>
      <c r="F83" s="224" t="s">
        <v>1064</v>
      </c>
      <c r="G83" s="224" t="s">
        <v>2377</v>
      </c>
      <c r="H83" s="29" t="s">
        <v>1606</v>
      </c>
      <c r="I83" s="29"/>
      <c r="J83" s="29"/>
      <c r="K83" s="131">
        <v>2</v>
      </c>
      <c r="L83" s="131">
        <v>6</v>
      </c>
      <c r="M83" s="36" t="s">
        <v>1513</v>
      </c>
      <c r="N83" s="29">
        <v>5</v>
      </c>
      <c r="O83" s="29">
        <v>41</v>
      </c>
      <c r="P83" s="29"/>
      <c r="Q83" s="29"/>
      <c r="R83" s="30"/>
      <c r="S83" s="36" t="s">
        <v>1803</v>
      </c>
      <c r="T83" s="29">
        <v>2</v>
      </c>
      <c r="U83" s="29">
        <v>27</v>
      </c>
      <c r="V83" s="29"/>
      <c r="W83" s="29"/>
      <c r="X83" s="30"/>
      <c r="Y83" s="37">
        <v>0.52</v>
      </c>
      <c r="Z83" s="29"/>
      <c r="AA83" s="19"/>
      <c r="AB83" s="19"/>
      <c r="AC83" s="19"/>
      <c r="AD83" s="19"/>
      <c r="AE83" s="19"/>
      <c r="AF83" s="19"/>
      <c r="AG83" s="19"/>
      <c r="AH83" s="19"/>
      <c r="AI83" s="19"/>
      <c r="AJ83" s="19"/>
    </row>
    <row r="84" spans="1:36" x14ac:dyDescent="0.3">
      <c r="A84" s="19">
        <v>79</v>
      </c>
      <c r="B84" s="48">
        <v>2782</v>
      </c>
      <c r="C84" s="38" t="s">
        <v>1809</v>
      </c>
      <c r="D84" s="38">
        <v>2015</v>
      </c>
      <c r="E84" s="20">
        <v>3</v>
      </c>
      <c r="F84" s="225" t="s">
        <v>2378</v>
      </c>
      <c r="G84" s="225" t="s">
        <v>2378</v>
      </c>
      <c r="H84" s="22" t="s">
        <v>1606</v>
      </c>
      <c r="I84" s="4" t="s">
        <v>2379</v>
      </c>
      <c r="J84" s="22"/>
      <c r="K84" s="128">
        <v>2</v>
      </c>
      <c r="L84" s="128">
        <v>3</v>
      </c>
      <c r="M84" s="23" t="s">
        <v>1513</v>
      </c>
      <c r="N84" s="22">
        <v>3</v>
      </c>
      <c r="O84" s="22">
        <v>60</v>
      </c>
      <c r="P84" s="22"/>
      <c r="Q84" s="22"/>
      <c r="R84" s="33"/>
      <c r="S84" s="23" t="s">
        <v>114</v>
      </c>
      <c r="T84" s="22">
        <v>37</v>
      </c>
      <c r="U84" s="22">
        <v>60</v>
      </c>
      <c r="V84" s="22"/>
      <c r="W84" s="22"/>
      <c r="X84" s="33"/>
      <c r="Y84" s="39" t="s">
        <v>780</v>
      </c>
      <c r="Z84" s="22" t="s">
        <v>712</v>
      </c>
    </row>
    <row r="85" spans="1:36" x14ac:dyDescent="0.3">
      <c r="A85" s="19">
        <v>80</v>
      </c>
      <c r="B85" s="48">
        <v>2782</v>
      </c>
      <c r="C85" s="38" t="s">
        <v>1809</v>
      </c>
      <c r="D85" s="38">
        <v>2015</v>
      </c>
      <c r="E85" s="20">
        <v>3</v>
      </c>
      <c r="F85" s="4" t="s">
        <v>2380</v>
      </c>
      <c r="G85" s="4" t="s">
        <v>2380</v>
      </c>
      <c r="H85" s="21" t="s">
        <v>1606</v>
      </c>
      <c r="I85" s="4" t="s">
        <v>2379</v>
      </c>
      <c r="J85" s="21"/>
      <c r="K85" s="129">
        <v>2</v>
      </c>
      <c r="L85" s="128">
        <v>5</v>
      </c>
      <c r="M85" s="23" t="s">
        <v>1513</v>
      </c>
      <c r="N85" s="21">
        <v>0</v>
      </c>
      <c r="O85" s="21">
        <v>60</v>
      </c>
      <c r="P85" s="21"/>
      <c r="Q85" s="21"/>
      <c r="R85" s="24"/>
      <c r="S85" s="23" t="s">
        <v>114</v>
      </c>
      <c r="T85" s="21">
        <v>14</v>
      </c>
      <c r="U85" s="21">
        <v>60</v>
      </c>
      <c r="V85" s="21"/>
      <c r="W85" s="21"/>
      <c r="X85" s="24"/>
      <c r="Y85" s="39" t="s">
        <v>780</v>
      </c>
      <c r="Z85" s="21" t="s">
        <v>712</v>
      </c>
    </row>
    <row r="86" spans="1:36" x14ac:dyDescent="0.3">
      <c r="A86" s="19">
        <v>81</v>
      </c>
      <c r="B86" s="48">
        <v>2782</v>
      </c>
      <c r="C86" s="38" t="s">
        <v>1809</v>
      </c>
      <c r="D86" s="38">
        <v>2015</v>
      </c>
      <c r="E86" s="20">
        <v>3</v>
      </c>
      <c r="F86" s="4" t="s">
        <v>1353</v>
      </c>
      <c r="G86" s="4" t="s">
        <v>1353</v>
      </c>
      <c r="H86" s="21" t="s">
        <v>1606</v>
      </c>
      <c r="I86" s="4" t="s">
        <v>2379</v>
      </c>
      <c r="J86" s="21"/>
      <c r="K86" s="129">
        <v>2</v>
      </c>
      <c r="L86" s="128">
        <v>1</v>
      </c>
      <c r="M86" s="23" t="s">
        <v>1513</v>
      </c>
      <c r="N86" s="21">
        <v>3</v>
      </c>
      <c r="O86" s="22">
        <v>60</v>
      </c>
      <c r="P86" s="21"/>
      <c r="Q86" s="21"/>
      <c r="R86" s="24"/>
      <c r="S86" s="23" t="s">
        <v>114</v>
      </c>
      <c r="T86" s="21">
        <v>4</v>
      </c>
      <c r="U86" s="22">
        <v>60</v>
      </c>
      <c r="V86" s="21"/>
      <c r="W86" s="21"/>
      <c r="X86" s="24"/>
      <c r="Y86" s="26" t="s">
        <v>1583</v>
      </c>
      <c r="Z86" s="21" t="s">
        <v>660</v>
      </c>
    </row>
    <row r="87" spans="1:36" x14ac:dyDescent="0.3">
      <c r="A87" s="19">
        <v>82</v>
      </c>
      <c r="B87" s="48">
        <v>2782</v>
      </c>
      <c r="C87" s="38" t="s">
        <v>1809</v>
      </c>
      <c r="D87" s="38">
        <v>2015</v>
      </c>
      <c r="E87" s="20">
        <v>3</v>
      </c>
      <c r="F87" s="4" t="s">
        <v>2381</v>
      </c>
      <c r="G87" s="4" t="s">
        <v>2381</v>
      </c>
      <c r="H87" s="21" t="s">
        <v>1606</v>
      </c>
      <c r="I87" s="4" t="s">
        <v>2382</v>
      </c>
      <c r="J87" s="21"/>
      <c r="K87" s="129">
        <v>1</v>
      </c>
      <c r="L87" s="128">
        <v>1</v>
      </c>
      <c r="M87" s="23" t="s">
        <v>1513</v>
      </c>
      <c r="N87" s="21">
        <v>6</v>
      </c>
      <c r="O87" s="21">
        <v>60</v>
      </c>
      <c r="P87" s="21"/>
      <c r="Q87" s="21"/>
      <c r="R87" s="24"/>
      <c r="S87" s="23" t="s">
        <v>114</v>
      </c>
      <c r="T87" s="21">
        <v>4</v>
      </c>
      <c r="U87" s="21">
        <v>60</v>
      </c>
      <c r="V87" s="21"/>
      <c r="W87" s="21"/>
      <c r="X87" s="24"/>
      <c r="Y87" s="26">
        <v>0.74299999999999999</v>
      </c>
      <c r="Z87" s="21" t="s">
        <v>660</v>
      </c>
    </row>
    <row r="88" spans="1:36" x14ac:dyDescent="0.3">
      <c r="A88" s="19">
        <v>83</v>
      </c>
      <c r="B88" s="417">
        <v>2782</v>
      </c>
      <c r="C88" s="40" t="s">
        <v>1809</v>
      </c>
      <c r="D88" s="40">
        <v>2015</v>
      </c>
      <c r="E88" s="41">
        <v>3</v>
      </c>
      <c r="F88" s="21" t="s">
        <v>2383</v>
      </c>
      <c r="G88" s="21" t="s">
        <v>2383</v>
      </c>
      <c r="H88" s="4" t="s">
        <v>2384</v>
      </c>
      <c r="I88" s="4"/>
      <c r="J88" s="4"/>
      <c r="K88" s="404">
        <v>2</v>
      </c>
      <c r="L88" s="404">
        <v>3</v>
      </c>
      <c r="M88" s="21" t="s">
        <v>1513</v>
      </c>
      <c r="N88" s="4"/>
      <c r="O88" s="4"/>
      <c r="P88" s="4" t="s">
        <v>665</v>
      </c>
      <c r="Q88" s="4" t="s">
        <v>665</v>
      </c>
      <c r="R88" s="4">
        <v>60</v>
      </c>
      <c r="S88" s="4" t="s">
        <v>114</v>
      </c>
      <c r="T88" s="4"/>
      <c r="U88" s="4"/>
      <c r="V88" s="4" t="s">
        <v>665</v>
      </c>
      <c r="W88" s="4" t="s">
        <v>665</v>
      </c>
      <c r="X88" s="4">
        <v>60</v>
      </c>
      <c r="Y88" s="439" t="s">
        <v>1583</v>
      </c>
      <c r="Z88" s="4"/>
    </row>
    <row r="89" spans="1:36" x14ac:dyDescent="0.3">
      <c r="A89" s="19">
        <v>84</v>
      </c>
      <c r="B89" s="48">
        <v>2782</v>
      </c>
      <c r="C89" s="38" t="s">
        <v>1809</v>
      </c>
      <c r="D89" s="38">
        <v>2015</v>
      </c>
      <c r="E89" s="20">
        <v>3</v>
      </c>
      <c r="F89" s="278" t="s">
        <v>2385</v>
      </c>
      <c r="G89" s="278" t="s">
        <v>2385</v>
      </c>
      <c r="H89" s="22" t="s">
        <v>1606</v>
      </c>
      <c r="I89" s="22"/>
      <c r="J89" s="22"/>
      <c r="K89" s="128">
        <v>1</v>
      </c>
      <c r="L89" s="128">
        <v>1</v>
      </c>
      <c r="M89" s="23" t="s">
        <v>1513</v>
      </c>
      <c r="N89" s="22">
        <v>2</v>
      </c>
      <c r="O89" s="22">
        <v>60</v>
      </c>
      <c r="P89" s="22"/>
      <c r="Q89" s="22"/>
      <c r="R89" s="33"/>
      <c r="S89" s="23" t="s">
        <v>114</v>
      </c>
      <c r="T89" s="22">
        <v>1</v>
      </c>
      <c r="U89" s="22">
        <v>60</v>
      </c>
      <c r="V89" s="22"/>
      <c r="W89" s="22"/>
      <c r="X89" s="33"/>
      <c r="Y89" s="39" t="s">
        <v>1583</v>
      </c>
      <c r="Z89" s="22" t="s">
        <v>660</v>
      </c>
    </row>
    <row r="90" spans="1:36" ht="17.25" thickBot="1" x14ac:dyDescent="0.35">
      <c r="A90" s="19">
        <v>85</v>
      </c>
      <c r="B90" s="417">
        <v>2782</v>
      </c>
      <c r="C90" s="61" t="s">
        <v>1809</v>
      </c>
      <c r="D90" s="61">
        <v>2015</v>
      </c>
      <c r="E90" s="62">
        <v>3</v>
      </c>
      <c r="F90" s="279" t="s">
        <v>2386</v>
      </c>
      <c r="G90" s="279" t="s">
        <v>2387</v>
      </c>
      <c r="H90" s="29" t="s">
        <v>1606</v>
      </c>
      <c r="I90" s="29"/>
      <c r="J90" s="29"/>
      <c r="K90" s="131">
        <v>1</v>
      </c>
      <c r="L90" s="79">
        <v>1</v>
      </c>
      <c r="M90" s="66" t="s">
        <v>1513</v>
      </c>
      <c r="N90" s="29">
        <v>2</v>
      </c>
      <c r="O90" s="29">
        <v>60</v>
      </c>
      <c r="P90" s="29"/>
      <c r="Q90" s="29"/>
      <c r="R90" s="30"/>
      <c r="S90" s="66" t="s">
        <v>114</v>
      </c>
      <c r="T90" s="29">
        <v>3</v>
      </c>
      <c r="U90" s="29">
        <v>60</v>
      </c>
      <c r="V90" s="29"/>
      <c r="W90" s="29"/>
      <c r="X90" s="30"/>
      <c r="Y90" s="37" t="s">
        <v>1583</v>
      </c>
      <c r="Z90" s="29" t="s">
        <v>660</v>
      </c>
    </row>
    <row r="91" spans="1:36" x14ac:dyDescent="0.3">
      <c r="A91" s="19">
        <v>86</v>
      </c>
      <c r="B91" s="55">
        <v>437</v>
      </c>
      <c r="C91" s="432" t="s">
        <v>1821</v>
      </c>
      <c r="D91" s="432">
        <v>2012</v>
      </c>
      <c r="E91" s="43">
        <v>7</v>
      </c>
      <c r="F91" s="227" t="s">
        <v>2364</v>
      </c>
      <c r="G91" s="227" t="s">
        <v>2388</v>
      </c>
      <c r="H91" s="44" t="s">
        <v>1606</v>
      </c>
      <c r="I91" s="44"/>
      <c r="J91" s="44"/>
      <c r="K91" s="81">
        <v>2</v>
      </c>
      <c r="L91" s="81">
        <v>1</v>
      </c>
      <c r="M91" s="69" t="s">
        <v>1513</v>
      </c>
      <c r="N91" s="44" t="s">
        <v>812</v>
      </c>
      <c r="O91" s="44">
        <v>46</v>
      </c>
      <c r="P91" s="44"/>
      <c r="Q91" s="44"/>
      <c r="R91" s="70"/>
      <c r="S91" s="69" t="s">
        <v>2389</v>
      </c>
      <c r="T91" s="44" t="s">
        <v>812</v>
      </c>
      <c r="U91" s="44">
        <v>44</v>
      </c>
      <c r="V91" s="44"/>
      <c r="W91" s="44"/>
      <c r="X91" s="70"/>
      <c r="Y91" s="46" t="s">
        <v>660</v>
      </c>
      <c r="Z91" s="44"/>
      <c r="AB91" s="4" t="s">
        <v>1880</v>
      </c>
      <c r="AC91" s="4" t="s">
        <v>812</v>
      </c>
      <c r="AD91" s="4">
        <v>50</v>
      </c>
      <c r="AE91" s="4"/>
      <c r="AF91" s="4"/>
      <c r="AG91" s="4"/>
      <c r="AH91" s="4" t="s">
        <v>660</v>
      </c>
      <c r="AI91" s="4"/>
    </row>
    <row r="92" spans="1:36" x14ac:dyDescent="0.3">
      <c r="A92" s="19">
        <v>87</v>
      </c>
      <c r="B92" s="417">
        <v>437</v>
      </c>
      <c r="C92" s="40" t="s">
        <v>1821</v>
      </c>
      <c r="D92" s="40">
        <v>2012</v>
      </c>
      <c r="E92" s="41">
        <v>7</v>
      </c>
      <c r="F92" s="4" t="s">
        <v>2390</v>
      </c>
      <c r="G92" s="4" t="s">
        <v>2391</v>
      </c>
      <c r="H92" s="21" t="s">
        <v>1606</v>
      </c>
      <c r="I92" s="21"/>
      <c r="J92" s="21"/>
      <c r="K92" s="129">
        <v>2</v>
      </c>
      <c r="L92" s="129">
        <v>5</v>
      </c>
      <c r="M92" s="34" t="s">
        <v>1513</v>
      </c>
      <c r="N92" s="21" t="s">
        <v>812</v>
      </c>
      <c r="O92" s="21">
        <v>46</v>
      </c>
      <c r="P92" s="21"/>
      <c r="Q92" s="21"/>
      <c r="R92" s="24"/>
      <c r="S92" s="34" t="s">
        <v>2392</v>
      </c>
      <c r="T92" s="21" t="s">
        <v>812</v>
      </c>
      <c r="U92" s="21">
        <v>44</v>
      </c>
      <c r="V92" s="21"/>
      <c r="W92" s="21"/>
      <c r="X92" s="24"/>
      <c r="Y92" s="26" t="s">
        <v>660</v>
      </c>
      <c r="Z92" s="21"/>
      <c r="AB92" s="4" t="s">
        <v>1880</v>
      </c>
      <c r="AC92" s="4" t="s">
        <v>812</v>
      </c>
      <c r="AD92" s="4">
        <v>50</v>
      </c>
      <c r="AE92" s="4"/>
      <c r="AF92" s="4"/>
      <c r="AG92" s="4"/>
      <c r="AH92" s="4" t="s">
        <v>660</v>
      </c>
      <c r="AI92" s="4"/>
    </row>
    <row r="93" spans="1:36" x14ac:dyDescent="0.3">
      <c r="A93" s="19">
        <v>88</v>
      </c>
      <c r="B93" s="417">
        <v>437</v>
      </c>
      <c r="C93" s="40" t="s">
        <v>1821</v>
      </c>
      <c r="D93" s="40">
        <v>2012</v>
      </c>
      <c r="E93" s="41">
        <v>7</v>
      </c>
      <c r="F93" s="4" t="s">
        <v>2393</v>
      </c>
      <c r="G93" s="4" t="s">
        <v>2394</v>
      </c>
      <c r="H93" s="21" t="s">
        <v>1606</v>
      </c>
      <c r="I93" s="21"/>
      <c r="J93" s="21"/>
      <c r="K93" s="129">
        <v>2</v>
      </c>
      <c r="L93" s="129">
        <v>4</v>
      </c>
      <c r="M93" s="34" t="s">
        <v>1513</v>
      </c>
      <c r="N93" s="21" t="s">
        <v>812</v>
      </c>
      <c r="O93" s="21">
        <v>46</v>
      </c>
      <c r="P93" s="21"/>
      <c r="Q93" s="21"/>
      <c r="R93" s="24"/>
      <c r="S93" s="34" t="s">
        <v>2392</v>
      </c>
      <c r="T93" s="21" t="s">
        <v>812</v>
      </c>
      <c r="U93" s="21">
        <v>44</v>
      </c>
      <c r="V93" s="21"/>
      <c r="W93" s="21"/>
      <c r="X93" s="24"/>
      <c r="Y93" s="26" t="s">
        <v>660</v>
      </c>
      <c r="Z93" s="21"/>
      <c r="AB93" s="4" t="s">
        <v>1880</v>
      </c>
      <c r="AC93" s="4" t="s">
        <v>812</v>
      </c>
      <c r="AD93" s="4">
        <v>50</v>
      </c>
      <c r="AE93" s="4"/>
      <c r="AF93" s="4"/>
      <c r="AG93" s="4"/>
      <c r="AH93" s="4" t="s">
        <v>660</v>
      </c>
      <c r="AI93" s="4"/>
    </row>
    <row r="94" spans="1:36" x14ac:dyDescent="0.3">
      <c r="A94" s="19">
        <v>89</v>
      </c>
      <c r="B94" s="417">
        <v>437</v>
      </c>
      <c r="C94" s="40" t="s">
        <v>1821</v>
      </c>
      <c r="D94" s="40">
        <v>2012</v>
      </c>
      <c r="E94" s="41">
        <v>7</v>
      </c>
      <c r="F94" s="4" t="s">
        <v>2395</v>
      </c>
      <c r="G94" s="4" t="s">
        <v>2396</v>
      </c>
      <c r="H94" s="21" t="s">
        <v>1606</v>
      </c>
      <c r="I94" s="21"/>
      <c r="J94" s="21"/>
      <c r="K94" s="129">
        <v>2</v>
      </c>
      <c r="L94" s="129">
        <v>6</v>
      </c>
      <c r="M94" s="34" t="s">
        <v>1513</v>
      </c>
      <c r="N94" s="21" t="s">
        <v>812</v>
      </c>
      <c r="O94" s="21">
        <v>46</v>
      </c>
      <c r="P94" s="21"/>
      <c r="Q94" s="21"/>
      <c r="R94" s="24"/>
      <c r="S94" s="34" t="s">
        <v>2392</v>
      </c>
      <c r="T94" s="21" t="s">
        <v>812</v>
      </c>
      <c r="U94" s="21">
        <v>44</v>
      </c>
      <c r="V94" s="21"/>
      <c r="W94" s="21"/>
      <c r="X94" s="24"/>
      <c r="Y94" s="26" t="s">
        <v>660</v>
      </c>
      <c r="Z94" s="21"/>
      <c r="AB94" s="4" t="s">
        <v>1880</v>
      </c>
      <c r="AC94" s="4" t="s">
        <v>812</v>
      </c>
      <c r="AD94" s="4">
        <v>50</v>
      </c>
      <c r="AE94" s="4"/>
      <c r="AF94" s="4"/>
      <c r="AG94" s="4"/>
      <c r="AH94" s="4" t="s">
        <v>660</v>
      </c>
      <c r="AI94" s="4"/>
    </row>
    <row r="95" spans="1:36" x14ac:dyDescent="0.3">
      <c r="A95" s="19">
        <v>90</v>
      </c>
      <c r="B95" s="417">
        <v>437</v>
      </c>
      <c r="C95" s="40" t="s">
        <v>1821</v>
      </c>
      <c r="D95" s="40">
        <v>2012</v>
      </c>
      <c r="E95" s="41">
        <v>7</v>
      </c>
      <c r="F95" s="4" t="s">
        <v>2397</v>
      </c>
      <c r="G95" s="4" t="s">
        <v>2397</v>
      </c>
      <c r="H95" s="21" t="s">
        <v>1606</v>
      </c>
      <c r="I95" s="21"/>
      <c r="J95" s="21"/>
      <c r="K95" s="129">
        <v>1</v>
      </c>
      <c r="L95" s="129">
        <v>0</v>
      </c>
      <c r="M95" s="34" t="s">
        <v>1513</v>
      </c>
      <c r="N95" s="21" t="s">
        <v>812</v>
      </c>
      <c r="O95" s="21">
        <v>46</v>
      </c>
      <c r="P95" s="21"/>
      <c r="Q95" s="21"/>
      <c r="R95" s="24"/>
      <c r="S95" s="34" t="s">
        <v>2392</v>
      </c>
      <c r="T95" s="21" t="s">
        <v>812</v>
      </c>
      <c r="U95" s="21">
        <v>44</v>
      </c>
      <c r="V95" s="21"/>
      <c r="W95" s="21"/>
      <c r="X95" s="24"/>
      <c r="Y95" s="26" t="s">
        <v>660</v>
      </c>
      <c r="Z95" s="21"/>
      <c r="AB95" s="4" t="s">
        <v>1880</v>
      </c>
      <c r="AC95" s="4" t="s">
        <v>812</v>
      </c>
      <c r="AD95" s="4">
        <v>50</v>
      </c>
      <c r="AE95" s="4"/>
      <c r="AF95" s="4"/>
      <c r="AG95" s="4"/>
      <c r="AH95" s="4" t="s">
        <v>660</v>
      </c>
      <c r="AI95" s="4"/>
    </row>
    <row r="96" spans="1:36" x14ac:dyDescent="0.3">
      <c r="A96" s="19">
        <v>91</v>
      </c>
      <c r="B96" s="417">
        <v>437</v>
      </c>
      <c r="C96" s="40" t="s">
        <v>1821</v>
      </c>
      <c r="D96" s="40">
        <v>2012</v>
      </c>
      <c r="E96" s="41">
        <v>7</v>
      </c>
      <c r="F96" s="265" t="s">
        <v>2398</v>
      </c>
      <c r="G96" s="265" t="s">
        <v>2399</v>
      </c>
      <c r="H96" s="21" t="s">
        <v>1606</v>
      </c>
      <c r="I96" s="21"/>
      <c r="J96" s="21"/>
      <c r="K96" s="129">
        <v>1</v>
      </c>
      <c r="L96" s="129">
        <v>2</v>
      </c>
      <c r="M96" s="34" t="s">
        <v>1513</v>
      </c>
      <c r="N96" s="21">
        <v>0</v>
      </c>
      <c r="O96" s="21">
        <v>46</v>
      </c>
      <c r="P96" s="21"/>
      <c r="Q96" s="21"/>
      <c r="R96" s="24"/>
      <c r="S96" s="34" t="s">
        <v>2392</v>
      </c>
      <c r="T96" s="21">
        <v>0</v>
      </c>
      <c r="U96" s="21">
        <v>44</v>
      </c>
      <c r="V96" s="21"/>
      <c r="W96" s="21"/>
      <c r="X96" s="24"/>
      <c r="Y96" s="26" t="s">
        <v>812</v>
      </c>
      <c r="Z96" s="21"/>
      <c r="AB96" s="4" t="s">
        <v>1880</v>
      </c>
      <c r="AC96" s="4">
        <v>0</v>
      </c>
      <c r="AD96" s="4">
        <v>50</v>
      </c>
      <c r="AE96" s="4"/>
      <c r="AF96" s="4"/>
      <c r="AG96" s="4"/>
      <c r="AH96" s="4" t="s">
        <v>812</v>
      </c>
      <c r="AI96" s="4"/>
    </row>
    <row r="97" spans="1:35" x14ac:dyDescent="0.3">
      <c r="A97" s="19">
        <v>92</v>
      </c>
      <c r="B97" s="417">
        <v>437</v>
      </c>
      <c r="C97" s="40" t="s">
        <v>1821</v>
      </c>
      <c r="D97" s="40">
        <v>2012</v>
      </c>
      <c r="E97" s="41">
        <v>7</v>
      </c>
      <c r="F97" s="265" t="s">
        <v>2400</v>
      </c>
      <c r="G97" s="265" t="s">
        <v>2401</v>
      </c>
      <c r="H97" s="21" t="s">
        <v>1606</v>
      </c>
      <c r="I97" s="4"/>
      <c r="J97" s="4"/>
      <c r="K97" s="129">
        <v>2</v>
      </c>
      <c r="L97" s="129">
        <v>3</v>
      </c>
      <c r="M97" s="34" t="s">
        <v>1513</v>
      </c>
      <c r="N97" s="21">
        <v>0</v>
      </c>
      <c r="O97" s="21">
        <v>46</v>
      </c>
      <c r="P97" s="21"/>
      <c r="Q97" s="21"/>
      <c r="R97" s="24"/>
      <c r="S97" s="34" t="s">
        <v>2392</v>
      </c>
      <c r="T97" s="21">
        <v>0</v>
      </c>
      <c r="U97" s="21">
        <v>44</v>
      </c>
      <c r="V97" s="21"/>
      <c r="W97" s="21"/>
      <c r="X97" s="24"/>
      <c r="Y97" s="26" t="s">
        <v>812</v>
      </c>
      <c r="Z97" s="21"/>
      <c r="AB97" s="4" t="s">
        <v>1880</v>
      </c>
      <c r="AC97" s="4">
        <v>0</v>
      </c>
      <c r="AD97" s="4">
        <v>50</v>
      </c>
      <c r="AE97" s="4"/>
      <c r="AF97" s="4"/>
      <c r="AG97" s="4"/>
      <c r="AH97" s="4" t="s">
        <v>812</v>
      </c>
      <c r="AI97" s="4"/>
    </row>
    <row r="98" spans="1:35" x14ac:dyDescent="0.3">
      <c r="A98" s="19">
        <v>93</v>
      </c>
      <c r="B98" s="417">
        <v>437</v>
      </c>
      <c r="C98" s="40" t="s">
        <v>1821</v>
      </c>
      <c r="D98" s="40">
        <v>2012</v>
      </c>
      <c r="E98" s="41">
        <v>7</v>
      </c>
      <c r="F98" s="265" t="s">
        <v>2402</v>
      </c>
      <c r="G98" s="265" t="s">
        <v>2403</v>
      </c>
      <c r="H98" s="21" t="s">
        <v>1606</v>
      </c>
      <c r="I98" s="4"/>
      <c r="J98" s="4"/>
      <c r="K98" s="129">
        <v>2</v>
      </c>
      <c r="L98" s="129">
        <v>4</v>
      </c>
      <c r="M98" s="34" t="s">
        <v>1513</v>
      </c>
      <c r="N98" s="21">
        <v>0</v>
      </c>
      <c r="O98" s="21">
        <v>46</v>
      </c>
      <c r="P98" s="21"/>
      <c r="Q98" s="21"/>
      <c r="R98" s="24"/>
      <c r="S98" s="34" t="s">
        <v>2392</v>
      </c>
      <c r="T98" s="21">
        <v>0</v>
      </c>
      <c r="U98" s="21">
        <v>44</v>
      </c>
      <c r="V98" s="21"/>
      <c r="W98" s="21"/>
      <c r="X98" s="24"/>
      <c r="Y98" s="26" t="s">
        <v>812</v>
      </c>
      <c r="Z98" s="21"/>
      <c r="AB98" s="4" t="s">
        <v>1880</v>
      </c>
      <c r="AC98" s="4">
        <v>0</v>
      </c>
      <c r="AD98" s="4">
        <v>50</v>
      </c>
      <c r="AE98" s="4"/>
      <c r="AF98" s="4"/>
      <c r="AG98" s="4"/>
      <c r="AH98" s="4" t="s">
        <v>812</v>
      </c>
      <c r="AI98" s="4"/>
    </row>
  </sheetData>
  <sheetProtection algorithmName="SHA-512" hashValue="SLyQIrCIiIZvUacWWQO1qolx2i3hylvcAtN0aYEF085GFLtHcDakKiy9pRBl67OJEWMV9ylEHGDxcrF8JYKq8w==" saltValue="L0HbBIamC5xj/OF8HPxQDA==" spinCount="100000" sheet="1" objects="1" scenarios="1" selectLockedCells="1" selectUnlockedCells="1"/>
  <autoFilter ref="A5:AJ54"/>
  <mergeCells count="29">
    <mergeCell ref="AH3:AH5"/>
    <mergeCell ref="AB4:AB5"/>
    <mergeCell ref="AC4:AD4"/>
    <mergeCell ref="AE4:AG4"/>
    <mergeCell ref="AI3:AI5"/>
    <mergeCell ref="Y3:Y5"/>
    <mergeCell ref="K4:K5"/>
    <mergeCell ref="L4:L5"/>
    <mergeCell ref="Z3:Z5"/>
    <mergeCell ref="AB3:AG3"/>
    <mergeCell ref="T4:U4"/>
    <mergeCell ref="V4:X4"/>
    <mergeCell ref="N4:O4"/>
    <mergeCell ref="P4:R4"/>
    <mergeCell ref="S4:S5"/>
    <mergeCell ref="M3:R3"/>
    <mergeCell ref="S3:X3"/>
    <mergeCell ref="M4:M5"/>
    <mergeCell ref="F4:F5"/>
    <mergeCell ref="F3:L3"/>
    <mergeCell ref="A3:A5"/>
    <mergeCell ref="B3:B5"/>
    <mergeCell ref="C3:C5"/>
    <mergeCell ref="D3:D5"/>
    <mergeCell ref="E3:E5"/>
    <mergeCell ref="G4:G5"/>
    <mergeCell ref="H4:H5"/>
    <mergeCell ref="I4:I5"/>
    <mergeCell ref="J4:J5"/>
  </mergeCells>
  <phoneticPr fontId="3"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2"/>
  <sheetViews>
    <sheetView zoomScale="85" zoomScaleNormal="85" workbookViewId="0">
      <pane xSplit="10" ySplit="5" topLeftCell="K6" activePane="bottomRight" state="frozen"/>
      <selection activeCell="AE77" sqref="AE77"/>
      <selection pane="topRight" activeCell="AE77" sqref="AE77"/>
      <selection pane="bottomLeft" activeCell="AE77" sqref="AE77"/>
      <selection pane="bottomRight" activeCell="A2" sqref="A2"/>
    </sheetView>
  </sheetViews>
  <sheetFormatPr defaultRowHeight="16.5" x14ac:dyDescent="0.3"/>
  <cols>
    <col min="1" max="1" width="4.875" bestFit="1" customWidth="1"/>
    <col min="6" max="6" width="31.25" customWidth="1"/>
    <col min="8" max="8" width="10.5" customWidth="1"/>
    <col min="9" max="9" width="4.375" customWidth="1"/>
    <col min="11" max="11" width="6.625" customWidth="1"/>
  </cols>
  <sheetData>
    <row r="1" spans="1:36" ht="84.75" customHeight="1" x14ac:dyDescent="0.3">
      <c r="A1" s="644" t="s">
        <v>3639</v>
      </c>
    </row>
    <row r="2" spans="1:36" ht="17.25" thickBot="1" x14ac:dyDescent="0.35"/>
    <row r="3" spans="1:36" x14ac:dyDescent="0.3">
      <c r="A3" s="662"/>
      <c r="B3" s="663" t="s">
        <v>82</v>
      </c>
      <c r="C3" s="665" t="s">
        <v>62</v>
      </c>
      <c r="D3" s="665" t="s">
        <v>63</v>
      </c>
      <c r="E3" s="667" t="s">
        <v>83</v>
      </c>
      <c r="F3" s="706" t="s">
        <v>102</v>
      </c>
      <c r="G3" s="707"/>
      <c r="H3" s="707"/>
      <c r="I3" s="707"/>
      <c r="J3" s="707"/>
      <c r="K3" s="707"/>
      <c r="L3" s="707"/>
      <c r="M3" s="707"/>
      <c r="N3" s="711" t="s">
        <v>85</v>
      </c>
      <c r="O3" s="712"/>
      <c r="P3" s="712"/>
      <c r="Q3" s="712"/>
      <c r="R3" s="712"/>
      <c r="S3" s="713"/>
      <c r="T3" s="714" t="s">
        <v>86</v>
      </c>
      <c r="U3" s="715"/>
      <c r="V3" s="715"/>
      <c r="W3" s="715"/>
      <c r="X3" s="715"/>
      <c r="Y3" s="716"/>
      <c r="Z3" s="674" t="s">
        <v>87</v>
      </c>
      <c r="AA3" s="665" t="s">
        <v>5</v>
      </c>
      <c r="AB3" s="5"/>
      <c r="AC3" s="681" t="s">
        <v>88</v>
      </c>
      <c r="AD3" s="681"/>
      <c r="AE3" s="681"/>
      <c r="AF3" s="681"/>
      <c r="AG3" s="681"/>
      <c r="AH3" s="681"/>
      <c r="AI3" s="700" t="s">
        <v>87</v>
      </c>
      <c r="AJ3" s="700" t="s">
        <v>5</v>
      </c>
    </row>
    <row r="4" spans="1:36" x14ac:dyDescent="0.3">
      <c r="A4" s="662"/>
      <c r="B4" s="663"/>
      <c r="C4" s="665"/>
      <c r="D4" s="665"/>
      <c r="E4" s="668"/>
      <c r="F4" s="670" t="s">
        <v>120</v>
      </c>
      <c r="G4" s="670" t="s">
        <v>89</v>
      </c>
      <c r="H4" s="670" t="s">
        <v>90</v>
      </c>
      <c r="I4" s="671" t="s">
        <v>91</v>
      </c>
      <c r="J4" s="708" t="s">
        <v>92</v>
      </c>
      <c r="K4" s="669" t="s">
        <v>118</v>
      </c>
      <c r="L4" s="400"/>
      <c r="M4" s="722" t="s">
        <v>119</v>
      </c>
      <c r="N4" s="698" t="s">
        <v>93</v>
      </c>
      <c r="O4" s="718" t="s">
        <v>94</v>
      </c>
      <c r="P4" s="718"/>
      <c r="Q4" s="719" t="s">
        <v>95</v>
      </c>
      <c r="R4" s="719"/>
      <c r="S4" s="720"/>
      <c r="T4" s="714" t="s">
        <v>96</v>
      </c>
      <c r="U4" s="718" t="s">
        <v>94</v>
      </c>
      <c r="V4" s="718"/>
      <c r="W4" s="724" t="s">
        <v>95</v>
      </c>
      <c r="X4" s="724"/>
      <c r="Y4" s="725"/>
      <c r="Z4" s="674"/>
      <c r="AA4" s="665"/>
      <c r="AB4" s="6"/>
      <c r="AC4" s="681" t="s">
        <v>96</v>
      </c>
      <c r="AD4" s="701" t="s">
        <v>94</v>
      </c>
      <c r="AE4" s="701"/>
      <c r="AF4" s="702" t="s">
        <v>95</v>
      </c>
      <c r="AG4" s="702"/>
      <c r="AH4" s="702"/>
      <c r="AI4" s="700"/>
      <c r="AJ4" s="700"/>
    </row>
    <row r="5" spans="1:36" ht="17.25" thickBot="1" x14ac:dyDescent="0.35">
      <c r="A5" s="662"/>
      <c r="B5" s="664"/>
      <c r="C5" s="666"/>
      <c r="D5" s="666"/>
      <c r="E5" s="704"/>
      <c r="F5" s="705"/>
      <c r="G5" s="705"/>
      <c r="H5" s="705"/>
      <c r="I5" s="705"/>
      <c r="J5" s="709"/>
      <c r="K5" s="703"/>
      <c r="L5" s="402" t="s">
        <v>1747</v>
      </c>
      <c r="M5" s="723"/>
      <c r="N5" s="710"/>
      <c r="O5" s="71" t="s">
        <v>97</v>
      </c>
      <c r="P5" s="71" t="s">
        <v>98</v>
      </c>
      <c r="Q5" s="72" t="s">
        <v>99</v>
      </c>
      <c r="R5" s="72" t="s">
        <v>100</v>
      </c>
      <c r="S5" s="73" t="s">
        <v>98</v>
      </c>
      <c r="T5" s="721"/>
      <c r="U5" s="71" t="s">
        <v>97</v>
      </c>
      <c r="V5" s="71" t="s">
        <v>98</v>
      </c>
      <c r="W5" s="74" t="s">
        <v>99</v>
      </c>
      <c r="X5" s="74" t="s">
        <v>100</v>
      </c>
      <c r="Y5" s="75" t="s">
        <v>101</v>
      </c>
      <c r="Z5" s="717"/>
      <c r="AA5" s="666"/>
      <c r="AB5" s="6"/>
      <c r="AC5" s="681"/>
      <c r="AD5" s="12" t="s">
        <v>97</v>
      </c>
      <c r="AE5" s="12" t="s">
        <v>98</v>
      </c>
      <c r="AF5" s="13" t="s">
        <v>99</v>
      </c>
      <c r="AG5" s="13" t="s">
        <v>100</v>
      </c>
      <c r="AH5" s="13" t="s">
        <v>101</v>
      </c>
      <c r="AI5" s="700"/>
      <c r="AJ5" s="700"/>
    </row>
    <row r="6" spans="1:36" x14ac:dyDescent="0.3">
      <c r="A6">
        <v>1</v>
      </c>
      <c r="B6" s="204">
        <v>1204</v>
      </c>
      <c r="C6" s="83" t="s">
        <v>585</v>
      </c>
      <c r="D6" s="83">
        <v>2019</v>
      </c>
      <c r="E6" s="20">
        <v>10</v>
      </c>
      <c r="F6" s="103" t="s">
        <v>638</v>
      </c>
      <c r="G6" s="187" t="s">
        <v>627</v>
      </c>
      <c r="H6" s="187" t="s">
        <v>822</v>
      </c>
      <c r="I6" s="187"/>
      <c r="J6" s="141">
        <v>2</v>
      </c>
      <c r="K6" s="141"/>
      <c r="L6" s="141">
        <v>1</v>
      </c>
      <c r="M6" s="141">
        <v>1</v>
      </c>
      <c r="N6" s="23" t="s">
        <v>625</v>
      </c>
      <c r="O6" s="407"/>
      <c r="P6" s="187"/>
      <c r="Q6" s="187" t="s">
        <v>629</v>
      </c>
      <c r="R6" s="187" t="s">
        <v>630</v>
      </c>
      <c r="S6" s="621">
        <f>746-27</f>
        <v>719</v>
      </c>
      <c r="T6" s="203" t="s">
        <v>626</v>
      </c>
      <c r="U6" s="187"/>
      <c r="V6" s="187"/>
      <c r="W6" s="187" t="s">
        <v>631</v>
      </c>
      <c r="X6" s="187" t="s">
        <v>632</v>
      </c>
      <c r="Y6" s="187">
        <f>739-25</f>
        <v>714</v>
      </c>
      <c r="Z6" s="205">
        <v>0.01</v>
      </c>
      <c r="AA6" s="186"/>
      <c r="AB6" s="6"/>
      <c r="AC6" s="58"/>
      <c r="AD6" s="58"/>
      <c r="AE6" s="58"/>
      <c r="AF6" s="58"/>
      <c r="AG6" s="58"/>
      <c r="AH6" s="58"/>
      <c r="AI6" s="58"/>
      <c r="AJ6" s="58"/>
    </row>
    <row r="7" spans="1:36" x14ac:dyDescent="0.3">
      <c r="A7">
        <v>2</v>
      </c>
      <c r="B7" s="204">
        <v>1204</v>
      </c>
      <c r="C7" s="83" t="s">
        <v>585</v>
      </c>
      <c r="D7" s="83">
        <v>2019</v>
      </c>
      <c r="E7" s="20">
        <v>10</v>
      </c>
      <c r="F7" s="354" t="s">
        <v>637</v>
      </c>
      <c r="G7" s="58" t="s">
        <v>628</v>
      </c>
      <c r="H7" s="58"/>
      <c r="I7" s="187"/>
      <c r="J7" s="54">
        <v>1</v>
      </c>
      <c r="K7" s="54"/>
      <c r="L7" s="54">
        <v>1</v>
      </c>
      <c r="M7" s="54">
        <v>1</v>
      </c>
      <c r="N7" s="23" t="s">
        <v>625</v>
      </c>
      <c r="O7" s="58"/>
      <c r="P7" s="58"/>
      <c r="Q7" s="189">
        <v>34</v>
      </c>
      <c r="R7" s="189">
        <v>22</v>
      </c>
      <c r="S7" s="622">
        <f>746-152</f>
        <v>594</v>
      </c>
      <c r="T7" s="258" t="s">
        <v>626</v>
      </c>
      <c r="U7" s="189"/>
      <c r="V7" s="189"/>
      <c r="W7" s="189">
        <v>35</v>
      </c>
      <c r="X7" s="189">
        <v>23</v>
      </c>
      <c r="Y7" s="189">
        <f>739-139</f>
        <v>600</v>
      </c>
      <c r="Z7" s="207">
        <v>0.31</v>
      </c>
      <c r="AA7" s="208"/>
      <c r="AB7" s="6"/>
      <c r="AC7" s="58"/>
      <c r="AD7" s="58"/>
      <c r="AE7" s="58"/>
      <c r="AF7" s="58"/>
      <c r="AG7" s="58"/>
      <c r="AH7" s="58"/>
      <c r="AI7" s="58"/>
      <c r="AJ7" s="58"/>
    </row>
    <row r="8" spans="1:36" x14ac:dyDescent="0.3">
      <c r="A8">
        <v>3</v>
      </c>
      <c r="B8" s="204">
        <v>1204</v>
      </c>
      <c r="C8" s="83" t="s">
        <v>585</v>
      </c>
      <c r="D8" s="83">
        <v>2019</v>
      </c>
      <c r="E8" s="20">
        <v>10</v>
      </c>
      <c r="F8" s="95" t="s">
        <v>640</v>
      </c>
      <c r="G8" s="21" t="s">
        <v>628</v>
      </c>
      <c r="H8" s="21"/>
      <c r="I8" s="25"/>
      <c r="J8" s="54">
        <v>1</v>
      </c>
      <c r="K8" s="54"/>
      <c r="L8" s="54">
        <v>1</v>
      </c>
      <c r="M8" s="54">
        <v>1</v>
      </c>
      <c r="N8" s="23" t="s">
        <v>625</v>
      </c>
      <c r="O8" s="21"/>
      <c r="P8" s="21"/>
      <c r="Q8" s="189">
        <v>4</v>
      </c>
      <c r="R8" s="259">
        <v>15</v>
      </c>
      <c r="S8" s="622">
        <f>746-154</f>
        <v>592</v>
      </c>
      <c r="T8" s="258" t="s">
        <v>626</v>
      </c>
      <c r="U8" s="189"/>
      <c r="V8" s="189"/>
      <c r="W8" s="189">
        <v>4</v>
      </c>
      <c r="X8" s="189">
        <v>14</v>
      </c>
      <c r="Y8" s="189">
        <f>739-147</f>
        <v>592</v>
      </c>
      <c r="Z8" s="76">
        <v>0.35</v>
      </c>
      <c r="AA8" s="137"/>
      <c r="AB8" s="6"/>
      <c r="AC8" s="58"/>
      <c r="AD8" s="58"/>
      <c r="AE8" s="58"/>
      <c r="AF8" s="58"/>
      <c r="AG8" s="58"/>
      <c r="AH8" s="58"/>
      <c r="AI8" s="58"/>
      <c r="AJ8" s="58"/>
    </row>
    <row r="9" spans="1:36" x14ac:dyDescent="0.3">
      <c r="A9">
        <v>4</v>
      </c>
      <c r="B9" s="204">
        <v>1204</v>
      </c>
      <c r="C9" s="83" t="s">
        <v>585</v>
      </c>
      <c r="D9" s="83">
        <v>2019</v>
      </c>
      <c r="E9" s="41">
        <v>10</v>
      </c>
      <c r="F9" s="354" t="s">
        <v>639</v>
      </c>
      <c r="G9" s="58" t="s">
        <v>628</v>
      </c>
      <c r="H9" s="58"/>
      <c r="I9" s="58"/>
      <c r="J9" s="54">
        <v>1</v>
      </c>
      <c r="K9" s="54"/>
      <c r="L9" s="54">
        <v>1</v>
      </c>
      <c r="M9" s="54">
        <v>1</v>
      </c>
      <c r="N9" s="34" t="s">
        <v>625</v>
      </c>
      <c r="O9" s="58"/>
      <c r="P9" s="58"/>
      <c r="Q9" s="189">
        <v>29</v>
      </c>
      <c r="R9" s="189">
        <v>23</v>
      </c>
      <c r="S9" s="622">
        <f>746-202</f>
        <v>544</v>
      </c>
      <c r="T9" s="258" t="s">
        <v>626</v>
      </c>
      <c r="U9" s="189"/>
      <c r="V9" s="189"/>
      <c r="W9" s="189">
        <v>31</v>
      </c>
      <c r="X9" s="189">
        <v>23</v>
      </c>
      <c r="Y9" s="189">
        <f>739-180</f>
        <v>559</v>
      </c>
      <c r="Z9" s="207">
        <v>0.35</v>
      </c>
      <c r="AA9" s="208"/>
      <c r="AB9" s="6"/>
      <c r="AC9" s="58"/>
      <c r="AD9" s="58"/>
      <c r="AE9" s="58"/>
      <c r="AF9" s="58"/>
      <c r="AG9" s="58"/>
      <c r="AH9" s="58"/>
      <c r="AI9" s="58"/>
      <c r="AJ9" s="58"/>
    </row>
    <row r="10" spans="1:36" ht="17.25" thickBot="1" x14ac:dyDescent="0.35">
      <c r="A10">
        <v>5</v>
      </c>
      <c r="B10" s="257">
        <v>1204</v>
      </c>
      <c r="C10" s="88" t="s">
        <v>585</v>
      </c>
      <c r="D10" s="88">
        <v>2019</v>
      </c>
      <c r="E10" s="62">
        <v>10</v>
      </c>
      <c r="F10" s="96" t="s">
        <v>641</v>
      </c>
      <c r="G10" s="29" t="s">
        <v>628</v>
      </c>
      <c r="H10" s="252"/>
      <c r="I10" s="86"/>
      <c r="J10" s="145">
        <v>1</v>
      </c>
      <c r="K10" s="145"/>
      <c r="L10" s="145">
        <v>1</v>
      </c>
      <c r="M10" s="145">
        <v>1</v>
      </c>
      <c r="N10" s="66" t="s">
        <v>625</v>
      </c>
      <c r="O10" s="29"/>
      <c r="P10" s="29"/>
      <c r="Q10" s="190">
        <v>1</v>
      </c>
      <c r="R10" s="190">
        <v>12</v>
      </c>
      <c r="S10" s="623">
        <f>746-211</f>
        <v>535</v>
      </c>
      <c r="T10" s="269" t="s">
        <v>626</v>
      </c>
      <c r="U10" s="190"/>
      <c r="V10" s="190"/>
      <c r="W10" s="190">
        <v>1</v>
      </c>
      <c r="X10" s="190">
        <v>13</v>
      </c>
      <c r="Y10" s="190">
        <f>739-192</f>
        <v>547</v>
      </c>
      <c r="Z10" s="270">
        <v>0.66</v>
      </c>
      <c r="AA10" s="29"/>
      <c r="AB10" s="6"/>
      <c r="AC10" s="58"/>
      <c r="AD10" s="58"/>
      <c r="AE10" s="58"/>
      <c r="AF10" s="58"/>
      <c r="AG10" s="58"/>
      <c r="AH10" s="58"/>
      <c r="AI10" s="58"/>
      <c r="AJ10" s="58"/>
    </row>
    <row r="11" spans="1:36" x14ac:dyDescent="0.3">
      <c r="A11">
        <v>6</v>
      </c>
      <c r="B11" s="48">
        <v>776</v>
      </c>
      <c r="C11" s="38" t="s">
        <v>541</v>
      </c>
      <c r="D11" s="260">
        <v>2019</v>
      </c>
      <c r="E11" s="20">
        <v>10</v>
      </c>
      <c r="F11" s="266" t="s">
        <v>651</v>
      </c>
      <c r="G11" s="22" t="s">
        <v>3636</v>
      </c>
      <c r="H11" s="103" t="s">
        <v>642</v>
      </c>
      <c r="I11" s="25"/>
      <c r="J11" s="141">
        <v>2</v>
      </c>
      <c r="K11" s="141"/>
      <c r="L11" s="141"/>
      <c r="M11" s="141"/>
      <c r="N11" s="23" t="s">
        <v>652</v>
      </c>
      <c r="O11" s="22"/>
      <c r="P11" s="22"/>
      <c r="Q11" s="187">
        <v>4</v>
      </c>
      <c r="R11" s="187">
        <v>3</v>
      </c>
      <c r="S11" s="624">
        <v>47</v>
      </c>
      <c r="T11" s="267" t="s">
        <v>626</v>
      </c>
      <c r="U11" s="188"/>
      <c r="V11" s="187"/>
      <c r="W11" s="187">
        <v>3</v>
      </c>
      <c r="X11" s="187">
        <v>3</v>
      </c>
      <c r="Y11" s="187">
        <v>43</v>
      </c>
      <c r="Z11" s="268">
        <v>0.152</v>
      </c>
      <c r="AA11" s="44"/>
      <c r="AB11" s="6"/>
      <c r="AC11" s="58"/>
      <c r="AD11" s="58"/>
      <c r="AE11" s="58"/>
      <c r="AF11" s="58"/>
      <c r="AG11" s="58"/>
      <c r="AH11" s="58"/>
      <c r="AI11" s="58"/>
      <c r="AJ11" s="58"/>
    </row>
    <row r="12" spans="1:36" x14ac:dyDescent="0.3">
      <c r="A12">
        <v>7</v>
      </c>
      <c r="B12" s="48">
        <v>776</v>
      </c>
      <c r="C12" s="38" t="s">
        <v>541</v>
      </c>
      <c r="D12" s="260">
        <v>2019</v>
      </c>
      <c r="E12" s="41">
        <v>10</v>
      </c>
      <c r="F12" s="261" t="s">
        <v>1694</v>
      </c>
      <c r="G12" s="21" t="s">
        <v>3636</v>
      </c>
      <c r="H12" s="354" t="s">
        <v>643</v>
      </c>
      <c r="I12" s="47"/>
      <c r="J12" s="54">
        <v>2</v>
      </c>
      <c r="K12" s="54"/>
      <c r="L12" s="54"/>
      <c r="M12" s="54">
        <v>1</v>
      </c>
      <c r="N12" s="34" t="s">
        <v>652</v>
      </c>
      <c r="O12" s="21"/>
      <c r="P12" s="21"/>
      <c r="Q12" s="58">
        <v>0</v>
      </c>
      <c r="R12" s="58">
        <v>1</v>
      </c>
      <c r="S12" s="622">
        <v>47</v>
      </c>
      <c r="T12" s="258" t="s">
        <v>626</v>
      </c>
      <c r="U12" s="21"/>
      <c r="V12" s="58"/>
      <c r="W12" s="58">
        <v>1</v>
      </c>
      <c r="X12" s="58">
        <v>1</v>
      </c>
      <c r="Y12" s="58">
        <v>43</v>
      </c>
      <c r="Z12" s="76">
        <v>4.4999999999999998E-2</v>
      </c>
      <c r="AA12" s="137"/>
      <c r="AB12" s="6"/>
      <c r="AC12" s="58"/>
      <c r="AD12" s="58"/>
      <c r="AE12" s="58"/>
      <c r="AF12" s="58"/>
      <c r="AG12" s="58"/>
      <c r="AH12" s="58"/>
      <c r="AI12" s="58"/>
      <c r="AJ12" s="58"/>
    </row>
    <row r="13" spans="1:36" x14ac:dyDescent="0.3">
      <c r="A13">
        <v>8</v>
      </c>
      <c r="B13" s="48">
        <v>776</v>
      </c>
      <c r="C13" s="38" t="s">
        <v>541</v>
      </c>
      <c r="D13" s="260">
        <v>2019</v>
      </c>
      <c r="E13" s="41">
        <v>10</v>
      </c>
      <c r="F13" s="261" t="s">
        <v>651</v>
      </c>
      <c r="G13" s="21" t="s">
        <v>3636</v>
      </c>
      <c r="H13" s="95" t="s">
        <v>644</v>
      </c>
      <c r="I13" s="47"/>
      <c r="J13" s="54">
        <v>2</v>
      </c>
      <c r="K13" s="54"/>
      <c r="L13" s="54"/>
      <c r="M13" s="54"/>
      <c r="N13" s="34" t="s">
        <v>652</v>
      </c>
      <c r="O13" s="21"/>
      <c r="P13" s="21"/>
      <c r="Q13" s="58">
        <v>6</v>
      </c>
      <c r="R13" s="58">
        <v>5</v>
      </c>
      <c r="S13" s="622">
        <v>47</v>
      </c>
      <c r="T13" s="258" t="s">
        <v>626</v>
      </c>
      <c r="U13" s="21"/>
      <c r="V13" s="58"/>
      <c r="W13" s="58">
        <v>8</v>
      </c>
      <c r="X13" s="58">
        <v>6</v>
      </c>
      <c r="Y13" s="58">
        <v>43</v>
      </c>
      <c r="Z13" s="76">
        <v>9.5000000000000001E-2</v>
      </c>
      <c r="AA13" s="137"/>
      <c r="AB13" s="6"/>
      <c r="AC13" s="58"/>
      <c r="AD13" s="58"/>
      <c r="AE13" s="58"/>
      <c r="AF13" s="58"/>
      <c r="AG13" s="58"/>
      <c r="AH13" s="58"/>
      <c r="AI13" s="58"/>
      <c r="AJ13" s="58"/>
    </row>
    <row r="14" spans="1:36" x14ac:dyDescent="0.3">
      <c r="A14">
        <v>9</v>
      </c>
      <c r="B14" s="48">
        <v>776</v>
      </c>
      <c r="C14" s="38" t="s">
        <v>541</v>
      </c>
      <c r="D14" s="260">
        <v>2019</v>
      </c>
      <c r="E14" s="41">
        <v>10</v>
      </c>
      <c r="F14" s="261" t="s">
        <v>651</v>
      </c>
      <c r="G14" s="21" t="s">
        <v>3636</v>
      </c>
      <c r="H14" s="95" t="s">
        <v>645</v>
      </c>
      <c r="I14" s="47"/>
      <c r="J14" s="54">
        <v>2</v>
      </c>
      <c r="K14" s="54"/>
      <c r="L14" s="54"/>
      <c r="M14" s="54"/>
      <c r="N14" s="34" t="s">
        <v>652</v>
      </c>
      <c r="O14" s="21"/>
      <c r="P14" s="21"/>
      <c r="Q14" s="58">
        <v>17</v>
      </c>
      <c r="R14" s="58">
        <v>10</v>
      </c>
      <c r="S14" s="622">
        <v>47</v>
      </c>
      <c r="T14" s="258" t="s">
        <v>626</v>
      </c>
      <c r="U14" s="21"/>
      <c r="V14" s="58"/>
      <c r="W14" s="58">
        <v>20</v>
      </c>
      <c r="X14" s="58">
        <v>12</v>
      </c>
      <c r="Y14" s="58">
        <v>43</v>
      </c>
      <c r="Z14" s="76">
        <v>0.38300000000000001</v>
      </c>
      <c r="AA14" s="137"/>
      <c r="AB14" s="6"/>
      <c r="AC14" s="58"/>
      <c r="AD14" s="58"/>
      <c r="AE14" s="58"/>
      <c r="AF14" s="58"/>
      <c r="AG14" s="58"/>
      <c r="AH14" s="58"/>
      <c r="AI14" s="58"/>
      <c r="AJ14" s="58"/>
    </row>
    <row r="15" spans="1:36" x14ac:dyDescent="0.3">
      <c r="A15">
        <v>10</v>
      </c>
      <c r="B15" s="48">
        <v>776</v>
      </c>
      <c r="C15" s="38" t="s">
        <v>541</v>
      </c>
      <c r="D15" s="260">
        <v>2019</v>
      </c>
      <c r="E15" s="41">
        <v>10</v>
      </c>
      <c r="F15" s="261" t="s">
        <v>651</v>
      </c>
      <c r="G15" s="21" t="s">
        <v>3636</v>
      </c>
      <c r="H15" s="354" t="s">
        <v>646</v>
      </c>
      <c r="I15" s="47"/>
      <c r="J15" s="54">
        <v>2</v>
      </c>
      <c r="K15" s="54"/>
      <c r="L15" s="54">
        <v>1</v>
      </c>
      <c r="M15" s="54">
        <v>1</v>
      </c>
      <c r="N15" s="34" t="s">
        <v>652</v>
      </c>
      <c r="O15" s="21"/>
      <c r="P15" s="21"/>
      <c r="Q15" s="58">
        <v>29</v>
      </c>
      <c r="R15" s="58">
        <v>13</v>
      </c>
      <c r="S15" s="622">
        <v>47</v>
      </c>
      <c r="T15" s="258" t="s">
        <v>626</v>
      </c>
      <c r="U15" s="21"/>
      <c r="V15" s="58"/>
      <c r="W15" s="58">
        <v>31</v>
      </c>
      <c r="X15" s="58">
        <v>17</v>
      </c>
      <c r="Y15" s="58">
        <v>43</v>
      </c>
      <c r="Z15" s="76">
        <v>0.77400000000000002</v>
      </c>
      <c r="AA15" s="137"/>
      <c r="AB15" s="6"/>
      <c r="AC15" s="58"/>
      <c r="AD15" s="58"/>
      <c r="AE15" s="58"/>
      <c r="AF15" s="58"/>
      <c r="AG15" s="58"/>
      <c r="AH15" s="58"/>
      <c r="AI15" s="58"/>
      <c r="AJ15" s="58"/>
    </row>
    <row r="16" spans="1:36" x14ac:dyDescent="0.3">
      <c r="A16">
        <v>11</v>
      </c>
      <c r="B16" s="48">
        <v>776</v>
      </c>
      <c r="C16" s="38" t="s">
        <v>541</v>
      </c>
      <c r="D16" s="260">
        <v>2019</v>
      </c>
      <c r="E16" s="41">
        <v>10</v>
      </c>
      <c r="F16" s="261" t="s">
        <v>651</v>
      </c>
      <c r="G16" s="21" t="s">
        <v>3636</v>
      </c>
      <c r="H16" s="95" t="s">
        <v>647</v>
      </c>
      <c r="I16" s="47"/>
      <c r="J16" s="54">
        <v>2</v>
      </c>
      <c r="K16" s="54"/>
      <c r="L16" s="54"/>
      <c r="M16" s="54"/>
      <c r="N16" s="34" t="s">
        <v>652</v>
      </c>
      <c r="O16" s="21"/>
      <c r="P16" s="21"/>
      <c r="Q16" s="58">
        <v>39</v>
      </c>
      <c r="R16" s="58">
        <v>16</v>
      </c>
      <c r="S16" s="622">
        <v>47</v>
      </c>
      <c r="T16" s="258" t="s">
        <v>626</v>
      </c>
      <c r="U16" s="21"/>
      <c r="V16" s="58"/>
      <c r="W16" s="58">
        <v>41</v>
      </c>
      <c r="X16" s="58">
        <v>21</v>
      </c>
      <c r="Y16" s="58">
        <v>43</v>
      </c>
      <c r="Z16" s="76">
        <v>0.98699999999999999</v>
      </c>
      <c r="AA16" s="137"/>
      <c r="AB16" s="6"/>
      <c r="AC16" s="58"/>
      <c r="AD16" s="58"/>
      <c r="AE16" s="58"/>
      <c r="AF16" s="58"/>
      <c r="AG16" s="58"/>
      <c r="AH16" s="58"/>
      <c r="AI16" s="58"/>
      <c r="AJ16" s="58"/>
    </row>
    <row r="17" spans="1:36" x14ac:dyDescent="0.3">
      <c r="A17">
        <v>12</v>
      </c>
      <c r="B17" s="48">
        <v>776</v>
      </c>
      <c r="C17" s="38" t="s">
        <v>541</v>
      </c>
      <c r="D17" s="260">
        <v>2019</v>
      </c>
      <c r="E17" s="41">
        <v>10</v>
      </c>
      <c r="F17" s="261" t="s">
        <v>651</v>
      </c>
      <c r="G17" s="21" t="s">
        <v>3636</v>
      </c>
      <c r="H17" s="95" t="s">
        <v>648</v>
      </c>
      <c r="I17" s="47"/>
      <c r="J17" s="54">
        <v>2</v>
      </c>
      <c r="K17" s="54"/>
      <c r="L17" s="54"/>
      <c r="M17" s="54"/>
      <c r="N17" s="34" t="s">
        <v>652</v>
      </c>
      <c r="O17" s="21"/>
      <c r="P17" s="21"/>
      <c r="Q17" s="58">
        <v>48</v>
      </c>
      <c r="R17" s="58">
        <v>19</v>
      </c>
      <c r="S17" s="622">
        <v>47</v>
      </c>
      <c r="T17" s="258" t="s">
        <v>626</v>
      </c>
      <c r="U17" s="21"/>
      <c r="V17" s="58"/>
      <c r="W17" s="58">
        <v>49</v>
      </c>
      <c r="X17" s="58">
        <v>25</v>
      </c>
      <c r="Y17" s="58">
        <v>43</v>
      </c>
      <c r="Z17" s="76">
        <v>0.75600000000000001</v>
      </c>
      <c r="AA17" s="137"/>
      <c r="AB17" s="6"/>
      <c r="AC17" s="58"/>
      <c r="AD17" s="58"/>
      <c r="AE17" s="58"/>
      <c r="AF17" s="58"/>
      <c r="AG17" s="58"/>
      <c r="AH17" s="58"/>
      <c r="AI17" s="58"/>
      <c r="AJ17" s="58"/>
    </row>
    <row r="18" spans="1:36" x14ac:dyDescent="0.3">
      <c r="A18">
        <v>13</v>
      </c>
      <c r="B18" s="48">
        <v>776</v>
      </c>
      <c r="C18" s="38" t="s">
        <v>541</v>
      </c>
      <c r="D18" s="260">
        <v>2019</v>
      </c>
      <c r="E18" s="41">
        <v>10</v>
      </c>
      <c r="F18" s="261" t="s">
        <v>651</v>
      </c>
      <c r="G18" s="21" t="s">
        <v>3636</v>
      </c>
      <c r="H18" s="95" t="s">
        <v>649</v>
      </c>
      <c r="I18" s="47"/>
      <c r="J18" s="54">
        <v>2</v>
      </c>
      <c r="K18" s="54"/>
      <c r="L18" s="54"/>
      <c r="M18" s="54"/>
      <c r="N18" s="34" t="s">
        <v>652</v>
      </c>
      <c r="O18" s="21"/>
      <c r="P18" s="21"/>
      <c r="Q18" s="58">
        <v>56</v>
      </c>
      <c r="R18" s="58">
        <v>21</v>
      </c>
      <c r="S18" s="622">
        <v>47</v>
      </c>
      <c r="T18" s="258" t="s">
        <v>626</v>
      </c>
      <c r="U18" s="21"/>
      <c r="V18" s="58"/>
      <c r="W18" s="58">
        <v>56</v>
      </c>
      <c r="X18" s="58">
        <v>28</v>
      </c>
      <c r="Y18" s="58">
        <v>43</v>
      </c>
      <c r="Z18" s="76">
        <v>0.67100000000000004</v>
      </c>
      <c r="AA18" s="137"/>
      <c r="AB18" s="6"/>
      <c r="AC18" s="58"/>
      <c r="AD18" s="58"/>
      <c r="AE18" s="58"/>
      <c r="AF18" s="58"/>
      <c r="AG18" s="58"/>
      <c r="AH18" s="58"/>
      <c r="AI18" s="58"/>
      <c r="AJ18" s="58"/>
    </row>
    <row r="19" spans="1:36" x14ac:dyDescent="0.3">
      <c r="A19">
        <v>14</v>
      </c>
      <c r="B19" s="48">
        <v>776</v>
      </c>
      <c r="C19" s="38" t="s">
        <v>541</v>
      </c>
      <c r="D19" s="260">
        <v>2019</v>
      </c>
      <c r="E19" s="41">
        <v>10</v>
      </c>
      <c r="F19" s="261" t="s">
        <v>651</v>
      </c>
      <c r="G19" s="21" t="s">
        <v>3636</v>
      </c>
      <c r="H19" s="354" t="s">
        <v>650</v>
      </c>
      <c r="I19" s="47"/>
      <c r="J19" s="54">
        <v>2</v>
      </c>
      <c r="K19" s="54"/>
      <c r="L19" s="54">
        <v>1</v>
      </c>
      <c r="M19" s="54">
        <v>1</v>
      </c>
      <c r="N19" s="34" t="s">
        <v>652</v>
      </c>
      <c r="O19" s="21"/>
      <c r="P19" s="21"/>
      <c r="Q19" s="58">
        <v>63</v>
      </c>
      <c r="R19" s="58">
        <v>24</v>
      </c>
      <c r="S19" s="622">
        <v>47</v>
      </c>
      <c r="T19" s="258" t="s">
        <v>626</v>
      </c>
      <c r="U19" s="21"/>
      <c r="V19" s="58"/>
      <c r="W19" s="58">
        <v>64</v>
      </c>
      <c r="X19" s="58">
        <v>30</v>
      </c>
      <c r="Y19" s="58">
        <v>43</v>
      </c>
      <c r="Z19" s="76">
        <v>0.79300000000000004</v>
      </c>
      <c r="AA19" s="137"/>
      <c r="AB19" s="6"/>
      <c r="AC19" s="58"/>
      <c r="AD19" s="58"/>
      <c r="AE19" s="58"/>
      <c r="AF19" s="58"/>
      <c r="AG19" s="58"/>
      <c r="AH19" s="58"/>
      <c r="AI19" s="58"/>
      <c r="AJ19" s="58"/>
    </row>
    <row r="20" spans="1:36" x14ac:dyDescent="0.3">
      <c r="A20">
        <v>15</v>
      </c>
      <c r="B20" s="204">
        <v>776</v>
      </c>
      <c r="C20" s="40" t="s">
        <v>541</v>
      </c>
      <c r="D20" s="271">
        <v>2019</v>
      </c>
      <c r="E20" s="41">
        <v>10</v>
      </c>
      <c r="F20" s="261" t="s">
        <v>651</v>
      </c>
      <c r="G20" s="21" t="s">
        <v>3636</v>
      </c>
      <c r="H20" s="262" t="s">
        <v>661</v>
      </c>
      <c r="I20" s="47"/>
      <c r="J20" s="54">
        <v>2</v>
      </c>
      <c r="K20" s="54"/>
      <c r="L20" s="54"/>
      <c r="M20" s="54"/>
      <c r="N20" s="34" t="s">
        <v>652</v>
      </c>
      <c r="O20" s="21"/>
      <c r="P20" s="21"/>
      <c r="Q20" s="58">
        <v>97</v>
      </c>
      <c r="R20" s="58">
        <v>27</v>
      </c>
      <c r="S20" s="622">
        <v>47</v>
      </c>
      <c r="T20" s="258" t="s">
        <v>626</v>
      </c>
      <c r="U20" s="21"/>
      <c r="V20" s="58"/>
      <c r="W20" s="58">
        <v>96</v>
      </c>
      <c r="X20" s="58">
        <v>29</v>
      </c>
      <c r="Y20" s="58">
        <v>43</v>
      </c>
      <c r="Z20" s="76">
        <v>0.81299999999999994</v>
      </c>
      <c r="AA20" s="137"/>
      <c r="AB20" s="6"/>
      <c r="AC20" s="58"/>
      <c r="AD20" s="58"/>
      <c r="AE20" s="58"/>
      <c r="AF20" s="58"/>
      <c r="AG20" s="58"/>
      <c r="AH20" s="58"/>
      <c r="AI20" s="58"/>
      <c r="AJ20" s="58"/>
    </row>
    <row r="21" spans="1:36" x14ac:dyDescent="0.3">
      <c r="A21">
        <v>16</v>
      </c>
      <c r="B21" s="48">
        <v>776</v>
      </c>
      <c r="C21" s="38" t="s">
        <v>1685</v>
      </c>
      <c r="D21" s="260">
        <v>2019</v>
      </c>
      <c r="E21" s="41">
        <v>10</v>
      </c>
      <c r="F21" s="95" t="s">
        <v>653</v>
      </c>
      <c r="G21" s="95" t="s">
        <v>654</v>
      </c>
      <c r="H21" s="150" t="s">
        <v>662</v>
      </c>
      <c r="I21" s="47"/>
      <c r="J21" s="54">
        <v>1</v>
      </c>
      <c r="K21" s="54"/>
      <c r="L21" s="54">
        <v>0</v>
      </c>
      <c r="M21" s="54">
        <v>1</v>
      </c>
      <c r="N21" s="34" t="s">
        <v>652</v>
      </c>
      <c r="O21" s="21"/>
      <c r="P21" s="21"/>
      <c r="Q21" s="189" t="s">
        <v>665</v>
      </c>
      <c r="R21" s="189" t="s">
        <v>665</v>
      </c>
      <c r="S21" s="622">
        <v>47</v>
      </c>
      <c r="T21" s="258" t="s">
        <v>626</v>
      </c>
      <c r="U21" s="21"/>
      <c r="V21" s="58"/>
      <c r="W21" s="21" t="s">
        <v>665</v>
      </c>
      <c r="X21" s="21" t="s">
        <v>665</v>
      </c>
      <c r="Y21" s="58">
        <v>43</v>
      </c>
      <c r="Z21" s="76">
        <v>0.63</v>
      </c>
      <c r="AA21" s="137"/>
      <c r="AB21" s="6"/>
      <c r="AC21" s="58"/>
      <c r="AD21" s="58"/>
      <c r="AE21" s="58"/>
      <c r="AF21" s="58"/>
      <c r="AG21" s="58"/>
      <c r="AH21" s="58"/>
      <c r="AI21" s="58"/>
      <c r="AJ21" s="58"/>
    </row>
    <row r="22" spans="1:36" ht="17.25" thickBot="1" x14ac:dyDescent="0.35">
      <c r="A22">
        <v>17</v>
      </c>
      <c r="B22" s="64">
        <v>776</v>
      </c>
      <c r="C22" s="61" t="s">
        <v>541</v>
      </c>
      <c r="D22" s="272">
        <v>2019</v>
      </c>
      <c r="E22" s="41">
        <v>10</v>
      </c>
      <c r="F22" s="96" t="s">
        <v>663</v>
      </c>
      <c r="G22" s="96" t="s">
        <v>664</v>
      </c>
      <c r="H22" s="96" t="s">
        <v>662</v>
      </c>
      <c r="I22" s="53"/>
      <c r="J22" s="145">
        <v>1</v>
      </c>
      <c r="K22" s="145"/>
      <c r="L22" s="145">
        <v>0</v>
      </c>
      <c r="M22" s="145">
        <v>1</v>
      </c>
      <c r="N22" s="36" t="s">
        <v>652</v>
      </c>
      <c r="O22" s="29"/>
      <c r="P22" s="29"/>
      <c r="Q22" s="190" t="s">
        <v>665</v>
      </c>
      <c r="R22" s="190" t="s">
        <v>665</v>
      </c>
      <c r="S22" s="623">
        <v>47</v>
      </c>
      <c r="T22" s="269" t="s">
        <v>626</v>
      </c>
      <c r="U22" s="29"/>
      <c r="V22" s="29"/>
      <c r="W22" s="29" t="s">
        <v>665</v>
      </c>
      <c r="X22" s="29" t="s">
        <v>665</v>
      </c>
      <c r="Y22" s="190">
        <v>43</v>
      </c>
      <c r="Z22" s="270">
        <v>0.79300000000000004</v>
      </c>
      <c r="AA22" s="29"/>
      <c r="AB22" s="6"/>
      <c r="AC22" s="58"/>
      <c r="AD22" s="58"/>
      <c r="AE22" s="58"/>
      <c r="AF22" s="58"/>
      <c r="AG22" s="58"/>
      <c r="AH22" s="58"/>
      <c r="AI22" s="58"/>
      <c r="AJ22" s="58"/>
    </row>
    <row r="23" spans="1:36" x14ac:dyDescent="0.3">
      <c r="A23">
        <v>18</v>
      </c>
      <c r="B23" s="48">
        <v>1652</v>
      </c>
      <c r="C23" s="38" t="s">
        <v>1687</v>
      </c>
      <c r="D23" s="260">
        <v>2016</v>
      </c>
      <c r="E23" s="20">
        <v>10</v>
      </c>
      <c r="F23" s="266" t="s">
        <v>667</v>
      </c>
      <c r="G23" s="22"/>
      <c r="H23" s="357" t="s">
        <v>669</v>
      </c>
      <c r="I23" s="25"/>
      <c r="J23" s="141">
        <v>1</v>
      </c>
      <c r="K23" s="141"/>
      <c r="L23" s="141"/>
      <c r="M23" s="141">
        <v>1</v>
      </c>
      <c r="N23" s="23" t="s">
        <v>666</v>
      </c>
      <c r="O23" s="22"/>
      <c r="P23" s="22"/>
      <c r="Q23" s="188">
        <v>7.2</v>
      </c>
      <c r="R23" s="188">
        <v>0.8</v>
      </c>
      <c r="S23" s="624">
        <v>27</v>
      </c>
      <c r="T23" s="267" t="s">
        <v>626</v>
      </c>
      <c r="U23" s="22"/>
      <c r="V23" s="22"/>
      <c r="W23" s="188">
        <v>7.3</v>
      </c>
      <c r="X23" s="188">
        <v>0.6</v>
      </c>
      <c r="Y23" s="22">
        <v>28</v>
      </c>
      <c r="Z23" s="395" t="s">
        <v>1600</v>
      </c>
      <c r="AA23" s="396" t="s">
        <v>674</v>
      </c>
      <c r="AB23" s="6"/>
      <c r="AC23" s="58"/>
      <c r="AD23" s="58"/>
      <c r="AE23" s="58"/>
      <c r="AF23" s="58"/>
      <c r="AG23" s="58"/>
      <c r="AH23" s="58"/>
      <c r="AI23" s="58"/>
      <c r="AJ23" s="58"/>
    </row>
    <row r="24" spans="1:36" x14ac:dyDescent="0.3">
      <c r="A24">
        <v>19</v>
      </c>
      <c r="B24" s="48">
        <v>1652</v>
      </c>
      <c r="C24" s="38" t="s">
        <v>547</v>
      </c>
      <c r="D24" s="260">
        <v>2016</v>
      </c>
      <c r="E24" s="20">
        <v>10</v>
      </c>
      <c r="F24" s="261" t="s">
        <v>667</v>
      </c>
      <c r="G24" s="21"/>
      <c r="H24" s="95" t="s">
        <v>670</v>
      </c>
      <c r="I24" s="47"/>
      <c r="J24" s="54">
        <v>1</v>
      </c>
      <c r="K24" s="54"/>
      <c r="L24" s="54"/>
      <c r="M24" s="54"/>
      <c r="N24" s="34" t="s">
        <v>666</v>
      </c>
      <c r="O24" s="21"/>
      <c r="P24" s="21"/>
      <c r="Q24" s="189">
        <v>6</v>
      </c>
      <c r="R24" s="189">
        <v>0.6</v>
      </c>
      <c r="S24" s="622">
        <v>27</v>
      </c>
      <c r="T24" s="258" t="s">
        <v>626</v>
      </c>
      <c r="U24" s="21"/>
      <c r="V24" s="21"/>
      <c r="W24" s="189">
        <v>6.2</v>
      </c>
      <c r="X24" s="189">
        <v>0.6</v>
      </c>
      <c r="Y24" s="21">
        <v>28</v>
      </c>
      <c r="Z24" s="268" t="s">
        <v>1600</v>
      </c>
      <c r="AA24" s="137"/>
      <c r="AB24" s="6"/>
      <c r="AC24" s="58"/>
      <c r="AD24" s="58"/>
      <c r="AE24" s="58"/>
      <c r="AF24" s="58"/>
      <c r="AG24" s="58"/>
      <c r="AH24" s="58"/>
      <c r="AI24" s="58"/>
      <c r="AJ24" s="58"/>
    </row>
    <row r="25" spans="1:36" x14ac:dyDescent="0.3">
      <c r="A25">
        <v>20</v>
      </c>
      <c r="B25" s="48">
        <v>1652</v>
      </c>
      <c r="C25" s="38" t="s">
        <v>547</v>
      </c>
      <c r="D25" s="260">
        <v>2016</v>
      </c>
      <c r="E25" s="20">
        <v>10</v>
      </c>
      <c r="F25" s="261" t="s">
        <v>667</v>
      </c>
      <c r="G25" s="21"/>
      <c r="H25" s="354" t="s">
        <v>673</v>
      </c>
      <c r="I25" s="25"/>
      <c r="J25" s="41">
        <v>1</v>
      </c>
      <c r="K25" s="41"/>
      <c r="L25" s="41">
        <v>1</v>
      </c>
      <c r="M25" s="54">
        <v>1</v>
      </c>
      <c r="N25" s="34" t="s">
        <v>666</v>
      </c>
      <c r="O25" s="21"/>
      <c r="P25" s="21"/>
      <c r="Q25" s="189">
        <v>5.0999999999999996</v>
      </c>
      <c r="R25" s="189">
        <v>0.7</v>
      </c>
      <c r="S25" s="622">
        <v>27</v>
      </c>
      <c r="T25" s="258" t="s">
        <v>626</v>
      </c>
      <c r="U25" s="21"/>
      <c r="V25" s="21"/>
      <c r="W25" s="189">
        <v>6</v>
      </c>
      <c r="X25" s="189">
        <v>0.7</v>
      </c>
      <c r="Y25" s="21">
        <v>28</v>
      </c>
      <c r="Z25" s="76" t="s">
        <v>1615</v>
      </c>
      <c r="AA25" s="21"/>
      <c r="AB25" s="6"/>
      <c r="AC25" s="58"/>
      <c r="AD25" s="58"/>
      <c r="AE25" s="58"/>
      <c r="AF25" s="58"/>
      <c r="AG25" s="58"/>
      <c r="AH25" s="58"/>
      <c r="AI25" s="58"/>
      <c r="AJ25" s="58"/>
    </row>
    <row r="26" spans="1:36" x14ac:dyDescent="0.3">
      <c r="A26">
        <v>21</v>
      </c>
      <c r="B26" s="48">
        <v>1652</v>
      </c>
      <c r="C26" s="38" t="s">
        <v>547</v>
      </c>
      <c r="D26" s="260">
        <v>2016</v>
      </c>
      <c r="E26" s="20">
        <v>10</v>
      </c>
      <c r="F26" s="261" t="s">
        <v>667</v>
      </c>
      <c r="G26" s="21"/>
      <c r="H26" s="354" t="s">
        <v>672</v>
      </c>
      <c r="I26" s="47"/>
      <c r="J26" s="41">
        <v>1</v>
      </c>
      <c r="K26" s="41"/>
      <c r="L26" s="41">
        <v>1</v>
      </c>
      <c r="M26" s="54">
        <v>1</v>
      </c>
      <c r="N26" s="34" t="s">
        <v>666</v>
      </c>
      <c r="O26" s="58"/>
      <c r="P26" s="58"/>
      <c r="Q26" s="189">
        <v>4.7</v>
      </c>
      <c r="R26" s="189">
        <v>0.7</v>
      </c>
      <c r="S26" s="622">
        <v>27</v>
      </c>
      <c r="T26" s="258" t="s">
        <v>626</v>
      </c>
      <c r="U26" s="58"/>
      <c r="V26" s="58"/>
      <c r="W26" s="189">
        <v>5.9</v>
      </c>
      <c r="X26" s="189">
        <v>0.6</v>
      </c>
      <c r="Y26" s="21">
        <v>28</v>
      </c>
      <c r="Z26" s="76" t="s">
        <v>1615</v>
      </c>
      <c r="AA26" s="58"/>
      <c r="AB26" s="6"/>
      <c r="AC26" s="58"/>
      <c r="AD26" s="58"/>
      <c r="AE26" s="58"/>
      <c r="AF26" s="58"/>
      <c r="AG26" s="58"/>
      <c r="AH26" s="58"/>
      <c r="AI26" s="58"/>
      <c r="AJ26" s="58"/>
    </row>
    <row r="27" spans="1:36" x14ac:dyDescent="0.3">
      <c r="A27">
        <v>22</v>
      </c>
      <c r="B27" s="48">
        <v>1652</v>
      </c>
      <c r="C27" s="38" t="s">
        <v>547</v>
      </c>
      <c r="D27" s="260">
        <v>2016</v>
      </c>
      <c r="E27" s="20">
        <v>10</v>
      </c>
      <c r="F27" s="261" t="s">
        <v>667</v>
      </c>
      <c r="G27" s="21"/>
      <c r="H27" s="95" t="s">
        <v>671</v>
      </c>
      <c r="I27" s="47"/>
      <c r="J27" s="41">
        <v>1</v>
      </c>
      <c r="K27" s="41"/>
      <c r="L27" s="41"/>
      <c r="M27" s="54"/>
      <c r="N27" s="34" t="s">
        <v>666</v>
      </c>
      <c r="O27" s="58"/>
      <c r="P27" s="58"/>
      <c r="Q27" s="189">
        <v>4.7</v>
      </c>
      <c r="R27" s="189">
        <v>0.8</v>
      </c>
      <c r="S27" s="622">
        <v>27</v>
      </c>
      <c r="T27" s="258" t="s">
        <v>626</v>
      </c>
      <c r="U27" s="58"/>
      <c r="V27" s="58"/>
      <c r="W27" s="189">
        <v>5.3</v>
      </c>
      <c r="X27" s="189">
        <v>0.4</v>
      </c>
      <c r="Y27" s="21">
        <v>28</v>
      </c>
      <c r="Z27" s="76" t="s">
        <v>1615</v>
      </c>
      <c r="AA27" s="58"/>
      <c r="AB27" s="6"/>
      <c r="AC27" s="58"/>
      <c r="AD27" s="58"/>
      <c r="AE27" s="58"/>
      <c r="AF27" s="58"/>
      <c r="AG27" s="58"/>
      <c r="AH27" s="58"/>
      <c r="AI27" s="58"/>
      <c r="AJ27" s="58"/>
    </row>
    <row r="28" spans="1:36" x14ac:dyDescent="0.3">
      <c r="A28">
        <v>23</v>
      </c>
      <c r="B28" s="48">
        <v>1652</v>
      </c>
      <c r="C28" s="38" t="s">
        <v>547</v>
      </c>
      <c r="D28" s="260">
        <v>2016</v>
      </c>
      <c r="E28" s="20">
        <v>10</v>
      </c>
      <c r="F28" s="95" t="s">
        <v>668</v>
      </c>
      <c r="G28" s="21"/>
      <c r="H28" s="354" t="s">
        <v>669</v>
      </c>
      <c r="I28" s="47"/>
      <c r="J28" s="41">
        <v>1</v>
      </c>
      <c r="K28" s="41"/>
      <c r="L28" s="41"/>
      <c r="M28" s="54">
        <v>1</v>
      </c>
      <c r="N28" s="34" t="s">
        <v>666</v>
      </c>
      <c r="O28" s="58"/>
      <c r="P28" s="58"/>
      <c r="Q28" s="58">
        <v>7.5</v>
      </c>
      <c r="R28" s="58">
        <v>0.6</v>
      </c>
      <c r="S28" s="622">
        <v>27</v>
      </c>
      <c r="T28" s="258" t="s">
        <v>626</v>
      </c>
      <c r="U28" s="58"/>
      <c r="V28" s="58"/>
      <c r="W28" s="58">
        <v>7.6</v>
      </c>
      <c r="X28" s="58">
        <v>0.4</v>
      </c>
      <c r="Y28" s="21">
        <v>28</v>
      </c>
      <c r="Z28" s="76" t="s">
        <v>1667</v>
      </c>
      <c r="AA28" s="397" t="s">
        <v>675</v>
      </c>
      <c r="AB28" s="6"/>
      <c r="AC28" s="58"/>
      <c r="AD28" s="58"/>
      <c r="AE28" s="58"/>
      <c r="AF28" s="58"/>
      <c r="AG28" s="58"/>
      <c r="AH28" s="58"/>
      <c r="AI28" s="58"/>
      <c r="AJ28" s="58"/>
    </row>
    <row r="29" spans="1:36" x14ac:dyDescent="0.3">
      <c r="A29">
        <v>24</v>
      </c>
      <c r="B29" s="48">
        <v>1652</v>
      </c>
      <c r="C29" s="38" t="s">
        <v>547</v>
      </c>
      <c r="D29" s="260">
        <v>2016</v>
      </c>
      <c r="E29" s="20">
        <v>10</v>
      </c>
      <c r="F29" s="95" t="s">
        <v>668</v>
      </c>
      <c r="G29" s="21"/>
      <c r="H29" s="95" t="s">
        <v>670</v>
      </c>
      <c r="I29" s="47"/>
      <c r="J29" s="41">
        <v>1</v>
      </c>
      <c r="K29" s="41"/>
      <c r="L29" s="41"/>
      <c r="M29" s="54"/>
      <c r="N29" s="34" t="s">
        <v>666</v>
      </c>
      <c r="O29" s="58"/>
      <c r="P29" s="58"/>
      <c r="Q29" s="58">
        <v>6.8</v>
      </c>
      <c r="R29" s="58">
        <v>0.9</v>
      </c>
      <c r="S29" s="622">
        <v>27</v>
      </c>
      <c r="T29" s="258" t="s">
        <v>626</v>
      </c>
      <c r="U29" s="58"/>
      <c r="V29" s="58"/>
      <c r="W29" s="58">
        <v>6.9</v>
      </c>
      <c r="X29" s="58">
        <v>0.6</v>
      </c>
      <c r="Y29" s="21">
        <v>28</v>
      </c>
      <c r="Z29" s="76" t="s">
        <v>1667</v>
      </c>
      <c r="AA29" s="58"/>
      <c r="AB29" s="6"/>
      <c r="AC29" s="58"/>
      <c r="AD29" s="58"/>
      <c r="AE29" s="58"/>
      <c r="AF29" s="58"/>
      <c r="AG29" s="58"/>
      <c r="AH29" s="58"/>
      <c r="AI29" s="58"/>
      <c r="AJ29" s="58"/>
    </row>
    <row r="30" spans="1:36" x14ac:dyDescent="0.3">
      <c r="A30">
        <v>25</v>
      </c>
      <c r="B30" s="48">
        <v>1652</v>
      </c>
      <c r="C30" s="38" t="s">
        <v>547</v>
      </c>
      <c r="D30" s="260">
        <v>2016</v>
      </c>
      <c r="E30" s="20">
        <v>10</v>
      </c>
      <c r="F30" s="95" t="s">
        <v>668</v>
      </c>
      <c r="G30" s="21"/>
      <c r="H30" s="354" t="s">
        <v>673</v>
      </c>
      <c r="I30" s="47"/>
      <c r="J30" s="41">
        <v>1</v>
      </c>
      <c r="K30" s="41"/>
      <c r="L30" s="41">
        <v>1</v>
      </c>
      <c r="M30" s="54">
        <v>1</v>
      </c>
      <c r="N30" s="34" t="s">
        <v>666</v>
      </c>
      <c r="O30" s="58"/>
      <c r="P30" s="58"/>
      <c r="Q30" s="58">
        <v>6.5</v>
      </c>
      <c r="R30" s="58">
        <v>0.8</v>
      </c>
      <c r="S30" s="622">
        <v>27</v>
      </c>
      <c r="T30" s="258" t="s">
        <v>626</v>
      </c>
      <c r="U30" s="58"/>
      <c r="V30" s="58"/>
      <c r="W30" s="58">
        <v>6.6</v>
      </c>
      <c r="X30" s="58">
        <v>0.7</v>
      </c>
      <c r="Y30" s="21">
        <v>28</v>
      </c>
      <c r="Z30" s="76" t="s">
        <v>1667</v>
      </c>
      <c r="AA30" s="58"/>
      <c r="AB30" s="6"/>
      <c r="AC30" s="58"/>
      <c r="AD30" s="58"/>
      <c r="AE30" s="58"/>
      <c r="AF30" s="58"/>
      <c r="AG30" s="58"/>
      <c r="AH30" s="58"/>
      <c r="AI30" s="58"/>
      <c r="AJ30" s="58"/>
    </row>
    <row r="31" spans="1:36" x14ac:dyDescent="0.3">
      <c r="A31">
        <v>26</v>
      </c>
      <c r="B31" s="204">
        <v>1652</v>
      </c>
      <c r="C31" s="40" t="s">
        <v>547</v>
      </c>
      <c r="D31" s="271">
        <v>2016</v>
      </c>
      <c r="E31" s="41">
        <v>10</v>
      </c>
      <c r="F31" s="95" t="s">
        <v>668</v>
      </c>
      <c r="G31" s="58"/>
      <c r="H31" s="354" t="s">
        <v>672</v>
      </c>
      <c r="I31" s="58"/>
      <c r="J31" s="41">
        <v>1</v>
      </c>
      <c r="K31" s="41"/>
      <c r="L31" s="41">
        <v>1</v>
      </c>
      <c r="M31" s="54">
        <v>1</v>
      </c>
      <c r="N31" s="34" t="s">
        <v>666</v>
      </c>
      <c r="O31" s="58"/>
      <c r="P31" s="58"/>
      <c r="Q31" s="58">
        <v>5.9</v>
      </c>
      <c r="R31" s="58">
        <v>0.7</v>
      </c>
      <c r="S31" s="622">
        <v>27</v>
      </c>
      <c r="T31" s="258" t="s">
        <v>626</v>
      </c>
      <c r="U31" s="58"/>
      <c r="V31" s="58"/>
      <c r="W31" s="58">
        <v>6.7</v>
      </c>
      <c r="X31" s="58">
        <v>0.7</v>
      </c>
      <c r="Y31" s="21">
        <v>28</v>
      </c>
      <c r="Z31" s="76" t="s">
        <v>1668</v>
      </c>
      <c r="AA31" s="58"/>
      <c r="AB31" s="6"/>
      <c r="AC31" s="58"/>
      <c r="AD31" s="58"/>
      <c r="AE31" s="58"/>
      <c r="AF31" s="58"/>
      <c r="AG31" s="58"/>
      <c r="AH31" s="58"/>
      <c r="AI31" s="58"/>
      <c r="AJ31" s="58"/>
    </row>
    <row r="32" spans="1:36" ht="17.25" thickBot="1" x14ac:dyDescent="0.35">
      <c r="A32">
        <v>27</v>
      </c>
      <c r="B32" s="64">
        <v>1652</v>
      </c>
      <c r="C32" s="61" t="s">
        <v>547</v>
      </c>
      <c r="D32" s="272">
        <v>2016</v>
      </c>
      <c r="E32" s="62">
        <v>10</v>
      </c>
      <c r="F32" s="96" t="s">
        <v>668</v>
      </c>
      <c r="G32" s="184"/>
      <c r="H32" s="96" t="s">
        <v>671</v>
      </c>
      <c r="I32" s="184"/>
      <c r="J32" s="52">
        <v>1</v>
      </c>
      <c r="K32" s="52"/>
      <c r="L32" s="52"/>
      <c r="M32" s="145"/>
      <c r="N32" s="36" t="s">
        <v>666</v>
      </c>
      <c r="O32" s="184"/>
      <c r="P32" s="184"/>
      <c r="Q32" s="184">
        <v>5.5</v>
      </c>
      <c r="R32" s="184">
        <v>0.5</v>
      </c>
      <c r="S32" s="623">
        <v>27</v>
      </c>
      <c r="T32" s="269" t="s">
        <v>626</v>
      </c>
      <c r="U32" s="184"/>
      <c r="V32" s="184"/>
      <c r="W32" s="184">
        <v>5.8</v>
      </c>
      <c r="X32" s="184">
        <v>0.7</v>
      </c>
      <c r="Y32" s="29">
        <v>28</v>
      </c>
      <c r="Z32" s="185" t="s">
        <v>1667</v>
      </c>
      <c r="AA32" s="184"/>
      <c r="AB32" s="6"/>
      <c r="AC32" s="58"/>
      <c r="AD32" s="58"/>
      <c r="AE32" s="58"/>
      <c r="AF32" s="58"/>
      <c r="AG32" s="58"/>
      <c r="AH32" s="58"/>
      <c r="AI32" s="58"/>
      <c r="AJ32" s="58"/>
    </row>
    <row r="33" spans="1:36" x14ac:dyDescent="0.3">
      <c r="A33">
        <v>28</v>
      </c>
      <c r="B33" s="48">
        <v>1652</v>
      </c>
      <c r="C33" s="38" t="s">
        <v>547</v>
      </c>
      <c r="D33" s="260">
        <v>2016</v>
      </c>
      <c r="E33" s="20">
        <v>10</v>
      </c>
      <c r="F33" s="290" t="s">
        <v>679</v>
      </c>
      <c r="G33" s="187"/>
      <c r="H33" s="187" t="s">
        <v>681</v>
      </c>
      <c r="I33" s="187"/>
      <c r="J33" s="20">
        <v>2</v>
      </c>
      <c r="K33" s="20"/>
      <c r="L33" s="20"/>
      <c r="M33" s="141">
        <v>1</v>
      </c>
      <c r="N33" s="23" t="s">
        <v>666</v>
      </c>
      <c r="O33" s="187"/>
      <c r="P33" s="187"/>
      <c r="Q33" s="187">
        <v>2.6</v>
      </c>
      <c r="R33" s="187">
        <v>0.5</v>
      </c>
      <c r="S33" s="624">
        <v>27</v>
      </c>
      <c r="T33" s="267" t="s">
        <v>626</v>
      </c>
      <c r="U33" s="187"/>
      <c r="V33" s="187"/>
      <c r="W33" s="187">
        <v>2.7</v>
      </c>
      <c r="X33" s="187">
        <v>0.4</v>
      </c>
      <c r="Y33" s="22">
        <v>28</v>
      </c>
      <c r="Z33" s="206" t="s">
        <v>1667</v>
      </c>
      <c r="AA33" s="399">
        <v>0.03</v>
      </c>
      <c r="AB33" s="6"/>
      <c r="AC33" s="58"/>
      <c r="AD33" s="58"/>
      <c r="AE33" s="58"/>
      <c r="AF33" s="58"/>
      <c r="AG33" s="58"/>
      <c r="AH33" s="58"/>
      <c r="AI33" s="58"/>
      <c r="AJ33" s="58"/>
    </row>
    <row r="34" spans="1:36" x14ac:dyDescent="0.3">
      <c r="A34">
        <v>29</v>
      </c>
      <c r="B34" s="48">
        <v>1652</v>
      </c>
      <c r="C34" s="38" t="s">
        <v>547</v>
      </c>
      <c r="D34" s="260">
        <v>2016</v>
      </c>
      <c r="E34" s="20">
        <v>10</v>
      </c>
      <c r="F34" s="264" t="s">
        <v>679</v>
      </c>
      <c r="G34" s="208"/>
      <c r="H34" s="58" t="s">
        <v>682</v>
      </c>
      <c r="I34" s="208"/>
      <c r="J34" s="147">
        <v>2</v>
      </c>
      <c r="K34" s="147"/>
      <c r="L34" s="147"/>
      <c r="M34" s="244"/>
      <c r="N34" s="34" t="s">
        <v>666</v>
      </c>
      <c r="O34" s="208"/>
      <c r="P34" s="208"/>
      <c r="Q34" s="208">
        <v>3.3</v>
      </c>
      <c r="R34" s="208">
        <v>0.5</v>
      </c>
      <c r="S34" s="622">
        <v>27</v>
      </c>
      <c r="T34" s="258" t="s">
        <v>626</v>
      </c>
      <c r="U34" s="208"/>
      <c r="V34" s="208"/>
      <c r="W34" s="208">
        <v>3.4</v>
      </c>
      <c r="X34" s="208">
        <v>0.4</v>
      </c>
      <c r="Y34" s="21">
        <v>28</v>
      </c>
      <c r="Z34" s="183" t="s">
        <v>1667</v>
      </c>
      <c r="AA34" s="208"/>
      <c r="AB34" s="6"/>
      <c r="AC34" s="58"/>
      <c r="AD34" s="58"/>
      <c r="AE34" s="58"/>
      <c r="AF34" s="58"/>
      <c r="AG34" s="58"/>
      <c r="AH34" s="58"/>
      <c r="AI34" s="58"/>
      <c r="AJ34" s="58"/>
    </row>
    <row r="35" spans="1:36" x14ac:dyDescent="0.3">
      <c r="A35">
        <v>30</v>
      </c>
      <c r="B35" s="48">
        <v>1652</v>
      </c>
      <c r="C35" s="38" t="s">
        <v>547</v>
      </c>
      <c r="D35" s="260">
        <v>2016</v>
      </c>
      <c r="E35" s="20">
        <v>10</v>
      </c>
      <c r="F35" s="264" t="s">
        <v>679</v>
      </c>
      <c r="G35" s="208"/>
      <c r="H35" s="58" t="s">
        <v>683</v>
      </c>
      <c r="I35" s="208"/>
      <c r="J35" s="147">
        <v>2</v>
      </c>
      <c r="K35" s="147"/>
      <c r="L35" s="147"/>
      <c r="M35" s="244"/>
      <c r="N35" s="34" t="s">
        <v>666</v>
      </c>
      <c r="O35" s="208"/>
      <c r="P35" s="208"/>
      <c r="Q35" s="208">
        <v>3.2</v>
      </c>
      <c r="R35" s="208">
        <v>0.4</v>
      </c>
      <c r="S35" s="622">
        <v>27</v>
      </c>
      <c r="T35" s="258" t="s">
        <v>626</v>
      </c>
      <c r="U35" s="208"/>
      <c r="V35" s="208"/>
      <c r="W35" s="208">
        <v>3.5</v>
      </c>
      <c r="X35" s="208">
        <v>0.4</v>
      </c>
      <c r="Y35" s="21">
        <v>28</v>
      </c>
      <c r="Z35" s="183" t="s">
        <v>1615</v>
      </c>
      <c r="AA35" s="208"/>
      <c r="AB35" s="6"/>
      <c r="AC35" s="58"/>
      <c r="AD35" s="58"/>
      <c r="AE35" s="58"/>
      <c r="AF35" s="58"/>
      <c r="AG35" s="58"/>
      <c r="AH35" s="58"/>
      <c r="AI35" s="58"/>
      <c r="AJ35" s="58"/>
    </row>
    <row r="36" spans="1:36" x14ac:dyDescent="0.3">
      <c r="A36">
        <v>31</v>
      </c>
      <c r="B36" s="48">
        <v>1652</v>
      </c>
      <c r="C36" s="38" t="s">
        <v>547</v>
      </c>
      <c r="D36" s="260">
        <v>2016</v>
      </c>
      <c r="E36" s="20">
        <v>10</v>
      </c>
      <c r="F36" s="264" t="s">
        <v>679</v>
      </c>
      <c r="G36" s="208"/>
      <c r="H36" s="58" t="s">
        <v>684</v>
      </c>
      <c r="I36" s="208"/>
      <c r="J36" s="147">
        <v>2</v>
      </c>
      <c r="K36" s="147"/>
      <c r="L36" s="147">
        <v>1</v>
      </c>
      <c r="M36" s="244">
        <v>1</v>
      </c>
      <c r="N36" s="34" t="s">
        <v>666</v>
      </c>
      <c r="O36" s="208"/>
      <c r="P36" s="208"/>
      <c r="Q36" s="208">
        <v>3.1</v>
      </c>
      <c r="R36" s="208">
        <v>0.7</v>
      </c>
      <c r="S36" s="622">
        <v>27</v>
      </c>
      <c r="T36" s="258" t="s">
        <v>626</v>
      </c>
      <c r="U36" s="208"/>
      <c r="V36" s="208"/>
      <c r="W36" s="208">
        <v>3.4</v>
      </c>
      <c r="X36" s="208">
        <v>0.3</v>
      </c>
      <c r="Y36" s="21">
        <v>28</v>
      </c>
      <c r="Z36" s="183" t="s">
        <v>1615</v>
      </c>
      <c r="AA36" s="208"/>
      <c r="AB36" s="6"/>
      <c r="AC36" s="58"/>
      <c r="AD36" s="58"/>
      <c r="AE36" s="58"/>
      <c r="AF36" s="58"/>
      <c r="AG36" s="58"/>
      <c r="AH36" s="58"/>
      <c r="AI36" s="58"/>
      <c r="AJ36" s="58"/>
    </row>
    <row r="37" spans="1:36" x14ac:dyDescent="0.3">
      <c r="A37">
        <v>32</v>
      </c>
      <c r="B37" s="48">
        <v>1652</v>
      </c>
      <c r="C37" s="38" t="s">
        <v>547</v>
      </c>
      <c r="D37" s="260">
        <v>2016</v>
      </c>
      <c r="E37" s="20">
        <v>10</v>
      </c>
      <c r="F37" s="264" t="s">
        <v>679</v>
      </c>
      <c r="G37" s="208"/>
      <c r="H37" s="58" t="s">
        <v>685</v>
      </c>
      <c r="I37" s="208"/>
      <c r="J37" s="147">
        <v>2</v>
      </c>
      <c r="K37" s="147"/>
      <c r="L37" s="147"/>
      <c r="M37" s="244"/>
      <c r="N37" s="34" t="s">
        <v>666</v>
      </c>
      <c r="O37" s="208"/>
      <c r="P37" s="208"/>
      <c r="Q37" s="208">
        <v>2.9</v>
      </c>
      <c r="R37" s="208">
        <v>0.6</v>
      </c>
      <c r="S37" s="622">
        <v>27</v>
      </c>
      <c r="T37" s="258" t="s">
        <v>626</v>
      </c>
      <c r="U37" s="208"/>
      <c r="V37" s="208"/>
      <c r="W37" s="208">
        <v>3.2</v>
      </c>
      <c r="X37" s="208">
        <v>0.3</v>
      </c>
      <c r="Y37" s="21">
        <v>28</v>
      </c>
      <c r="Z37" s="183" t="s">
        <v>1615</v>
      </c>
      <c r="AA37" s="208"/>
      <c r="AB37" s="6"/>
      <c r="AC37" s="58"/>
      <c r="AD37" s="58"/>
      <c r="AE37" s="58"/>
      <c r="AF37" s="58"/>
      <c r="AG37" s="58"/>
      <c r="AH37" s="58"/>
      <c r="AI37" s="58"/>
      <c r="AJ37" s="58"/>
    </row>
    <row r="38" spans="1:36" x14ac:dyDescent="0.3">
      <c r="A38">
        <v>33</v>
      </c>
      <c r="B38" s="48">
        <v>1652</v>
      </c>
      <c r="C38" s="38" t="s">
        <v>547</v>
      </c>
      <c r="D38" s="260">
        <v>2016</v>
      </c>
      <c r="E38" s="20">
        <v>10</v>
      </c>
      <c r="F38" s="264" t="s">
        <v>679</v>
      </c>
      <c r="G38" s="208"/>
      <c r="H38" s="58" t="s">
        <v>686</v>
      </c>
      <c r="I38" s="208"/>
      <c r="J38" s="147">
        <v>2</v>
      </c>
      <c r="K38" s="147"/>
      <c r="L38" s="147"/>
      <c r="M38" s="244"/>
      <c r="N38" s="34" t="s">
        <v>666</v>
      </c>
      <c r="O38" s="208"/>
      <c r="P38" s="208"/>
      <c r="Q38" s="208">
        <v>2</v>
      </c>
      <c r="R38" s="208">
        <v>0.4</v>
      </c>
      <c r="S38" s="622">
        <v>27</v>
      </c>
      <c r="T38" s="258" t="s">
        <v>626</v>
      </c>
      <c r="U38" s="208"/>
      <c r="V38" s="208"/>
      <c r="W38" s="208">
        <v>3.1</v>
      </c>
      <c r="X38" s="208">
        <v>0.3</v>
      </c>
      <c r="Y38" s="21">
        <v>28</v>
      </c>
      <c r="Z38" s="183" t="s">
        <v>1615</v>
      </c>
      <c r="AA38" s="208"/>
      <c r="AB38" s="6"/>
      <c r="AC38" s="58"/>
      <c r="AD38" s="58"/>
      <c r="AE38" s="58"/>
      <c r="AF38" s="58"/>
      <c r="AG38" s="58"/>
      <c r="AH38" s="58"/>
      <c r="AI38" s="58"/>
      <c r="AJ38" s="58"/>
    </row>
    <row r="39" spans="1:36" x14ac:dyDescent="0.3">
      <c r="A39">
        <v>34</v>
      </c>
      <c r="B39" s="48">
        <v>1652</v>
      </c>
      <c r="C39" s="38" t="s">
        <v>547</v>
      </c>
      <c r="D39" s="260">
        <v>2016</v>
      </c>
      <c r="E39" s="20">
        <v>10</v>
      </c>
      <c r="F39" s="264" t="s">
        <v>679</v>
      </c>
      <c r="G39" s="208"/>
      <c r="H39" s="58" t="s">
        <v>688</v>
      </c>
      <c r="I39" s="208"/>
      <c r="J39" s="147">
        <v>2</v>
      </c>
      <c r="K39" s="147"/>
      <c r="L39" s="147"/>
      <c r="M39" s="244"/>
      <c r="N39" s="34" t="s">
        <v>666</v>
      </c>
      <c r="O39" s="208"/>
      <c r="P39" s="208"/>
      <c r="Q39" s="208">
        <v>2.4</v>
      </c>
      <c r="R39" s="208">
        <v>0.5</v>
      </c>
      <c r="S39" s="622">
        <v>27</v>
      </c>
      <c r="T39" s="258" t="s">
        <v>626</v>
      </c>
      <c r="U39" s="208"/>
      <c r="V39" s="208"/>
      <c r="W39" s="208">
        <v>2.8</v>
      </c>
      <c r="X39" s="208">
        <v>0.3</v>
      </c>
      <c r="Y39" s="21">
        <v>28</v>
      </c>
      <c r="Z39" s="183" t="s">
        <v>1615</v>
      </c>
      <c r="AA39" s="208"/>
      <c r="AB39" s="6"/>
      <c r="AC39" s="58"/>
      <c r="AD39" s="58"/>
      <c r="AE39" s="58"/>
      <c r="AF39" s="58"/>
      <c r="AG39" s="58"/>
      <c r="AH39" s="58"/>
      <c r="AI39" s="58"/>
      <c r="AJ39" s="58"/>
    </row>
    <row r="40" spans="1:36" s="80" customFormat="1" x14ac:dyDescent="0.3">
      <c r="A40">
        <v>35</v>
      </c>
      <c r="B40" s="48">
        <v>1652</v>
      </c>
      <c r="C40" s="38" t="s">
        <v>547</v>
      </c>
      <c r="D40" s="260">
        <v>2016</v>
      </c>
      <c r="E40" s="20">
        <v>10</v>
      </c>
      <c r="F40" s="264" t="s">
        <v>679</v>
      </c>
      <c r="G40" s="58"/>
      <c r="H40" s="58" t="s">
        <v>687</v>
      </c>
      <c r="I40" s="58"/>
      <c r="J40" s="41">
        <v>2</v>
      </c>
      <c r="K40" s="41"/>
      <c r="L40" s="41">
        <v>1</v>
      </c>
      <c r="M40" s="54">
        <v>1</v>
      </c>
      <c r="N40" s="34" t="s">
        <v>666</v>
      </c>
      <c r="O40" s="58"/>
      <c r="P40" s="58"/>
      <c r="Q40" s="58">
        <v>1.7</v>
      </c>
      <c r="R40" s="58">
        <v>0.6</v>
      </c>
      <c r="S40" s="622">
        <v>27</v>
      </c>
      <c r="T40" s="258" t="s">
        <v>626</v>
      </c>
      <c r="U40" s="58"/>
      <c r="V40" s="58"/>
      <c r="W40" s="58">
        <v>2.1</v>
      </c>
      <c r="X40" s="58">
        <v>0.4</v>
      </c>
      <c r="Y40" s="21">
        <v>28</v>
      </c>
      <c r="Z40" s="183" t="s">
        <v>1667</v>
      </c>
      <c r="AA40" s="58"/>
      <c r="AB40" s="263"/>
      <c r="AC40" s="58"/>
      <c r="AD40" s="58"/>
      <c r="AE40" s="58"/>
      <c r="AF40" s="58"/>
      <c r="AG40" s="58"/>
      <c r="AH40" s="58"/>
      <c r="AI40" s="58"/>
      <c r="AJ40" s="58"/>
    </row>
    <row r="41" spans="1:36" ht="17.25" thickBot="1" x14ac:dyDescent="0.35">
      <c r="A41">
        <v>36</v>
      </c>
      <c r="B41" s="257">
        <v>1652</v>
      </c>
      <c r="C41" s="68" t="s">
        <v>547</v>
      </c>
      <c r="D41" s="273">
        <v>2016</v>
      </c>
      <c r="E41" s="52">
        <v>10</v>
      </c>
      <c r="F41" s="29" t="s">
        <v>680</v>
      </c>
      <c r="G41" s="184"/>
      <c r="H41" s="184"/>
      <c r="I41" s="184"/>
      <c r="J41" s="52">
        <v>2</v>
      </c>
      <c r="K41" s="52"/>
      <c r="L41" s="52"/>
      <c r="M41" s="145"/>
      <c r="N41" s="36" t="s">
        <v>666</v>
      </c>
      <c r="O41" s="184"/>
      <c r="P41" s="184"/>
      <c r="Q41" s="184">
        <v>14.5</v>
      </c>
      <c r="R41" s="184">
        <v>15.8</v>
      </c>
      <c r="S41" s="623">
        <v>27</v>
      </c>
      <c r="T41" s="269" t="s">
        <v>626</v>
      </c>
      <c r="U41" s="184"/>
      <c r="V41" s="184"/>
      <c r="W41" s="184">
        <v>26.4</v>
      </c>
      <c r="X41" s="184">
        <v>11.4</v>
      </c>
      <c r="Y41" s="29">
        <v>28</v>
      </c>
      <c r="Z41" s="185">
        <v>0.01</v>
      </c>
      <c r="AA41" s="184"/>
      <c r="AB41" s="6"/>
      <c r="AC41" s="58"/>
      <c r="AD41" s="58"/>
      <c r="AE41" s="58"/>
      <c r="AF41" s="58"/>
      <c r="AG41" s="58"/>
      <c r="AH41" s="58"/>
      <c r="AI41" s="58"/>
      <c r="AJ41" s="58"/>
    </row>
    <row r="42" spans="1:36" x14ac:dyDescent="0.3">
      <c r="A42">
        <v>37</v>
      </c>
      <c r="B42" s="48">
        <v>1083</v>
      </c>
      <c r="C42" s="38" t="s">
        <v>548</v>
      </c>
      <c r="D42" s="260">
        <v>2016</v>
      </c>
      <c r="E42" s="20">
        <v>10</v>
      </c>
      <c r="F42" s="22" t="s">
        <v>689</v>
      </c>
      <c r="G42" s="187"/>
      <c r="H42" s="187" t="s">
        <v>690</v>
      </c>
      <c r="I42" s="187"/>
      <c r="J42" s="20">
        <v>2</v>
      </c>
      <c r="K42" s="20"/>
      <c r="L42" s="43">
        <v>1</v>
      </c>
      <c r="M42" s="338">
        <v>1</v>
      </c>
      <c r="N42" s="23" t="s">
        <v>693</v>
      </c>
      <c r="O42" s="187"/>
      <c r="P42" s="187"/>
      <c r="Q42" s="187">
        <v>0.68</v>
      </c>
      <c r="R42" s="187">
        <v>0.25</v>
      </c>
      <c r="S42" s="564">
        <v>26</v>
      </c>
      <c r="T42" s="39" t="s">
        <v>694</v>
      </c>
      <c r="U42" s="187"/>
      <c r="V42" s="187"/>
      <c r="W42" s="187">
        <v>0.63</v>
      </c>
      <c r="X42" s="187">
        <v>0.3</v>
      </c>
      <c r="Y42" s="187">
        <v>23</v>
      </c>
      <c r="Z42" s="206">
        <v>0.55900000000000005</v>
      </c>
      <c r="AA42" s="187"/>
      <c r="AB42" s="6"/>
      <c r="AC42" s="58"/>
      <c r="AD42" s="58"/>
      <c r="AE42" s="58"/>
      <c r="AF42" s="58"/>
      <c r="AG42" s="58"/>
      <c r="AH42" s="58"/>
      <c r="AI42" s="58"/>
      <c r="AJ42" s="58"/>
    </row>
    <row r="43" spans="1:36" x14ac:dyDescent="0.3">
      <c r="A43">
        <v>38</v>
      </c>
      <c r="B43" s="48">
        <v>1083</v>
      </c>
      <c r="C43" s="38" t="s">
        <v>548</v>
      </c>
      <c r="D43" s="260">
        <v>2016</v>
      </c>
      <c r="E43" s="41">
        <v>10</v>
      </c>
      <c r="F43" s="22" t="s">
        <v>689</v>
      </c>
      <c r="G43" s="58"/>
      <c r="H43" s="58" t="s">
        <v>691</v>
      </c>
      <c r="I43" s="58"/>
      <c r="J43" s="41">
        <v>2</v>
      </c>
      <c r="K43" s="41"/>
      <c r="L43" s="43">
        <v>1</v>
      </c>
      <c r="M43" s="338">
        <v>1</v>
      </c>
      <c r="N43" s="23" t="s">
        <v>693</v>
      </c>
      <c r="O43" s="58"/>
      <c r="P43" s="58"/>
      <c r="Q43" s="58">
        <v>0.2</v>
      </c>
      <c r="R43" s="58">
        <v>0.18</v>
      </c>
      <c r="S43" s="625">
        <v>26</v>
      </c>
      <c r="T43" s="26" t="s">
        <v>694</v>
      </c>
      <c r="U43" s="58"/>
      <c r="V43" s="58"/>
      <c r="W43" s="58">
        <v>0.16</v>
      </c>
      <c r="X43" s="58">
        <v>0.1</v>
      </c>
      <c r="Y43" s="58">
        <v>23</v>
      </c>
      <c r="Z43" s="183">
        <v>0.26700000000000002</v>
      </c>
      <c r="AA43" s="58"/>
      <c r="AB43" s="6"/>
      <c r="AC43" s="58"/>
      <c r="AD43" s="58"/>
      <c r="AE43" s="58"/>
      <c r="AF43" s="58"/>
      <c r="AG43" s="58"/>
      <c r="AH43" s="58"/>
      <c r="AI43" s="58"/>
      <c r="AJ43" s="58"/>
    </row>
    <row r="44" spans="1:36" x14ac:dyDescent="0.3">
      <c r="A44">
        <v>39</v>
      </c>
      <c r="B44" s="48">
        <v>1083</v>
      </c>
      <c r="C44" s="38" t="s">
        <v>548</v>
      </c>
      <c r="D44" s="260">
        <v>2016</v>
      </c>
      <c r="E44" s="41">
        <v>10</v>
      </c>
      <c r="F44" s="22" t="s">
        <v>689</v>
      </c>
      <c r="G44" s="58"/>
      <c r="H44" s="58" t="s">
        <v>692</v>
      </c>
      <c r="I44" s="58"/>
      <c r="J44" s="41">
        <v>2</v>
      </c>
      <c r="K44" s="41"/>
      <c r="L44" s="43"/>
      <c r="M44" s="338"/>
      <c r="N44" s="23" t="s">
        <v>693</v>
      </c>
      <c r="O44" s="58"/>
      <c r="P44" s="58"/>
      <c r="Q44" s="58">
        <v>7.0000000000000007E-2</v>
      </c>
      <c r="R44" s="58">
        <v>0.12</v>
      </c>
      <c r="S44" s="625">
        <v>26</v>
      </c>
      <c r="T44" s="26" t="s">
        <v>694</v>
      </c>
      <c r="U44" s="58"/>
      <c r="V44" s="58"/>
      <c r="W44" s="58">
        <v>0.06</v>
      </c>
      <c r="X44" s="58">
        <v>7.0000000000000007E-2</v>
      </c>
      <c r="Y44" s="58">
        <v>23</v>
      </c>
      <c r="Z44" s="183">
        <v>0.77900000000000003</v>
      </c>
      <c r="AA44" s="58"/>
      <c r="AB44" s="6"/>
      <c r="AC44" s="58"/>
      <c r="AD44" s="58"/>
      <c r="AE44" s="58"/>
      <c r="AF44" s="58"/>
      <c r="AG44" s="58"/>
      <c r="AH44" s="58"/>
      <c r="AI44" s="58"/>
      <c r="AJ44" s="58"/>
    </row>
    <row r="45" spans="1:36" x14ac:dyDescent="0.3">
      <c r="A45">
        <v>40</v>
      </c>
      <c r="B45" s="48">
        <v>1083</v>
      </c>
      <c r="C45" s="38" t="s">
        <v>1688</v>
      </c>
      <c r="D45" s="260">
        <v>2016</v>
      </c>
      <c r="E45" s="41">
        <v>10</v>
      </c>
      <c r="F45" s="51" t="s">
        <v>696</v>
      </c>
      <c r="G45" s="58" t="s">
        <v>695</v>
      </c>
      <c r="H45" s="58" t="s">
        <v>697</v>
      </c>
      <c r="I45" s="58"/>
      <c r="J45" s="41">
        <v>1</v>
      </c>
      <c r="K45" s="41"/>
      <c r="L45" s="41">
        <v>0</v>
      </c>
      <c r="M45" s="54">
        <v>1</v>
      </c>
      <c r="N45" s="23" t="s">
        <v>693</v>
      </c>
      <c r="O45" s="58"/>
      <c r="P45" s="58"/>
      <c r="Q45" s="58" t="s">
        <v>699</v>
      </c>
      <c r="R45" s="58" t="s">
        <v>699</v>
      </c>
      <c r="S45" s="625">
        <v>26</v>
      </c>
      <c r="T45" s="26" t="s">
        <v>694</v>
      </c>
      <c r="U45" s="58"/>
      <c r="V45" s="58"/>
      <c r="W45" s="58" t="s">
        <v>699</v>
      </c>
      <c r="X45" s="58" t="s">
        <v>699</v>
      </c>
      <c r="Y45" s="58">
        <v>23</v>
      </c>
      <c r="Z45" s="183" t="s">
        <v>700</v>
      </c>
      <c r="AA45" s="58"/>
      <c r="AB45" s="6"/>
      <c r="AC45" s="58"/>
      <c r="AD45" s="58"/>
      <c r="AE45" s="58"/>
      <c r="AF45" s="58"/>
      <c r="AG45" s="58"/>
      <c r="AH45" s="58"/>
      <c r="AI45" s="58"/>
      <c r="AJ45" s="58"/>
    </row>
    <row r="46" spans="1:36" x14ac:dyDescent="0.3">
      <c r="A46">
        <v>41</v>
      </c>
      <c r="B46" s="48">
        <v>1083</v>
      </c>
      <c r="C46" s="38" t="s">
        <v>548</v>
      </c>
      <c r="D46" s="260">
        <v>2016</v>
      </c>
      <c r="E46" s="41">
        <v>10</v>
      </c>
      <c r="F46" s="51" t="s">
        <v>696</v>
      </c>
      <c r="G46" s="58"/>
      <c r="H46" s="58" t="s">
        <v>103</v>
      </c>
      <c r="I46" s="58"/>
      <c r="J46" s="41">
        <v>1</v>
      </c>
      <c r="K46" s="41"/>
      <c r="L46" s="41">
        <v>0</v>
      </c>
      <c r="M46" s="54">
        <v>1</v>
      </c>
      <c r="N46" s="23" t="s">
        <v>693</v>
      </c>
      <c r="O46" s="58"/>
      <c r="P46" s="58"/>
      <c r="Q46" s="58" t="s">
        <v>699</v>
      </c>
      <c r="R46" s="58" t="s">
        <v>699</v>
      </c>
      <c r="S46" s="625">
        <v>26</v>
      </c>
      <c r="T46" s="26" t="s">
        <v>694</v>
      </c>
      <c r="U46" s="58"/>
      <c r="V46" s="58"/>
      <c r="W46" s="58" t="s">
        <v>699</v>
      </c>
      <c r="X46" s="58" t="s">
        <v>699</v>
      </c>
      <c r="Y46" s="58">
        <v>23</v>
      </c>
      <c r="Z46" s="183" t="s">
        <v>700</v>
      </c>
      <c r="AA46" s="58"/>
      <c r="AB46" s="6"/>
      <c r="AC46" s="58"/>
      <c r="AD46" s="58"/>
      <c r="AE46" s="58"/>
      <c r="AF46" s="58"/>
      <c r="AG46" s="58"/>
      <c r="AH46" s="58"/>
      <c r="AI46" s="58"/>
      <c r="AJ46" s="58"/>
    </row>
    <row r="47" spans="1:36" ht="17.25" thickBot="1" x14ac:dyDescent="0.35">
      <c r="A47">
        <v>42</v>
      </c>
      <c r="B47" s="257">
        <v>1083</v>
      </c>
      <c r="C47" s="68" t="s">
        <v>548</v>
      </c>
      <c r="D47" s="273">
        <v>2016</v>
      </c>
      <c r="E47" s="52">
        <v>10</v>
      </c>
      <c r="F47" s="252" t="s">
        <v>696</v>
      </c>
      <c r="G47" s="184"/>
      <c r="H47" s="184" t="s">
        <v>698</v>
      </c>
      <c r="I47" s="184"/>
      <c r="J47" s="52">
        <v>1</v>
      </c>
      <c r="K47" s="52"/>
      <c r="L47" s="52"/>
      <c r="M47" s="145"/>
      <c r="N47" s="36" t="s">
        <v>693</v>
      </c>
      <c r="O47" s="184"/>
      <c r="P47" s="184"/>
      <c r="Q47" s="184" t="s">
        <v>699</v>
      </c>
      <c r="R47" s="184" t="s">
        <v>699</v>
      </c>
      <c r="S47" s="626">
        <v>26</v>
      </c>
      <c r="T47" s="37" t="s">
        <v>694</v>
      </c>
      <c r="U47" s="184"/>
      <c r="V47" s="184"/>
      <c r="W47" s="184" t="s">
        <v>699</v>
      </c>
      <c r="X47" s="184" t="s">
        <v>699</v>
      </c>
      <c r="Y47" s="184">
        <v>23</v>
      </c>
      <c r="Z47" s="185" t="s">
        <v>700</v>
      </c>
      <c r="AA47" s="184"/>
      <c r="AB47" s="6"/>
      <c r="AC47" s="58"/>
      <c r="AD47" s="58"/>
      <c r="AE47" s="58"/>
      <c r="AF47" s="58"/>
      <c r="AG47" s="58"/>
      <c r="AH47" s="58"/>
      <c r="AI47" s="58"/>
      <c r="AJ47" s="58"/>
    </row>
    <row r="48" spans="1:36" x14ac:dyDescent="0.3">
      <c r="A48">
        <v>60</v>
      </c>
      <c r="B48" s="77">
        <v>2960</v>
      </c>
      <c r="C48" s="38" t="s">
        <v>554</v>
      </c>
      <c r="D48" s="38">
        <v>2013</v>
      </c>
      <c r="E48" s="20">
        <v>10</v>
      </c>
      <c r="F48" s="22" t="s">
        <v>731</v>
      </c>
      <c r="G48" s="280"/>
      <c r="H48" s="187" t="s">
        <v>732</v>
      </c>
      <c r="I48" s="236" t="s">
        <v>744</v>
      </c>
      <c r="J48" s="102">
        <v>1</v>
      </c>
      <c r="K48" s="102"/>
      <c r="L48" s="102">
        <v>1</v>
      </c>
      <c r="M48" s="229">
        <v>1</v>
      </c>
      <c r="N48" s="123" t="s">
        <v>734</v>
      </c>
      <c r="O48" s="236"/>
      <c r="P48" s="236"/>
      <c r="Q48" s="236" t="s">
        <v>735</v>
      </c>
      <c r="R48" s="236" t="s">
        <v>736</v>
      </c>
      <c r="S48" s="627">
        <v>44</v>
      </c>
      <c r="T48" s="105" t="s">
        <v>58</v>
      </c>
      <c r="U48" s="236"/>
      <c r="V48" s="236"/>
      <c r="W48" s="236" t="s">
        <v>743</v>
      </c>
      <c r="X48" s="236" t="s">
        <v>739</v>
      </c>
      <c r="Y48" s="236">
        <v>41</v>
      </c>
      <c r="Z48" s="188">
        <v>0.37</v>
      </c>
      <c r="AA48" s="187"/>
      <c r="AB48" s="6"/>
      <c r="AC48" s="58"/>
      <c r="AD48" s="58"/>
      <c r="AE48" s="58"/>
      <c r="AF48" s="58"/>
      <c r="AG48" s="58"/>
      <c r="AH48" s="58"/>
      <c r="AI48" s="58"/>
      <c r="AJ48" s="58"/>
    </row>
    <row r="49" spans="1:36" x14ac:dyDescent="0.3">
      <c r="A49">
        <v>61</v>
      </c>
      <c r="B49" s="77">
        <v>2960</v>
      </c>
      <c r="C49" s="38" t="s">
        <v>554</v>
      </c>
      <c r="D49" s="38">
        <v>2013</v>
      </c>
      <c r="E49" s="20">
        <v>10</v>
      </c>
      <c r="F49" s="22" t="s">
        <v>731</v>
      </c>
      <c r="G49" s="280"/>
      <c r="H49" s="187" t="s">
        <v>733</v>
      </c>
      <c r="I49" s="236" t="s">
        <v>744</v>
      </c>
      <c r="J49" s="102">
        <v>1</v>
      </c>
      <c r="K49" s="102"/>
      <c r="L49" s="102"/>
      <c r="M49" s="229"/>
      <c r="N49" s="123" t="s">
        <v>734</v>
      </c>
      <c r="O49" s="236"/>
      <c r="P49" s="236"/>
      <c r="Q49" s="236" t="s">
        <v>741</v>
      </c>
      <c r="R49" s="236" t="s">
        <v>737</v>
      </c>
      <c r="S49" s="627">
        <v>44</v>
      </c>
      <c r="T49" s="105" t="s">
        <v>58</v>
      </c>
      <c r="U49" s="236"/>
      <c r="V49" s="236"/>
      <c r="W49" s="236" t="s">
        <v>741</v>
      </c>
      <c r="X49" s="236" t="s">
        <v>738</v>
      </c>
      <c r="Y49" s="236">
        <v>41</v>
      </c>
      <c r="Z49" s="188">
        <v>0.92</v>
      </c>
      <c r="AA49" s="187"/>
      <c r="AB49" s="6"/>
      <c r="AC49" s="58"/>
      <c r="AD49" s="58"/>
      <c r="AE49" s="58"/>
      <c r="AF49" s="58"/>
      <c r="AG49" s="58"/>
      <c r="AH49" s="58"/>
      <c r="AI49" s="58"/>
      <c r="AJ49" s="58"/>
    </row>
    <row r="50" spans="1:36" x14ac:dyDescent="0.3">
      <c r="A50">
        <v>62</v>
      </c>
      <c r="B50" s="77">
        <v>2960</v>
      </c>
      <c r="C50" s="38" t="s">
        <v>1689</v>
      </c>
      <c r="D50" s="38">
        <v>2013</v>
      </c>
      <c r="E50" s="20">
        <v>10</v>
      </c>
      <c r="F50" s="22" t="s">
        <v>731</v>
      </c>
      <c r="G50" s="280"/>
      <c r="H50" s="187" t="s">
        <v>697</v>
      </c>
      <c r="I50" s="236" t="s">
        <v>744</v>
      </c>
      <c r="J50" s="102">
        <v>1</v>
      </c>
      <c r="K50" s="102"/>
      <c r="L50" s="102">
        <v>1</v>
      </c>
      <c r="M50" s="229">
        <v>1</v>
      </c>
      <c r="N50" s="123" t="s">
        <v>734</v>
      </c>
      <c r="O50" s="236"/>
      <c r="P50" s="236"/>
      <c r="Q50" s="236" t="s">
        <v>742</v>
      </c>
      <c r="R50" s="236" t="s">
        <v>738</v>
      </c>
      <c r="S50" s="627">
        <v>44</v>
      </c>
      <c r="T50" s="105" t="s">
        <v>58</v>
      </c>
      <c r="U50" s="236"/>
      <c r="V50" s="236"/>
      <c r="W50" s="236" t="s">
        <v>735</v>
      </c>
      <c r="X50" s="236" t="s">
        <v>740</v>
      </c>
      <c r="Y50" s="236">
        <v>41</v>
      </c>
      <c r="Z50" s="188">
        <v>0.11</v>
      </c>
      <c r="AA50" s="187"/>
      <c r="AB50" s="6"/>
      <c r="AC50" s="58"/>
      <c r="AD50" s="58"/>
      <c r="AE50" s="58"/>
      <c r="AF50" s="58"/>
      <c r="AG50" s="58"/>
      <c r="AH50" s="58"/>
      <c r="AI50" s="58"/>
      <c r="AJ50" s="58"/>
    </row>
    <row r="51" spans="1:36" ht="17.25" thickBot="1" x14ac:dyDescent="0.35">
      <c r="A51">
        <v>63</v>
      </c>
      <c r="B51" s="78">
        <v>2960</v>
      </c>
      <c r="C51" s="68" t="s">
        <v>554</v>
      </c>
      <c r="D51" s="68">
        <v>2013</v>
      </c>
      <c r="E51" s="52">
        <v>10</v>
      </c>
      <c r="F51" s="282" t="s">
        <v>745</v>
      </c>
      <c r="G51" s="281"/>
      <c r="H51" s="184" t="s">
        <v>697</v>
      </c>
      <c r="I51" s="283"/>
      <c r="J51" s="157">
        <v>2</v>
      </c>
      <c r="K51" s="157"/>
      <c r="L51" s="157"/>
      <c r="M51" s="231">
        <v>1</v>
      </c>
      <c r="N51" s="158" t="s">
        <v>734</v>
      </c>
      <c r="O51" s="283"/>
      <c r="P51" s="283"/>
      <c r="Q51" s="283" t="s">
        <v>699</v>
      </c>
      <c r="R51" s="283" t="s">
        <v>699</v>
      </c>
      <c r="S51" s="628">
        <v>44</v>
      </c>
      <c r="T51" s="167" t="s">
        <v>58</v>
      </c>
      <c r="U51" s="283"/>
      <c r="V51" s="283"/>
      <c r="W51" s="283" t="s">
        <v>699</v>
      </c>
      <c r="X51" s="283" t="s">
        <v>699</v>
      </c>
      <c r="Y51" s="283">
        <v>41</v>
      </c>
      <c r="Z51" s="190" t="s">
        <v>746</v>
      </c>
      <c r="AA51" s="184"/>
      <c r="AB51" s="6"/>
      <c r="AC51" s="58"/>
      <c r="AD51" s="58"/>
      <c r="AE51" s="58"/>
      <c r="AF51" s="58"/>
      <c r="AG51" s="58"/>
      <c r="AH51" s="58"/>
      <c r="AI51" s="58"/>
      <c r="AJ51" s="58"/>
    </row>
    <row r="52" spans="1:36" ht="17.25" thickBot="1" x14ac:dyDescent="0.35">
      <c r="A52">
        <v>64</v>
      </c>
      <c r="B52" s="109">
        <v>3530</v>
      </c>
      <c r="C52" s="284" t="s">
        <v>557</v>
      </c>
      <c r="D52" s="284">
        <v>2012</v>
      </c>
      <c r="E52" s="238">
        <v>10</v>
      </c>
      <c r="F52" s="285" t="s">
        <v>763</v>
      </c>
      <c r="G52" s="239"/>
      <c r="H52" s="285"/>
      <c r="I52" s="239"/>
      <c r="J52" s="286">
        <v>2</v>
      </c>
      <c r="K52" s="286"/>
      <c r="L52" s="286">
        <v>1</v>
      </c>
      <c r="M52" s="470"/>
      <c r="N52" s="240" t="s">
        <v>762</v>
      </c>
      <c r="O52" s="239"/>
      <c r="P52" s="239"/>
      <c r="Q52" s="239">
        <v>1.1000000000000001</v>
      </c>
      <c r="R52" s="239">
        <v>0.8</v>
      </c>
      <c r="S52" s="241">
        <v>18</v>
      </c>
      <c r="T52" s="297" t="s">
        <v>58</v>
      </c>
      <c r="U52" s="239"/>
      <c r="V52" s="287"/>
      <c r="W52" s="287">
        <v>3.7</v>
      </c>
      <c r="X52" s="287">
        <v>1.3</v>
      </c>
      <c r="Y52" s="287">
        <v>18</v>
      </c>
      <c r="Z52" s="288">
        <v>0.02</v>
      </c>
      <c r="AA52" s="289"/>
      <c r="AB52" s="6"/>
      <c r="AC52" s="58"/>
      <c r="AD52" s="58"/>
      <c r="AE52" s="58"/>
      <c r="AF52" s="58"/>
      <c r="AG52" s="58"/>
      <c r="AH52" s="58"/>
      <c r="AI52" s="58"/>
      <c r="AJ52" s="58"/>
    </row>
    <row r="53" spans="1:36" x14ac:dyDescent="0.3">
      <c r="A53">
        <v>65</v>
      </c>
      <c r="B53" s="77">
        <v>100</v>
      </c>
      <c r="C53" s="101" t="s">
        <v>559</v>
      </c>
      <c r="D53" s="101">
        <v>2012</v>
      </c>
      <c r="E53" s="102">
        <v>10</v>
      </c>
      <c r="F53" s="103" t="s">
        <v>765</v>
      </c>
      <c r="G53" s="280" t="s">
        <v>766</v>
      </c>
      <c r="H53" s="187" t="s">
        <v>767</v>
      </c>
      <c r="I53" s="236" t="s">
        <v>779</v>
      </c>
      <c r="J53" s="102">
        <v>1</v>
      </c>
      <c r="K53" s="102"/>
      <c r="L53" s="102">
        <v>0</v>
      </c>
      <c r="M53" s="229">
        <v>1</v>
      </c>
      <c r="N53" s="123" t="s">
        <v>19</v>
      </c>
      <c r="O53" s="236"/>
      <c r="P53" s="236"/>
      <c r="Q53" s="58" t="s">
        <v>665</v>
      </c>
      <c r="R53" s="58" t="s">
        <v>665</v>
      </c>
      <c r="S53" s="627">
        <v>20</v>
      </c>
      <c r="T53" s="105" t="s">
        <v>58</v>
      </c>
      <c r="U53" s="236"/>
      <c r="V53" s="236"/>
      <c r="W53" s="58" t="s">
        <v>665</v>
      </c>
      <c r="X53" s="58" t="s">
        <v>665</v>
      </c>
      <c r="Y53" s="236">
        <v>19</v>
      </c>
      <c r="Z53" s="188" t="s">
        <v>1616</v>
      </c>
      <c r="AA53" s="187"/>
      <c r="AB53" s="6"/>
      <c r="AC53" s="58"/>
      <c r="AD53" s="58"/>
      <c r="AE53" s="58"/>
      <c r="AF53" s="58"/>
      <c r="AG53" s="58"/>
      <c r="AH53" s="58"/>
      <c r="AI53" s="58"/>
      <c r="AJ53" s="58"/>
    </row>
    <row r="54" spans="1:36" x14ac:dyDescent="0.3">
      <c r="A54">
        <v>66</v>
      </c>
      <c r="B54" s="77">
        <v>100</v>
      </c>
      <c r="C54" s="101" t="s">
        <v>559</v>
      </c>
      <c r="D54" s="101">
        <v>2012</v>
      </c>
      <c r="E54" s="102">
        <v>10</v>
      </c>
      <c r="F54" s="103" t="s">
        <v>765</v>
      </c>
      <c r="G54" s="280" t="s">
        <v>766</v>
      </c>
      <c r="H54" s="187" t="s">
        <v>768</v>
      </c>
      <c r="I54" s="187"/>
      <c r="J54" s="20">
        <v>1</v>
      </c>
      <c r="K54" s="20"/>
      <c r="L54" s="20"/>
      <c r="M54" s="141"/>
      <c r="N54" s="123" t="s">
        <v>19</v>
      </c>
      <c r="O54" s="187"/>
      <c r="P54" s="187"/>
      <c r="Q54" s="58" t="s">
        <v>665</v>
      </c>
      <c r="R54" s="58" t="s">
        <v>665</v>
      </c>
      <c r="S54" s="627">
        <v>20</v>
      </c>
      <c r="T54" s="105" t="s">
        <v>58</v>
      </c>
      <c r="U54" s="187"/>
      <c r="V54" s="187"/>
      <c r="W54" s="58" t="s">
        <v>665</v>
      </c>
      <c r="X54" s="58" t="s">
        <v>665</v>
      </c>
      <c r="Y54" s="236">
        <v>19</v>
      </c>
      <c r="Z54" s="188" t="s">
        <v>1616</v>
      </c>
      <c r="AA54" s="187"/>
      <c r="AB54" s="6"/>
      <c r="AC54" s="58"/>
      <c r="AD54" s="58"/>
      <c r="AE54" s="58"/>
      <c r="AF54" s="58"/>
      <c r="AG54" s="58"/>
      <c r="AH54" s="58"/>
      <c r="AI54" s="58"/>
      <c r="AJ54" s="58"/>
    </row>
    <row r="55" spans="1:36" x14ac:dyDescent="0.3">
      <c r="A55">
        <v>67</v>
      </c>
      <c r="B55" s="77">
        <v>100</v>
      </c>
      <c r="C55" s="101" t="s">
        <v>559</v>
      </c>
      <c r="D55" s="101">
        <v>2012</v>
      </c>
      <c r="E55" s="102">
        <v>10</v>
      </c>
      <c r="F55" s="103" t="s">
        <v>765</v>
      </c>
      <c r="G55" s="280" t="s">
        <v>766</v>
      </c>
      <c r="H55" s="187" t="s">
        <v>769</v>
      </c>
      <c r="I55" s="187"/>
      <c r="J55" s="20">
        <v>1</v>
      </c>
      <c r="K55" s="20"/>
      <c r="L55" s="20"/>
      <c r="M55" s="141"/>
      <c r="N55" s="123" t="s">
        <v>19</v>
      </c>
      <c r="O55" s="187"/>
      <c r="P55" s="187"/>
      <c r="Q55" s="58" t="s">
        <v>665</v>
      </c>
      <c r="R55" s="58" t="s">
        <v>665</v>
      </c>
      <c r="S55" s="627">
        <v>20</v>
      </c>
      <c r="T55" s="105" t="s">
        <v>58</v>
      </c>
      <c r="U55" s="187"/>
      <c r="V55" s="187"/>
      <c r="W55" s="58" t="s">
        <v>665</v>
      </c>
      <c r="X55" s="58" t="s">
        <v>665</v>
      </c>
      <c r="Y55" s="236">
        <v>19</v>
      </c>
      <c r="Z55" s="188" t="s">
        <v>780</v>
      </c>
      <c r="AA55" s="187" t="s">
        <v>783</v>
      </c>
      <c r="AB55" s="6"/>
      <c r="AC55" s="58"/>
      <c r="AD55" s="58"/>
      <c r="AE55" s="58"/>
      <c r="AF55" s="58"/>
      <c r="AG55" s="58"/>
      <c r="AH55" s="58"/>
      <c r="AI55" s="58"/>
      <c r="AJ55" s="58"/>
    </row>
    <row r="56" spans="1:36" x14ac:dyDescent="0.3">
      <c r="A56">
        <v>68</v>
      </c>
      <c r="B56" s="77">
        <v>100</v>
      </c>
      <c r="C56" s="101" t="s">
        <v>559</v>
      </c>
      <c r="D56" s="101">
        <v>2012</v>
      </c>
      <c r="E56" s="102">
        <v>10</v>
      </c>
      <c r="F56" s="103" t="s">
        <v>765</v>
      </c>
      <c r="G56" s="280" t="s">
        <v>766</v>
      </c>
      <c r="H56" s="187" t="s">
        <v>770</v>
      </c>
      <c r="I56" s="187"/>
      <c r="J56" s="20">
        <v>1</v>
      </c>
      <c r="K56" s="20"/>
      <c r="L56" s="20"/>
      <c r="M56" s="141"/>
      <c r="N56" s="123" t="s">
        <v>19</v>
      </c>
      <c r="O56" s="187"/>
      <c r="P56" s="187"/>
      <c r="Q56" s="58" t="s">
        <v>665</v>
      </c>
      <c r="R56" s="58" t="s">
        <v>665</v>
      </c>
      <c r="S56" s="627">
        <v>20</v>
      </c>
      <c r="T56" s="105" t="s">
        <v>58</v>
      </c>
      <c r="U56" s="187"/>
      <c r="V56" s="187"/>
      <c r="W56" s="58" t="s">
        <v>665</v>
      </c>
      <c r="X56" s="58" t="s">
        <v>665</v>
      </c>
      <c r="Y56" s="236">
        <v>19</v>
      </c>
      <c r="Z56" s="188" t="s">
        <v>1616</v>
      </c>
      <c r="AA56" s="187"/>
      <c r="AB56" s="6"/>
      <c r="AC56" s="58"/>
      <c r="AD56" s="58"/>
      <c r="AE56" s="58"/>
      <c r="AF56" s="58"/>
      <c r="AG56" s="58"/>
      <c r="AH56" s="58"/>
      <c r="AI56" s="58"/>
      <c r="AJ56" s="58"/>
    </row>
    <row r="57" spans="1:36" x14ac:dyDescent="0.3">
      <c r="A57">
        <v>69</v>
      </c>
      <c r="B57" s="77">
        <v>100</v>
      </c>
      <c r="C57" s="101" t="s">
        <v>559</v>
      </c>
      <c r="D57" s="101">
        <v>2012</v>
      </c>
      <c r="E57" s="102">
        <v>10</v>
      </c>
      <c r="F57" s="103" t="s">
        <v>765</v>
      </c>
      <c r="G57" s="280" t="s">
        <v>766</v>
      </c>
      <c r="H57" s="187" t="s">
        <v>771</v>
      </c>
      <c r="I57" s="187"/>
      <c r="J57" s="20">
        <v>1</v>
      </c>
      <c r="K57" s="20"/>
      <c r="L57" s="20"/>
      <c r="M57" s="141"/>
      <c r="N57" s="123" t="s">
        <v>19</v>
      </c>
      <c r="O57" s="187"/>
      <c r="P57" s="187"/>
      <c r="Q57" s="58" t="s">
        <v>665</v>
      </c>
      <c r="R57" s="58" t="s">
        <v>665</v>
      </c>
      <c r="S57" s="627">
        <v>20</v>
      </c>
      <c r="T57" s="105" t="s">
        <v>58</v>
      </c>
      <c r="U57" s="187"/>
      <c r="V57" s="187"/>
      <c r="W57" s="58" t="s">
        <v>665</v>
      </c>
      <c r="X57" s="58" t="s">
        <v>665</v>
      </c>
      <c r="Y57" s="236">
        <v>19</v>
      </c>
      <c r="Z57" s="188" t="s">
        <v>780</v>
      </c>
      <c r="AA57" s="187" t="s">
        <v>782</v>
      </c>
      <c r="AB57" s="6"/>
      <c r="AC57" s="58"/>
      <c r="AD57" s="58"/>
      <c r="AE57" s="58"/>
      <c r="AF57" s="58"/>
      <c r="AG57" s="58"/>
      <c r="AH57" s="58"/>
      <c r="AI57" s="58"/>
      <c r="AJ57" s="58"/>
    </row>
    <row r="58" spans="1:36" x14ac:dyDescent="0.3">
      <c r="A58">
        <v>70</v>
      </c>
      <c r="B58" s="77">
        <v>100</v>
      </c>
      <c r="C58" s="101" t="s">
        <v>559</v>
      </c>
      <c r="D58" s="101">
        <v>2012</v>
      </c>
      <c r="E58" s="102">
        <v>10</v>
      </c>
      <c r="F58" s="103" t="s">
        <v>765</v>
      </c>
      <c r="G58" s="280" t="s">
        <v>766</v>
      </c>
      <c r="H58" s="355" t="s">
        <v>772</v>
      </c>
      <c r="I58" s="187"/>
      <c r="J58" s="20">
        <v>1</v>
      </c>
      <c r="K58" s="20"/>
      <c r="L58" s="20">
        <v>0</v>
      </c>
      <c r="M58" s="141">
        <v>1</v>
      </c>
      <c r="N58" s="123" t="s">
        <v>19</v>
      </c>
      <c r="O58" s="187"/>
      <c r="P58" s="187"/>
      <c r="Q58" s="58" t="s">
        <v>665</v>
      </c>
      <c r="R58" s="58" t="s">
        <v>665</v>
      </c>
      <c r="S58" s="627">
        <v>20</v>
      </c>
      <c r="T58" s="105" t="s">
        <v>58</v>
      </c>
      <c r="U58" s="187"/>
      <c r="V58" s="187"/>
      <c r="W58" s="58" t="s">
        <v>665</v>
      </c>
      <c r="X58" s="58" t="s">
        <v>665</v>
      </c>
      <c r="Y58" s="236">
        <v>19</v>
      </c>
      <c r="Z58" s="188" t="s">
        <v>1616</v>
      </c>
      <c r="AA58" s="187"/>
      <c r="AB58" s="6"/>
      <c r="AC58" s="58"/>
      <c r="AD58" s="58"/>
      <c r="AE58" s="58"/>
      <c r="AF58" s="58"/>
      <c r="AG58" s="58"/>
      <c r="AH58" s="58"/>
      <c r="AI58" s="58"/>
      <c r="AJ58" s="58"/>
    </row>
    <row r="59" spans="1:36" x14ac:dyDescent="0.3">
      <c r="A59">
        <v>71</v>
      </c>
      <c r="B59" s="77">
        <v>100</v>
      </c>
      <c r="C59" s="101" t="s">
        <v>559</v>
      </c>
      <c r="D59" s="101">
        <v>2012</v>
      </c>
      <c r="E59" s="102">
        <v>10</v>
      </c>
      <c r="F59" s="103" t="s">
        <v>765</v>
      </c>
      <c r="G59" s="280" t="s">
        <v>766</v>
      </c>
      <c r="H59" s="187" t="s">
        <v>773</v>
      </c>
      <c r="I59" s="187"/>
      <c r="J59" s="20">
        <v>1</v>
      </c>
      <c r="K59" s="20"/>
      <c r="L59" s="20"/>
      <c r="M59" s="141"/>
      <c r="N59" s="123" t="s">
        <v>19</v>
      </c>
      <c r="O59" s="187"/>
      <c r="P59" s="187"/>
      <c r="Q59" s="58" t="s">
        <v>665</v>
      </c>
      <c r="R59" s="58" t="s">
        <v>665</v>
      </c>
      <c r="S59" s="627">
        <v>20</v>
      </c>
      <c r="T59" s="105" t="s">
        <v>58</v>
      </c>
      <c r="U59" s="187"/>
      <c r="V59" s="187"/>
      <c r="W59" s="58" t="s">
        <v>665</v>
      </c>
      <c r="X59" s="58" t="s">
        <v>665</v>
      </c>
      <c r="Y59" s="236">
        <v>19</v>
      </c>
      <c r="Z59" s="188" t="s">
        <v>780</v>
      </c>
      <c r="AA59" s="187"/>
      <c r="AB59" s="6"/>
      <c r="AC59" s="58"/>
      <c r="AD59" s="58"/>
      <c r="AE59" s="58"/>
      <c r="AF59" s="58"/>
      <c r="AG59" s="58"/>
      <c r="AH59" s="58"/>
      <c r="AI59" s="58"/>
      <c r="AJ59" s="58"/>
    </row>
    <row r="60" spans="1:36" x14ac:dyDescent="0.3">
      <c r="A60">
        <v>72</v>
      </c>
      <c r="B60" s="77">
        <v>100</v>
      </c>
      <c r="C60" s="101" t="s">
        <v>559</v>
      </c>
      <c r="D60" s="101">
        <v>2012</v>
      </c>
      <c r="E60" s="102">
        <v>10</v>
      </c>
      <c r="F60" s="103" t="s">
        <v>765</v>
      </c>
      <c r="G60" s="280" t="s">
        <v>766</v>
      </c>
      <c r="H60" s="187" t="s">
        <v>774</v>
      </c>
      <c r="I60" s="187"/>
      <c r="J60" s="20">
        <v>1</v>
      </c>
      <c r="K60" s="20"/>
      <c r="L60" s="20"/>
      <c r="M60" s="141"/>
      <c r="N60" s="123" t="s">
        <v>19</v>
      </c>
      <c r="O60" s="187"/>
      <c r="P60" s="187"/>
      <c r="Q60" s="58" t="s">
        <v>665</v>
      </c>
      <c r="R60" s="58" t="s">
        <v>665</v>
      </c>
      <c r="S60" s="627">
        <v>20</v>
      </c>
      <c r="T60" s="105" t="s">
        <v>58</v>
      </c>
      <c r="U60" s="187"/>
      <c r="V60" s="187"/>
      <c r="W60" s="58" t="s">
        <v>665</v>
      </c>
      <c r="X60" s="58" t="s">
        <v>665</v>
      </c>
      <c r="Y60" s="236">
        <v>19</v>
      </c>
      <c r="Z60" s="188" t="s">
        <v>780</v>
      </c>
      <c r="AA60" s="187"/>
      <c r="AB60" s="6"/>
      <c r="AC60" s="58"/>
      <c r="AD60" s="58"/>
      <c r="AE60" s="58"/>
      <c r="AF60" s="58"/>
      <c r="AG60" s="58"/>
      <c r="AH60" s="58"/>
      <c r="AI60" s="58"/>
      <c r="AJ60" s="58"/>
    </row>
    <row r="61" spans="1:36" x14ac:dyDescent="0.3">
      <c r="A61">
        <v>73</v>
      </c>
      <c r="B61" s="77">
        <v>100</v>
      </c>
      <c r="C61" s="101" t="s">
        <v>559</v>
      </c>
      <c r="D61" s="101">
        <v>2012</v>
      </c>
      <c r="E61" s="102">
        <v>10</v>
      </c>
      <c r="F61" s="103" t="s">
        <v>765</v>
      </c>
      <c r="G61" s="280" t="s">
        <v>766</v>
      </c>
      <c r="H61" s="187" t="s">
        <v>775</v>
      </c>
      <c r="I61" s="187"/>
      <c r="J61" s="20">
        <v>1</v>
      </c>
      <c r="K61" s="20"/>
      <c r="L61" s="20"/>
      <c r="M61" s="141"/>
      <c r="N61" s="123" t="s">
        <v>19</v>
      </c>
      <c r="O61" s="187"/>
      <c r="P61" s="187"/>
      <c r="Q61" s="58" t="s">
        <v>665</v>
      </c>
      <c r="R61" s="58" t="s">
        <v>665</v>
      </c>
      <c r="S61" s="627">
        <v>20</v>
      </c>
      <c r="T61" s="105" t="s">
        <v>58</v>
      </c>
      <c r="U61" s="187"/>
      <c r="V61" s="187"/>
      <c r="W61" s="58" t="s">
        <v>665</v>
      </c>
      <c r="X61" s="58" t="s">
        <v>665</v>
      </c>
      <c r="Y61" s="236">
        <v>19</v>
      </c>
      <c r="Z61" s="188" t="s">
        <v>1616</v>
      </c>
      <c r="AA61" s="187"/>
      <c r="AB61" s="6"/>
      <c r="AC61" s="58"/>
      <c r="AD61" s="58"/>
      <c r="AE61" s="58"/>
      <c r="AF61" s="58"/>
      <c r="AG61" s="58"/>
      <c r="AH61" s="58"/>
      <c r="AI61" s="58"/>
      <c r="AJ61" s="58"/>
    </row>
    <row r="62" spans="1:36" x14ac:dyDescent="0.3">
      <c r="A62">
        <v>74</v>
      </c>
      <c r="B62" s="77">
        <v>100</v>
      </c>
      <c r="C62" s="101" t="s">
        <v>559</v>
      </c>
      <c r="D62" s="101">
        <v>2012</v>
      </c>
      <c r="E62" s="102">
        <v>10</v>
      </c>
      <c r="F62" s="103" t="s">
        <v>765</v>
      </c>
      <c r="G62" s="280" t="s">
        <v>766</v>
      </c>
      <c r="H62" s="187" t="s">
        <v>776</v>
      </c>
      <c r="I62" s="187"/>
      <c r="J62" s="20">
        <v>1</v>
      </c>
      <c r="K62" s="20"/>
      <c r="L62" s="20"/>
      <c r="M62" s="141"/>
      <c r="N62" s="123" t="s">
        <v>19</v>
      </c>
      <c r="O62" s="187"/>
      <c r="P62" s="187"/>
      <c r="Q62" s="58" t="s">
        <v>665</v>
      </c>
      <c r="R62" s="58" t="s">
        <v>665</v>
      </c>
      <c r="S62" s="627">
        <v>20</v>
      </c>
      <c r="T62" s="105" t="s">
        <v>58</v>
      </c>
      <c r="U62" s="187"/>
      <c r="V62" s="187"/>
      <c r="W62" s="58" t="s">
        <v>665</v>
      </c>
      <c r="X62" s="58" t="s">
        <v>665</v>
      </c>
      <c r="Y62" s="236">
        <v>19</v>
      </c>
      <c r="Z62" s="188" t="s">
        <v>780</v>
      </c>
      <c r="AA62" s="187"/>
      <c r="AB62" s="6"/>
      <c r="AC62" s="58"/>
      <c r="AD62" s="58"/>
      <c r="AE62" s="58"/>
      <c r="AF62" s="58"/>
      <c r="AG62" s="58"/>
      <c r="AH62" s="58"/>
      <c r="AI62" s="58"/>
      <c r="AJ62" s="58"/>
    </row>
    <row r="63" spans="1:36" x14ac:dyDescent="0.3">
      <c r="A63">
        <v>75</v>
      </c>
      <c r="B63" s="77">
        <v>100</v>
      </c>
      <c r="C63" s="101" t="s">
        <v>559</v>
      </c>
      <c r="D63" s="101">
        <v>2012</v>
      </c>
      <c r="E63" s="102">
        <v>10</v>
      </c>
      <c r="F63" s="103" t="s">
        <v>765</v>
      </c>
      <c r="G63" s="280" t="s">
        <v>766</v>
      </c>
      <c r="H63" s="187" t="s">
        <v>777</v>
      </c>
      <c r="I63" s="187"/>
      <c r="J63" s="20">
        <v>1</v>
      </c>
      <c r="K63" s="20"/>
      <c r="L63" s="20"/>
      <c r="M63" s="141"/>
      <c r="N63" s="123" t="s">
        <v>19</v>
      </c>
      <c r="O63" s="187"/>
      <c r="P63" s="187"/>
      <c r="Q63" s="58" t="s">
        <v>665</v>
      </c>
      <c r="R63" s="58" t="s">
        <v>665</v>
      </c>
      <c r="S63" s="627">
        <v>20</v>
      </c>
      <c r="T63" s="105" t="s">
        <v>58</v>
      </c>
      <c r="U63" s="187"/>
      <c r="V63" s="187"/>
      <c r="W63" s="58" t="s">
        <v>665</v>
      </c>
      <c r="X63" s="58" t="s">
        <v>665</v>
      </c>
      <c r="Y63" s="236">
        <v>19</v>
      </c>
      <c r="Z63" s="188" t="s">
        <v>780</v>
      </c>
      <c r="AA63" s="187"/>
      <c r="AB63" s="6"/>
      <c r="AC63" s="58"/>
      <c r="AD63" s="58"/>
      <c r="AE63" s="58"/>
      <c r="AF63" s="58"/>
      <c r="AG63" s="58"/>
      <c r="AH63" s="58"/>
      <c r="AI63" s="58"/>
      <c r="AJ63" s="58"/>
    </row>
    <row r="64" spans="1:36" x14ac:dyDescent="0.3">
      <c r="A64">
        <v>76</v>
      </c>
      <c r="B64" s="77">
        <v>100</v>
      </c>
      <c r="C64" s="101" t="s">
        <v>559</v>
      </c>
      <c r="D64" s="101">
        <v>2012</v>
      </c>
      <c r="E64" s="102">
        <v>10</v>
      </c>
      <c r="F64" s="103" t="s">
        <v>765</v>
      </c>
      <c r="G64" s="280" t="s">
        <v>766</v>
      </c>
      <c r="H64" s="355" t="s">
        <v>778</v>
      </c>
      <c r="I64" s="187"/>
      <c r="J64" s="20">
        <v>1</v>
      </c>
      <c r="K64" s="20"/>
      <c r="L64" s="20">
        <v>0</v>
      </c>
      <c r="M64" s="141">
        <v>1</v>
      </c>
      <c r="N64" s="123" t="s">
        <v>19</v>
      </c>
      <c r="O64" s="187"/>
      <c r="P64" s="187"/>
      <c r="Q64" s="58" t="s">
        <v>665</v>
      </c>
      <c r="R64" s="58" t="s">
        <v>665</v>
      </c>
      <c r="S64" s="627">
        <v>20</v>
      </c>
      <c r="T64" s="105" t="s">
        <v>58</v>
      </c>
      <c r="U64" s="187"/>
      <c r="V64" s="187"/>
      <c r="W64" s="58" t="s">
        <v>665</v>
      </c>
      <c r="X64" s="58" t="s">
        <v>665</v>
      </c>
      <c r="Y64" s="236">
        <v>19</v>
      </c>
      <c r="Z64" s="188" t="s">
        <v>780</v>
      </c>
      <c r="AA64" s="187"/>
      <c r="AB64" s="6"/>
      <c r="AC64" s="58"/>
      <c r="AD64" s="58"/>
      <c r="AE64" s="58"/>
      <c r="AF64" s="58"/>
      <c r="AG64" s="58"/>
      <c r="AH64" s="58"/>
      <c r="AI64" s="58"/>
      <c r="AJ64" s="58"/>
    </row>
    <row r="65" spans="1:36" x14ac:dyDescent="0.3">
      <c r="A65">
        <v>77</v>
      </c>
      <c r="B65" s="77">
        <v>100</v>
      </c>
      <c r="C65" s="101" t="s">
        <v>559</v>
      </c>
      <c r="D65" s="101">
        <v>2012</v>
      </c>
      <c r="E65" s="102">
        <v>10</v>
      </c>
      <c r="F65" s="266" t="s">
        <v>781</v>
      </c>
      <c r="G65" s="280" t="s">
        <v>766</v>
      </c>
      <c r="H65" s="187" t="s">
        <v>767</v>
      </c>
      <c r="I65" s="187"/>
      <c r="J65" s="20">
        <v>1</v>
      </c>
      <c r="K65" s="20"/>
      <c r="L65" s="20">
        <v>0</v>
      </c>
      <c r="M65" s="141">
        <v>1</v>
      </c>
      <c r="N65" s="123" t="s">
        <v>19</v>
      </c>
      <c r="O65" s="187"/>
      <c r="P65" s="187"/>
      <c r="Q65" s="58" t="s">
        <v>665</v>
      </c>
      <c r="R65" s="58" t="s">
        <v>665</v>
      </c>
      <c r="S65" s="627">
        <v>20</v>
      </c>
      <c r="T65" s="105" t="s">
        <v>58</v>
      </c>
      <c r="U65" s="187"/>
      <c r="V65" s="187"/>
      <c r="W65" s="58" t="s">
        <v>665</v>
      </c>
      <c r="X65" s="58" t="s">
        <v>665</v>
      </c>
      <c r="Y65" s="236">
        <v>19</v>
      </c>
      <c r="Z65" s="188" t="s">
        <v>1616</v>
      </c>
      <c r="AA65" s="187"/>
      <c r="AB65" s="6"/>
      <c r="AC65" s="58"/>
      <c r="AD65" s="58"/>
      <c r="AE65" s="58"/>
      <c r="AF65" s="58"/>
      <c r="AG65" s="58"/>
      <c r="AH65" s="58"/>
      <c r="AI65" s="58"/>
      <c r="AJ65" s="58"/>
    </row>
    <row r="66" spans="1:36" x14ac:dyDescent="0.3">
      <c r="A66">
        <v>78</v>
      </c>
      <c r="B66" s="77">
        <v>100</v>
      </c>
      <c r="C66" s="101" t="s">
        <v>559</v>
      </c>
      <c r="D66" s="101">
        <v>2012</v>
      </c>
      <c r="E66" s="102">
        <v>10</v>
      </c>
      <c r="F66" s="266" t="s">
        <v>781</v>
      </c>
      <c r="G66" s="280" t="s">
        <v>766</v>
      </c>
      <c r="H66" s="187" t="s">
        <v>768</v>
      </c>
      <c r="I66" s="187"/>
      <c r="J66" s="20">
        <v>1</v>
      </c>
      <c r="K66" s="20"/>
      <c r="L66" s="20"/>
      <c r="M66" s="141"/>
      <c r="N66" s="123" t="s">
        <v>19</v>
      </c>
      <c r="O66" s="187"/>
      <c r="P66" s="187"/>
      <c r="Q66" s="58" t="s">
        <v>665</v>
      </c>
      <c r="R66" s="58" t="s">
        <v>665</v>
      </c>
      <c r="S66" s="627">
        <v>20</v>
      </c>
      <c r="T66" s="105" t="s">
        <v>58</v>
      </c>
      <c r="U66" s="187"/>
      <c r="V66" s="187"/>
      <c r="W66" s="58" t="s">
        <v>665</v>
      </c>
      <c r="X66" s="58" t="s">
        <v>665</v>
      </c>
      <c r="Y66" s="236">
        <v>19</v>
      </c>
      <c r="Z66" s="188" t="s">
        <v>1616</v>
      </c>
      <c r="AA66" s="187"/>
      <c r="AB66" s="6"/>
      <c r="AC66" s="58"/>
      <c r="AD66" s="58"/>
      <c r="AE66" s="58"/>
      <c r="AF66" s="58"/>
      <c r="AG66" s="58"/>
      <c r="AH66" s="58"/>
      <c r="AI66" s="58"/>
      <c r="AJ66" s="58"/>
    </row>
    <row r="67" spans="1:36" x14ac:dyDescent="0.3">
      <c r="A67">
        <v>79</v>
      </c>
      <c r="B67" s="77">
        <v>100</v>
      </c>
      <c r="C67" s="101" t="s">
        <v>559</v>
      </c>
      <c r="D67" s="101">
        <v>2012</v>
      </c>
      <c r="E67" s="102">
        <v>10</v>
      </c>
      <c r="F67" s="266" t="s">
        <v>781</v>
      </c>
      <c r="G67" s="280" t="s">
        <v>766</v>
      </c>
      <c r="H67" s="187" t="s">
        <v>769</v>
      </c>
      <c r="I67" s="187"/>
      <c r="J67" s="20">
        <v>1</v>
      </c>
      <c r="K67" s="20"/>
      <c r="L67" s="20"/>
      <c r="M67" s="141"/>
      <c r="N67" s="123" t="s">
        <v>19</v>
      </c>
      <c r="O67" s="187"/>
      <c r="P67" s="187"/>
      <c r="Q67" s="58" t="s">
        <v>665</v>
      </c>
      <c r="R67" s="58" t="s">
        <v>665</v>
      </c>
      <c r="S67" s="627">
        <v>20</v>
      </c>
      <c r="T67" s="105" t="s">
        <v>58</v>
      </c>
      <c r="U67" s="187"/>
      <c r="V67" s="187"/>
      <c r="W67" s="58" t="s">
        <v>665</v>
      </c>
      <c r="X67" s="58" t="s">
        <v>665</v>
      </c>
      <c r="Y67" s="236">
        <v>19</v>
      </c>
      <c r="Z67" s="188" t="s">
        <v>1616</v>
      </c>
      <c r="AA67" s="187"/>
      <c r="AB67" s="6"/>
      <c r="AC67" s="58"/>
      <c r="AD67" s="58"/>
      <c r="AE67" s="58"/>
      <c r="AF67" s="58"/>
      <c r="AG67" s="58"/>
      <c r="AH67" s="58"/>
      <c r="AI67" s="58"/>
      <c r="AJ67" s="58"/>
    </row>
    <row r="68" spans="1:36" x14ac:dyDescent="0.3">
      <c r="A68">
        <v>80</v>
      </c>
      <c r="B68" s="77">
        <v>100</v>
      </c>
      <c r="C68" s="101" t="s">
        <v>559</v>
      </c>
      <c r="D68" s="101">
        <v>2012</v>
      </c>
      <c r="E68" s="102">
        <v>10</v>
      </c>
      <c r="F68" s="266" t="s">
        <v>781</v>
      </c>
      <c r="G68" s="280" t="s">
        <v>766</v>
      </c>
      <c r="H68" s="187" t="s">
        <v>770</v>
      </c>
      <c r="I68" s="187"/>
      <c r="J68" s="20">
        <v>1</v>
      </c>
      <c r="K68" s="20"/>
      <c r="L68" s="20"/>
      <c r="M68" s="141"/>
      <c r="N68" s="123" t="s">
        <v>19</v>
      </c>
      <c r="O68" s="187"/>
      <c r="P68" s="187"/>
      <c r="Q68" s="58" t="s">
        <v>665</v>
      </c>
      <c r="R68" s="58" t="s">
        <v>665</v>
      </c>
      <c r="S68" s="627">
        <v>20</v>
      </c>
      <c r="T68" s="105" t="s">
        <v>58</v>
      </c>
      <c r="U68" s="187"/>
      <c r="V68" s="187"/>
      <c r="W68" s="58" t="s">
        <v>665</v>
      </c>
      <c r="X68" s="58" t="s">
        <v>665</v>
      </c>
      <c r="Y68" s="236">
        <v>19</v>
      </c>
      <c r="Z68" s="188" t="s">
        <v>1616</v>
      </c>
      <c r="AA68" s="187"/>
      <c r="AB68" s="6"/>
      <c r="AC68" s="58"/>
      <c r="AD68" s="58"/>
      <c r="AE68" s="58"/>
      <c r="AF68" s="58"/>
      <c r="AG68" s="58"/>
      <c r="AH68" s="58"/>
      <c r="AI68" s="58"/>
      <c r="AJ68" s="58"/>
    </row>
    <row r="69" spans="1:36" x14ac:dyDescent="0.3">
      <c r="A69">
        <v>81</v>
      </c>
      <c r="B69" s="77">
        <v>100</v>
      </c>
      <c r="C69" s="101" t="s">
        <v>559</v>
      </c>
      <c r="D69" s="101">
        <v>2012</v>
      </c>
      <c r="E69" s="102">
        <v>10</v>
      </c>
      <c r="F69" s="266" t="s">
        <v>781</v>
      </c>
      <c r="G69" s="280" t="s">
        <v>766</v>
      </c>
      <c r="H69" s="187" t="s">
        <v>771</v>
      </c>
      <c r="I69" s="187"/>
      <c r="J69" s="20">
        <v>1</v>
      </c>
      <c r="K69" s="20"/>
      <c r="L69" s="20"/>
      <c r="M69" s="141"/>
      <c r="N69" s="123" t="s">
        <v>19</v>
      </c>
      <c r="O69" s="187"/>
      <c r="P69" s="187"/>
      <c r="Q69" s="58" t="s">
        <v>665</v>
      </c>
      <c r="R69" s="58" t="s">
        <v>665</v>
      </c>
      <c r="S69" s="627">
        <v>20</v>
      </c>
      <c r="T69" s="105" t="s">
        <v>58</v>
      </c>
      <c r="U69" s="187"/>
      <c r="V69" s="187"/>
      <c r="W69" s="58" t="s">
        <v>665</v>
      </c>
      <c r="X69" s="58" t="s">
        <v>665</v>
      </c>
      <c r="Y69" s="236">
        <v>19</v>
      </c>
      <c r="Z69" s="188" t="s">
        <v>1616</v>
      </c>
      <c r="AA69" s="187"/>
      <c r="AB69" s="6"/>
      <c r="AC69" s="58"/>
      <c r="AD69" s="58"/>
      <c r="AE69" s="58"/>
      <c r="AF69" s="58"/>
      <c r="AG69" s="58"/>
      <c r="AH69" s="58"/>
      <c r="AI69" s="58"/>
      <c r="AJ69" s="58"/>
    </row>
    <row r="70" spans="1:36" x14ac:dyDescent="0.3">
      <c r="A70">
        <v>82</v>
      </c>
      <c r="B70" s="77">
        <v>100</v>
      </c>
      <c r="C70" s="101" t="s">
        <v>559</v>
      </c>
      <c r="D70" s="101">
        <v>2012</v>
      </c>
      <c r="E70" s="102">
        <v>10</v>
      </c>
      <c r="F70" s="266" t="s">
        <v>781</v>
      </c>
      <c r="G70" s="280" t="s">
        <v>766</v>
      </c>
      <c r="H70" s="355" t="s">
        <v>772</v>
      </c>
      <c r="I70" s="187"/>
      <c r="J70" s="20">
        <v>1</v>
      </c>
      <c r="K70" s="20"/>
      <c r="L70" s="20">
        <v>0</v>
      </c>
      <c r="M70" s="141">
        <v>1</v>
      </c>
      <c r="N70" s="123" t="s">
        <v>19</v>
      </c>
      <c r="O70" s="187"/>
      <c r="P70" s="187"/>
      <c r="Q70" s="58" t="s">
        <v>665</v>
      </c>
      <c r="R70" s="58" t="s">
        <v>665</v>
      </c>
      <c r="S70" s="627">
        <v>20</v>
      </c>
      <c r="T70" s="105" t="s">
        <v>58</v>
      </c>
      <c r="U70" s="187"/>
      <c r="V70" s="187"/>
      <c r="W70" s="58" t="s">
        <v>665</v>
      </c>
      <c r="X70" s="58" t="s">
        <v>665</v>
      </c>
      <c r="Y70" s="236">
        <v>19</v>
      </c>
      <c r="Z70" s="188" t="s">
        <v>780</v>
      </c>
      <c r="AA70" s="187"/>
      <c r="AB70" s="6"/>
      <c r="AC70" s="58"/>
      <c r="AD70" s="58"/>
      <c r="AE70" s="58"/>
      <c r="AF70" s="58"/>
      <c r="AG70" s="58"/>
      <c r="AH70" s="58"/>
      <c r="AI70" s="58"/>
      <c r="AJ70" s="58"/>
    </row>
    <row r="71" spans="1:36" x14ac:dyDescent="0.3">
      <c r="A71">
        <v>83</v>
      </c>
      <c r="B71" s="77">
        <v>100</v>
      </c>
      <c r="C71" s="101" t="s">
        <v>559</v>
      </c>
      <c r="D71" s="101">
        <v>2012</v>
      </c>
      <c r="E71" s="102">
        <v>10</v>
      </c>
      <c r="F71" s="266" t="s">
        <v>781</v>
      </c>
      <c r="G71" s="280" t="s">
        <v>766</v>
      </c>
      <c r="H71" s="187" t="s">
        <v>773</v>
      </c>
      <c r="I71" s="187"/>
      <c r="J71" s="20">
        <v>1</v>
      </c>
      <c r="K71" s="20"/>
      <c r="L71" s="20"/>
      <c r="M71" s="141"/>
      <c r="N71" s="123" t="s">
        <v>19</v>
      </c>
      <c r="O71" s="187"/>
      <c r="P71" s="187"/>
      <c r="Q71" s="58" t="s">
        <v>665</v>
      </c>
      <c r="R71" s="58" t="s">
        <v>665</v>
      </c>
      <c r="S71" s="627">
        <v>20</v>
      </c>
      <c r="T71" s="105" t="s">
        <v>58</v>
      </c>
      <c r="U71" s="187"/>
      <c r="V71" s="187"/>
      <c r="W71" s="58" t="s">
        <v>665</v>
      </c>
      <c r="X71" s="58" t="s">
        <v>665</v>
      </c>
      <c r="Y71" s="236">
        <v>19</v>
      </c>
      <c r="Z71" s="188" t="s">
        <v>1616</v>
      </c>
      <c r="AA71" s="187"/>
      <c r="AB71" s="6"/>
      <c r="AC71" s="58"/>
      <c r="AD71" s="58"/>
      <c r="AE71" s="58"/>
      <c r="AF71" s="58"/>
      <c r="AG71" s="58"/>
      <c r="AH71" s="58"/>
      <c r="AI71" s="58"/>
      <c r="AJ71" s="58"/>
    </row>
    <row r="72" spans="1:36" x14ac:dyDescent="0.3">
      <c r="A72">
        <v>84</v>
      </c>
      <c r="B72" s="77">
        <v>100</v>
      </c>
      <c r="C72" s="101" t="s">
        <v>559</v>
      </c>
      <c r="D72" s="101">
        <v>2012</v>
      </c>
      <c r="E72" s="102">
        <v>10</v>
      </c>
      <c r="F72" s="266" t="s">
        <v>781</v>
      </c>
      <c r="G72" s="280" t="s">
        <v>766</v>
      </c>
      <c r="H72" s="187" t="s">
        <v>774</v>
      </c>
      <c r="I72" s="187"/>
      <c r="J72" s="20">
        <v>1</v>
      </c>
      <c r="K72" s="20"/>
      <c r="L72" s="20"/>
      <c r="M72" s="141"/>
      <c r="N72" s="123" t="s">
        <v>19</v>
      </c>
      <c r="O72" s="187"/>
      <c r="P72" s="187"/>
      <c r="Q72" s="58" t="s">
        <v>665</v>
      </c>
      <c r="R72" s="58" t="s">
        <v>665</v>
      </c>
      <c r="S72" s="627">
        <v>20</v>
      </c>
      <c r="T72" s="105" t="s">
        <v>58</v>
      </c>
      <c r="U72" s="187"/>
      <c r="V72" s="187"/>
      <c r="W72" s="58" t="s">
        <v>665</v>
      </c>
      <c r="X72" s="58" t="s">
        <v>665</v>
      </c>
      <c r="Y72" s="236">
        <v>19</v>
      </c>
      <c r="Z72" s="188" t="s">
        <v>780</v>
      </c>
      <c r="AA72" s="187"/>
      <c r="AB72" s="6"/>
      <c r="AC72" s="58"/>
      <c r="AD72" s="58"/>
      <c r="AE72" s="58"/>
      <c r="AF72" s="58"/>
      <c r="AG72" s="58"/>
      <c r="AH72" s="58"/>
      <c r="AI72" s="58"/>
      <c r="AJ72" s="58"/>
    </row>
    <row r="73" spans="1:36" x14ac:dyDescent="0.3">
      <c r="A73">
        <v>85</v>
      </c>
      <c r="B73" s="77">
        <v>100</v>
      </c>
      <c r="C73" s="101" t="s">
        <v>559</v>
      </c>
      <c r="D73" s="101">
        <v>2012</v>
      </c>
      <c r="E73" s="102">
        <v>10</v>
      </c>
      <c r="F73" s="266" t="s">
        <v>781</v>
      </c>
      <c r="G73" s="280" t="s">
        <v>766</v>
      </c>
      <c r="H73" s="187" t="s">
        <v>775</v>
      </c>
      <c r="I73" s="187"/>
      <c r="J73" s="20">
        <v>1</v>
      </c>
      <c r="K73" s="20"/>
      <c r="L73" s="20"/>
      <c r="M73" s="141"/>
      <c r="N73" s="123" t="s">
        <v>19</v>
      </c>
      <c r="O73" s="187"/>
      <c r="P73" s="187"/>
      <c r="Q73" s="58" t="s">
        <v>665</v>
      </c>
      <c r="R73" s="58" t="s">
        <v>665</v>
      </c>
      <c r="S73" s="627">
        <v>20</v>
      </c>
      <c r="T73" s="105" t="s">
        <v>58</v>
      </c>
      <c r="U73" s="187"/>
      <c r="V73" s="187"/>
      <c r="W73" s="58" t="s">
        <v>665</v>
      </c>
      <c r="X73" s="58" t="s">
        <v>665</v>
      </c>
      <c r="Y73" s="236">
        <v>19</v>
      </c>
      <c r="Z73" s="188" t="s">
        <v>1616</v>
      </c>
      <c r="AA73" s="187"/>
      <c r="AB73" s="6"/>
      <c r="AC73" s="58"/>
      <c r="AD73" s="58"/>
      <c r="AE73" s="58"/>
      <c r="AF73" s="58"/>
      <c r="AG73" s="58"/>
      <c r="AH73" s="58"/>
      <c r="AI73" s="58"/>
      <c r="AJ73" s="58"/>
    </row>
    <row r="74" spans="1:36" x14ac:dyDescent="0.3">
      <c r="A74">
        <v>86</v>
      </c>
      <c r="B74" s="77">
        <v>100</v>
      </c>
      <c r="C74" s="101" t="s">
        <v>559</v>
      </c>
      <c r="D74" s="101">
        <v>2012</v>
      </c>
      <c r="E74" s="102">
        <v>10</v>
      </c>
      <c r="F74" s="266" t="s">
        <v>781</v>
      </c>
      <c r="G74" s="280" t="s">
        <v>766</v>
      </c>
      <c r="H74" s="187" t="s">
        <v>776</v>
      </c>
      <c r="I74" s="187"/>
      <c r="J74" s="20">
        <v>1</v>
      </c>
      <c r="K74" s="20"/>
      <c r="L74" s="20"/>
      <c r="M74" s="141"/>
      <c r="N74" s="123" t="s">
        <v>19</v>
      </c>
      <c r="O74" s="187"/>
      <c r="P74" s="187"/>
      <c r="Q74" s="58" t="s">
        <v>665</v>
      </c>
      <c r="R74" s="58" t="s">
        <v>665</v>
      </c>
      <c r="S74" s="627">
        <v>20</v>
      </c>
      <c r="T74" s="105" t="s">
        <v>58</v>
      </c>
      <c r="U74" s="187"/>
      <c r="V74" s="187"/>
      <c r="W74" s="58" t="s">
        <v>665</v>
      </c>
      <c r="X74" s="58" t="s">
        <v>665</v>
      </c>
      <c r="Y74" s="236">
        <v>19</v>
      </c>
      <c r="Z74" s="188" t="s">
        <v>780</v>
      </c>
      <c r="AA74" s="187"/>
      <c r="AB74" s="6"/>
      <c r="AC74" s="58"/>
      <c r="AD74" s="58"/>
      <c r="AE74" s="58"/>
      <c r="AF74" s="58"/>
      <c r="AG74" s="58"/>
      <c r="AH74" s="58"/>
      <c r="AI74" s="58"/>
      <c r="AJ74" s="58"/>
    </row>
    <row r="75" spans="1:36" x14ac:dyDescent="0.3">
      <c r="A75">
        <v>87</v>
      </c>
      <c r="B75" s="77">
        <v>100</v>
      </c>
      <c r="C75" s="101" t="s">
        <v>559</v>
      </c>
      <c r="D75" s="101">
        <v>2012</v>
      </c>
      <c r="E75" s="102">
        <v>10</v>
      </c>
      <c r="F75" s="266" t="s">
        <v>781</v>
      </c>
      <c r="G75" s="280" t="s">
        <v>766</v>
      </c>
      <c r="H75" s="187" t="s">
        <v>777</v>
      </c>
      <c r="I75" s="187"/>
      <c r="J75" s="20">
        <v>1</v>
      </c>
      <c r="K75" s="20"/>
      <c r="L75" s="20"/>
      <c r="M75" s="141"/>
      <c r="N75" s="123" t="s">
        <v>19</v>
      </c>
      <c r="O75" s="187"/>
      <c r="P75" s="187"/>
      <c r="Q75" s="58" t="s">
        <v>665</v>
      </c>
      <c r="R75" s="58" t="s">
        <v>665</v>
      </c>
      <c r="S75" s="627">
        <v>20</v>
      </c>
      <c r="T75" s="105" t="s">
        <v>58</v>
      </c>
      <c r="U75" s="187"/>
      <c r="V75" s="187"/>
      <c r="W75" s="58" t="s">
        <v>665</v>
      </c>
      <c r="X75" s="58" t="s">
        <v>665</v>
      </c>
      <c r="Y75" s="236">
        <v>19</v>
      </c>
      <c r="Z75" s="188" t="s">
        <v>780</v>
      </c>
      <c r="AA75" s="187"/>
      <c r="AB75" s="6"/>
      <c r="AC75" s="58"/>
      <c r="AD75" s="58"/>
      <c r="AE75" s="58"/>
      <c r="AF75" s="58"/>
      <c r="AG75" s="58"/>
      <c r="AH75" s="58"/>
      <c r="AI75" s="58"/>
      <c r="AJ75" s="58"/>
    </row>
    <row r="76" spans="1:36" x14ac:dyDescent="0.3">
      <c r="A76">
        <v>88</v>
      </c>
      <c r="B76" s="256">
        <v>100</v>
      </c>
      <c r="C76" s="154" t="s">
        <v>559</v>
      </c>
      <c r="D76" s="101">
        <v>2012</v>
      </c>
      <c r="E76" s="126">
        <v>10</v>
      </c>
      <c r="F76" s="261" t="s">
        <v>781</v>
      </c>
      <c r="G76" s="277" t="s">
        <v>766</v>
      </c>
      <c r="H76" s="310" t="s">
        <v>778</v>
      </c>
      <c r="I76" s="58"/>
      <c r="J76" s="41">
        <v>1</v>
      </c>
      <c r="K76" s="41"/>
      <c r="L76" s="41">
        <v>0</v>
      </c>
      <c r="M76" s="54">
        <v>1</v>
      </c>
      <c r="N76" s="57" t="s">
        <v>19</v>
      </c>
      <c r="O76" s="58"/>
      <c r="P76" s="58"/>
      <c r="Q76" s="58" t="s">
        <v>665</v>
      </c>
      <c r="R76" s="58" t="s">
        <v>665</v>
      </c>
      <c r="S76" s="629">
        <v>20</v>
      </c>
      <c r="T76" s="155" t="s">
        <v>58</v>
      </c>
      <c r="U76" s="58"/>
      <c r="V76" s="58"/>
      <c r="W76" s="58" t="s">
        <v>665</v>
      </c>
      <c r="X76" s="58" t="s">
        <v>665</v>
      </c>
      <c r="Y76" s="254">
        <v>19</v>
      </c>
      <c r="Z76" s="188" t="s">
        <v>1616</v>
      </c>
      <c r="AA76" s="58"/>
      <c r="AB76" s="6"/>
      <c r="AC76" s="58"/>
      <c r="AD76" s="58"/>
      <c r="AE76" s="58"/>
      <c r="AF76" s="58"/>
      <c r="AG76" s="58"/>
      <c r="AH76" s="58"/>
      <c r="AI76" s="58"/>
      <c r="AJ76" s="58"/>
    </row>
    <row r="77" spans="1:36" ht="17.25" thickBot="1" x14ac:dyDescent="0.35">
      <c r="A77">
        <v>89</v>
      </c>
      <c r="B77" s="156">
        <v>100</v>
      </c>
      <c r="C77" s="61" t="s">
        <v>559</v>
      </c>
      <c r="D77" s="61">
        <v>2012</v>
      </c>
      <c r="E77" s="62">
        <v>10</v>
      </c>
      <c r="F77" s="65" t="s">
        <v>711</v>
      </c>
      <c r="G77" s="294" t="s">
        <v>784</v>
      </c>
      <c r="H77" s="295" t="s">
        <v>822</v>
      </c>
      <c r="I77" s="295"/>
      <c r="J77" s="62">
        <v>2</v>
      </c>
      <c r="K77" s="62"/>
      <c r="L77" s="62">
        <v>1</v>
      </c>
      <c r="M77" s="556">
        <v>1</v>
      </c>
      <c r="N77" s="159" t="s">
        <v>19</v>
      </c>
      <c r="O77" s="295"/>
      <c r="P77" s="295"/>
      <c r="Q77" s="295" t="s">
        <v>785</v>
      </c>
      <c r="R77" s="295" t="s">
        <v>786</v>
      </c>
      <c r="S77" s="630">
        <v>20</v>
      </c>
      <c r="T77" s="160" t="s">
        <v>58</v>
      </c>
      <c r="U77" s="295"/>
      <c r="V77" s="295"/>
      <c r="W77" s="295" t="s">
        <v>787</v>
      </c>
      <c r="X77" s="295" t="s">
        <v>788</v>
      </c>
      <c r="Y77" s="295">
        <v>19</v>
      </c>
      <c r="Z77" s="296">
        <v>3.5999999999999997E-2</v>
      </c>
      <c r="AA77" s="295"/>
      <c r="AB77" s="6"/>
      <c r="AC77" s="58"/>
      <c r="AD77" s="58"/>
      <c r="AE77" s="58"/>
      <c r="AF77" s="58"/>
      <c r="AG77" s="58"/>
      <c r="AH77" s="58"/>
      <c r="AI77" s="58"/>
      <c r="AJ77" s="58"/>
    </row>
    <row r="78" spans="1:36" x14ac:dyDescent="0.3">
      <c r="A78">
        <v>96</v>
      </c>
      <c r="B78" s="77">
        <v>706</v>
      </c>
      <c r="C78" s="38" t="s">
        <v>566</v>
      </c>
      <c r="D78" s="38">
        <v>2009</v>
      </c>
      <c r="E78" s="20">
        <v>10</v>
      </c>
      <c r="F78" s="22" t="s">
        <v>803</v>
      </c>
      <c r="G78" s="22" t="s">
        <v>802</v>
      </c>
      <c r="H78" s="22"/>
      <c r="I78" s="22"/>
      <c r="J78" s="128">
        <v>2</v>
      </c>
      <c r="K78" s="128"/>
      <c r="L78" s="128">
        <v>1</v>
      </c>
      <c r="M78" s="85">
        <v>1</v>
      </c>
      <c r="N78" s="23" t="s">
        <v>801</v>
      </c>
      <c r="O78" s="22"/>
      <c r="P78" s="22"/>
      <c r="Q78" s="22">
        <v>0.05</v>
      </c>
      <c r="R78" s="22">
        <v>0.08</v>
      </c>
      <c r="S78" s="33">
        <v>35</v>
      </c>
      <c r="T78" s="39" t="s">
        <v>58</v>
      </c>
      <c r="U78" s="22"/>
      <c r="V78" s="22"/>
      <c r="W78" s="22">
        <v>0.2</v>
      </c>
      <c r="X78" s="187">
        <v>0.4</v>
      </c>
      <c r="Y78" s="187">
        <v>37</v>
      </c>
      <c r="Z78" s="188">
        <v>7.0000000000000001E-3</v>
      </c>
      <c r="AA78" s="187"/>
      <c r="AB78" s="6"/>
      <c r="AC78" s="58"/>
      <c r="AD78" s="58"/>
      <c r="AE78" s="58"/>
      <c r="AF78" s="58"/>
      <c r="AG78" s="58"/>
      <c r="AH78" s="58"/>
      <c r="AI78" s="58"/>
      <c r="AJ78" s="58"/>
    </row>
    <row r="79" spans="1:36" x14ac:dyDescent="0.3">
      <c r="A79">
        <v>97</v>
      </c>
      <c r="B79" s="77">
        <v>706</v>
      </c>
      <c r="C79" s="38" t="s">
        <v>566</v>
      </c>
      <c r="D79" s="38">
        <v>2009</v>
      </c>
      <c r="E79" s="20">
        <v>10</v>
      </c>
      <c r="F79" s="22" t="s">
        <v>804</v>
      </c>
      <c r="G79" s="22" t="s">
        <v>802</v>
      </c>
      <c r="H79" s="22"/>
      <c r="I79" s="22"/>
      <c r="J79" s="128">
        <v>2</v>
      </c>
      <c r="K79" s="128"/>
      <c r="L79" s="128">
        <v>1</v>
      </c>
      <c r="M79" s="85">
        <v>1</v>
      </c>
      <c r="N79" s="23" t="s">
        <v>801</v>
      </c>
      <c r="O79" s="22"/>
      <c r="P79" s="22"/>
      <c r="Q79" s="22">
        <v>0.03</v>
      </c>
      <c r="R79" s="22">
        <v>0.06</v>
      </c>
      <c r="S79" s="33">
        <v>35</v>
      </c>
      <c r="T79" s="39" t="s">
        <v>58</v>
      </c>
      <c r="U79" s="22"/>
      <c r="V79" s="22"/>
      <c r="W79" s="22">
        <v>0.2</v>
      </c>
      <c r="X79" s="187">
        <v>0.6</v>
      </c>
      <c r="Y79" s="187">
        <v>37</v>
      </c>
      <c r="Z79" s="188">
        <v>0.08</v>
      </c>
      <c r="AA79" s="187"/>
      <c r="AB79" s="6"/>
      <c r="AC79" s="58"/>
      <c r="AD79" s="58"/>
      <c r="AE79" s="58"/>
      <c r="AF79" s="58"/>
      <c r="AG79" s="58"/>
      <c r="AH79" s="58"/>
      <c r="AI79" s="58"/>
      <c r="AJ79" s="58"/>
    </row>
    <row r="80" spans="1:36" x14ac:dyDescent="0.3">
      <c r="A80">
        <v>98</v>
      </c>
      <c r="B80" s="256">
        <v>706</v>
      </c>
      <c r="C80" s="40" t="s">
        <v>566</v>
      </c>
      <c r="D80" s="40">
        <v>2009</v>
      </c>
      <c r="E80" s="41">
        <v>10</v>
      </c>
      <c r="F80" s="21" t="s">
        <v>805</v>
      </c>
      <c r="G80" s="21" t="s">
        <v>802</v>
      </c>
      <c r="H80" s="21"/>
      <c r="I80" s="21"/>
      <c r="J80" s="129">
        <v>2</v>
      </c>
      <c r="K80" s="129"/>
      <c r="L80" s="129"/>
      <c r="M80" s="32"/>
      <c r="N80" s="34" t="s">
        <v>801</v>
      </c>
      <c r="O80" s="21"/>
      <c r="P80" s="21"/>
      <c r="Q80" s="21">
        <v>8.9999999999999993E-3</v>
      </c>
      <c r="R80" s="21">
        <v>0.03</v>
      </c>
      <c r="S80" s="24">
        <v>35</v>
      </c>
      <c r="T80" s="26" t="s">
        <v>58</v>
      </c>
      <c r="U80" s="21"/>
      <c r="V80" s="21"/>
      <c r="W80" s="21">
        <v>0.06</v>
      </c>
      <c r="X80" s="58">
        <v>0.2</v>
      </c>
      <c r="Y80" s="58">
        <v>37</v>
      </c>
      <c r="Z80" s="189">
        <v>0.1</v>
      </c>
      <c r="AA80" s="58"/>
      <c r="AB80" s="6"/>
      <c r="AC80" s="58"/>
      <c r="AD80" s="58"/>
      <c r="AE80" s="58"/>
      <c r="AF80" s="58"/>
      <c r="AG80" s="58"/>
      <c r="AH80" s="58"/>
      <c r="AI80" s="58"/>
      <c r="AJ80" s="58"/>
    </row>
    <row r="81" spans="1:36" x14ac:dyDescent="0.3">
      <c r="A81">
        <v>99</v>
      </c>
      <c r="B81" s="77">
        <v>706</v>
      </c>
      <c r="C81" s="38" t="s">
        <v>566</v>
      </c>
      <c r="D81" s="38">
        <v>2009</v>
      </c>
      <c r="E81" s="20">
        <v>10</v>
      </c>
      <c r="F81" s="22" t="s">
        <v>806</v>
      </c>
      <c r="G81" s="22" t="s">
        <v>802</v>
      </c>
      <c r="H81" s="22"/>
      <c r="I81" s="22"/>
      <c r="J81" s="128">
        <v>2</v>
      </c>
      <c r="K81" s="128"/>
      <c r="L81" s="128"/>
      <c r="M81" s="85"/>
      <c r="N81" s="23" t="s">
        <v>801</v>
      </c>
      <c r="O81" s="22"/>
      <c r="P81" s="22"/>
      <c r="Q81" s="22">
        <v>0.09</v>
      </c>
      <c r="R81" s="22">
        <v>0.1</v>
      </c>
      <c r="S81" s="33">
        <v>35</v>
      </c>
      <c r="T81" s="39" t="s">
        <v>58</v>
      </c>
      <c r="U81" s="22"/>
      <c r="V81" s="22"/>
      <c r="W81" s="22">
        <v>0.5</v>
      </c>
      <c r="X81" s="187">
        <v>1.1000000000000001</v>
      </c>
      <c r="Y81" s="187">
        <v>37</v>
      </c>
      <c r="Z81" s="188">
        <v>0.03</v>
      </c>
      <c r="AA81" s="187"/>
      <c r="AB81" s="6"/>
      <c r="AC81" s="58"/>
      <c r="AD81" s="58"/>
      <c r="AE81" s="58"/>
      <c r="AF81" s="58"/>
      <c r="AG81" s="58"/>
      <c r="AH81" s="58"/>
      <c r="AI81" s="58"/>
      <c r="AJ81" s="58"/>
    </row>
    <row r="82" spans="1:36" x14ac:dyDescent="0.3">
      <c r="A82">
        <v>100</v>
      </c>
      <c r="B82" s="77">
        <v>706</v>
      </c>
      <c r="C82" s="38" t="s">
        <v>566</v>
      </c>
      <c r="D82" s="38">
        <v>2009</v>
      </c>
      <c r="E82" s="20">
        <v>10</v>
      </c>
      <c r="F82" s="22" t="s">
        <v>807</v>
      </c>
      <c r="G82" s="22"/>
      <c r="H82" s="22"/>
      <c r="I82" s="22"/>
      <c r="J82" s="128">
        <v>2</v>
      </c>
      <c r="K82" s="128"/>
      <c r="L82" s="128"/>
      <c r="M82" s="85"/>
      <c r="N82" s="23" t="s">
        <v>801</v>
      </c>
      <c r="O82" s="22">
        <v>7</v>
      </c>
      <c r="P82" s="22">
        <v>35</v>
      </c>
      <c r="Q82" s="22"/>
      <c r="R82" s="22"/>
      <c r="S82" s="33"/>
      <c r="T82" s="39" t="s">
        <v>58</v>
      </c>
      <c r="U82" s="22">
        <v>1</v>
      </c>
      <c r="V82" s="22">
        <v>37</v>
      </c>
      <c r="W82" s="22"/>
      <c r="X82" s="187"/>
      <c r="Y82" s="187"/>
      <c r="Z82" s="188">
        <v>0.02</v>
      </c>
      <c r="AA82" s="187"/>
      <c r="AB82" s="6"/>
      <c r="AC82" s="58"/>
      <c r="AD82" s="58"/>
      <c r="AE82" s="58"/>
      <c r="AF82" s="58"/>
      <c r="AG82" s="58"/>
      <c r="AH82" s="58"/>
      <c r="AI82" s="58"/>
      <c r="AJ82" s="58"/>
    </row>
    <row r="83" spans="1:36" ht="17.25" thickBot="1" x14ac:dyDescent="0.35">
      <c r="A83">
        <v>101</v>
      </c>
      <c r="B83" s="156">
        <v>706</v>
      </c>
      <c r="C83" s="61" t="s">
        <v>1690</v>
      </c>
      <c r="D83" s="61">
        <v>2009</v>
      </c>
      <c r="E83" s="62">
        <v>10</v>
      </c>
      <c r="F83" s="65" t="s">
        <v>809</v>
      </c>
      <c r="G83" s="65"/>
      <c r="H83" s="65"/>
      <c r="I83" s="65"/>
      <c r="J83" s="79">
        <v>1</v>
      </c>
      <c r="K83" s="79"/>
      <c r="L83" s="79"/>
      <c r="M83" s="87"/>
      <c r="N83" s="23" t="s">
        <v>801</v>
      </c>
      <c r="O83" s="65"/>
      <c r="P83" s="65"/>
      <c r="Q83" s="65" t="s">
        <v>812</v>
      </c>
      <c r="R83" s="65" t="s">
        <v>812</v>
      </c>
      <c r="S83" s="67">
        <v>35</v>
      </c>
      <c r="T83" s="39" t="s">
        <v>58</v>
      </c>
      <c r="U83" s="65"/>
      <c r="V83" s="65"/>
      <c r="W83" s="65" t="s">
        <v>812</v>
      </c>
      <c r="X83" s="295" t="s">
        <v>812</v>
      </c>
      <c r="Y83" s="295">
        <v>35</v>
      </c>
      <c r="Z83" s="296" t="s">
        <v>811</v>
      </c>
      <c r="AA83" s="295"/>
      <c r="AB83" s="6"/>
      <c r="AC83" s="58"/>
      <c r="AD83" s="58"/>
      <c r="AE83" s="58"/>
      <c r="AF83" s="58"/>
      <c r="AG83" s="58"/>
      <c r="AH83" s="58"/>
      <c r="AI83" s="58"/>
      <c r="AJ83" s="58"/>
    </row>
    <row r="84" spans="1:36" x14ac:dyDescent="0.3">
      <c r="A84">
        <v>102</v>
      </c>
      <c r="B84" s="48">
        <v>3531</v>
      </c>
      <c r="C84" s="38" t="s">
        <v>577</v>
      </c>
      <c r="D84" s="38">
        <v>2003</v>
      </c>
      <c r="E84" s="20">
        <v>10</v>
      </c>
      <c r="F84" s="22" t="s">
        <v>815</v>
      </c>
      <c r="G84" s="22"/>
      <c r="H84" s="324" t="s">
        <v>767</v>
      </c>
      <c r="I84" s="22" t="s">
        <v>816</v>
      </c>
      <c r="J84" s="128">
        <v>1</v>
      </c>
      <c r="K84" s="128"/>
      <c r="L84" s="128">
        <v>0</v>
      </c>
      <c r="M84" s="85">
        <v>1</v>
      </c>
      <c r="N84" s="23" t="s">
        <v>814</v>
      </c>
      <c r="O84" s="22"/>
      <c r="P84" s="22"/>
      <c r="Q84" s="22" t="s">
        <v>797</v>
      </c>
      <c r="R84" s="22" t="s">
        <v>797</v>
      </c>
      <c r="S84" s="33">
        <v>12</v>
      </c>
      <c r="T84" s="39" t="s">
        <v>596</v>
      </c>
      <c r="U84" s="22"/>
      <c r="V84" s="22"/>
      <c r="W84" s="22" t="s">
        <v>797</v>
      </c>
      <c r="X84" s="22" t="s">
        <v>797</v>
      </c>
      <c r="Y84" s="89">
        <v>12</v>
      </c>
      <c r="Z84" s="188" t="s">
        <v>811</v>
      </c>
      <c r="AA84" s="187"/>
      <c r="AB84" s="6"/>
      <c r="AC84" s="58"/>
      <c r="AD84" s="58"/>
      <c r="AE84" s="58"/>
      <c r="AF84" s="58"/>
      <c r="AG84" s="58"/>
      <c r="AH84" s="58"/>
      <c r="AI84" s="58"/>
      <c r="AJ84" s="58"/>
    </row>
    <row r="85" spans="1:36" x14ac:dyDescent="0.3">
      <c r="A85">
        <v>103</v>
      </c>
      <c r="B85" s="48">
        <v>3531</v>
      </c>
      <c r="C85" s="38" t="s">
        <v>577</v>
      </c>
      <c r="D85" s="38">
        <v>2003</v>
      </c>
      <c r="E85" s="20">
        <v>10</v>
      </c>
      <c r="F85" s="22" t="s">
        <v>815</v>
      </c>
      <c r="G85" s="22"/>
      <c r="H85" s="324" t="s">
        <v>768</v>
      </c>
      <c r="I85" s="22"/>
      <c r="J85" s="128">
        <v>1</v>
      </c>
      <c r="K85" s="128"/>
      <c r="L85" s="128"/>
      <c r="M85" s="85"/>
      <c r="N85" s="23" t="s">
        <v>814</v>
      </c>
      <c r="O85" s="22"/>
      <c r="P85" s="22"/>
      <c r="Q85" s="22" t="s">
        <v>797</v>
      </c>
      <c r="R85" s="22" t="s">
        <v>797</v>
      </c>
      <c r="S85" s="33">
        <v>12</v>
      </c>
      <c r="T85" s="39" t="s">
        <v>596</v>
      </c>
      <c r="U85" s="22"/>
      <c r="V85" s="22"/>
      <c r="W85" s="22" t="s">
        <v>797</v>
      </c>
      <c r="X85" s="22" t="s">
        <v>797</v>
      </c>
      <c r="Y85" s="89">
        <v>12</v>
      </c>
      <c r="Z85" s="188" t="s">
        <v>780</v>
      </c>
      <c r="AA85" s="187"/>
      <c r="AB85" s="6"/>
      <c r="AC85" s="58"/>
      <c r="AD85" s="58"/>
      <c r="AE85" s="58"/>
      <c r="AF85" s="58"/>
      <c r="AG85" s="58"/>
      <c r="AH85" s="58"/>
      <c r="AI85" s="58"/>
      <c r="AJ85" s="58"/>
    </row>
    <row r="86" spans="1:36" x14ac:dyDescent="0.3">
      <c r="A86">
        <v>104</v>
      </c>
      <c r="B86" s="48">
        <v>3531</v>
      </c>
      <c r="C86" s="38" t="s">
        <v>1691</v>
      </c>
      <c r="D86" s="38">
        <v>2003</v>
      </c>
      <c r="E86" s="20">
        <v>10</v>
      </c>
      <c r="F86" s="22" t="s">
        <v>815</v>
      </c>
      <c r="G86" s="22"/>
      <c r="H86" s="22" t="s">
        <v>769</v>
      </c>
      <c r="I86" s="22"/>
      <c r="J86" s="128">
        <v>1</v>
      </c>
      <c r="K86" s="128"/>
      <c r="L86" s="128"/>
      <c r="M86" s="85"/>
      <c r="N86" s="23" t="s">
        <v>814</v>
      </c>
      <c r="O86" s="22"/>
      <c r="P86" s="22"/>
      <c r="Q86" s="22" t="s">
        <v>797</v>
      </c>
      <c r="R86" s="22" t="s">
        <v>797</v>
      </c>
      <c r="S86" s="33">
        <v>12</v>
      </c>
      <c r="T86" s="39" t="s">
        <v>596</v>
      </c>
      <c r="U86" s="22"/>
      <c r="V86" s="22"/>
      <c r="W86" s="22" t="s">
        <v>797</v>
      </c>
      <c r="X86" s="22" t="s">
        <v>797</v>
      </c>
      <c r="Y86" s="89">
        <v>12</v>
      </c>
      <c r="Z86" s="188" t="s">
        <v>780</v>
      </c>
      <c r="AA86" s="187"/>
      <c r="AB86" s="6"/>
      <c r="AC86" s="58"/>
      <c r="AD86" s="58"/>
      <c r="AE86" s="58"/>
      <c r="AF86" s="58"/>
      <c r="AG86" s="58"/>
      <c r="AH86" s="58"/>
      <c r="AI86" s="58"/>
      <c r="AJ86" s="58"/>
    </row>
    <row r="87" spans="1:36" x14ac:dyDescent="0.3">
      <c r="A87">
        <v>105</v>
      </c>
      <c r="B87" s="48">
        <v>3531</v>
      </c>
      <c r="C87" s="38" t="s">
        <v>577</v>
      </c>
      <c r="D87" s="38">
        <v>2003</v>
      </c>
      <c r="E87" s="20">
        <v>10</v>
      </c>
      <c r="F87" s="22" t="s">
        <v>815</v>
      </c>
      <c r="G87" s="22"/>
      <c r="H87" s="324" t="s">
        <v>772</v>
      </c>
      <c r="I87" s="22"/>
      <c r="J87" s="128">
        <v>1</v>
      </c>
      <c r="K87" s="128"/>
      <c r="L87" s="128">
        <v>0</v>
      </c>
      <c r="M87" s="85">
        <v>1</v>
      </c>
      <c r="N87" s="23" t="s">
        <v>814</v>
      </c>
      <c r="O87" s="22"/>
      <c r="P87" s="22"/>
      <c r="Q87" s="22" t="s">
        <v>797</v>
      </c>
      <c r="R87" s="22" t="s">
        <v>797</v>
      </c>
      <c r="S87" s="33">
        <v>12</v>
      </c>
      <c r="T87" s="39" t="s">
        <v>596</v>
      </c>
      <c r="U87" s="22"/>
      <c r="V87" s="22"/>
      <c r="W87" s="22" t="s">
        <v>797</v>
      </c>
      <c r="X87" s="22" t="s">
        <v>797</v>
      </c>
      <c r="Y87" s="89">
        <v>12</v>
      </c>
      <c r="Z87" s="188" t="s">
        <v>811</v>
      </c>
      <c r="AA87" s="187"/>
      <c r="AB87" s="6"/>
      <c r="AC87" s="58"/>
      <c r="AD87" s="58"/>
      <c r="AE87" s="58"/>
      <c r="AF87" s="58"/>
      <c r="AG87" s="58"/>
      <c r="AH87" s="58"/>
      <c r="AI87" s="58"/>
      <c r="AJ87" s="58"/>
    </row>
    <row r="88" spans="1:36" x14ac:dyDescent="0.3">
      <c r="A88">
        <v>106</v>
      </c>
      <c r="B88" s="48">
        <v>3531</v>
      </c>
      <c r="C88" s="38" t="s">
        <v>577</v>
      </c>
      <c r="D88" s="38">
        <v>2003</v>
      </c>
      <c r="E88" s="20">
        <v>10</v>
      </c>
      <c r="F88" s="22" t="s">
        <v>815</v>
      </c>
      <c r="G88" s="22"/>
      <c r="H88" s="324" t="s">
        <v>778</v>
      </c>
      <c r="I88" s="22"/>
      <c r="J88" s="128">
        <v>1</v>
      </c>
      <c r="K88" s="128"/>
      <c r="L88" s="128">
        <v>0</v>
      </c>
      <c r="M88" s="85">
        <v>1</v>
      </c>
      <c r="N88" s="23" t="s">
        <v>814</v>
      </c>
      <c r="O88" s="22"/>
      <c r="P88" s="22"/>
      <c r="Q88" s="22" t="s">
        <v>797</v>
      </c>
      <c r="R88" s="22" t="s">
        <v>797</v>
      </c>
      <c r="S88" s="33">
        <v>12</v>
      </c>
      <c r="T88" s="39" t="s">
        <v>596</v>
      </c>
      <c r="U88" s="22"/>
      <c r="V88" s="22"/>
      <c r="W88" s="22" t="s">
        <v>797</v>
      </c>
      <c r="X88" s="22" t="s">
        <v>797</v>
      </c>
      <c r="Y88" s="89">
        <v>12</v>
      </c>
      <c r="Z88" s="188" t="s">
        <v>780</v>
      </c>
      <c r="AA88" s="187"/>
      <c r="AB88" s="6"/>
      <c r="AC88" s="58"/>
      <c r="AD88" s="58"/>
      <c r="AE88" s="58"/>
      <c r="AF88" s="58"/>
      <c r="AG88" s="58"/>
      <c r="AH88" s="58"/>
      <c r="AI88" s="58"/>
      <c r="AJ88" s="58"/>
    </row>
    <row r="89" spans="1:36" x14ac:dyDescent="0.3">
      <c r="A89">
        <v>107</v>
      </c>
      <c r="B89" s="48">
        <v>3531</v>
      </c>
      <c r="C89" s="38" t="s">
        <v>577</v>
      </c>
      <c r="D89" s="38">
        <v>2003</v>
      </c>
      <c r="E89" s="20">
        <v>10</v>
      </c>
      <c r="F89" s="22" t="s">
        <v>815</v>
      </c>
      <c r="G89" s="22"/>
      <c r="H89" s="22" t="s">
        <v>794</v>
      </c>
      <c r="I89" s="22"/>
      <c r="J89" s="128">
        <v>1</v>
      </c>
      <c r="K89" s="128"/>
      <c r="L89" s="128"/>
      <c r="M89" s="85"/>
      <c r="N89" s="23" t="s">
        <v>814</v>
      </c>
      <c r="O89" s="22"/>
      <c r="P89" s="22"/>
      <c r="Q89" s="22" t="s">
        <v>797</v>
      </c>
      <c r="R89" s="22" t="s">
        <v>797</v>
      </c>
      <c r="S89" s="33">
        <v>12</v>
      </c>
      <c r="T89" s="39" t="s">
        <v>596</v>
      </c>
      <c r="U89" s="22"/>
      <c r="V89" s="22"/>
      <c r="W89" s="22" t="s">
        <v>797</v>
      </c>
      <c r="X89" s="22" t="s">
        <v>797</v>
      </c>
      <c r="Y89" s="89">
        <v>12</v>
      </c>
      <c r="Z89" s="188" t="s">
        <v>811</v>
      </c>
      <c r="AA89" s="187"/>
      <c r="AB89" s="6"/>
      <c r="AC89" s="58"/>
      <c r="AD89" s="58"/>
      <c r="AE89" s="58"/>
      <c r="AF89" s="58"/>
      <c r="AG89" s="58"/>
      <c r="AH89" s="58"/>
      <c r="AI89" s="58"/>
      <c r="AJ89" s="58"/>
    </row>
    <row r="90" spans="1:36" x14ac:dyDescent="0.3">
      <c r="A90">
        <v>108</v>
      </c>
      <c r="B90" s="48">
        <v>3531</v>
      </c>
      <c r="C90" s="38" t="s">
        <v>577</v>
      </c>
      <c r="D90" s="38">
        <v>2003</v>
      </c>
      <c r="E90" s="20">
        <v>10</v>
      </c>
      <c r="F90" s="22" t="s">
        <v>815</v>
      </c>
      <c r="G90" s="22"/>
      <c r="H90" s="22" t="s">
        <v>767</v>
      </c>
      <c r="I90" s="22"/>
      <c r="J90" s="128">
        <v>1</v>
      </c>
      <c r="K90" s="128"/>
      <c r="L90" s="128"/>
      <c r="M90" s="85"/>
      <c r="N90" s="631" t="s">
        <v>819</v>
      </c>
      <c r="O90" s="22"/>
      <c r="P90" s="22"/>
      <c r="Q90" s="22" t="s">
        <v>797</v>
      </c>
      <c r="R90" s="22" t="s">
        <v>797</v>
      </c>
      <c r="S90" s="33">
        <v>12</v>
      </c>
      <c r="T90" s="39" t="s">
        <v>596</v>
      </c>
      <c r="U90" s="22"/>
      <c r="V90" s="22"/>
      <c r="W90" s="22" t="s">
        <v>797</v>
      </c>
      <c r="X90" s="22" t="s">
        <v>797</v>
      </c>
      <c r="Y90" s="89">
        <v>12</v>
      </c>
      <c r="Z90" s="188" t="s">
        <v>780</v>
      </c>
      <c r="AA90" s="187"/>
      <c r="AB90" s="6"/>
      <c r="AC90" s="58"/>
      <c r="AD90" s="58"/>
      <c r="AE90" s="58"/>
      <c r="AF90" s="58"/>
      <c r="AG90" s="58"/>
      <c r="AH90" s="58"/>
      <c r="AI90" s="58"/>
      <c r="AJ90" s="58"/>
    </row>
    <row r="91" spans="1:36" x14ac:dyDescent="0.3">
      <c r="A91">
        <v>109</v>
      </c>
      <c r="B91" s="48">
        <v>3531</v>
      </c>
      <c r="C91" s="38" t="s">
        <v>577</v>
      </c>
      <c r="D91" s="38">
        <v>2003</v>
      </c>
      <c r="E91" s="20">
        <v>10</v>
      </c>
      <c r="F91" s="22" t="s">
        <v>815</v>
      </c>
      <c r="G91" s="22"/>
      <c r="H91" s="22" t="s">
        <v>768</v>
      </c>
      <c r="I91" s="22"/>
      <c r="J91" s="128">
        <v>1</v>
      </c>
      <c r="K91" s="128"/>
      <c r="L91" s="128"/>
      <c r="M91" s="85"/>
      <c r="N91" s="631" t="s">
        <v>819</v>
      </c>
      <c r="O91" s="22"/>
      <c r="P91" s="22"/>
      <c r="Q91" s="22" t="s">
        <v>797</v>
      </c>
      <c r="R91" s="22" t="s">
        <v>797</v>
      </c>
      <c r="S91" s="33">
        <v>12</v>
      </c>
      <c r="T91" s="39" t="s">
        <v>596</v>
      </c>
      <c r="U91" s="22"/>
      <c r="V91" s="22"/>
      <c r="W91" s="22" t="s">
        <v>797</v>
      </c>
      <c r="X91" s="22" t="s">
        <v>797</v>
      </c>
      <c r="Y91" s="89">
        <v>12</v>
      </c>
      <c r="Z91" s="188" t="s">
        <v>780</v>
      </c>
      <c r="AA91" s="187"/>
      <c r="AB91" s="6"/>
      <c r="AC91" s="58"/>
      <c r="AD91" s="58"/>
      <c r="AE91" s="58"/>
      <c r="AF91" s="58"/>
      <c r="AG91" s="58"/>
      <c r="AH91" s="58"/>
      <c r="AI91" s="58"/>
      <c r="AJ91" s="58"/>
    </row>
    <row r="92" spans="1:36" x14ac:dyDescent="0.3">
      <c r="A92">
        <v>110</v>
      </c>
      <c r="B92" s="48">
        <v>3531</v>
      </c>
      <c r="C92" s="38" t="s">
        <v>577</v>
      </c>
      <c r="D92" s="38">
        <v>2003</v>
      </c>
      <c r="E92" s="20">
        <v>10</v>
      </c>
      <c r="F92" s="22" t="s">
        <v>815</v>
      </c>
      <c r="G92" s="22"/>
      <c r="H92" s="22" t="s">
        <v>769</v>
      </c>
      <c r="I92" s="22"/>
      <c r="J92" s="128">
        <v>1</v>
      </c>
      <c r="K92" s="128"/>
      <c r="L92" s="128"/>
      <c r="M92" s="85"/>
      <c r="N92" s="631" t="s">
        <v>819</v>
      </c>
      <c r="O92" s="22"/>
      <c r="P92" s="22"/>
      <c r="Q92" s="22" t="s">
        <v>797</v>
      </c>
      <c r="R92" s="22" t="s">
        <v>797</v>
      </c>
      <c r="S92" s="33">
        <v>12</v>
      </c>
      <c r="T92" s="39" t="s">
        <v>596</v>
      </c>
      <c r="U92" s="22"/>
      <c r="V92" s="22"/>
      <c r="W92" s="22" t="s">
        <v>797</v>
      </c>
      <c r="X92" s="22" t="s">
        <v>797</v>
      </c>
      <c r="Y92" s="89">
        <v>12</v>
      </c>
      <c r="Z92" s="188" t="s">
        <v>780</v>
      </c>
      <c r="AA92" s="187"/>
      <c r="AB92" s="6"/>
      <c r="AC92" s="58"/>
      <c r="AD92" s="58"/>
      <c r="AE92" s="58"/>
      <c r="AF92" s="58"/>
      <c r="AG92" s="58"/>
      <c r="AH92" s="58"/>
      <c r="AI92" s="58"/>
      <c r="AJ92" s="58"/>
    </row>
    <row r="93" spans="1:36" x14ac:dyDescent="0.3">
      <c r="A93">
        <v>111</v>
      </c>
      <c r="B93" s="48">
        <v>3531</v>
      </c>
      <c r="C93" s="38" t="s">
        <v>577</v>
      </c>
      <c r="D93" s="38">
        <v>2003</v>
      </c>
      <c r="E93" s="20">
        <v>10</v>
      </c>
      <c r="F93" s="22" t="s">
        <v>815</v>
      </c>
      <c r="G93" s="22"/>
      <c r="H93" s="22" t="s">
        <v>772</v>
      </c>
      <c r="I93" s="22"/>
      <c r="J93" s="128">
        <v>1</v>
      </c>
      <c r="K93" s="128"/>
      <c r="L93" s="128"/>
      <c r="M93" s="85"/>
      <c r="N93" s="631" t="s">
        <v>819</v>
      </c>
      <c r="O93" s="22"/>
      <c r="P93" s="22"/>
      <c r="Q93" s="22" t="s">
        <v>797</v>
      </c>
      <c r="R93" s="22" t="s">
        <v>797</v>
      </c>
      <c r="S93" s="33">
        <v>12</v>
      </c>
      <c r="T93" s="39" t="s">
        <v>596</v>
      </c>
      <c r="U93" s="22"/>
      <c r="V93" s="22"/>
      <c r="W93" s="22" t="s">
        <v>797</v>
      </c>
      <c r="X93" s="22" t="s">
        <v>797</v>
      </c>
      <c r="Y93" s="89">
        <v>12</v>
      </c>
      <c r="Z93" s="188" t="s">
        <v>780</v>
      </c>
      <c r="AA93" s="187"/>
      <c r="AB93" s="6"/>
      <c r="AC93" s="58"/>
      <c r="AD93" s="58"/>
      <c r="AE93" s="58"/>
      <c r="AF93" s="58"/>
      <c r="AG93" s="58"/>
      <c r="AH93" s="58"/>
      <c r="AI93" s="58"/>
      <c r="AJ93" s="58"/>
    </row>
    <row r="94" spans="1:36" x14ac:dyDescent="0.3">
      <c r="A94">
        <v>112</v>
      </c>
      <c r="B94" s="48">
        <v>3531</v>
      </c>
      <c r="C94" s="38" t="s">
        <v>577</v>
      </c>
      <c r="D94" s="38">
        <v>2003</v>
      </c>
      <c r="E94" s="20">
        <v>10</v>
      </c>
      <c r="F94" s="22" t="s">
        <v>815</v>
      </c>
      <c r="G94" s="22"/>
      <c r="H94" s="22" t="s">
        <v>778</v>
      </c>
      <c r="I94" s="22"/>
      <c r="J94" s="128">
        <v>1</v>
      </c>
      <c r="K94" s="128"/>
      <c r="L94" s="128"/>
      <c r="M94" s="85"/>
      <c r="N94" s="631" t="s">
        <v>819</v>
      </c>
      <c r="O94" s="22"/>
      <c r="P94" s="22"/>
      <c r="Q94" s="22" t="s">
        <v>797</v>
      </c>
      <c r="R94" s="22" t="s">
        <v>797</v>
      </c>
      <c r="S94" s="33">
        <v>12</v>
      </c>
      <c r="T94" s="39" t="s">
        <v>596</v>
      </c>
      <c r="U94" s="22"/>
      <c r="V94" s="22"/>
      <c r="W94" s="22" t="s">
        <v>797</v>
      </c>
      <c r="X94" s="22" t="s">
        <v>797</v>
      </c>
      <c r="Y94" s="89">
        <v>12</v>
      </c>
      <c r="Z94" s="188" t="s">
        <v>780</v>
      </c>
      <c r="AA94" s="187"/>
      <c r="AB94" s="6"/>
      <c r="AC94" s="58"/>
      <c r="AD94" s="58"/>
      <c r="AE94" s="58"/>
      <c r="AF94" s="58"/>
      <c r="AG94" s="58"/>
      <c r="AH94" s="58"/>
      <c r="AI94" s="58"/>
      <c r="AJ94" s="58"/>
    </row>
    <row r="95" spans="1:36" x14ac:dyDescent="0.3">
      <c r="A95">
        <v>113</v>
      </c>
      <c r="B95" s="48">
        <v>3531</v>
      </c>
      <c r="C95" s="38" t="s">
        <v>577</v>
      </c>
      <c r="D95" s="38">
        <v>2003</v>
      </c>
      <c r="E95" s="20">
        <v>10</v>
      </c>
      <c r="F95" s="22" t="s">
        <v>815</v>
      </c>
      <c r="G95" s="22"/>
      <c r="H95" s="22" t="s">
        <v>794</v>
      </c>
      <c r="I95" s="22"/>
      <c r="J95" s="128">
        <v>1</v>
      </c>
      <c r="K95" s="128"/>
      <c r="L95" s="128"/>
      <c r="M95" s="85"/>
      <c r="N95" s="631" t="s">
        <v>819</v>
      </c>
      <c r="O95" s="22"/>
      <c r="P95" s="22"/>
      <c r="Q95" s="22" t="s">
        <v>797</v>
      </c>
      <c r="R95" s="22" t="s">
        <v>797</v>
      </c>
      <c r="S95" s="33">
        <v>12</v>
      </c>
      <c r="T95" s="39" t="s">
        <v>596</v>
      </c>
      <c r="U95" s="22"/>
      <c r="V95" s="22"/>
      <c r="W95" s="22" t="s">
        <v>797</v>
      </c>
      <c r="X95" s="22" t="s">
        <v>797</v>
      </c>
      <c r="Y95" s="89">
        <v>12</v>
      </c>
      <c r="Z95" s="188" t="s">
        <v>780</v>
      </c>
      <c r="AA95" s="187"/>
      <c r="AB95" s="6"/>
      <c r="AC95" s="58"/>
      <c r="AD95" s="58"/>
      <c r="AE95" s="58"/>
      <c r="AF95" s="58"/>
      <c r="AG95" s="58"/>
      <c r="AH95" s="58"/>
      <c r="AI95" s="58"/>
      <c r="AJ95" s="58"/>
    </row>
    <row r="96" spans="1:36" x14ac:dyDescent="0.3">
      <c r="A96">
        <v>114</v>
      </c>
      <c r="B96" s="48">
        <v>3531</v>
      </c>
      <c r="C96" s="38" t="s">
        <v>577</v>
      </c>
      <c r="D96" s="38">
        <v>2003</v>
      </c>
      <c r="E96" s="20">
        <v>10</v>
      </c>
      <c r="F96" s="290" t="s">
        <v>817</v>
      </c>
      <c r="G96" s="22" t="s">
        <v>784</v>
      </c>
      <c r="H96" s="22" t="s">
        <v>767</v>
      </c>
      <c r="I96" s="22"/>
      <c r="J96" s="128">
        <v>2</v>
      </c>
      <c r="K96" s="128"/>
      <c r="L96" s="128"/>
      <c r="M96" s="85">
        <v>1</v>
      </c>
      <c r="N96" s="23" t="s">
        <v>814</v>
      </c>
      <c r="O96" s="22"/>
      <c r="P96" s="22"/>
      <c r="Q96" s="22" t="s">
        <v>797</v>
      </c>
      <c r="R96" s="22" t="s">
        <v>797</v>
      </c>
      <c r="S96" s="33">
        <v>12</v>
      </c>
      <c r="T96" s="39" t="s">
        <v>596</v>
      </c>
      <c r="U96" s="22"/>
      <c r="V96" s="22"/>
      <c r="W96" s="22" t="s">
        <v>797</v>
      </c>
      <c r="X96" s="22" t="s">
        <v>797</v>
      </c>
      <c r="Y96" s="89">
        <v>12</v>
      </c>
      <c r="Z96" s="188" t="s">
        <v>811</v>
      </c>
      <c r="AA96" s="187" t="s">
        <v>818</v>
      </c>
      <c r="AB96" s="6"/>
      <c r="AC96" s="58"/>
      <c r="AD96" s="58"/>
      <c r="AE96" s="58"/>
      <c r="AF96" s="58"/>
      <c r="AG96" s="58"/>
      <c r="AH96" s="58"/>
      <c r="AI96" s="58"/>
      <c r="AJ96" s="58"/>
    </row>
    <row r="97" spans="1:36" x14ac:dyDescent="0.3">
      <c r="A97">
        <v>115</v>
      </c>
      <c r="B97" s="48">
        <v>3531</v>
      </c>
      <c r="C97" s="38" t="s">
        <v>577</v>
      </c>
      <c r="D97" s="38">
        <v>2003</v>
      </c>
      <c r="E97" s="20">
        <v>10</v>
      </c>
      <c r="F97" s="290" t="s">
        <v>817</v>
      </c>
      <c r="G97" s="22" t="s">
        <v>784</v>
      </c>
      <c r="H97" s="22" t="s">
        <v>768</v>
      </c>
      <c r="I97" s="22"/>
      <c r="J97" s="128">
        <v>2</v>
      </c>
      <c r="K97" s="128"/>
      <c r="L97" s="128"/>
      <c r="M97" s="85"/>
      <c r="N97" s="23" t="s">
        <v>814</v>
      </c>
      <c r="O97" s="22"/>
      <c r="P97" s="22"/>
      <c r="Q97" s="22" t="s">
        <v>797</v>
      </c>
      <c r="R97" s="22" t="s">
        <v>797</v>
      </c>
      <c r="S97" s="33">
        <v>12</v>
      </c>
      <c r="T97" s="39" t="s">
        <v>596</v>
      </c>
      <c r="U97" s="22"/>
      <c r="V97" s="22"/>
      <c r="W97" s="22" t="s">
        <v>797</v>
      </c>
      <c r="X97" s="22" t="s">
        <v>797</v>
      </c>
      <c r="Y97" s="89">
        <v>12</v>
      </c>
      <c r="Z97" s="188" t="s">
        <v>811</v>
      </c>
      <c r="AA97" s="187"/>
      <c r="AB97" s="6"/>
      <c r="AC97" s="58"/>
      <c r="AD97" s="58"/>
      <c r="AE97" s="58"/>
      <c r="AF97" s="58"/>
      <c r="AG97" s="58"/>
      <c r="AH97" s="58"/>
      <c r="AI97" s="58"/>
      <c r="AJ97" s="58"/>
    </row>
    <row r="98" spans="1:36" x14ac:dyDescent="0.3">
      <c r="A98">
        <v>116</v>
      </c>
      <c r="B98" s="48">
        <v>3531</v>
      </c>
      <c r="C98" s="38" t="s">
        <v>577</v>
      </c>
      <c r="D98" s="38">
        <v>2003</v>
      </c>
      <c r="E98" s="20">
        <v>10</v>
      </c>
      <c r="F98" s="290" t="s">
        <v>817</v>
      </c>
      <c r="G98" s="22" t="s">
        <v>784</v>
      </c>
      <c r="H98" s="22" t="s">
        <v>769</v>
      </c>
      <c r="I98" s="22"/>
      <c r="J98" s="128">
        <v>2</v>
      </c>
      <c r="K98" s="128"/>
      <c r="L98" s="128"/>
      <c r="M98" s="85"/>
      <c r="N98" s="23" t="s">
        <v>814</v>
      </c>
      <c r="O98" s="22"/>
      <c r="P98" s="22"/>
      <c r="Q98" s="22" t="s">
        <v>797</v>
      </c>
      <c r="R98" s="22" t="s">
        <v>797</v>
      </c>
      <c r="S98" s="33">
        <v>12</v>
      </c>
      <c r="T98" s="39" t="s">
        <v>596</v>
      </c>
      <c r="U98" s="22"/>
      <c r="V98" s="22"/>
      <c r="W98" s="22" t="s">
        <v>797</v>
      </c>
      <c r="X98" s="22" t="s">
        <v>797</v>
      </c>
      <c r="Y98" s="89">
        <v>12</v>
      </c>
      <c r="Z98" s="188" t="s">
        <v>811</v>
      </c>
      <c r="AA98" s="187"/>
      <c r="AB98" s="6"/>
      <c r="AC98" s="58"/>
      <c r="AD98" s="58"/>
      <c r="AE98" s="58"/>
      <c r="AF98" s="58"/>
      <c r="AG98" s="58"/>
      <c r="AH98" s="58"/>
      <c r="AI98" s="58"/>
      <c r="AJ98" s="58"/>
    </row>
    <row r="99" spans="1:36" x14ac:dyDescent="0.3">
      <c r="A99">
        <v>117</v>
      </c>
      <c r="B99" s="48">
        <v>3531</v>
      </c>
      <c r="C99" s="38" t="s">
        <v>577</v>
      </c>
      <c r="D99" s="38">
        <v>2003</v>
      </c>
      <c r="E99" s="20">
        <v>10</v>
      </c>
      <c r="F99" s="290" t="s">
        <v>817</v>
      </c>
      <c r="G99" s="22" t="s">
        <v>784</v>
      </c>
      <c r="H99" s="324" t="s">
        <v>772</v>
      </c>
      <c r="I99" s="22"/>
      <c r="J99" s="128">
        <v>2</v>
      </c>
      <c r="K99" s="128"/>
      <c r="L99" s="128">
        <v>0</v>
      </c>
      <c r="M99" s="85">
        <v>1</v>
      </c>
      <c r="N99" s="23" t="s">
        <v>814</v>
      </c>
      <c r="O99" s="22"/>
      <c r="P99" s="22"/>
      <c r="Q99" s="22" t="s">
        <v>797</v>
      </c>
      <c r="R99" s="22" t="s">
        <v>797</v>
      </c>
      <c r="S99" s="33">
        <v>12</v>
      </c>
      <c r="T99" s="39" t="s">
        <v>596</v>
      </c>
      <c r="U99" s="22"/>
      <c r="V99" s="22"/>
      <c r="W99" s="22" t="s">
        <v>797</v>
      </c>
      <c r="X99" s="22" t="s">
        <v>797</v>
      </c>
      <c r="Y99" s="89">
        <v>12</v>
      </c>
      <c r="Z99" s="188" t="s">
        <v>811</v>
      </c>
      <c r="AA99" s="187"/>
      <c r="AB99" s="6"/>
      <c r="AC99" s="58"/>
      <c r="AD99" s="58"/>
      <c r="AE99" s="58"/>
      <c r="AF99" s="58"/>
      <c r="AG99" s="58"/>
      <c r="AH99" s="58"/>
      <c r="AI99" s="58"/>
      <c r="AJ99" s="58"/>
    </row>
    <row r="100" spans="1:36" x14ac:dyDescent="0.3">
      <c r="A100">
        <v>118</v>
      </c>
      <c r="B100" s="48">
        <v>3531</v>
      </c>
      <c r="C100" s="38" t="s">
        <v>577</v>
      </c>
      <c r="D100" s="38">
        <v>2003</v>
      </c>
      <c r="E100" s="20">
        <v>10</v>
      </c>
      <c r="F100" s="290" t="s">
        <v>817</v>
      </c>
      <c r="G100" s="22" t="s">
        <v>784</v>
      </c>
      <c r="H100" s="324" t="s">
        <v>778</v>
      </c>
      <c r="I100" s="22"/>
      <c r="J100" s="128">
        <v>2</v>
      </c>
      <c r="K100" s="128"/>
      <c r="L100" s="128">
        <v>0</v>
      </c>
      <c r="M100" s="85">
        <v>1</v>
      </c>
      <c r="N100" s="23" t="s">
        <v>814</v>
      </c>
      <c r="O100" s="22"/>
      <c r="P100" s="22"/>
      <c r="Q100" s="22" t="s">
        <v>797</v>
      </c>
      <c r="R100" s="22" t="s">
        <v>797</v>
      </c>
      <c r="S100" s="33">
        <v>12</v>
      </c>
      <c r="T100" s="39" t="s">
        <v>596</v>
      </c>
      <c r="U100" s="22"/>
      <c r="V100" s="22"/>
      <c r="W100" s="22" t="s">
        <v>797</v>
      </c>
      <c r="X100" s="22" t="s">
        <v>797</v>
      </c>
      <c r="Y100" s="89">
        <v>12</v>
      </c>
      <c r="Z100" s="188" t="s">
        <v>811</v>
      </c>
      <c r="AA100" s="187"/>
      <c r="AB100" s="6"/>
      <c r="AC100" s="58"/>
      <c r="AD100" s="58"/>
      <c r="AE100" s="58"/>
      <c r="AF100" s="58"/>
      <c r="AG100" s="58"/>
      <c r="AH100" s="58"/>
      <c r="AI100" s="58"/>
      <c r="AJ100" s="58"/>
    </row>
    <row r="101" spans="1:36" x14ac:dyDescent="0.3">
      <c r="A101">
        <v>119</v>
      </c>
      <c r="B101" s="48">
        <v>3531</v>
      </c>
      <c r="C101" s="38" t="s">
        <v>577</v>
      </c>
      <c r="D101" s="38">
        <v>2003</v>
      </c>
      <c r="E101" s="20">
        <v>10</v>
      </c>
      <c r="F101" s="290" t="s">
        <v>817</v>
      </c>
      <c r="G101" s="22" t="s">
        <v>784</v>
      </c>
      <c r="H101" s="22" t="s">
        <v>794</v>
      </c>
      <c r="I101" s="22"/>
      <c r="J101" s="128">
        <v>2</v>
      </c>
      <c r="K101" s="128"/>
      <c r="L101" s="128"/>
      <c r="M101" s="85"/>
      <c r="N101" s="23" t="s">
        <v>814</v>
      </c>
      <c r="O101" s="22"/>
      <c r="P101" s="22"/>
      <c r="Q101" s="22" t="s">
        <v>797</v>
      </c>
      <c r="R101" s="22" t="s">
        <v>797</v>
      </c>
      <c r="S101" s="33">
        <v>12</v>
      </c>
      <c r="T101" s="39" t="s">
        <v>596</v>
      </c>
      <c r="U101" s="22"/>
      <c r="V101" s="22"/>
      <c r="W101" s="22" t="s">
        <v>797</v>
      </c>
      <c r="X101" s="22" t="s">
        <v>797</v>
      </c>
      <c r="Y101" s="89">
        <v>12</v>
      </c>
      <c r="Z101" s="188" t="s">
        <v>811</v>
      </c>
      <c r="AA101" s="187"/>
      <c r="AB101" s="6"/>
      <c r="AC101" s="58"/>
      <c r="AD101" s="58"/>
      <c r="AE101" s="58"/>
      <c r="AF101" s="58"/>
      <c r="AG101" s="58"/>
      <c r="AH101" s="58"/>
      <c r="AI101" s="58"/>
      <c r="AJ101" s="58"/>
    </row>
    <row r="102" spans="1:36" x14ac:dyDescent="0.3">
      <c r="A102">
        <v>120</v>
      </c>
      <c r="B102" s="48">
        <v>3531</v>
      </c>
      <c r="C102" s="38" t="s">
        <v>577</v>
      </c>
      <c r="D102" s="38">
        <v>2003</v>
      </c>
      <c r="E102" s="20">
        <v>10</v>
      </c>
      <c r="F102" s="290" t="s">
        <v>817</v>
      </c>
      <c r="G102" s="22" t="s">
        <v>784</v>
      </c>
      <c r="H102" s="22" t="s">
        <v>767</v>
      </c>
      <c r="I102" s="22"/>
      <c r="J102" s="128">
        <v>2</v>
      </c>
      <c r="K102" s="128"/>
      <c r="L102" s="128"/>
      <c r="M102" s="85"/>
      <c r="N102" s="631" t="s">
        <v>819</v>
      </c>
      <c r="O102" s="22"/>
      <c r="P102" s="22"/>
      <c r="Q102" s="22" t="s">
        <v>797</v>
      </c>
      <c r="R102" s="22" t="s">
        <v>797</v>
      </c>
      <c r="S102" s="33">
        <v>12</v>
      </c>
      <c r="T102" s="39" t="s">
        <v>596</v>
      </c>
      <c r="U102" s="22"/>
      <c r="V102" s="22"/>
      <c r="W102" s="22" t="s">
        <v>797</v>
      </c>
      <c r="X102" s="22" t="s">
        <v>797</v>
      </c>
      <c r="Y102" s="89">
        <v>12</v>
      </c>
      <c r="Z102" s="188" t="s">
        <v>811</v>
      </c>
      <c r="AA102" s="187"/>
      <c r="AB102" s="6"/>
      <c r="AC102" s="58"/>
      <c r="AD102" s="58"/>
      <c r="AE102" s="58"/>
      <c r="AF102" s="58"/>
      <c r="AG102" s="58"/>
      <c r="AH102" s="58"/>
      <c r="AI102" s="58"/>
      <c r="AJ102" s="58"/>
    </row>
    <row r="103" spans="1:36" x14ac:dyDescent="0.3">
      <c r="A103">
        <v>121</v>
      </c>
      <c r="B103" s="48">
        <v>3531</v>
      </c>
      <c r="C103" s="38" t="s">
        <v>577</v>
      </c>
      <c r="D103" s="38">
        <v>2003</v>
      </c>
      <c r="E103" s="20">
        <v>10</v>
      </c>
      <c r="F103" s="290" t="s">
        <v>817</v>
      </c>
      <c r="G103" s="22" t="s">
        <v>784</v>
      </c>
      <c r="H103" s="22" t="s">
        <v>768</v>
      </c>
      <c r="I103" s="22"/>
      <c r="J103" s="128">
        <v>2</v>
      </c>
      <c r="K103" s="128"/>
      <c r="L103" s="128"/>
      <c r="M103" s="85"/>
      <c r="N103" s="631" t="s">
        <v>819</v>
      </c>
      <c r="O103" s="22"/>
      <c r="P103" s="22"/>
      <c r="Q103" s="22" t="s">
        <v>797</v>
      </c>
      <c r="R103" s="22" t="s">
        <v>797</v>
      </c>
      <c r="S103" s="33">
        <v>12</v>
      </c>
      <c r="T103" s="39" t="s">
        <v>596</v>
      </c>
      <c r="U103" s="22"/>
      <c r="V103" s="22"/>
      <c r="W103" s="22" t="s">
        <v>797</v>
      </c>
      <c r="X103" s="22" t="s">
        <v>797</v>
      </c>
      <c r="Y103" s="89">
        <v>12</v>
      </c>
      <c r="Z103" s="188" t="s">
        <v>780</v>
      </c>
      <c r="AA103" s="187"/>
      <c r="AB103" s="6"/>
      <c r="AC103" s="58"/>
      <c r="AD103" s="58"/>
      <c r="AE103" s="58"/>
      <c r="AF103" s="58"/>
      <c r="AG103" s="58"/>
      <c r="AH103" s="58"/>
      <c r="AI103" s="58"/>
      <c r="AJ103" s="58"/>
    </row>
    <row r="104" spans="1:36" x14ac:dyDescent="0.3">
      <c r="A104">
        <v>122</v>
      </c>
      <c r="B104" s="48">
        <v>3531</v>
      </c>
      <c r="C104" s="38" t="s">
        <v>577</v>
      </c>
      <c r="D104" s="38">
        <v>2003</v>
      </c>
      <c r="E104" s="20">
        <v>10</v>
      </c>
      <c r="F104" s="290" t="s">
        <v>817</v>
      </c>
      <c r="G104" s="22" t="s">
        <v>784</v>
      </c>
      <c r="H104" s="22" t="s">
        <v>769</v>
      </c>
      <c r="I104" s="22"/>
      <c r="J104" s="128">
        <v>2</v>
      </c>
      <c r="K104" s="128"/>
      <c r="L104" s="128"/>
      <c r="M104" s="85"/>
      <c r="N104" s="631" t="s">
        <v>819</v>
      </c>
      <c r="O104" s="22"/>
      <c r="P104" s="22"/>
      <c r="Q104" s="22" t="s">
        <v>797</v>
      </c>
      <c r="R104" s="22" t="s">
        <v>797</v>
      </c>
      <c r="S104" s="33">
        <v>12</v>
      </c>
      <c r="T104" s="39" t="s">
        <v>596</v>
      </c>
      <c r="U104" s="22"/>
      <c r="V104" s="22"/>
      <c r="W104" s="22" t="s">
        <v>797</v>
      </c>
      <c r="X104" s="22" t="s">
        <v>797</v>
      </c>
      <c r="Y104" s="89">
        <v>12</v>
      </c>
      <c r="Z104" s="188" t="s">
        <v>780</v>
      </c>
      <c r="AA104" s="187"/>
      <c r="AB104" s="6"/>
      <c r="AC104" s="58"/>
      <c r="AD104" s="58"/>
      <c r="AE104" s="58"/>
      <c r="AF104" s="58"/>
      <c r="AG104" s="58"/>
      <c r="AH104" s="58"/>
      <c r="AI104" s="58"/>
      <c r="AJ104" s="58"/>
    </row>
    <row r="105" spans="1:36" x14ac:dyDescent="0.3">
      <c r="A105">
        <v>123</v>
      </c>
      <c r="B105" s="48">
        <v>3531</v>
      </c>
      <c r="C105" s="38" t="s">
        <v>577</v>
      </c>
      <c r="D105" s="38">
        <v>2003</v>
      </c>
      <c r="E105" s="20">
        <v>10</v>
      </c>
      <c r="F105" s="290" t="s">
        <v>817</v>
      </c>
      <c r="G105" s="22" t="s">
        <v>784</v>
      </c>
      <c r="H105" s="22" t="s">
        <v>772</v>
      </c>
      <c r="I105" s="22"/>
      <c r="J105" s="128">
        <v>2</v>
      </c>
      <c r="K105" s="128"/>
      <c r="L105" s="128"/>
      <c r="M105" s="85"/>
      <c r="N105" s="631" t="s">
        <v>819</v>
      </c>
      <c r="O105" s="22"/>
      <c r="P105" s="22"/>
      <c r="Q105" s="22" t="s">
        <v>797</v>
      </c>
      <c r="R105" s="22" t="s">
        <v>797</v>
      </c>
      <c r="S105" s="33">
        <v>12</v>
      </c>
      <c r="T105" s="39" t="s">
        <v>596</v>
      </c>
      <c r="U105" s="22"/>
      <c r="V105" s="22"/>
      <c r="W105" s="22" t="s">
        <v>797</v>
      </c>
      <c r="X105" s="22" t="s">
        <v>797</v>
      </c>
      <c r="Y105" s="89">
        <v>12</v>
      </c>
      <c r="Z105" s="188" t="s">
        <v>780</v>
      </c>
      <c r="AA105" s="187"/>
      <c r="AB105" s="6"/>
      <c r="AC105" s="58"/>
      <c r="AD105" s="58"/>
      <c r="AE105" s="58"/>
      <c r="AF105" s="58"/>
      <c r="AG105" s="58"/>
      <c r="AH105" s="58"/>
      <c r="AI105" s="58"/>
      <c r="AJ105" s="58"/>
    </row>
    <row r="106" spans="1:36" x14ac:dyDescent="0.3">
      <c r="A106">
        <v>124</v>
      </c>
      <c r="B106" s="48">
        <v>3531</v>
      </c>
      <c r="C106" s="38" t="s">
        <v>577</v>
      </c>
      <c r="D106" s="38">
        <v>2003</v>
      </c>
      <c r="E106" s="20">
        <v>10</v>
      </c>
      <c r="F106" s="290" t="s">
        <v>817</v>
      </c>
      <c r="G106" s="22" t="s">
        <v>784</v>
      </c>
      <c r="H106" s="22" t="s">
        <v>778</v>
      </c>
      <c r="I106" s="22"/>
      <c r="J106" s="128">
        <v>2</v>
      </c>
      <c r="K106" s="128"/>
      <c r="L106" s="128"/>
      <c r="M106" s="85"/>
      <c r="N106" s="631" t="s">
        <v>819</v>
      </c>
      <c r="O106" s="22"/>
      <c r="P106" s="22"/>
      <c r="Q106" s="22" t="s">
        <v>797</v>
      </c>
      <c r="R106" s="22" t="s">
        <v>797</v>
      </c>
      <c r="S106" s="33">
        <v>12</v>
      </c>
      <c r="T106" s="39" t="s">
        <v>596</v>
      </c>
      <c r="U106" s="22"/>
      <c r="V106" s="22"/>
      <c r="W106" s="22" t="s">
        <v>797</v>
      </c>
      <c r="X106" s="22" t="s">
        <v>797</v>
      </c>
      <c r="Y106" s="89">
        <v>12</v>
      </c>
      <c r="Z106" s="188" t="s">
        <v>780</v>
      </c>
      <c r="AA106" s="187"/>
      <c r="AB106" s="6"/>
      <c r="AC106" s="58"/>
      <c r="AD106" s="58"/>
      <c r="AE106" s="58"/>
      <c r="AF106" s="58"/>
      <c r="AG106" s="58"/>
      <c r="AH106" s="58"/>
      <c r="AI106" s="58"/>
      <c r="AJ106" s="58"/>
    </row>
    <row r="107" spans="1:36" ht="17.25" thickBot="1" x14ac:dyDescent="0.35">
      <c r="A107">
        <v>125</v>
      </c>
      <c r="B107" s="257">
        <v>3531</v>
      </c>
      <c r="C107" s="68" t="s">
        <v>577</v>
      </c>
      <c r="D107" s="68">
        <v>2003</v>
      </c>
      <c r="E107" s="52">
        <v>10</v>
      </c>
      <c r="F107" s="282" t="s">
        <v>817</v>
      </c>
      <c r="G107" s="29" t="s">
        <v>784</v>
      </c>
      <c r="H107" s="29" t="s">
        <v>794</v>
      </c>
      <c r="I107" s="29"/>
      <c r="J107" s="131">
        <v>2</v>
      </c>
      <c r="K107" s="131"/>
      <c r="L107" s="131"/>
      <c r="M107" s="35"/>
      <c r="N107" s="632" t="s">
        <v>819</v>
      </c>
      <c r="O107" s="29"/>
      <c r="P107" s="29"/>
      <c r="Q107" s="29" t="s">
        <v>797</v>
      </c>
      <c r="R107" s="29" t="s">
        <v>797</v>
      </c>
      <c r="S107" s="30">
        <v>12</v>
      </c>
      <c r="T107" s="37" t="s">
        <v>596</v>
      </c>
      <c r="U107" s="29"/>
      <c r="V107" s="29"/>
      <c r="W107" s="29" t="s">
        <v>797</v>
      </c>
      <c r="X107" s="29" t="s">
        <v>797</v>
      </c>
      <c r="Y107" s="299">
        <v>12</v>
      </c>
      <c r="Z107" s="190" t="s">
        <v>780</v>
      </c>
      <c r="AA107" s="184"/>
      <c r="AB107" s="6"/>
      <c r="AC107" s="58"/>
      <c r="AD107" s="58"/>
      <c r="AE107" s="58"/>
      <c r="AF107" s="58"/>
      <c r="AG107" s="58"/>
      <c r="AH107" s="58"/>
      <c r="AI107" s="58"/>
      <c r="AJ107" s="58"/>
    </row>
    <row r="108" spans="1:36" x14ac:dyDescent="0.3">
      <c r="A108">
        <v>126</v>
      </c>
      <c r="B108" s="77">
        <v>1961</v>
      </c>
      <c r="C108" s="38" t="s">
        <v>1692</v>
      </c>
      <c r="D108" s="38">
        <v>2003</v>
      </c>
      <c r="E108" s="20">
        <v>10</v>
      </c>
      <c r="F108" s="22" t="s">
        <v>820</v>
      </c>
      <c r="G108" s="22"/>
      <c r="H108" s="22"/>
      <c r="I108" s="22" t="s">
        <v>1693</v>
      </c>
      <c r="J108" s="128">
        <v>1</v>
      </c>
      <c r="K108" s="128"/>
      <c r="L108" s="128">
        <v>1</v>
      </c>
      <c r="M108" s="85">
        <v>1</v>
      </c>
      <c r="N108" s="23" t="s">
        <v>19</v>
      </c>
      <c r="O108" s="22"/>
      <c r="P108" s="22"/>
      <c r="Q108" s="22">
        <v>1.6</v>
      </c>
      <c r="R108" s="22" t="s">
        <v>1633</v>
      </c>
      <c r="S108" s="33">
        <v>16</v>
      </c>
      <c r="T108" s="39" t="s">
        <v>791</v>
      </c>
      <c r="U108" s="22"/>
      <c r="V108" s="22"/>
      <c r="W108" s="22">
        <v>2.6</v>
      </c>
      <c r="X108" s="187" t="s">
        <v>1634</v>
      </c>
      <c r="Y108" s="187">
        <v>19</v>
      </c>
      <c r="Z108" s="188">
        <v>5.0000000000000001E-3</v>
      </c>
      <c r="AA108" s="187"/>
      <c r="AB108" s="6"/>
      <c r="AC108" s="58"/>
      <c r="AD108" s="58"/>
      <c r="AE108" s="58"/>
      <c r="AF108" s="58"/>
      <c r="AG108" s="58"/>
      <c r="AH108" s="58"/>
      <c r="AI108" s="58"/>
      <c r="AJ108" s="58"/>
    </row>
    <row r="109" spans="1:36" x14ac:dyDescent="0.3">
      <c r="A109">
        <v>127</v>
      </c>
      <c r="B109" s="77">
        <v>1961</v>
      </c>
      <c r="C109" s="38" t="s">
        <v>578</v>
      </c>
      <c r="D109" s="38">
        <v>2003</v>
      </c>
      <c r="E109" s="20">
        <v>10</v>
      </c>
      <c r="F109" s="22" t="s">
        <v>1638</v>
      </c>
      <c r="G109" s="22" t="s">
        <v>784</v>
      </c>
      <c r="H109" s="22"/>
      <c r="I109" s="22" t="s">
        <v>821</v>
      </c>
      <c r="J109" s="128">
        <v>2</v>
      </c>
      <c r="K109" s="128"/>
      <c r="L109" s="128">
        <v>1</v>
      </c>
      <c r="M109" s="85">
        <v>1</v>
      </c>
      <c r="N109" s="23" t="s">
        <v>19</v>
      </c>
      <c r="O109" s="22"/>
      <c r="P109" s="22"/>
      <c r="Q109" s="22">
        <v>47.3</v>
      </c>
      <c r="R109" s="22" t="s">
        <v>1635</v>
      </c>
      <c r="S109" s="33">
        <v>16</v>
      </c>
      <c r="T109" s="39" t="s">
        <v>791</v>
      </c>
      <c r="U109" s="22"/>
      <c r="V109" s="22"/>
      <c r="W109" s="22">
        <v>78.7</v>
      </c>
      <c r="X109" s="187" t="s">
        <v>1636</v>
      </c>
      <c r="Y109" s="187">
        <v>19</v>
      </c>
      <c r="Z109" s="188">
        <v>3.7999999999999999E-2</v>
      </c>
      <c r="AA109" s="187"/>
      <c r="AB109" s="6"/>
      <c r="AC109" s="58"/>
      <c r="AD109" s="58"/>
      <c r="AE109" s="58"/>
      <c r="AF109" s="58"/>
      <c r="AG109" s="58"/>
      <c r="AH109" s="58"/>
      <c r="AI109" s="58"/>
      <c r="AJ109" s="58"/>
    </row>
    <row r="110" spans="1:36" ht="17.25" thickBot="1" x14ac:dyDescent="0.35">
      <c r="A110">
        <v>128</v>
      </c>
      <c r="B110" s="78">
        <v>1961</v>
      </c>
      <c r="C110" s="68" t="s">
        <v>578</v>
      </c>
      <c r="D110" s="68">
        <v>2003</v>
      </c>
      <c r="E110" s="52">
        <v>10</v>
      </c>
      <c r="F110" s="29" t="s">
        <v>1637</v>
      </c>
      <c r="G110" s="29" t="s">
        <v>784</v>
      </c>
      <c r="H110" s="29" t="s">
        <v>822</v>
      </c>
      <c r="I110" s="29"/>
      <c r="J110" s="131">
        <v>2</v>
      </c>
      <c r="K110" s="131"/>
      <c r="L110" s="131">
        <v>0</v>
      </c>
      <c r="M110" s="35" t="s">
        <v>1639</v>
      </c>
      <c r="N110" s="36" t="s">
        <v>19</v>
      </c>
      <c r="O110" s="29"/>
      <c r="P110" s="29"/>
      <c r="Q110" s="29">
        <v>15.5</v>
      </c>
      <c r="R110" s="29"/>
      <c r="S110" s="30">
        <v>16</v>
      </c>
      <c r="T110" s="37" t="s">
        <v>791</v>
      </c>
      <c r="U110" s="29"/>
      <c r="V110" s="29"/>
      <c r="W110" s="29">
        <v>29.4</v>
      </c>
      <c r="X110" s="184"/>
      <c r="Y110" s="184">
        <v>19</v>
      </c>
      <c r="Z110" s="190">
        <v>2.5000000000000001E-2</v>
      </c>
      <c r="AA110" s="184"/>
      <c r="AB110" s="6"/>
      <c r="AC110" s="58"/>
      <c r="AD110" s="58"/>
      <c r="AE110" s="58"/>
      <c r="AF110" s="58"/>
      <c r="AG110" s="58"/>
      <c r="AH110" s="58"/>
      <c r="AI110" s="58"/>
      <c r="AJ110" s="58"/>
    </row>
    <row r="111" spans="1:36" x14ac:dyDescent="0.3">
      <c r="A111">
        <v>129</v>
      </c>
      <c r="B111" s="77">
        <v>4560</v>
      </c>
      <c r="C111" s="38" t="s">
        <v>617</v>
      </c>
      <c r="D111" s="38">
        <v>2017</v>
      </c>
      <c r="E111" s="20">
        <v>10</v>
      </c>
      <c r="F111" s="22" t="s">
        <v>829</v>
      </c>
      <c r="G111" s="22" t="s">
        <v>766</v>
      </c>
      <c r="H111" s="22" t="s">
        <v>826</v>
      </c>
      <c r="I111" s="22"/>
      <c r="J111" s="128">
        <v>1</v>
      </c>
      <c r="K111" s="128"/>
      <c r="L111" s="128">
        <v>1</v>
      </c>
      <c r="M111" s="85">
        <v>1</v>
      </c>
      <c r="N111" s="23" t="s">
        <v>19</v>
      </c>
      <c r="O111" s="22"/>
      <c r="P111" s="22"/>
      <c r="Q111" s="22">
        <v>38</v>
      </c>
      <c r="R111" s="22">
        <v>25</v>
      </c>
      <c r="S111" s="33">
        <v>24</v>
      </c>
      <c r="T111" s="39" t="s">
        <v>813</v>
      </c>
      <c r="U111" s="22"/>
      <c r="V111" s="22"/>
      <c r="W111" s="22">
        <v>38</v>
      </c>
      <c r="X111" s="187">
        <v>23</v>
      </c>
      <c r="Y111" s="187">
        <v>23</v>
      </c>
      <c r="Z111" s="188" t="s">
        <v>1600</v>
      </c>
      <c r="AA111" s="187"/>
      <c r="AB111" s="6"/>
      <c r="AC111" s="58"/>
      <c r="AD111" s="58"/>
      <c r="AE111" s="58"/>
      <c r="AF111" s="58"/>
      <c r="AG111" s="58"/>
      <c r="AH111" s="58"/>
      <c r="AI111" s="58"/>
      <c r="AJ111" s="58"/>
    </row>
    <row r="112" spans="1:36" x14ac:dyDescent="0.3">
      <c r="A112">
        <v>130</v>
      </c>
      <c r="B112" s="77">
        <v>4560</v>
      </c>
      <c r="C112" s="38" t="s">
        <v>617</v>
      </c>
      <c r="D112" s="38">
        <v>2017</v>
      </c>
      <c r="E112" s="20">
        <v>10</v>
      </c>
      <c r="F112" s="22" t="s">
        <v>829</v>
      </c>
      <c r="G112" s="22" t="s">
        <v>766</v>
      </c>
      <c r="H112" s="22" t="s">
        <v>822</v>
      </c>
      <c r="I112" s="22"/>
      <c r="J112" s="128">
        <v>1</v>
      </c>
      <c r="K112" s="128"/>
      <c r="L112" s="128">
        <v>1</v>
      </c>
      <c r="M112" s="85">
        <v>1</v>
      </c>
      <c r="N112" s="23" t="s">
        <v>19</v>
      </c>
      <c r="O112" s="22"/>
      <c r="P112" s="22"/>
      <c r="Q112" s="22">
        <v>26</v>
      </c>
      <c r="R112" s="22">
        <v>18</v>
      </c>
      <c r="S112" s="33">
        <v>24</v>
      </c>
      <c r="T112" s="39" t="s">
        <v>813</v>
      </c>
      <c r="U112" s="22"/>
      <c r="V112" s="22"/>
      <c r="W112" s="22">
        <v>31</v>
      </c>
      <c r="X112" s="187">
        <v>23</v>
      </c>
      <c r="Y112" s="187">
        <v>24</v>
      </c>
      <c r="Z112" s="188" t="s">
        <v>1600</v>
      </c>
      <c r="AA112" s="187"/>
      <c r="AB112" s="6"/>
      <c r="AC112" s="58"/>
      <c r="AD112" s="58"/>
      <c r="AE112" s="58"/>
      <c r="AF112" s="58"/>
      <c r="AG112" s="58"/>
      <c r="AH112" s="58"/>
      <c r="AI112" s="58"/>
      <c r="AJ112" s="58"/>
    </row>
    <row r="113" spans="1:36" x14ac:dyDescent="0.3">
      <c r="A113">
        <v>131</v>
      </c>
      <c r="B113" s="77">
        <v>4560</v>
      </c>
      <c r="C113" s="38" t="s">
        <v>617</v>
      </c>
      <c r="D113" s="38">
        <v>2017</v>
      </c>
      <c r="E113" s="20">
        <v>10</v>
      </c>
      <c r="F113" s="22" t="s">
        <v>829</v>
      </c>
      <c r="G113" s="22" t="s">
        <v>766</v>
      </c>
      <c r="H113" s="22" t="s">
        <v>827</v>
      </c>
      <c r="I113" s="22"/>
      <c r="J113" s="128">
        <v>1</v>
      </c>
      <c r="K113" s="128"/>
      <c r="L113" s="128"/>
      <c r="M113" s="85"/>
      <c r="N113" s="23" t="s">
        <v>19</v>
      </c>
      <c r="O113" s="22"/>
      <c r="P113" s="22"/>
      <c r="Q113" s="22">
        <v>15</v>
      </c>
      <c r="R113" s="22">
        <v>17</v>
      </c>
      <c r="S113" s="33">
        <v>24</v>
      </c>
      <c r="T113" s="39" t="s">
        <v>813</v>
      </c>
      <c r="U113" s="22"/>
      <c r="V113" s="22"/>
      <c r="W113" s="22">
        <v>19</v>
      </c>
      <c r="X113" s="187">
        <v>19</v>
      </c>
      <c r="Y113" s="187">
        <v>24</v>
      </c>
      <c r="Z113" s="188" t="s">
        <v>1600</v>
      </c>
      <c r="AA113" s="187"/>
      <c r="AB113" s="6"/>
      <c r="AC113" s="58"/>
      <c r="AD113" s="58"/>
      <c r="AE113" s="58"/>
      <c r="AF113" s="58"/>
      <c r="AG113" s="58"/>
      <c r="AH113" s="58"/>
      <c r="AI113" s="58"/>
      <c r="AJ113" s="58"/>
    </row>
    <row r="114" spans="1:36" ht="17.25" thickBot="1" x14ac:dyDescent="0.35">
      <c r="A114">
        <v>132</v>
      </c>
      <c r="B114" s="78">
        <v>4560</v>
      </c>
      <c r="C114" s="68" t="s">
        <v>617</v>
      </c>
      <c r="D114" s="68">
        <v>2017</v>
      </c>
      <c r="E114" s="52">
        <v>10</v>
      </c>
      <c r="F114" s="29" t="s">
        <v>829</v>
      </c>
      <c r="G114" s="29" t="s">
        <v>766</v>
      </c>
      <c r="H114" s="29" t="s">
        <v>828</v>
      </c>
      <c r="I114" s="29"/>
      <c r="J114" s="131">
        <v>1</v>
      </c>
      <c r="K114" s="131"/>
      <c r="L114" s="131"/>
      <c r="M114" s="35"/>
      <c r="N114" s="36" t="s">
        <v>19</v>
      </c>
      <c r="O114" s="29"/>
      <c r="P114" s="29"/>
      <c r="Q114" s="29">
        <v>11</v>
      </c>
      <c r="R114" s="29">
        <v>16</v>
      </c>
      <c r="S114" s="30">
        <v>24</v>
      </c>
      <c r="T114" s="37" t="s">
        <v>813</v>
      </c>
      <c r="U114" s="29"/>
      <c r="V114" s="29"/>
      <c r="W114" s="29">
        <v>13</v>
      </c>
      <c r="X114" s="184">
        <v>12</v>
      </c>
      <c r="Y114" s="184">
        <v>24</v>
      </c>
      <c r="Z114" s="190" t="s">
        <v>1600</v>
      </c>
      <c r="AA114" s="184"/>
      <c r="AB114" s="6"/>
      <c r="AC114" s="58"/>
      <c r="AD114" s="58"/>
      <c r="AE114" s="58"/>
      <c r="AF114" s="58"/>
      <c r="AG114" s="58"/>
      <c r="AH114" s="58"/>
      <c r="AI114" s="58"/>
      <c r="AJ114" s="58"/>
    </row>
    <row r="115" spans="1:36" x14ac:dyDescent="0.3">
      <c r="A115">
        <v>133</v>
      </c>
      <c r="B115" s="48">
        <v>228</v>
      </c>
      <c r="C115" s="38" t="s">
        <v>1775</v>
      </c>
      <c r="D115" s="38">
        <v>2017</v>
      </c>
      <c r="E115" s="20">
        <v>9</v>
      </c>
      <c r="F115" s="176" t="s">
        <v>2404</v>
      </c>
      <c r="G115" s="176" t="s">
        <v>2404</v>
      </c>
      <c r="H115" s="22" t="s">
        <v>2405</v>
      </c>
      <c r="I115" s="22"/>
      <c r="J115" s="25" t="s">
        <v>868</v>
      </c>
      <c r="K115" s="141">
        <v>3</v>
      </c>
      <c r="L115" s="141"/>
      <c r="M115" s="141">
        <v>0</v>
      </c>
      <c r="N115" s="23" t="s">
        <v>2331</v>
      </c>
      <c r="O115" s="22"/>
      <c r="P115" s="22"/>
      <c r="Q115" s="22" t="s">
        <v>2406</v>
      </c>
      <c r="R115" s="193" t="s">
        <v>2407</v>
      </c>
      <c r="S115" s="633">
        <v>55</v>
      </c>
      <c r="T115" s="39" t="s">
        <v>2332</v>
      </c>
      <c r="U115" s="22"/>
      <c r="V115" s="22"/>
      <c r="W115" s="22" t="s">
        <v>2408</v>
      </c>
      <c r="X115" s="22" t="s">
        <v>2409</v>
      </c>
      <c r="Y115" s="22">
        <v>60</v>
      </c>
      <c r="Z115" s="268">
        <v>6.7000000000000004E-2</v>
      </c>
      <c r="AA115" s="44"/>
      <c r="AB115" s="6"/>
      <c r="AC115" s="58"/>
      <c r="AD115" s="58"/>
      <c r="AE115" s="58"/>
      <c r="AF115" s="58"/>
      <c r="AG115" s="58"/>
      <c r="AH115" s="58"/>
      <c r="AI115" s="58"/>
      <c r="AJ115" s="58"/>
    </row>
    <row r="116" spans="1:36" x14ac:dyDescent="0.3">
      <c r="A116">
        <v>134</v>
      </c>
      <c r="B116" s="417">
        <v>228</v>
      </c>
      <c r="C116" s="40" t="s">
        <v>1775</v>
      </c>
      <c r="D116" s="40">
        <v>2017</v>
      </c>
      <c r="E116" s="41">
        <v>9</v>
      </c>
      <c r="F116" s="329" t="s">
        <v>2410</v>
      </c>
      <c r="G116" s="329" t="s">
        <v>2410</v>
      </c>
      <c r="H116" s="21" t="s">
        <v>2405</v>
      </c>
      <c r="I116" s="51"/>
      <c r="J116" s="25"/>
      <c r="K116" s="54">
        <v>0</v>
      </c>
      <c r="L116" s="54"/>
      <c r="M116" s="54">
        <v>0</v>
      </c>
      <c r="N116" s="34" t="s">
        <v>2331</v>
      </c>
      <c r="O116" s="21"/>
      <c r="P116" s="21"/>
      <c r="Q116" s="21"/>
      <c r="R116" s="21"/>
      <c r="S116" s="634">
        <v>55</v>
      </c>
      <c r="T116" s="26" t="s">
        <v>2332</v>
      </c>
      <c r="U116" s="21"/>
      <c r="V116" s="21"/>
      <c r="W116" s="21"/>
      <c r="X116" s="21"/>
      <c r="Y116" s="21">
        <v>60</v>
      </c>
      <c r="Z116" s="76"/>
      <c r="AA116" s="137"/>
      <c r="AB116" s="6"/>
      <c r="AC116" s="58"/>
      <c r="AD116" s="58"/>
      <c r="AE116" s="58"/>
      <c r="AF116" s="58"/>
      <c r="AG116" s="58"/>
      <c r="AH116" s="58"/>
      <c r="AI116" s="58"/>
      <c r="AJ116" s="58"/>
    </row>
    <row r="117" spans="1:36" x14ac:dyDescent="0.3">
      <c r="A117">
        <v>135</v>
      </c>
      <c r="B117" s="417">
        <v>228</v>
      </c>
      <c r="C117" s="40" t="s">
        <v>1775</v>
      </c>
      <c r="D117" s="40">
        <v>2017</v>
      </c>
      <c r="E117" s="41">
        <v>9</v>
      </c>
      <c r="F117" s="329" t="s">
        <v>2411</v>
      </c>
      <c r="G117" s="329" t="s">
        <v>2411</v>
      </c>
      <c r="H117" s="21" t="s">
        <v>2405</v>
      </c>
      <c r="I117" s="51"/>
      <c r="J117" s="25"/>
      <c r="K117" s="54">
        <v>0</v>
      </c>
      <c r="L117" s="54"/>
      <c r="M117" s="54">
        <v>0</v>
      </c>
      <c r="N117" s="34" t="s">
        <v>2331</v>
      </c>
      <c r="O117" s="21"/>
      <c r="P117" s="21"/>
      <c r="Q117" s="21"/>
      <c r="R117" s="21"/>
      <c r="S117" s="634">
        <v>55</v>
      </c>
      <c r="T117" s="26" t="s">
        <v>2332</v>
      </c>
      <c r="U117" s="21"/>
      <c r="V117" s="21"/>
      <c r="W117" s="21"/>
      <c r="X117" s="21"/>
      <c r="Y117" s="21">
        <v>60</v>
      </c>
      <c r="Z117" s="76"/>
      <c r="AA117" s="137"/>
      <c r="AB117" s="6"/>
      <c r="AC117" s="58"/>
      <c r="AD117" s="58"/>
      <c r="AE117" s="58"/>
      <c r="AF117" s="58"/>
      <c r="AG117" s="58"/>
      <c r="AH117" s="58"/>
      <c r="AI117" s="58"/>
      <c r="AJ117" s="58"/>
    </row>
    <row r="118" spans="1:36" x14ac:dyDescent="0.3">
      <c r="A118">
        <v>136</v>
      </c>
      <c r="B118" s="417">
        <v>228</v>
      </c>
      <c r="C118" s="40" t="s">
        <v>1775</v>
      </c>
      <c r="D118" s="40">
        <v>2017</v>
      </c>
      <c r="E118" s="41">
        <v>9</v>
      </c>
      <c r="F118" s="176" t="s">
        <v>2412</v>
      </c>
      <c r="G118" s="329" t="s">
        <v>2412</v>
      </c>
      <c r="H118" s="21" t="s">
        <v>2405</v>
      </c>
      <c r="I118" s="51"/>
      <c r="J118" s="25"/>
      <c r="K118" s="54">
        <v>0</v>
      </c>
      <c r="L118" s="54"/>
      <c r="M118" s="54">
        <v>0</v>
      </c>
      <c r="N118" s="34" t="s">
        <v>2331</v>
      </c>
      <c r="O118" s="21"/>
      <c r="P118" s="21"/>
      <c r="Q118" s="21"/>
      <c r="R118" s="21"/>
      <c r="S118" s="634">
        <v>55</v>
      </c>
      <c r="T118" s="26" t="s">
        <v>2332</v>
      </c>
      <c r="U118" s="21"/>
      <c r="V118" s="21"/>
      <c r="W118" s="21"/>
      <c r="X118" s="21"/>
      <c r="Y118" s="21">
        <v>60</v>
      </c>
      <c r="Z118" s="76"/>
      <c r="AA118" s="137"/>
      <c r="AB118" s="6"/>
      <c r="AC118" s="58"/>
      <c r="AD118" s="58"/>
      <c r="AE118" s="58"/>
      <c r="AF118" s="58"/>
      <c r="AG118" s="58"/>
      <c r="AH118" s="58"/>
      <c r="AI118" s="58"/>
      <c r="AJ118" s="58"/>
    </row>
    <row r="119" spans="1:36" x14ac:dyDescent="0.3">
      <c r="A119">
        <v>137</v>
      </c>
      <c r="B119" s="417">
        <v>228</v>
      </c>
      <c r="C119" s="40" t="s">
        <v>1775</v>
      </c>
      <c r="D119" s="40">
        <v>2017</v>
      </c>
      <c r="E119" s="41">
        <v>9</v>
      </c>
      <c r="F119" s="440" t="s">
        <v>2413</v>
      </c>
      <c r="G119" s="440" t="s">
        <v>2413</v>
      </c>
      <c r="H119" s="21" t="s">
        <v>2405</v>
      </c>
      <c r="I119" s="21"/>
      <c r="J119" s="25"/>
      <c r="K119" s="54">
        <v>3</v>
      </c>
      <c r="L119" s="54"/>
      <c r="M119" s="54">
        <v>0</v>
      </c>
      <c r="N119" s="34" t="s">
        <v>2331</v>
      </c>
      <c r="O119" s="21"/>
      <c r="P119" s="21"/>
      <c r="Q119" s="21"/>
      <c r="R119" s="21"/>
      <c r="S119" s="634">
        <v>55</v>
      </c>
      <c r="T119" s="26" t="s">
        <v>2332</v>
      </c>
      <c r="U119" s="21"/>
      <c r="V119" s="21"/>
      <c r="W119" s="21"/>
      <c r="X119" s="21"/>
      <c r="Y119" s="21">
        <v>60</v>
      </c>
      <c r="Z119" s="76"/>
      <c r="AA119" s="137"/>
      <c r="AB119" s="6"/>
      <c r="AC119" s="58"/>
      <c r="AD119" s="58"/>
      <c r="AE119" s="58"/>
      <c r="AF119" s="58"/>
      <c r="AG119" s="58"/>
      <c r="AH119" s="58"/>
      <c r="AI119" s="58"/>
      <c r="AJ119" s="58"/>
    </row>
    <row r="120" spans="1:36" x14ac:dyDescent="0.3">
      <c r="A120">
        <v>138</v>
      </c>
      <c r="B120" s="417">
        <v>228</v>
      </c>
      <c r="C120" s="40" t="s">
        <v>1775</v>
      </c>
      <c r="D120" s="40">
        <v>2017</v>
      </c>
      <c r="E120" s="41">
        <v>9</v>
      </c>
      <c r="F120" s="261" t="s">
        <v>2414</v>
      </c>
      <c r="G120" s="261" t="s">
        <v>2414</v>
      </c>
      <c r="H120" s="21" t="s">
        <v>2405</v>
      </c>
      <c r="I120" s="21"/>
      <c r="J120" s="47"/>
      <c r="K120" s="54">
        <v>3</v>
      </c>
      <c r="L120" s="54"/>
      <c r="M120" s="54">
        <v>0</v>
      </c>
      <c r="N120" s="34" t="s">
        <v>2331</v>
      </c>
      <c r="O120" s="21"/>
      <c r="P120" s="21"/>
      <c r="Q120" s="21"/>
      <c r="R120" s="21"/>
      <c r="S120" s="634">
        <v>55</v>
      </c>
      <c r="T120" s="26" t="s">
        <v>2332</v>
      </c>
      <c r="U120" s="21"/>
      <c r="V120" s="21"/>
      <c r="W120" s="21"/>
      <c r="X120" s="21"/>
      <c r="Y120" s="21">
        <v>60</v>
      </c>
      <c r="Z120" s="76"/>
      <c r="AA120" s="137"/>
      <c r="AB120" s="6"/>
      <c r="AC120" s="58"/>
      <c r="AD120" s="58"/>
      <c r="AE120" s="58"/>
      <c r="AF120" s="58"/>
      <c r="AG120" s="58"/>
      <c r="AH120" s="58"/>
      <c r="AI120" s="58"/>
      <c r="AJ120" s="58"/>
    </row>
    <row r="121" spans="1:36" x14ac:dyDescent="0.3">
      <c r="A121">
        <v>139</v>
      </c>
      <c r="B121" s="417">
        <v>228</v>
      </c>
      <c r="C121" s="40" t="s">
        <v>1775</v>
      </c>
      <c r="D121" s="40">
        <v>2017</v>
      </c>
      <c r="E121" s="41">
        <v>9</v>
      </c>
      <c r="F121" s="261" t="s">
        <v>2415</v>
      </c>
      <c r="G121" s="261" t="s">
        <v>2415</v>
      </c>
      <c r="H121" s="21" t="s">
        <v>2405</v>
      </c>
      <c r="I121" s="21"/>
      <c r="J121" s="47"/>
      <c r="K121" s="54">
        <v>3</v>
      </c>
      <c r="L121" s="54"/>
      <c r="M121" s="54">
        <v>0</v>
      </c>
      <c r="N121" s="34" t="s">
        <v>2331</v>
      </c>
      <c r="O121" s="21"/>
      <c r="P121" s="21"/>
      <c r="Q121" s="21"/>
      <c r="R121" s="21"/>
      <c r="S121" s="634">
        <v>55</v>
      </c>
      <c r="T121" s="26" t="s">
        <v>2332</v>
      </c>
      <c r="U121" s="21"/>
      <c r="V121" s="21"/>
      <c r="W121" s="21"/>
      <c r="X121" s="21"/>
      <c r="Y121" s="21">
        <v>60</v>
      </c>
      <c r="Z121" s="76"/>
      <c r="AA121" s="137"/>
      <c r="AB121" s="6"/>
      <c r="AC121" s="58"/>
      <c r="AD121" s="58"/>
      <c r="AE121" s="58"/>
      <c r="AF121" s="58"/>
      <c r="AG121" s="58"/>
      <c r="AH121" s="58"/>
      <c r="AI121" s="58"/>
      <c r="AJ121" s="58"/>
    </row>
    <row r="122" spans="1:36" x14ac:dyDescent="0.3">
      <c r="A122">
        <v>140</v>
      </c>
      <c r="B122" s="417">
        <v>228</v>
      </c>
      <c r="C122" s="40" t="s">
        <v>1775</v>
      </c>
      <c r="D122" s="40">
        <v>2017</v>
      </c>
      <c r="E122" s="41">
        <v>9</v>
      </c>
      <c r="F122" s="440" t="s">
        <v>2416</v>
      </c>
      <c r="G122" s="440" t="s">
        <v>2416</v>
      </c>
      <c r="H122" s="21" t="s">
        <v>2405</v>
      </c>
      <c r="I122" s="21"/>
      <c r="J122" s="47"/>
      <c r="K122" s="54">
        <v>3</v>
      </c>
      <c r="L122" s="54"/>
      <c r="M122" s="54">
        <v>0</v>
      </c>
      <c r="N122" s="34" t="s">
        <v>2331</v>
      </c>
      <c r="O122" s="21"/>
      <c r="P122" s="21"/>
      <c r="Q122" s="21"/>
      <c r="R122" s="21"/>
      <c r="S122" s="634">
        <v>55</v>
      </c>
      <c r="T122" s="26" t="s">
        <v>2332</v>
      </c>
      <c r="U122" s="21"/>
      <c r="V122" s="21"/>
      <c r="W122" s="21"/>
      <c r="X122" s="21"/>
      <c r="Y122" s="21">
        <v>60</v>
      </c>
      <c r="Z122" s="76"/>
      <c r="AA122" s="137"/>
      <c r="AB122" s="6"/>
      <c r="AC122" s="58"/>
      <c r="AD122" s="58"/>
      <c r="AE122" s="58"/>
      <c r="AF122" s="58"/>
      <c r="AG122" s="58"/>
      <c r="AH122" s="58"/>
      <c r="AI122" s="58"/>
      <c r="AJ122" s="58"/>
    </row>
    <row r="123" spans="1:36" x14ac:dyDescent="0.3">
      <c r="A123">
        <v>141</v>
      </c>
      <c r="B123" s="417">
        <v>228</v>
      </c>
      <c r="C123" s="40" t="s">
        <v>1775</v>
      </c>
      <c r="D123" s="40">
        <v>2017</v>
      </c>
      <c r="E123" s="41">
        <v>9</v>
      </c>
      <c r="F123" s="440" t="s">
        <v>2417</v>
      </c>
      <c r="G123" s="440" t="s">
        <v>2417</v>
      </c>
      <c r="H123" s="21" t="s">
        <v>2405</v>
      </c>
      <c r="I123" s="21"/>
      <c r="J123" s="47"/>
      <c r="K123" s="54">
        <v>3</v>
      </c>
      <c r="L123" s="54"/>
      <c r="M123" s="54">
        <v>0</v>
      </c>
      <c r="N123" s="34" t="s">
        <v>2331</v>
      </c>
      <c r="O123" s="21"/>
      <c r="P123" s="21"/>
      <c r="Q123" s="21"/>
      <c r="R123" s="21"/>
      <c r="S123" s="634">
        <v>55</v>
      </c>
      <c r="T123" s="26" t="s">
        <v>2332</v>
      </c>
      <c r="U123" s="21"/>
      <c r="V123" s="21"/>
      <c r="W123" s="21"/>
      <c r="X123" s="21"/>
      <c r="Y123" s="21">
        <v>60</v>
      </c>
      <c r="Z123" s="76"/>
      <c r="AA123" s="137"/>
      <c r="AB123" s="6"/>
      <c r="AC123" s="58"/>
      <c r="AD123" s="58"/>
      <c r="AE123" s="58"/>
      <c r="AF123" s="58"/>
      <c r="AG123" s="58"/>
      <c r="AH123" s="58"/>
      <c r="AI123" s="58"/>
      <c r="AJ123" s="58"/>
    </row>
    <row r="124" spans="1:36" x14ac:dyDescent="0.3">
      <c r="A124">
        <v>142</v>
      </c>
      <c r="B124" s="417">
        <v>228</v>
      </c>
      <c r="C124" s="40" t="s">
        <v>1775</v>
      </c>
      <c r="D124" s="40">
        <v>2017</v>
      </c>
      <c r="E124" s="41">
        <v>9</v>
      </c>
      <c r="F124" s="441" t="s">
        <v>2418</v>
      </c>
      <c r="G124" s="441" t="s">
        <v>2418</v>
      </c>
      <c r="H124" s="21"/>
      <c r="I124" s="21"/>
      <c r="J124" s="47"/>
      <c r="K124" s="54">
        <v>1</v>
      </c>
      <c r="L124" s="54"/>
      <c r="M124" s="54">
        <v>0</v>
      </c>
      <c r="N124" s="34" t="s">
        <v>2331</v>
      </c>
      <c r="O124" s="21"/>
      <c r="P124" s="21"/>
      <c r="Q124" s="21"/>
      <c r="R124" s="21"/>
      <c r="S124" s="634">
        <v>55</v>
      </c>
      <c r="T124" s="26" t="s">
        <v>2332</v>
      </c>
      <c r="U124" s="21"/>
      <c r="V124" s="21"/>
      <c r="W124" s="21"/>
      <c r="X124" s="21"/>
      <c r="Y124" s="21">
        <v>60</v>
      </c>
      <c r="Z124" s="76"/>
      <c r="AA124" s="137"/>
      <c r="AB124" s="6"/>
      <c r="AC124" s="58"/>
      <c r="AD124" s="58"/>
      <c r="AE124" s="58"/>
      <c r="AF124" s="58"/>
      <c r="AG124" s="58"/>
      <c r="AH124" s="58"/>
      <c r="AI124" s="58"/>
      <c r="AJ124" s="58"/>
    </row>
    <row r="125" spans="1:36" x14ac:dyDescent="0.3">
      <c r="A125">
        <v>143</v>
      </c>
      <c r="B125" s="417">
        <v>228</v>
      </c>
      <c r="C125" s="40" t="s">
        <v>1775</v>
      </c>
      <c r="D125" s="40">
        <v>2017</v>
      </c>
      <c r="E125" s="41">
        <v>9</v>
      </c>
      <c r="F125" s="441" t="s">
        <v>2419</v>
      </c>
      <c r="G125" s="441" t="s">
        <v>2419</v>
      </c>
      <c r="H125" s="21"/>
      <c r="I125" s="21"/>
      <c r="J125" s="47"/>
      <c r="K125" s="54">
        <v>1</v>
      </c>
      <c r="L125" s="54"/>
      <c r="M125" s="54">
        <v>0</v>
      </c>
      <c r="N125" s="34" t="s">
        <v>2331</v>
      </c>
      <c r="O125" s="21"/>
      <c r="P125" s="21"/>
      <c r="Q125" s="21"/>
      <c r="R125" s="21"/>
      <c r="S125" s="634">
        <v>55</v>
      </c>
      <c r="T125" s="26" t="s">
        <v>2332</v>
      </c>
      <c r="U125" s="21"/>
      <c r="V125" s="21"/>
      <c r="W125" s="21"/>
      <c r="X125" s="21"/>
      <c r="Y125" s="21">
        <v>60</v>
      </c>
      <c r="Z125" s="76"/>
      <c r="AA125" s="137"/>
      <c r="AB125" s="6"/>
      <c r="AC125" s="58"/>
      <c r="AD125" s="58"/>
      <c r="AE125" s="58"/>
      <c r="AF125" s="58"/>
      <c r="AG125" s="58"/>
      <c r="AH125" s="58"/>
      <c r="AI125" s="58"/>
      <c r="AJ125" s="58"/>
    </row>
    <row r="126" spans="1:36" x14ac:dyDescent="0.3">
      <c r="A126">
        <v>144</v>
      </c>
      <c r="B126" s="417">
        <v>228</v>
      </c>
      <c r="C126" s="40" t="s">
        <v>1775</v>
      </c>
      <c r="D126" s="40">
        <v>2017</v>
      </c>
      <c r="E126" s="41">
        <v>9</v>
      </c>
      <c r="F126" s="441" t="s">
        <v>2420</v>
      </c>
      <c r="G126" s="441" t="s">
        <v>2420</v>
      </c>
      <c r="H126" s="21"/>
      <c r="I126" s="21"/>
      <c r="J126" s="47"/>
      <c r="K126" s="54">
        <v>1</v>
      </c>
      <c r="L126" s="54"/>
      <c r="M126" s="54">
        <v>0</v>
      </c>
      <c r="N126" s="34" t="s">
        <v>2331</v>
      </c>
      <c r="O126" s="21"/>
      <c r="P126" s="21"/>
      <c r="Q126" s="21"/>
      <c r="R126" s="21"/>
      <c r="S126" s="634">
        <v>55</v>
      </c>
      <c r="T126" s="26" t="s">
        <v>2332</v>
      </c>
      <c r="U126" s="21"/>
      <c r="V126" s="21"/>
      <c r="W126" s="21"/>
      <c r="X126" s="21"/>
      <c r="Y126" s="21">
        <v>60</v>
      </c>
      <c r="Z126" s="76"/>
      <c r="AA126" s="137"/>
      <c r="AB126" s="6"/>
      <c r="AC126" s="58"/>
      <c r="AD126" s="58"/>
      <c r="AE126" s="58"/>
      <c r="AF126" s="58"/>
      <c r="AG126" s="58"/>
      <c r="AH126" s="58"/>
      <c r="AI126" s="58"/>
      <c r="AJ126" s="58"/>
    </row>
    <row r="127" spans="1:36" x14ac:dyDescent="0.3">
      <c r="A127">
        <v>145</v>
      </c>
      <c r="B127" s="417">
        <v>228</v>
      </c>
      <c r="C127" s="40" t="s">
        <v>1775</v>
      </c>
      <c r="D127" s="40">
        <v>2017</v>
      </c>
      <c r="E127" s="41">
        <v>9</v>
      </c>
      <c r="F127" s="441" t="s">
        <v>2421</v>
      </c>
      <c r="G127" s="441" t="s">
        <v>2421</v>
      </c>
      <c r="H127" s="21"/>
      <c r="I127" s="51"/>
      <c r="J127" s="47"/>
      <c r="K127" s="54">
        <v>1</v>
      </c>
      <c r="L127" s="54"/>
      <c r="M127" s="54">
        <v>0</v>
      </c>
      <c r="N127" s="34" t="s">
        <v>2331</v>
      </c>
      <c r="O127" s="21"/>
      <c r="P127" s="21"/>
      <c r="Q127" s="21"/>
      <c r="R127" s="21"/>
      <c r="S127" s="634">
        <v>55</v>
      </c>
      <c r="T127" s="26" t="s">
        <v>2332</v>
      </c>
      <c r="U127" s="21"/>
      <c r="V127" s="21"/>
      <c r="W127" s="21"/>
      <c r="X127" s="21"/>
      <c r="Y127" s="21">
        <v>60</v>
      </c>
      <c r="Z127" s="76"/>
      <c r="AA127" s="137"/>
      <c r="AB127" s="6"/>
      <c r="AC127" s="58"/>
      <c r="AD127" s="58"/>
      <c r="AE127" s="58"/>
      <c r="AF127" s="58"/>
      <c r="AG127" s="58"/>
      <c r="AH127" s="58"/>
      <c r="AI127" s="58"/>
      <c r="AJ127" s="58"/>
    </row>
    <row r="128" spans="1:36" x14ac:dyDescent="0.3">
      <c r="A128">
        <v>146</v>
      </c>
      <c r="B128" s="417">
        <v>228</v>
      </c>
      <c r="C128" s="40" t="s">
        <v>1775</v>
      </c>
      <c r="D128" s="40">
        <v>2017</v>
      </c>
      <c r="E128" s="41">
        <v>9</v>
      </c>
      <c r="F128" s="441" t="s">
        <v>2422</v>
      </c>
      <c r="G128" s="441" t="s">
        <v>2422</v>
      </c>
      <c r="H128" s="21"/>
      <c r="I128" s="51"/>
      <c r="J128" s="47"/>
      <c r="K128" s="54">
        <v>1</v>
      </c>
      <c r="L128" s="54"/>
      <c r="M128" s="54">
        <v>0</v>
      </c>
      <c r="N128" s="34" t="s">
        <v>2331</v>
      </c>
      <c r="O128" s="21"/>
      <c r="P128" s="21"/>
      <c r="Q128" s="21"/>
      <c r="R128" s="21"/>
      <c r="S128" s="634">
        <v>55</v>
      </c>
      <c r="T128" s="26" t="s">
        <v>2332</v>
      </c>
      <c r="U128" s="21"/>
      <c r="V128" s="21"/>
      <c r="W128" s="21"/>
      <c r="X128" s="21"/>
      <c r="Y128" s="21">
        <v>60</v>
      </c>
      <c r="Z128" s="76"/>
      <c r="AA128" s="137"/>
      <c r="AB128" s="6"/>
      <c r="AC128" s="58"/>
      <c r="AD128" s="58"/>
      <c r="AE128" s="58"/>
      <c r="AF128" s="58"/>
      <c r="AG128" s="58"/>
      <c r="AH128" s="58"/>
      <c r="AI128" s="58"/>
      <c r="AJ128" s="58"/>
    </row>
    <row r="129" spans="1:36" x14ac:dyDescent="0.3">
      <c r="A129">
        <v>147</v>
      </c>
      <c r="B129" s="417">
        <v>228</v>
      </c>
      <c r="C129" s="40" t="s">
        <v>1775</v>
      </c>
      <c r="D129" s="40">
        <v>2017</v>
      </c>
      <c r="E129" s="41">
        <v>9</v>
      </c>
      <c r="F129" s="441" t="s">
        <v>2423</v>
      </c>
      <c r="G129" s="441" t="s">
        <v>2423</v>
      </c>
      <c r="H129" s="21"/>
      <c r="I129" s="51"/>
      <c r="J129" s="47"/>
      <c r="K129" s="54">
        <v>1</v>
      </c>
      <c r="L129" s="54"/>
      <c r="M129" s="54">
        <v>0</v>
      </c>
      <c r="N129" s="34" t="s">
        <v>2331</v>
      </c>
      <c r="O129" s="21"/>
      <c r="P129" s="21"/>
      <c r="Q129" s="21"/>
      <c r="R129" s="21"/>
      <c r="S129" s="634">
        <v>55</v>
      </c>
      <c r="T129" s="26" t="s">
        <v>2332</v>
      </c>
      <c r="U129" s="21"/>
      <c r="V129" s="21"/>
      <c r="W129" s="21"/>
      <c r="X129" s="21"/>
      <c r="Y129" s="21">
        <v>60</v>
      </c>
      <c r="Z129" s="76"/>
      <c r="AA129" s="137"/>
      <c r="AB129" s="6"/>
      <c r="AC129" s="58"/>
      <c r="AD129" s="58"/>
      <c r="AE129" s="58"/>
      <c r="AF129" s="58"/>
      <c r="AG129" s="58"/>
      <c r="AH129" s="58"/>
      <c r="AI129" s="58"/>
      <c r="AJ129" s="58"/>
    </row>
    <row r="130" spans="1:36" x14ac:dyDescent="0.3">
      <c r="A130">
        <v>148</v>
      </c>
      <c r="B130" s="417">
        <v>228</v>
      </c>
      <c r="C130" s="40" t="s">
        <v>1775</v>
      </c>
      <c r="D130" s="40">
        <v>2017</v>
      </c>
      <c r="E130" s="41">
        <v>9</v>
      </c>
      <c r="F130" s="441" t="s">
        <v>2424</v>
      </c>
      <c r="G130" s="441" t="s">
        <v>2424</v>
      </c>
      <c r="H130" s="21"/>
      <c r="I130" s="51"/>
      <c r="J130" s="47"/>
      <c r="K130" s="54">
        <v>1</v>
      </c>
      <c r="L130" s="54"/>
      <c r="M130" s="54">
        <v>0</v>
      </c>
      <c r="N130" s="34" t="s">
        <v>2331</v>
      </c>
      <c r="O130" s="21"/>
      <c r="P130" s="21"/>
      <c r="Q130" s="21"/>
      <c r="R130" s="21"/>
      <c r="S130" s="634">
        <v>55</v>
      </c>
      <c r="T130" s="26" t="s">
        <v>2332</v>
      </c>
      <c r="U130" s="21"/>
      <c r="V130" s="21"/>
      <c r="W130" s="21"/>
      <c r="X130" s="21"/>
      <c r="Y130" s="21">
        <v>60</v>
      </c>
      <c r="Z130" s="76"/>
      <c r="AA130" s="137"/>
      <c r="AB130" s="6"/>
      <c r="AC130" s="58"/>
      <c r="AD130" s="58"/>
      <c r="AE130" s="58"/>
      <c r="AF130" s="58"/>
      <c r="AG130" s="58"/>
      <c r="AH130" s="58"/>
      <c r="AI130" s="58"/>
      <c r="AJ130" s="58"/>
    </row>
    <row r="131" spans="1:36" x14ac:dyDescent="0.3">
      <c r="A131">
        <v>149</v>
      </c>
      <c r="B131" s="417">
        <v>228</v>
      </c>
      <c r="C131" s="40" t="s">
        <v>1775</v>
      </c>
      <c r="D131" s="40">
        <v>2017</v>
      </c>
      <c r="E131" s="41">
        <v>9</v>
      </c>
      <c r="F131" s="21" t="s">
        <v>8</v>
      </c>
      <c r="G131" s="21" t="s">
        <v>2425</v>
      </c>
      <c r="H131" s="21" t="s">
        <v>627</v>
      </c>
      <c r="I131" s="21" t="s">
        <v>2365</v>
      </c>
      <c r="J131" s="47" t="s">
        <v>868</v>
      </c>
      <c r="K131" s="54">
        <v>2</v>
      </c>
      <c r="L131" s="54">
        <v>1</v>
      </c>
      <c r="M131" s="54"/>
      <c r="N131" s="34" t="s">
        <v>2331</v>
      </c>
      <c r="O131" s="21"/>
      <c r="P131" s="21"/>
      <c r="Q131" s="21" t="s">
        <v>2426</v>
      </c>
      <c r="R131" s="21" t="s">
        <v>2427</v>
      </c>
      <c r="S131" s="634">
        <v>55</v>
      </c>
      <c r="T131" s="26" t="s">
        <v>2332</v>
      </c>
      <c r="U131" s="21"/>
      <c r="V131" s="21"/>
      <c r="W131" s="21" t="s">
        <v>1313</v>
      </c>
      <c r="X131" s="21" t="s">
        <v>2428</v>
      </c>
      <c r="Y131" s="21">
        <v>60</v>
      </c>
      <c r="Z131" s="76">
        <v>0.16</v>
      </c>
      <c r="AA131" s="137"/>
      <c r="AB131" s="6"/>
      <c r="AC131" s="58"/>
      <c r="AD131" s="58"/>
      <c r="AE131" s="58"/>
      <c r="AF131" s="58"/>
      <c r="AG131" s="58"/>
      <c r="AH131" s="58"/>
      <c r="AI131" s="58"/>
      <c r="AJ131" s="58"/>
    </row>
    <row r="132" spans="1:36" x14ac:dyDescent="0.3">
      <c r="A132">
        <v>150</v>
      </c>
      <c r="B132" s="417">
        <v>228</v>
      </c>
      <c r="C132" s="40" t="s">
        <v>1775</v>
      </c>
      <c r="D132" s="40">
        <v>2017</v>
      </c>
      <c r="E132" s="41">
        <v>9</v>
      </c>
      <c r="F132" s="264" t="s">
        <v>2429</v>
      </c>
      <c r="G132" s="264" t="s">
        <v>2429</v>
      </c>
      <c r="H132" s="21"/>
      <c r="I132" s="21" t="s">
        <v>2430</v>
      </c>
      <c r="J132" s="47" t="s">
        <v>2431</v>
      </c>
      <c r="K132" s="54">
        <v>4</v>
      </c>
      <c r="L132" s="54"/>
      <c r="M132" s="54"/>
      <c r="N132" s="34" t="s">
        <v>2331</v>
      </c>
      <c r="O132" s="58">
        <v>0</v>
      </c>
      <c r="P132" s="58">
        <v>55</v>
      </c>
      <c r="Q132" s="58"/>
      <c r="R132" s="58"/>
      <c r="S132" s="635"/>
      <c r="T132" s="26" t="s">
        <v>2332</v>
      </c>
      <c r="U132" s="58">
        <v>1</v>
      </c>
      <c r="V132" s="58">
        <v>60</v>
      </c>
      <c r="W132" s="58"/>
      <c r="X132" s="58"/>
      <c r="Y132" s="58"/>
      <c r="Z132" s="76"/>
      <c r="AA132" s="208"/>
      <c r="AB132" s="6"/>
      <c r="AC132" s="58"/>
      <c r="AD132" s="58"/>
      <c r="AE132" s="58"/>
      <c r="AF132" s="58"/>
      <c r="AG132" s="58"/>
      <c r="AH132" s="58"/>
      <c r="AI132" s="58"/>
      <c r="AJ132" s="58"/>
    </row>
    <row r="133" spans="1:36" x14ac:dyDescent="0.3">
      <c r="A133">
        <v>151</v>
      </c>
      <c r="B133" s="417">
        <v>228</v>
      </c>
      <c r="C133" s="40" t="s">
        <v>1775</v>
      </c>
      <c r="D133" s="40">
        <v>2017</v>
      </c>
      <c r="E133" s="41">
        <v>9</v>
      </c>
      <c r="F133" s="264" t="s">
        <v>2432</v>
      </c>
      <c r="G133" s="264" t="s">
        <v>2432</v>
      </c>
      <c r="H133" s="21"/>
      <c r="I133" s="21" t="s">
        <v>2430</v>
      </c>
      <c r="J133" s="47"/>
      <c r="K133" s="54">
        <v>4</v>
      </c>
      <c r="L133" s="54"/>
      <c r="M133" s="54"/>
      <c r="N133" s="34" t="s">
        <v>2331</v>
      </c>
      <c r="O133" s="58">
        <v>0</v>
      </c>
      <c r="P133" s="58">
        <v>55</v>
      </c>
      <c r="Q133" s="58"/>
      <c r="R133" s="58"/>
      <c r="S133" s="635"/>
      <c r="T133" s="26" t="s">
        <v>2332</v>
      </c>
      <c r="U133" s="58">
        <v>1</v>
      </c>
      <c r="V133" s="58">
        <v>60</v>
      </c>
      <c r="W133" s="58"/>
      <c r="X133" s="58"/>
      <c r="Y133" s="58"/>
      <c r="Z133" s="76"/>
      <c r="AA133" s="208"/>
      <c r="AB133" s="6"/>
      <c r="AC133" s="58"/>
      <c r="AD133" s="58"/>
      <c r="AE133" s="58"/>
      <c r="AF133" s="58"/>
      <c r="AG133" s="58"/>
      <c r="AH133" s="58"/>
      <c r="AI133" s="58"/>
      <c r="AJ133" s="58"/>
    </row>
    <row r="134" spans="1:36" x14ac:dyDescent="0.3">
      <c r="A134">
        <v>152</v>
      </c>
      <c r="B134" s="417">
        <v>228</v>
      </c>
      <c r="C134" s="40" t="s">
        <v>1775</v>
      </c>
      <c r="D134" s="40">
        <v>2017</v>
      </c>
      <c r="E134" s="41">
        <v>9</v>
      </c>
      <c r="F134" s="264" t="s">
        <v>2433</v>
      </c>
      <c r="G134" s="264" t="s">
        <v>2433</v>
      </c>
      <c r="H134" s="21"/>
      <c r="I134" s="21" t="s">
        <v>2430</v>
      </c>
      <c r="J134" s="25"/>
      <c r="K134" s="41">
        <v>4</v>
      </c>
      <c r="L134" s="41"/>
      <c r="M134" s="54"/>
      <c r="N134" s="34" t="s">
        <v>2331</v>
      </c>
      <c r="O134" s="58">
        <v>2</v>
      </c>
      <c r="P134" s="58">
        <v>55</v>
      </c>
      <c r="Q134" s="58"/>
      <c r="R134" s="58"/>
      <c r="S134" s="635"/>
      <c r="T134" s="26" t="s">
        <v>2332</v>
      </c>
      <c r="U134" s="58">
        <v>9</v>
      </c>
      <c r="V134" s="58">
        <v>60</v>
      </c>
      <c r="W134" s="58"/>
      <c r="X134" s="58"/>
      <c r="Y134" s="58"/>
      <c r="Z134" s="183"/>
      <c r="AA134" s="58"/>
      <c r="AB134" s="6"/>
      <c r="AC134" s="58"/>
      <c r="AD134" s="58"/>
      <c r="AE134" s="58"/>
      <c r="AF134" s="58"/>
      <c r="AG134" s="58"/>
      <c r="AH134" s="58"/>
      <c r="AI134" s="58"/>
      <c r="AJ134" s="58"/>
    </row>
    <row r="135" spans="1:36" x14ac:dyDescent="0.3">
      <c r="A135">
        <v>153</v>
      </c>
      <c r="B135" s="417">
        <v>228</v>
      </c>
      <c r="C135" s="40" t="s">
        <v>1775</v>
      </c>
      <c r="D135" s="40">
        <v>2017</v>
      </c>
      <c r="E135" s="41">
        <v>9</v>
      </c>
      <c r="F135" s="264" t="s">
        <v>2434</v>
      </c>
      <c r="G135" s="264" t="s">
        <v>2434</v>
      </c>
      <c r="H135" s="21"/>
      <c r="I135" s="21" t="s">
        <v>2430</v>
      </c>
      <c r="J135" s="47"/>
      <c r="K135" s="41">
        <v>4</v>
      </c>
      <c r="L135" s="41"/>
      <c r="M135" s="54"/>
      <c r="N135" s="34" t="s">
        <v>2331</v>
      </c>
      <c r="O135" s="58">
        <v>14</v>
      </c>
      <c r="P135" s="58">
        <v>55</v>
      </c>
      <c r="Q135" s="58"/>
      <c r="R135" s="58"/>
      <c r="S135" s="625"/>
      <c r="T135" s="26" t="s">
        <v>2332</v>
      </c>
      <c r="U135" s="58">
        <v>32</v>
      </c>
      <c r="V135" s="58">
        <v>60</v>
      </c>
      <c r="W135" s="58"/>
      <c r="X135" s="58"/>
      <c r="Y135" s="58"/>
      <c r="Z135" s="183"/>
      <c r="AA135" s="58"/>
      <c r="AB135" s="6"/>
      <c r="AC135" s="58"/>
      <c r="AD135" s="58"/>
      <c r="AE135" s="58"/>
      <c r="AF135" s="58"/>
      <c r="AG135" s="58"/>
      <c r="AH135" s="58"/>
      <c r="AI135" s="58"/>
      <c r="AJ135" s="58"/>
    </row>
    <row r="136" spans="1:36" x14ac:dyDescent="0.3">
      <c r="A136">
        <v>154</v>
      </c>
      <c r="B136" s="417">
        <v>228</v>
      </c>
      <c r="C136" s="40" t="s">
        <v>1775</v>
      </c>
      <c r="D136" s="40">
        <v>2017</v>
      </c>
      <c r="E136" s="41">
        <v>9</v>
      </c>
      <c r="F136" s="264" t="s">
        <v>2435</v>
      </c>
      <c r="G136" s="264" t="s">
        <v>2435</v>
      </c>
      <c r="H136" s="21"/>
      <c r="I136" s="21" t="s">
        <v>2430</v>
      </c>
      <c r="J136" s="47"/>
      <c r="K136" s="41">
        <v>4</v>
      </c>
      <c r="L136" s="41"/>
      <c r="M136" s="54"/>
      <c r="N136" s="34" t="s">
        <v>2331</v>
      </c>
      <c r="O136" s="58">
        <v>38</v>
      </c>
      <c r="P136" s="58">
        <v>55</v>
      </c>
      <c r="Q136" s="58"/>
      <c r="R136" s="58"/>
      <c r="S136" s="625"/>
      <c r="T136" s="26" t="s">
        <v>2332</v>
      </c>
      <c r="U136" s="58">
        <v>16</v>
      </c>
      <c r="V136" s="58">
        <v>60</v>
      </c>
      <c r="W136" s="58"/>
      <c r="X136" s="58"/>
      <c r="Y136" s="58"/>
      <c r="Z136" s="183"/>
      <c r="AA136" s="58"/>
      <c r="AB136" s="6"/>
      <c r="AC136" s="58"/>
      <c r="AD136" s="58"/>
      <c r="AE136" s="58"/>
      <c r="AF136" s="58"/>
      <c r="AG136" s="58"/>
      <c r="AH136" s="58"/>
      <c r="AI136" s="58"/>
      <c r="AJ136" s="58"/>
    </row>
    <row r="137" spans="1:36" x14ac:dyDescent="0.3">
      <c r="A137">
        <v>155</v>
      </c>
      <c r="B137" s="417">
        <v>228</v>
      </c>
      <c r="C137" s="40" t="s">
        <v>1775</v>
      </c>
      <c r="D137" s="40">
        <v>2017</v>
      </c>
      <c r="E137" s="41">
        <v>9</v>
      </c>
      <c r="F137" s="21" t="s">
        <v>2436</v>
      </c>
      <c r="G137" s="21" t="s">
        <v>2436</v>
      </c>
      <c r="H137" s="58" t="s">
        <v>2437</v>
      </c>
      <c r="I137" s="58" t="s">
        <v>2438</v>
      </c>
      <c r="J137" s="58"/>
      <c r="K137" s="41">
        <v>1</v>
      </c>
      <c r="L137" s="41"/>
      <c r="M137" s="54">
        <v>0</v>
      </c>
      <c r="N137" s="34" t="s">
        <v>2331</v>
      </c>
      <c r="O137" s="58"/>
      <c r="P137" s="58"/>
      <c r="Q137" s="58">
        <v>199</v>
      </c>
      <c r="R137" s="58">
        <v>17</v>
      </c>
      <c r="S137" s="625">
        <v>50</v>
      </c>
      <c r="T137" s="26" t="s">
        <v>2332</v>
      </c>
      <c r="U137" s="58"/>
      <c r="V137" s="58"/>
      <c r="W137" s="58">
        <v>198</v>
      </c>
      <c r="X137" s="58">
        <v>36</v>
      </c>
      <c r="Y137" s="58">
        <v>59</v>
      </c>
      <c r="Z137" s="183">
        <v>0.54900000000000004</v>
      </c>
      <c r="AA137" s="58"/>
      <c r="AB137" s="6"/>
      <c r="AC137" s="58"/>
      <c r="AD137" s="58"/>
      <c r="AE137" s="58"/>
      <c r="AF137" s="58"/>
      <c r="AG137" s="58"/>
      <c r="AH137" s="58"/>
      <c r="AI137" s="58"/>
      <c r="AJ137" s="58"/>
    </row>
    <row r="138" spans="1:36" x14ac:dyDescent="0.3">
      <c r="A138">
        <v>156</v>
      </c>
      <c r="B138" s="417">
        <v>228</v>
      </c>
      <c r="C138" s="40" t="s">
        <v>1775</v>
      </c>
      <c r="D138" s="40">
        <v>2017</v>
      </c>
      <c r="E138" s="41">
        <v>9</v>
      </c>
      <c r="F138" s="21" t="s">
        <v>2439</v>
      </c>
      <c r="G138" s="21" t="s">
        <v>2439</v>
      </c>
      <c r="H138" s="58" t="s">
        <v>1606</v>
      </c>
      <c r="I138" s="58" t="s">
        <v>2438</v>
      </c>
      <c r="J138" s="58"/>
      <c r="K138" s="41">
        <v>1</v>
      </c>
      <c r="L138" s="41"/>
      <c r="M138" s="54">
        <v>0</v>
      </c>
      <c r="N138" s="34" t="s">
        <v>2331</v>
      </c>
      <c r="O138" s="58">
        <v>4</v>
      </c>
      <c r="P138" s="58">
        <v>50</v>
      </c>
      <c r="Q138" s="58"/>
      <c r="R138" s="58"/>
      <c r="S138" s="625"/>
      <c r="T138" s="26" t="s">
        <v>2332</v>
      </c>
      <c r="U138" s="58">
        <v>3</v>
      </c>
      <c r="V138" s="58">
        <v>59</v>
      </c>
      <c r="W138" s="58"/>
      <c r="X138" s="58"/>
      <c r="Y138" s="58"/>
      <c r="Z138" s="183">
        <v>0.85</v>
      </c>
      <c r="AA138" s="58"/>
      <c r="AB138" s="6"/>
      <c r="AC138" s="58"/>
      <c r="AD138" s="58"/>
      <c r="AE138" s="58"/>
      <c r="AF138" s="58"/>
      <c r="AG138" s="58"/>
      <c r="AH138" s="58"/>
      <c r="AI138" s="58"/>
      <c r="AJ138" s="58"/>
    </row>
    <row r="139" spans="1:36" x14ac:dyDescent="0.3">
      <c r="A139">
        <v>157</v>
      </c>
      <c r="B139" s="417">
        <v>228</v>
      </c>
      <c r="C139" s="40" t="s">
        <v>1775</v>
      </c>
      <c r="D139" s="40">
        <v>2017</v>
      </c>
      <c r="E139" s="41">
        <v>9</v>
      </c>
      <c r="F139" s="21" t="s">
        <v>2440</v>
      </c>
      <c r="G139" s="21" t="s">
        <v>2440</v>
      </c>
      <c r="H139" s="58" t="s">
        <v>1606</v>
      </c>
      <c r="I139" s="58" t="s">
        <v>2438</v>
      </c>
      <c r="J139" s="58"/>
      <c r="K139" s="41">
        <v>1</v>
      </c>
      <c r="L139" s="41"/>
      <c r="M139" s="54">
        <v>0</v>
      </c>
      <c r="N139" s="34" t="s">
        <v>2331</v>
      </c>
      <c r="O139" s="58">
        <v>11</v>
      </c>
      <c r="P139" s="58">
        <v>50</v>
      </c>
      <c r="Q139" s="58"/>
      <c r="R139" s="58"/>
      <c r="S139" s="625"/>
      <c r="T139" s="26" t="s">
        <v>2332</v>
      </c>
      <c r="U139" s="58">
        <v>17</v>
      </c>
      <c r="V139" s="58">
        <v>59</v>
      </c>
      <c r="W139" s="58"/>
      <c r="X139" s="58"/>
      <c r="Y139" s="58"/>
      <c r="Z139" s="183">
        <v>7.4999999999999997E-2</v>
      </c>
      <c r="AA139" s="58"/>
      <c r="AB139" s="6"/>
      <c r="AC139" s="58"/>
      <c r="AD139" s="58"/>
      <c r="AE139" s="58"/>
      <c r="AF139" s="58"/>
      <c r="AG139" s="58"/>
      <c r="AH139" s="58"/>
      <c r="AI139" s="58"/>
      <c r="AJ139" s="58"/>
    </row>
    <row r="140" spans="1:36" x14ac:dyDescent="0.3">
      <c r="A140">
        <v>158</v>
      </c>
      <c r="B140" s="417">
        <v>228</v>
      </c>
      <c r="C140" s="40" t="s">
        <v>1775</v>
      </c>
      <c r="D140" s="40">
        <v>2017</v>
      </c>
      <c r="E140" s="41">
        <v>9</v>
      </c>
      <c r="F140" s="21" t="s">
        <v>2441</v>
      </c>
      <c r="G140" s="21" t="s">
        <v>2441</v>
      </c>
      <c r="H140" s="58" t="s">
        <v>1606</v>
      </c>
      <c r="I140" s="58" t="s">
        <v>2438</v>
      </c>
      <c r="J140" s="58"/>
      <c r="K140" s="41">
        <v>1</v>
      </c>
      <c r="L140" s="41"/>
      <c r="M140" s="54">
        <v>0</v>
      </c>
      <c r="N140" s="34" t="s">
        <v>2331</v>
      </c>
      <c r="O140" s="58">
        <v>1</v>
      </c>
      <c r="P140" s="58">
        <v>50</v>
      </c>
      <c r="Q140" s="58"/>
      <c r="R140" s="58"/>
      <c r="S140" s="625"/>
      <c r="T140" s="26" t="s">
        <v>2332</v>
      </c>
      <c r="U140" s="58">
        <v>1</v>
      </c>
      <c r="V140" s="58">
        <v>59</v>
      </c>
      <c r="W140" s="58"/>
      <c r="X140" s="58"/>
      <c r="Y140" s="58"/>
      <c r="Z140" s="183">
        <v>1</v>
      </c>
      <c r="AA140" s="58"/>
      <c r="AB140" s="6"/>
      <c r="AC140" s="58"/>
      <c r="AD140" s="58"/>
      <c r="AE140" s="58"/>
      <c r="AF140" s="58"/>
      <c r="AG140" s="58"/>
      <c r="AH140" s="58"/>
      <c r="AI140" s="58"/>
      <c r="AJ140" s="58"/>
    </row>
    <row r="141" spans="1:36" x14ac:dyDescent="0.3">
      <c r="A141">
        <v>159</v>
      </c>
      <c r="B141" s="417">
        <v>228</v>
      </c>
      <c r="C141" s="40" t="s">
        <v>1775</v>
      </c>
      <c r="D141" s="40">
        <v>2017</v>
      </c>
      <c r="E141" s="41">
        <v>9</v>
      </c>
      <c r="F141" s="329" t="s">
        <v>2442</v>
      </c>
      <c r="G141" s="329" t="s">
        <v>2442</v>
      </c>
      <c r="H141" s="21" t="s">
        <v>2405</v>
      </c>
      <c r="I141" s="21"/>
      <c r="J141" s="47" t="s">
        <v>868</v>
      </c>
      <c r="K141" s="41">
        <v>5</v>
      </c>
      <c r="L141" s="41"/>
      <c r="M141" s="54">
        <v>0</v>
      </c>
      <c r="N141" s="34" t="s">
        <v>2331</v>
      </c>
      <c r="O141" s="21"/>
      <c r="P141" s="21"/>
      <c r="Q141" s="21" t="s">
        <v>2443</v>
      </c>
      <c r="R141" s="21" t="s">
        <v>2444</v>
      </c>
      <c r="S141" s="24">
        <v>55</v>
      </c>
      <c r="T141" s="26" t="s">
        <v>2332</v>
      </c>
      <c r="U141" s="21"/>
      <c r="V141" s="21"/>
      <c r="W141" s="21" t="s">
        <v>2445</v>
      </c>
      <c r="X141" s="21" t="s">
        <v>2446</v>
      </c>
      <c r="Y141" s="21">
        <v>60</v>
      </c>
      <c r="Z141" s="183">
        <v>0.68</v>
      </c>
      <c r="AA141" s="21"/>
      <c r="AB141" s="6"/>
      <c r="AC141" s="58"/>
      <c r="AD141" s="58"/>
      <c r="AE141" s="58"/>
      <c r="AF141" s="58"/>
      <c r="AG141" s="58"/>
      <c r="AH141" s="58"/>
      <c r="AI141" s="58"/>
      <c r="AJ141" s="58"/>
    </row>
    <row r="142" spans="1:36" x14ac:dyDescent="0.3">
      <c r="A142">
        <v>160</v>
      </c>
      <c r="B142" s="417">
        <v>228</v>
      </c>
      <c r="C142" s="40" t="s">
        <v>1775</v>
      </c>
      <c r="D142" s="40">
        <v>2017</v>
      </c>
      <c r="E142" s="41">
        <v>9</v>
      </c>
      <c r="F142" s="21" t="s">
        <v>2447</v>
      </c>
      <c r="G142" s="21" t="s">
        <v>2448</v>
      </c>
      <c r="H142" s="21" t="s">
        <v>2405</v>
      </c>
      <c r="I142" s="21"/>
      <c r="J142" s="47" t="s">
        <v>868</v>
      </c>
      <c r="K142" s="41">
        <v>5</v>
      </c>
      <c r="L142" s="41"/>
      <c r="M142" s="54">
        <v>0</v>
      </c>
      <c r="N142" s="34" t="s">
        <v>2331</v>
      </c>
      <c r="O142" s="21"/>
      <c r="P142" s="21"/>
      <c r="Q142" s="21" t="s">
        <v>2449</v>
      </c>
      <c r="R142" s="21" t="s">
        <v>2450</v>
      </c>
      <c r="S142" s="24">
        <v>55</v>
      </c>
      <c r="T142" s="26" t="s">
        <v>2332</v>
      </c>
      <c r="U142" s="21"/>
      <c r="V142" s="21"/>
      <c r="W142" s="21" t="s">
        <v>2451</v>
      </c>
      <c r="X142" s="21" t="s">
        <v>2452</v>
      </c>
      <c r="Y142" s="21">
        <v>60</v>
      </c>
      <c r="Z142" s="183">
        <v>0.75</v>
      </c>
      <c r="AA142" s="21"/>
      <c r="AB142" s="6"/>
      <c r="AC142" s="58"/>
      <c r="AD142" s="58"/>
      <c r="AE142" s="58"/>
      <c r="AF142" s="58"/>
      <c r="AG142" s="58"/>
      <c r="AH142" s="58"/>
      <c r="AI142" s="58"/>
      <c r="AJ142" s="58"/>
    </row>
    <row r="143" spans="1:36" ht="17.25" thickBot="1" x14ac:dyDescent="0.35">
      <c r="A143">
        <v>161</v>
      </c>
      <c r="B143" s="418">
        <v>228</v>
      </c>
      <c r="C143" s="68" t="s">
        <v>1775</v>
      </c>
      <c r="D143" s="68">
        <v>2017</v>
      </c>
      <c r="E143" s="52">
        <v>9</v>
      </c>
      <c r="F143" s="29" t="s">
        <v>2453</v>
      </c>
      <c r="G143" s="29" t="s">
        <v>2454</v>
      </c>
      <c r="H143" s="29" t="s">
        <v>2405</v>
      </c>
      <c r="I143" s="29"/>
      <c r="J143" s="53" t="s">
        <v>868</v>
      </c>
      <c r="K143" s="52">
        <v>5</v>
      </c>
      <c r="L143" s="52"/>
      <c r="M143" s="145"/>
      <c r="N143" s="36" t="s">
        <v>2331</v>
      </c>
      <c r="O143" s="29"/>
      <c r="P143" s="29"/>
      <c r="Q143" s="29" t="s">
        <v>2455</v>
      </c>
      <c r="R143" s="29" t="s">
        <v>2456</v>
      </c>
      <c r="S143" s="30">
        <v>55</v>
      </c>
      <c r="T143" s="37" t="s">
        <v>2332</v>
      </c>
      <c r="U143" s="29"/>
      <c r="V143" s="29"/>
      <c r="W143" s="29" t="s">
        <v>2457</v>
      </c>
      <c r="X143" s="29" t="s">
        <v>2458</v>
      </c>
      <c r="Y143" s="29">
        <v>60</v>
      </c>
      <c r="Z143" s="185">
        <v>8.5000000000000006E-2</v>
      </c>
      <c r="AA143" s="29"/>
      <c r="AB143" s="6"/>
      <c r="AC143" s="58"/>
      <c r="AD143" s="58"/>
      <c r="AE143" s="58"/>
      <c r="AF143" s="58"/>
      <c r="AG143" s="58"/>
      <c r="AH143" s="58"/>
      <c r="AI143" s="58"/>
      <c r="AJ143" s="58"/>
    </row>
    <row r="144" spans="1:36" x14ac:dyDescent="0.3">
      <c r="A144">
        <v>162</v>
      </c>
      <c r="B144" s="55">
        <v>437</v>
      </c>
      <c r="C144" s="432" t="s">
        <v>1821</v>
      </c>
      <c r="D144" s="432">
        <v>2012</v>
      </c>
      <c r="E144" s="43">
        <v>7</v>
      </c>
      <c r="F144" s="21" t="s">
        <v>2453</v>
      </c>
      <c r="G144" s="186" t="s">
        <v>2459</v>
      </c>
      <c r="H144" s="186" t="s">
        <v>2437</v>
      </c>
      <c r="I144" s="186"/>
      <c r="J144" s="186"/>
      <c r="K144" s="43">
        <v>5</v>
      </c>
      <c r="L144" s="43"/>
      <c r="M144" s="338"/>
      <c r="N144" s="69" t="s">
        <v>2460</v>
      </c>
      <c r="O144" s="186"/>
      <c r="P144" s="186"/>
      <c r="Q144" s="186" t="s">
        <v>812</v>
      </c>
      <c r="R144" s="186" t="s">
        <v>812</v>
      </c>
      <c r="S144" s="636">
        <v>46</v>
      </c>
      <c r="T144" s="619" t="s">
        <v>2389</v>
      </c>
      <c r="U144" s="186"/>
      <c r="V144" s="186"/>
      <c r="W144" s="186" t="s">
        <v>812</v>
      </c>
      <c r="X144" s="186" t="s">
        <v>812</v>
      </c>
      <c r="Y144" s="186">
        <v>44</v>
      </c>
      <c r="Z144" s="276" t="s">
        <v>660</v>
      </c>
      <c r="AA144" s="186"/>
      <c r="AB144" s="6"/>
      <c r="AC144" s="58" t="s">
        <v>1880</v>
      </c>
      <c r="AD144" s="58"/>
      <c r="AE144" s="58"/>
      <c r="AF144" s="58" t="s">
        <v>812</v>
      </c>
      <c r="AG144" s="58" t="s">
        <v>812</v>
      </c>
      <c r="AH144" s="58">
        <v>50</v>
      </c>
      <c r="AI144" s="58" t="s">
        <v>660</v>
      </c>
      <c r="AJ144" s="58"/>
    </row>
    <row r="145" spans="1:36" x14ac:dyDescent="0.3">
      <c r="A145">
        <v>163</v>
      </c>
      <c r="B145" s="417">
        <v>437</v>
      </c>
      <c r="C145" s="40" t="s">
        <v>1821</v>
      </c>
      <c r="D145" s="40">
        <v>2012</v>
      </c>
      <c r="E145" s="41">
        <v>7</v>
      </c>
      <c r="F145" s="58" t="s">
        <v>901</v>
      </c>
      <c r="G145" s="58" t="s">
        <v>901</v>
      </c>
      <c r="H145" s="21"/>
      <c r="I145" s="21" t="s">
        <v>2461</v>
      </c>
      <c r="J145" s="21" t="s">
        <v>2462</v>
      </c>
      <c r="K145" s="41">
        <v>1</v>
      </c>
      <c r="L145" s="41"/>
      <c r="M145" s="338"/>
      <c r="N145" s="34" t="s">
        <v>2460</v>
      </c>
      <c r="O145" s="58"/>
      <c r="P145" s="58"/>
      <c r="Q145" s="58" t="s">
        <v>665</v>
      </c>
      <c r="R145" s="58" t="s">
        <v>665</v>
      </c>
      <c r="S145" s="625">
        <v>46</v>
      </c>
      <c r="T145" s="412" t="s">
        <v>2389</v>
      </c>
      <c r="U145" s="58"/>
      <c r="V145" s="58"/>
      <c r="W145" s="58" t="s">
        <v>665</v>
      </c>
      <c r="X145" s="58" t="s">
        <v>665</v>
      </c>
      <c r="Y145" s="58">
        <v>44</v>
      </c>
      <c r="Z145" s="189" t="s">
        <v>2463</v>
      </c>
      <c r="AA145" s="58"/>
      <c r="AB145" s="6"/>
      <c r="AC145" s="58" t="s">
        <v>1880</v>
      </c>
      <c r="AD145" s="58"/>
      <c r="AE145" s="58"/>
      <c r="AF145" s="58" t="s">
        <v>665</v>
      </c>
      <c r="AG145" s="58" t="s">
        <v>665</v>
      </c>
      <c r="AH145" s="58">
        <v>50</v>
      </c>
      <c r="AI145" s="58" t="s">
        <v>2464</v>
      </c>
      <c r="AJ145" s="58"/>
    </row>
    <row r="146" spans="1:36" x14ac:dyDescent="0.3">
      <c r="A146">
        <v>164</v>
      </c>
      <c r="B146" s="417">
        <v>437</v>
      </c>
      <c r="C146" s="40" t="s">
        <v>1821</v>
      </c>
      <c r="D146" s="40">
        <v>2012</v>
      </c>
      <c r="E146" s="41">
        <v>7</v>
      </c>
      <c r="F146" s="58" t="s">
        <v>901</v>
      </c>
      <c r="G146" s="58" t="s">
        <v>901</v>
      </c>
      <c r="H146" s="21"/>
      <c r="I146" s="21" t="s">
        <v>2465</v>
      </c>
      <c r="J146" s="21"/>
      <c r="K146" s="41">
        <v>1</v>
      </c>
      <c r="L146" s="41"/>
      <c r="M146" s="338"/>
      <c r="N146" s="34" t="s">
        <v>2460</v>
      </c>
      <c r="O146" s="58"/>
      <c r="P146" s="58"/>
      <c r="Q146" s="58" t="s">
        <v>665</v>
      </c>
      <c r="R146" s="58" t="s">
        <v>665</v>
      </c>
      <c r="S146" s="625">
        <v>46</v>
      </c>
      <c r="T146" s="412" t="s">
        <v>2389</v>
      </c>
      <c r="U146" s="58"/>
      <c r="V146" s="58"/>
      <c r="W146" s="58" t="s">
        <v>665</v>
      </c>
      <c r="X146" s="58" t="s">
        <v>665</v>
      </c>
      <c r="Y146" s="58">
        <v>44</v>
      </c>
      <c r="Z146" s="189"/>
      <c r="AA146" s="58"/>
      <c r="AB146" s="6"/>
      <c r="AC146" s="58" t="s">
        <v>1880</v>
      </c>
      <c r="AD146" s="58"/>
      <c r="AE146" s="58"/>
      <c r="AF146" s="58" t="s">
        <v>665</v>
      </c>
      <c r="AG146" s="58" t="s">
        <v>665</v>
      </c>
      <c r="AH146" s="58">
        <v>50</v>
      </c>
      <c r="AI146" s="58"/>
      <c r="AJ146" s="58"/>
    </row>
    <row r="147" spans="1:36" x14ac:dyDescent="0.3">
      <c r="A147">
        <v>165</v>
      </c>
      <c r="B147" s="417">
        <v>437</v>
      </c>
      <c r="C147" s="40" t="s">
        <v>1821</v>
      </c>
      <c r="D147" s="40">
        <v>2012</v>
      </c>
      <c r="E147" s="41">
        <v>7</v>
      </c>
      <c r="F147" s="58" t="s">
        <v>901</v>
      </c>
      <c r="G147" s="58" t="s">
        <v>901</v>
      </c>
      <c r="H147" s="21"/>
      <c r="I147" s="21" t="s">
        <v>2466</v>
      </c>
      <c r="J147" s="21"/>
      <c r="K147" s="41">
        <v>1</v>
      </c>
      <c r="L147" s="41"/>
      <c r="M147" s="338"/>
      <c r="N147" s="34" t="s">
        <v>2460</v>
      </c>
      <c r="O147" s="58"/>
      <c r="P147" s="58"/>
      <c r="Q147" s="58" t="s">
        <v>665</v>
      </c>
      <c r="R147" s="58" t="s">
        <v>665</v>
      </c>
      <c r="S147" s="625">
        <v>46</v>
      </c>
      <c r="T147" s="412" t="s">
        <v>2389</v>
      </c>
      <c r="U147" s="58"/>
      <c r="V147" s="58"/>
      <c r="W147" s="58" t="s">
        <v>665</v>
      </c>
      <c r="X147" s="58" t="s">
        <v>665</v>
      </c>
      <c r="Y147" s="58">
        <v>44</v>
      </c>
      <c r="Z147" s="189"/>
      <c r="AA147" s="58"/>
      <c r="AB147" s="6"/>
      <c r="AC147" s="58" t="s">
        <v>1880</v>
      </c>
      <c r="AD147" s="58"/>
      <c r="AE147" s="58"/>
      <c r="AF147" s="58" t="s">
        <v>665</v>
      </c>
      <c r="AG147" s="58" t="s">
        <v>665</v>
      </c>
      <c r="AH147" s="58">
        <v>50</v>
      </c>
      <c r="AI147" s="58"/>
      <c r="AJ147" s="58"/>
    </row>
    <row r="148" spans="1:36" x14ac:dyDescent="0.3">
      <c r="A148">
        <v>166</v>
      </c>
      <c r="B148" s="417">
        <v>437</v>
      </c>
      <c r="C148" s="40" t="s">
        <v>1821</v>
      </c>
      <c r="D148" s="40">
        <v>2012</v>
      </c>
      <c r="E148" s="41">
        <v>7</v>
      </c>
      <c r="F148" s="58" t="s">
        <v>901</v>
      </c>
      <c r="G148" s="58" t="s">
        <v>901</v>
      </c>
      <c r="H148" s="21"/>
      <c r="I148" s="21" t="s">
        <v>1384</v>
      </c>
      <c r="J148" s="21"/>
      <c r="K148" s="41">
        <v>1</v>
      </c>
      <c r="L148" s="41"/>
      <c r="M148" s="54"/>
      <c r="N148" s="34" t="s">
        <v>2460</v>
      </c>
      <c r="O148" s="58"/>
      <c r="P148" s="58"/>
      <c r="Q148" s="58" t="s">
        <v>665</v>
      </c>
      <c r="R148" s="58" t="s">
        <v>665</v>
      </c>
      <c r="S148" s="625">
        <v>46</v>
      </c>
      <c r="T148" s="412" t="s">
        <v>2389</v>
      </c>
      <c r="U148" s="58"/>
      <c r="V148" s="58"/>
      <c r="W148" s="58" t="s">
        <v>665</v>
      </c>
      <c r="X148" s="58" t="s">
        <v>665</v>
      </c>
      <c r="Y148" s="58">
        <v>44</v>
      </c>
      <c r="Z148" s="189"/>
      <c r="AA148" s="58"/>
      <c r="AB148" s="6"/>
      <c r="AC148" s="58" t="s">
        <v>1880</v>
      </c>
      <c r="AD148" s="58"/>
      <c r="AE148" s="58"/>
      <c r="AF148" s="58" t="s">
        <v>665</v>
      </c>
      <c r="AG148" s="58" t="s">
        <v>665</v>
      </c>
      <c r="AH148" s="58">
        <v>50</v>
      </c>
      <c r="AI148" s="58"/>
      <c r="AJ148" s="58"/>
    </row>
    <row r="149" spans="1:36" x14ac:dyDescent="0.3">
      <c r="A149">
        <v>167</v>
      </c>
      <c r="B149" s="417">
        <v>437</v>
      </c>
      <c r="C149" s="40" t="s">
        <v>1821</v>
      </c>
      <c r="D149" s="40">
        <v>2012</v>
      </c>
      <c r="E149" s="41">
        <v>7</v>
      </c>
      <c r="F149" s="58" t="s">
        <v>901</v>
      </c>
      <c r="G149" s="58" t="s">
        <v>901</v>
      </c>
      <c r="H149" s="21"/>
      <c r="I149" s="21" t="s">
        <v>2467</v>
      </c>
      <c r="J149" s="21"/>
      <c r="K149" s="41">
        <v>1</v>
      </c>
      <c r="L149" s="41"/>
      <c r="M149" s="54"/>
      <c r="N149" s="34" t="s">
        <v>2460</v>
      </c>
      <c r="O149" s="58"/>
      <c r="P149" s="58"/>
      <c r="Q149" s="58" t="s">
        <v>665</v>
      </c>
      <c r="R149" s="58" t="s">
        <v>665</v>
      </c>
      <c r="S149" s="625">
        <v>46</v>
      </c>
      <c r="T149" s="412" t="s">
        <v>2389</v>
      </c>
      <c r="U149" s="58"/>
      <c r="V149" s="58"/>
      <c r="W149" s="58" t="s">
        <v>665</v>
      </c>
      <c r="X149" s="58" t="s">
        <v>665</v>
      </c>
      <c r="Y149" s="58">
        <v>44</v>
      </c>
      <c r="Z149" s="189"/>
      <c r="AA149" s="58"/>
      <c r="AB149" s="6"/>
      <c r="AC149" s="58" t="s">
        <v>1880</v>
      </c>
      <c r="AD149" s="58"/>
      <c r="AE149" s="58"/>
      <c r="AF149" s="58" t="s">
        <v>665</v>
      </c>
      <c r="AG149" s="58" t="s">
        <v>665</v>
      </c>
      <c r="AH149" s="58">
        <v>50</v>
      </c>
      <c r="AI149" s="58"/>
      <c r="AJ149" s="58"/>
    </row>
    <row r="150" spans="1:36" x14ac:dyDescent="0.3">
      <c r="A150">
        <v>168</v>
      </c>
      <c r="B150" s="417">
        <v>437</v>
      </c>
      <c r="C150" s="40" t="s">
        <v>1821</v>
      </c>
      <c r="D150" s="40">
        <v>2012</v>
      </c>
      <c r="E150" s="41">
        <v>7</v>
      </c>
      <c r="F150" s="58" t="s">
        <v>901</v>
      </c>
      <c r="G150" s="58" t="s">
        <v>901</v>
      </c>
      <c r="H150" s="21"/>
      <c r="I150" s="21" t="s">
        <v>2468</v>
      </c>
      <c r="J150" s="21"/>
      <c r="K150" s="41">
        <v>1</v>
      </c>
      <c r="L150" s="41"/>
      <c r="M150" s="54"/>
      <c r="N150" s="34" t="s">
        <v>2460</v>
      </c>
      <c r="O150" s="58"/>
      <c r="P150" s="58"/>
      <c r="Q150" s="58" t="s">
        <v>665</v>
      </c>
      <c r="R150" s="58" t="s">
        <v>665</v>
      </c>
      <c r="S150" s="625">
        <v>46</v>
      </c>
      <c r="T150" s="412" t="s">
        <v>2389</v>
      </c>
      <c r="U150" s="58"/>
      <c r="V150" s="58"/>
      <c r="W150" s="58" t="s">
        <v>665</v>
      </c>
      <c r="X150" s="58" t="s">
        <v>665</v>
      </c>
      <c r="Y150" s="58">
        <v>44</v>
      </c>
      <c r="Z150" s="189"/>
      <c r="AA150" s="58"/>
      <c r="AB150" s="6"/>
      <c r="AC150" s="58" t="s">
        <v>1880</v>
      </c>
      <c r="AD150" s="58"/>
      <c r="AE150" s="58"/>
      <c r="AF150" s="58" t="s">
        <v>665</v>
      </c>
      <c r="AG150" s="58" t="s">
        <v>665</v>
      </c>
      <c r="AH150" s="58">
        <v>50</v>
      </c>
      <c r="AI150" s="58"/>
      <c r="AJ150" s="58"/>
    </row>
    <row r="151" spans="1:36" x14ac:dyDescent="0.3">
      <c r="A151">
        <v>169</v>
      </c>
      <c r="B151" s="417">
        <v>437</v>
      </c>
      <c r="C151" s="443" t="s">
        <v>1821</v>
      </c>
      <c r="D151" s="40">
        <v>2012</v>
      </c>
      <c r="E151" s="41">
        <v>7</v>
      </c>
      <c r="F151" s="58" t="s">
        <v>901</v>
      </c>
      <c r="G151" s="58" t="s">
        <v>901</v>
      </c>
      <c r="H151" s="21"/>
      <c r="I151" s="21" t="s">
        <v>2469</v>
      </c>
      <c r="J151" s="21"/>
      <c r="K151" s="41">
        <v>1</v>
      </c>
      <c r="L151" s="41"/>
      <c r="M151" s="54"/>
      <c r="N151" s="34" t="s">
        <v>2460</v>
      </c>
      <c r="O151" s="58"/>
      <c r="P151" s="58"/>
      <c r="Q151" s="58" t="s">
        <v>665</v>
      </c>
      <c r="R151" s="58" t="s">
        <v>665</v>
      </c>
      <c r="S151" s="625">
        <v>46</v>
      </c>
      <c r="T151" s="412" t="s">
        <v>2389</v>
      </c>
      <c r="U151" s="58"/>
      <c r="V151" s="58"/>
      <c r="W151" s="58" t="s">
        <v>665</v>
      </c>
      <c r="X151" s="58" t="s">
        <v>665</v>
      </c>
      <c r="Y151" s="58">
        <v>44</v>
      </c>
      <c r="Z151" s="189"/>
      <c r="AA151" s="58"/>
      <c r="AB151" s="6"/>
      <c r="AC151" s="58" t="s">
        <v>1880</v>
      </c>
      <c r="AD151" s="58"/>
      <c r="AE151" s="58"/>
      <c r="AF151" s="58" t="s">
        <v>665</v>
      </c>
      <c r="AG151" s="58" t="s">
        <v>665</v>
      </c>
      <c r="AH151" s="58">
        <v>50</v>
      </c>
      <c r="AI151" s="58"/>
      <c r="AJ151" s="58"/>
    </row>
    <row r="152" spans="1:36" x14ac:dyDescent="0.3">
      <c r="A152">
        <v>170</v>
      </c>
      <c r="B152" s="417">
        <v>437</v>
      </c>
      <c r="C152" s="443" t="s">
        <v>1821</v>
      </c>
      <c r="D152" s="40">
        <v>2012</v>
      </c>
      <c r="E152" s="41">
        <v>7</v>
      </c>
      <c r="F152" s="58" t="s">
        <v>901</v>
      </c>
      <c r="G152" s="58" t="s">
        <v>901</v>
      </c>
      <c r="H152" s="21"/>
      <c r="I152" s="21" t="s">
        <v>1746</v>
      </c>
      <c r="J152" s="21"/>
      <c r="K152" s="41">
        <v>1</v>
      </c>
      <c r="L152" s="41"/>
      <c r="M152" s="54"/>
      <c r="N152" s="34" t="s">
        <v>2460</v>
      </c>
      <c r="O152" s="186"/>
      <c r="P152" s="186"/>
      <c r="Q152" s="186" t="s">
        <v>665</v>
      </c>
      <c r="R152" s="186" t="s">
        <v>665</v>
      </c>
      <c r="S152" s="636">
        <v>46</v>
      </c>
      <c r="T152" s="412" t="s">
        <v>2389</v>
      </c>
      <c r="U152" s="186"/>
      <c r="V152" s="186"/>
      <c r="W152" s="186" t="s">
        <v>665</v>
      </c>
      <c r="X152" s="186" t="s">
        <v>665</v>
      </c>
      <c r="Y152" s="186">
        <v>44</v>
      </c>
      <c r="Z152" s="276"/>
      <c r="AA152" s="186"/>
      <c r="AB152" s="6"/>
      <c r="AC152" s="58" t="s">
        <v>1880</v>
      </c>
      <c r="AD152" s="58"/>
      <c r="AE152" s="58"/>
      <c r="AF152" s="58" t="s">
        <v>665</v>
      </c>
      <c r="AG152" s="58" t="s">
        <v>665</v>
      </c>
      <c r="AH152" s="58">
        <v>50</v>
      </c>
      <c r="AI152" s="58"/>
      <c r="AJ152" s="58"/>
    </row>
    <row r="153" spans="1:36" x14ac:dyDescent="0.3">
      <c r="A153">
        <v>171</v>
      </c>
      <c r="B153" s="417">
        <v>437</v>
      </c>
      <c r="C153" s="443" t="s">
        <v>1821</v>
      </c>
      <c r="D153" s="40">
        <v>2012</v>
      </c>
      <c r="E153" s="41">
        <v>7</v>
      </c>
      <c r="F153" s="444" t="s">
        <v>2470</v>
      </c>
      <c r="G153" s="444" t="s">
        <v>2470</v>
      </c>
      <c r="H153" s="21"/>
      <c r="I153" s="21" t="s">
        <v>2461</v>
      </c>
      <c r="J153" s="58" t="s">
        <v>2471</v>
      </c>
      <c r="K153" s="41">
        <v>1</v>
      </c>
      <c r="L153" s="41"/>
      <c r="M153" s="54"/>
      <c r="N153" s="34" t="s">
        <v>2460</v>
      </c>
      <c r="O153" s="58"/>
      <c r="P153" s="58"/>
      <c r="Q153" s="58" t="s">
        <v>665</v>
      </c>
      <c r="R153" s="58" t="s">
        <v>665</v>
      </c>
      <c r="S153" s="625">
        <v>46</v>
      </c>
      <c r="T153" s="412" t="s">
        <v>2389</v>
      </c>
      <c r="U153" s="58"/>
      <c r="V153" s="58"/>
      <c r="W153" s="58" t="s">
        <v>665</v>
      </c>
      <c r="X153" s="58" t="s">
        <v>665</v>
      </c>
      <c r="Y153" s="58">
        <v>44</v>
      </c>
      <c r="Z153" s="189"/>
      <c r="AA153" s="58"/>
      <c r="AB153" s="6"/>
      <c r="AC153" s="58" t="s">
        <v>1880</v>
      </c>
      <c r="AD153" s="58"/>
      <c r="AE153" s="58"/>
      <c r="AF153" s="58" t="s">
        <v>665</v>
      </c>
      <c r="AG153" s="58" t="s">
        <v>665</v>
      </c>
      <c r="AH153" s="58">
        <v>50</v>
      </c>
      <c r="AI153" s="58" t="s">
        <v>2472</v>
      </c>
      <c r="AJ153" s="58"/>
    </row>
    <row r="154" spans="1:36" x14ac:dyDescent="0.3">
      <c r="A154">
        <v>172</v>
      </c>
      <c r="B154" s="417">
        <v>437</v>
      </c>
      <c r="C154" s="443" t="s">
        <v>1821</v>
      </c>
      <c r="D154" s="40">
        <v>2012</v>
      </c>
      <c r="E154" s="41">
        <v>7</v>
      </c>
      <c r="F154" s="444" t="s">
        <v>2470</v>
      </c>
      <c r="G154" s="444" t="s">
        <v>2470</v>
      </c>
      <c r="H154" s="21"/>
      <c r="I154" s="21" t="s">
        <v>2465</v>
      </c>
      <c r="J154" s="21"/>
      <c r="K154" s="41">
        <v>1</v>
      </c>
      <c r="L154" s="41"/>
      <c r="M154" s="54"/>
      <c r="N154" s="34" t="s">
        <v>2460</v>
      </c>
      <c r="O154" s="186"/>
      <c r="P154" s="186"/>
      <c r="Q154" s="186" t="s">
        <v>665</v>
      </c>
      <c r="R154" s="186" t="s">
        <v>665</v>
      </c>
      <c r="S154" s="636">
        <v>46</v>
      </c>
      <c r="T154" s="412" t="s">
        <v>2389</v>
      </c>
      <c r="U154" s="58"/>
      <c r="V154" s="58"/>
      <c r="W154" s="58" t="s">
        <v>665</v>
      </c>
      <c r="X154" s="58" t="s">
        <v>665</v>
      </c>
      <c r="Y154" s="58">
        <v>44</v>
      </c>
      <c r="Z154" s="189"/>
      <c r="AA154" s="58"/>
      <c r="AB154" s="6"/>
      <c r="AC154" s="58" t="s">
        <v>1880</v>
      </c>
      <c r="AD154" s="58"/>
      <c r="AE154" s="58"/>
      <c r="AF154" s="58" t="s">
        <v>665</v>
      </c>
      <c r="AG154" s="58" t="s">
        <v>665</v>
      </c>
      <c r="AH154" s="58">
        <v>50</v>
      </c>
      <c r="AI154" s="58"/>
      <c r="AJ154" s="58"/>
    </row>
    <row r="155" spans="1:36" x14ac:dyDescent="0.3">
      <c r="A155">
        <v>173</v>
      </c>
      <c r="B155" s="417">
        <v>437</v>
      </c>
      <c r="C155" s="443" t="s">
        <v>1821</v>
      </c>
      <c r="D155" s="40">
        <v>2012</v>
      </c>
      <c r="E155" s="41">
        <v>7</v>
      </c>
      <c r="F155" s="444" t="s">
        <v>2470</v>
      </c>
      <c r="G155" s="444" t="s">
        <v>2470</v>
      </c>
      <c r="H155" s="21"/>
      <c r="I155" s="21" t="s">
        <v>2466</v>
      </c>
      <c r="J155" s="21"/>
      <c r="K155" s="41">
        <v>1</v>
      </c>
      <c r="L155" s="41"/>
      <c r="M155" s="54"/>
      <c r="N155" s="34" t="s">
        <v>2460</v>
      </c>
      <c r="O155" s="58"/>
      <c r="P155" s="58"/>
      <c r="Q155" s="58" t="s">
        <v>665</v>
      </c>
      <c r="R155" s="58" t="s">
        <v>665</v>
      </c>
      <c r="S155" s="625">
        <v>46</v>
      </c>
      <c r="T155" s="412" t="s">
        <v>2389</v>
      </c>
      <c r="U155" s="58"/>
      <c r="V155" s="58"/>
      <c r="W155" s="58" t="s">
        <v>665</v>
      </c>
      <c r="X155" s="58" t="s">
        <v>665</v>
      </c>
      <c r="Y155" s="58">
        <v>44</v>
      </c>
      <c r="Z155" s="189"/>
      <c r="AA155" s="58"/>
      <c r="AB155" s="6"/>
      <c r="AC155" s="58" t="s">
        <v>1880</v>
      </c>
      <c r="AD155" s="58"/>
      <c r="AE155" s="58"/>
      <c r="AF155" s="58" t="s">
        <v>665</v>
      </c>
      <c r="AG155" s="58" t="s">
        <v>665</v>
      </c>
      <c r="AH155" s="58">
        <v>50</v>
      </c>
      <c r="AI155" s="58"/>
      <c r="AJ155" s="58"/>
    </row>
    <row r="156" spans="1:36" ht="17.25" thickBot="1" x14ac:dyDescent="0.35">
      <c r="A156">
        <v>174</v>
      </c>
      <c r="B156" s="418">
        <v>437</v>
      </c>
      <c r="C156" s="445" t="s">
        <v>1821</v>
      </c>
      <c r="D156" s="68">
        <v>2012</v>
      </c>
      <c r="E156" s="52">
        <v>7</v>
      </c>
      <c r="F156" s="446" t="s">
        <v>2470</v>
      </c>
      <c r="G156" s="446" t="s">
        <v>2470</v>
      </c>
      <c r="H156" s="65"/>
      <c r="I156" s="65" t="s">
        <v>1384</v>
      </c>
      <c r="J156" s="65"/>
      <c r="K156" s="52">
        <v>1</v>
      </c>
      <c r="L156" s="52"/>
      <c r="M156" s="145"/>
      <c r="N156" s="36" t="s">
        <v>2460</v>
      </c>
      <c r="O156" s="184"/>
      <c r="P156" s="184"/>
      <c r="Q156" s="184" t="s">
        <v>665</v>
      </c>
      <c r="R156" s="184" t="s">
        <v>665</v>
      </c>
      <c r="S156" s="626">
        <v>46</v>
      </c>
      <c r="T156" s="620" t="s">
        <v>2389</v>
      </c>
      <c r="U156" s="184"/>
      <c r="V156" s="184"/>
      <c r="W156" s="184" t="s">
        <v>665</v>
      </c>
      <c r="X156" s="184" t="s">
        <v>665</v>
      </c>
      <c r="Y156" s="184">
        <v>44</v>
      </c>
      <c r="Z156" s="190"/>
      <c r="AA156" s="184"/>
      <c r="AB156" s="6"/>
      <c r="AC156" s="58" t="s">
        <v>1880</v>
      </c>
      <c r="AD156" s="58"/>
      <c r="AE156" s="58"/>
      <c r="AF156" s="58" t="s">
        <v>665</v>
      </c>
      <c r="AG156" s="58" t="s">
        <v>665</v>
      </c>
      <c r="AH156" s="58">
        <v>50</v>
      </c>
      <c r="AI156" s="58"/>
      <c r="AJ156" s="58"/>
    </row>
    <row r="157" spans="1:36" x14ac:dyDescent="0.3">
      <c r="A157">
        <v>175</v>
      </c>
      <c r="B157" s="48">
        <v>437</v>
      </c>
      <c r="C157" s="38" t="s">
        <v>1821</v>
      </c>
      <c r="D157" s="38">
        <v>2012</v>
      </c>
      <c r="E157" s="20">
        <v>7</v>
      </c>
      <c r="F157" s="447" t="s">
        <v>2470</v>
      </c>
      <c r="G157" s="447" t="s">
        <v>2470</v>
      </c>
      <c r="H157" s="22"/>
      <c r="I157" s="22" t="s">
        <v>2467</v>
      </c>
      <c r="J157" s="22"/>
      <c r="K157" s="20">
        <v>1</v>
      </c>
      <c r="L157" s="20"/>
      <c r="M157" s="141"/>
      <c r="N157" s="23" t="s">
        <v>2460</v>
      </c>
      <c r="O157" s="187"/>
      <c r="P157" s="187"/>
      <c r="Q157" s="187" t="s">
        <v>665</v>
      </c>
      <c r="R157" s="187" t="s">
        <v>665</v>
      </c>
      <c r="S157" s="564">
        <v>46</v>
      </c>
      <c r="T157" s="203" t="s">
        <v>2389</v>
      </c>
      <c r="U157" s="187"/>
      <c r="V157" s="187"/>
      <c r="W157" s="187" t="s">
        <v>665</v>
      </c>
      <c r="X157" s="187" t="s">
        <v>665</v>
      </c>
      <c r="Y157" s="187">
        <v>44</v>
      </c>
      <c r="Z157" s="188"/>
      <c r="AA157" s="187"/>
      <c r="AB157" s="6"/>
      <c r="AC157" s="58" t="s">
        <v>1880</v>
      </c>
      <c r="AD157" s="58"/>
      <c r="AE157" s="58"/>
      <c r="AF157" s="58" t="s">
        <v>665</v>
      </c>
      <c r="AG157" s="58" t="s">
        <v>665</v>
      </c>
      <c r="AH157" s="58">
        <v>50</v>
      </c>
      <c r="AI157" s="58"/>
      <c r="AJ157" s="58"/>
    </row>
    <row r="158" spans="1:36" x14ac:dyDescent="0.3">
      <c r="A158">
        <v>176</v>
      </c>
      <c r="B158" s="417">
        <v>437</v>
      </c>
      <c r="C158" s="40" t="s">
        <v>1821</v>
      </c>
      <c r="D158" s="40">
        <v>2012</v>
      </c>
      <c r="E158" s="41">
        <v>7</v>
      </c>
      <c r="F158" s="444" t="s">
        <v>2470</v>
      </c>
      <c r="G158" s="444" t="s">
        <v>2470</v>
      </c>
      <c r="H158" s="21"/>
      <c r="I158" s="21" t="s">
        <v>2468</v>
      </c>
      <c r="J158" s="21"/>
      <c r="K158" s="41">
        <v>1</v>
      </c>
      <c r="L158" s="41"/>
      <c r="M158" s="54"/>
      <c r="N158" s="34" t="s">
        <v>2460</v>
      </c>
      <c r="O158" s="58"/>
      <c r="P158" s="58"/>
      <c r="Q158" s="58" t="s">
        <v>665</v>
      </c>
      <c r="R158" s="58" t="s">
        <v>665</v>
      </c>
      <c r="S158" s="625">
        <v>46</v>
      </c>
      <c r="T158" s="412" t="s">
        <v>2389</v>
      </c>
      <c r="U158" s="58"/>
      <c r="V158" s="58"/>
      <c r="W158" s="58" t="s">
        <v>665</v>
      </c>
      <c r="X158" s="58" t="s">
        <v>665</v>
      </c>
      <c r="Y158" s="58">
        <v>44</v>
      </c>
      <c r="Z158" s="189"/>
      <c r="AA158" s="58"/>
      <c r="AB158" s="6"/>
      <c r="AC158" s="58" t="s">
        <v>1880</v>
      </c>
      <c r="AD158" s="58"/>
      <c r="AE158" s="58"/>
      <c r="AF158" s="58" t="s">
        <v>665</v>
      </c>
      <c r="AG158" s="58" t="s">
        <v>665</v>
      </c>
      <c r="AH158" s="58">
        <v>50</v>
      </c>
      <c r="AI158" s="58"/>
      <c r="AJ158" s="58"/>
    </row>
    <row r="159" spans="1:36" ht="17.25" thickBot="1" x14ac:dyDescent="0.35">
      <c r="A159">
        <v>177</v>
      </c>
      <c r="B159" s="418">
        <v>437</v>
      </c>
      <c r="C159" s="68" t="s">
        <v>1821</v>
      </c>
      <c r="D159" s="68">
        <v>2012</v>
      </c>
      <c r="E159" s="52">
        <v>7</v>
      </c>
      <c r="F159" s="448" t="s">
        <v>2470</v>
      </c>
      <c r="G159" s="448" t="s">
        <v>2470</v>
      </c>
      <c r="H159" s="29"/>
      <c r="I159" s="29" t="s">
        <v>2469</v>
      </c>
      <c r="J159" s="29"/>
      <c r="K159" s="52">
        <v>1</v>
      </c>
      <c r="L159" s="52"/>
      <c r="M159" s="145"/>
      <c r="N159" s="36" t="s">
        <v>2460</v>
      </c>
      <c r="O159" s="184"/>
      <c r="P159" s="184"/>
      <c r="Q159" s="184" t="s">
        <v>665</v>
      </c>
      <c r="R159" s="184" t="s">
        <v>665</v>
      </c>
      <c r="S159" s="626">
        <v>46</v>
      </c>
      <c r="T159" s="620" t="s">
        <v>2389</v>
      </c>
      <c r="U159" s="184"/>
      <c r="V159" s="184"/>
      <c r="W159" s="184" t="s">
        <v>665</v>
      </c>
      <c r="X159" s="184" t="s">
        <v>665</v>
      </c>
      <c r="Y159" s="184">
        <v>44</v>
      </c>
      <c r="Z159" s="190"/>
      <c r="AA159" s="184"/>
      <c r="AB159" s="6"/>
      <c r="AC159" s="58" t="s">
        <v>1880</v>
      </c>
      <c r="AD159" s="58"/>
      <c r="AE159" s="58"/>
      <c r="AF159" s="58" t="s">
        <v>665</v>
      </c>
      <c r="AG159" s="58" t="s">
        <v>665</v>
      </c>
      <c r="AH159" s="58">
        <v>50</v>
      </c>
      <c r="AI159" s="58"/>
      <c r="AJ159" s="58"/>
    </row>
    <row r="160" spans="1:36" x14ac:dyDescent="0.3">
      <c r="A160">
        <v>178</v>
      </c>
      <c r="B160" s="48">
        <v>437</v>
      </c>
      <c r="C160" s="38" t="s">
        <v>1821</v>
      </c>
      <c r="D160" s="38">
        <v>2012</v>
      </c>
      <c r="E160" s="20">
        <v>7</v>
      </c>
      <c r="F160" s="447" t="s">
        <v>2470</v>
      </c>
      <c r="G160" s="447" t="s">
        <v>2470</v>
      </c>
      <c r="H160" s="22"/>
      <c r="I160" s="22" t="s">
        <v>1746</v>
      </c>
      <c r="J160" s="22"/>
      <c r="K160" s="20">
        <v>1</v>
      </c>
      <c r="L160" s="20"/>
      <c r="M160" s="141"/>
      <c r="N160" s="23" t="s">
        <v>2460</v>
      </c>
      <c r="O160" s="187"/>
      <c r="P160" s="187"/>
      <c r="Q160" s="187" t="s">
        <v>665</v>
      </c>
      <c r="R160" s="187" t="s">
        <v>665</v>
      </c>
      <c r="S160" s="564">
        <v>46</v>
      </c>
      <c r="T160" s="203" t="s">
        <v>2389</v>
      </c>
      <c r="U160" s="187"/>
      <c r="V160" s="187"/>
      <c r="W160" s="187" t="s">
        <v>665</v>
      </c>
      <c r="X160" s="187" t="s">
        <v>665</v>
      </c>
      <c r="Y160" s="187">
        <v>44</v>
      </c>
      <c r="Z160" s="188"/>
      <c r="AA160" s="187"/>
      <c r="AB160" s="6"/>
      <c r="AC160" s="58" t="s">
        <v>1880</v>
      </c>
      <c r="AD160" s="58"/>
      <c r="AE160" s="58"/>
      <c r="AF160" s="58" t="s">
        <v>665</v>
      </c>
      <c r="AG160" s="58" t="s">
        <v>665</v>
      </c>
      <c r="AH160" s="58">
        <v>50</v>
      </c>
      <c r="AI160" s="58"/>
      <c r="AJ160" s="58"/>
    </row>
    <row r="161" spans="1:36" x14ac:dyDescent="0.3">
      <c r="A161">
        <v>179</v>
      </c>
      <c r="B161" s="417">
        <v>437</v>
      </c>
      <c r="C161" s="40" t="s">
        <v>1821</v>
      </c>
      <c r="D161" s="40">
        <v>2012</v>
      </c>
      <c r="E161" s="41">
        <v>7</v>
      </c>
      <c r="F161" s="58" t="s">
        <v>8</v>
      </c>
      <c r="G161" s="58" t="s">
        <v>2473</v>
      </c>
      <c r="H161" s="21"/>
      <c r="I161" s="21" t="s">
        <v>2461</v>
      </c>
      <c r="J161" s="58" t="s">
        <v>2471</v>
      </c>
      <c r="K161" s="41">
        <v>2</v>
      </c>
      <c r="L161" s="41">
        <v>1</v>
      </c>
      <c r="M161" s="54"/>
      <c r="N161" s="34" t="s">
        <v>2460</v>
      </c>
      <c r="O161" s="58"/>
      <c r="P161" s="58"/>
      <c r="Q161" s="58"/>
      <c r="R161" s="58"/>
      <c r="S161" s="625">
        <v>46</v>
      </c>
      <c r="T161" s="412" t="s">
        <v>2389</v>
      </c>
      <c r="U161" s="58"/>
      <c r="V161" s="58"/>
      <c r="W161" s="58" t="s">
        <v>750</v>
      </c>
      <c r="X161" s="58"/>
      <c r="Y161" s="58">
        <v>44</v>
      </c>
      <c r="Z161" s="189"/>
      <c r="AA161" s="58"/>
      <c r="AB161" s="6"/>
      <c r="AC161" s="58" t="s">
        <v>1880</v>
      </c>
      <c r="AD161" s="58"/>
      <c r="AE161" s="58"/>
      <c r="AF161" s="58" t="s">
        <v>750</v>
      </c>
      <c r="AG161" s="58"/>
      <c r="AH161" s="58">
        <v>50</v>
      </c>
      <c r="AI161" s="58"/>
      <c r="AJ161" s="58"/>
    </row>
    <row r="162" spans="1:36" x14ac:dyDescent="0.3">
      <c r="A162">
        <v>180</v>
      </c>
      <c r="B162" s="417">
        <v>437</v>
      </c>
      <c r="C162" s="40" t="s">
        <v>1821</v>
      </c>
      <c r="D162" s="40">
        <v>2012</v>
      </c>
      <c r="E162" s="41">
        <v>7</v>
      </c>
      <c r="F162" s="58" t="s">
        <v>8</v>
      </c>
      <c r="G162" s="58" t="s">
        <v>2473</v>
      </c>
      <c r="H162" s="21"/>
      <c r="I162" s="21" t="s">
        <v>2465</v>
      </c>
      <c r="J162" s="58"/>
      <c r="K162" s="41">
        <v>2</v>
      </c>
      <c r="L162" s="41">
        <v>1</v>
      </c>
      <c r="M162" s="54"/>
      <c r="N162" s="34" t="s">
        <v>2460</v>
      </c>
      <c r="O162" s="58"/>
      <c r="P162" s="58"/>
      <c r="Q162" s="58"/>
      <c r="R162" s="58"/>
      <c r="S162" s="625">
        <v>46</v>
      </c>
      <c r="T162" s="412" t="s">
        <v>2389</v>
      </c>
      <c r="U162" s="58"/>
      <c r="V162" s="58"/>
      <c r="W162" s="58" t="s">
        <v>750</v>
      </c>
      <c r="X162" s="58"/>
      <c r="Y162" s="58">
        <v>44</v>
      </c>
      <c r="Z162" s="189"/>
      <c r="AA162" s="58"/>
      <c r="AB162" s="6"/>
      <c r="AC162" s="58" t="s">
        <v>1880</v>
      </c>
      <c r="AD162" s="58"/>
      <c r="AE162" s="58"/>
      <c r="AF162" s="58" t="s">
        <v>750</v>
      </c>
      <c r="AG162" s="58"/>
      <c r="AH162" s="58">
        <v>50</v>
      </c>
      <c r="AI162" s="58"/>
      <c r="AJ162" s="58"/>
    </row>
    <row r="163" spans="1:36" x14ac:dyDescent="0.3">
      <c r="A163">
        <v>181</v>
      </c>
      <c r="B163" s="417">
        <v>437</v>
      </c>
      <c r="C163" s="40" t="s">
        <v>1821</v>
      </c>
      <c r="D163" s="40">
        <v>2012</v>
      </c>
      <c r="E163" s="41">
        <v>7</v>
      </c>
      <c r="F163" s="58" t="s">
        <v>8</v>
      </c>
      <c r="G163" s="58" t="s">
        <v>2473</v>
      </c>
      <c r="H163" s="21"/>
      <c r="I163" s="21" t="s">
        <v>2466</v>
      </c>
      <c r="J163" s="58"/>
      <c r="K163" s="41">
        <v>2</v>
      </c>
      <c r="L163" s="41">
        <v>1</v>
      </c>
      <c r="M163" s="54"/>
      <c r="N163" s="34" t="s">
        <v>2460</v>
      </c>
      <c r="O163" s="58"/>
      <c r="P163" s="58"/>
      <c r="Q163" s="58" t="s">
        <v>812</v>
      </c>
      <c r="R163" s="58" t="s">
        <v>812</v>
      </c>
      <c r="S163" s="625">
        <v>46</v>
      </c>
      <c r="T163" s="412" t="s">
        <v>2389</v>
      </c>
      <c r="U163" s="58"/>
      <c r="V163" s="58"/>
      <c r="W163" s="58" t="s">
        <v>812</v>
      </c>
      <c r="X163" s="58" t="s">
        <v>812</v>
      </c>
      <c r="Y163" s="58">
        <v>44</v>
      </c>
      <c r="Z163" s="189"/>
      <c r="AA163" s="58"/>
      <c r="AB163" s="6"/>
      <c r="AC163" s="58" t="s">
        <v>1880</v>
      </c>
      <c r="AD163" s="58"/>
      <c r="AE163" s="58"/>
      <c r="AF163" s="58" t="s">
        <v>812</v>
      </c>
      <c r="AG163" s="58" t="s">
        <v>812</v>
      </c>
      <c r="AH163" s="58">
        <v>50</v>
      </c>
      <c r="AI163" s="58"/>
      <c r="AJ163" s="58"/>
    </row>
    <row r="164" spans="1:36" x14ac:dyDescent="0.3">
      <c r="A164">
        <v>182</v>
      </c>
      <c r="B164" s="417">
        <v>437</v>
      </c>
      <c r="C164" s="40" t="s">
        <v>1821</v>
      </c>
      <c r="D164" s="40">
        <v>2012</v>
      </c>
      <c r="E164" s="41">
        <v>7</v>
      </c>
      <c r="F164" s="58" t="s">
        <v>8</v>
      </c>
      <c r="G164" s="58" t="s">
        <v>2473</v>
      </c>
      <c r="H164" s="21"/>
      <c r="I164" s="21" t="s">
        <v>1384</v>
      </c>
      <c r="J164" s="58"/>
      <c r="K164" s="41">
        <v>2</v>
      </c>
      <c r="L164" s="41">
        <v>1</v>
      </c>
      <c r="M164" s="54"/>
      <c r="N164" s="34" t="s">
        <v>2460</v>
      </c>
      <c r="O164" s="58"/>
      <c r="P164" s="58"/>
      <c r="Q164" s="58" t="s">
        <v>812</v>
      </c>
      <c r="R164" s="58" t="s">
        <v>812</v>
      </c>
      <c r="S164" s="625">
        <v>46</v>
      </c>
      <c r="T164" s="412" t="s">
        <v>2389</v>
      </c>
      <c r="U164" s="58"/>
      <c r="V164" s="58"/>
      <c r="W164" s="58" t="s">
        <v>812</v>
      </c>
      <c r="X164" s="58" t="s">
        <v>812</v>
      </c>
      <c r="Y164" s="58">
        <v>44</v>
      </c>
      <c r="Z164" s="189"/>
      <c r="AA164" s="58"/>
      <c r="AB164" s="6"/>
      <c r="AC164" s="58" t="s">
        <v>1880</v>
      </c>
      <c r="AD164" s="58"/>
      <c r="AE164" s="58"/>
      <c r="AF164" s="58" t="s">
        <v>812</v>
      </c>
      <c r="AG164" s="58" t="s">
        <v>812</v>
      </c>
      <c r="AH164" s="58">
        <v>50</v>
      </c>
      <c r="AI164" s="58"/>
      <c r="AJ164" s="58"/>
    </row>
    <row r="165" spans="1:36" x14ac:dyDescent="0.3">
      <c r="A165">
        <v>183</v>
      </c>
      <c r="B165" s="417">
        <v>437</v>
      </c>
      <c r="C165" s="40" t="s">
        <v>1821</v>
      </c>
      <c r="D165" s="40">
        <v>2012</v>
      </c>
      <c r="E165" s="41">
        <v>7</v>
      </c>
      <c r="F165" s="58" t="s">
        <v>8</v>
      </c>
      <c r="G165" s="58" t="s">
        <v>2473</v>
      </c>
      <c r="H165" s="21"/>
      <c r="I165" s="21" t="s">
        <v>2467</v>
      </c>
      <c r="J165" s="58"/>
      <c r="K165" s="41">
        <v>2</v>
      </c>
      <c r="L165" s="41">
        <v>1</v>
      </c>
      <c r="M165" s="54"/>
      <c r="N165" s="34" t="s">
        <v>2460</v>
      </c>
      <c r="O165" s="58"/>
      <c r="P165" s="58"/>
      <c r="Q165" s="58" t="s">
        <v>812</v>
      </c>
      <c r="R165" s="58" t="s">
        <v>812</v>
      </c>
      <c r="S165" s="625">
        <v>46</v>
      </c>
      <c r="T165" s="412" t="s">
        <v>2389</v>
      </c>
      <c r="U165" s="58"/>
      <c r="V165" s="58"/>
      <c r="W165" s="58" t="s">
        <v>812</v>
      </c>
      <c r="X165" s="58" t="s">
        <v>812</v>
      </c>
      <c r="Y165" s="58">
        <v>44</v>
      </c>
      <c r="Z165" s="189"/>
      <c r="AA165" s="58"/>
      <c r="AB165" s="6"/>
      <c r="AC165" s="58" t="s">
        <v>1880</v>
      </c>
      <c r="AD165" s="58"/>
      <c r="AE165" s="58"/>
      <c r="AF165" s="58" t="s">
        <v>812</v>
      </c>
      <c r="AG165" s="58" t="s">
        <v>812</v>
      </c>
      <c r="AH165" s="58">
        <v>50</v>
      </c>
      <c r="AI165" s="58"/>
      <c r="AJ165" s="58"/>
    </row>
    <row r="166" spans="1:36" x14ac:dyDescent="0.3">
      <c r="A166">
        <v>184</v>
      </c>
      <c r="B166" s="417">
        <v>437</v>
      </c>
      <c r="C166" s="40" t="s">
        <v>1821</v>
      </c>
      <c r="D166" s="40">
        <v>2012</v>
      </c>
      <c r="E166" s="41">
        <v>7</v>
      </c>
      <c r="F166" s="58" t="s">
        <v>8</v>
      </c>
      <c r="G166" s="58" t="s">
        <v>2473</v>
      </c>
      <c r="H166" s="21" t="s">
        <v>627</v>
      </c>
      <c r="I166" s="21" t="s">
        <v>2468</v>
      </c>
      <c r="J166" s="58"/>
      <c r="K166" s="41">
        <v>2</v>
      </c>
      <c r="L166" s="41">
        <v>1</v>
      </c>
      <c r="M166" s="54"/>
      <c r="N166" s="34" t="s">
        <v>2460</v>
      </c>
      <c r="O166" s="58"/>
      <c r="P166" s="58"/>
      <c r="Q166" s="58">
        <v>35.9</v>
      </c>
      <c r="R166" s="58" t="s">
        <v>812</v>
      </c>
      <c r="S166" s="625">
        <v>46</v>
      </c>
      <c r="T166" s="412" t="s">
        <v>2389</v>
      </c>
      <c r="U166" s="58"/>
      <c r="V166" s="58"/>
      <c r="W166" s="58">
        <v>26.5</v>
      </c>
      <c r="X166" s="58" t="s">
        <v>812</v>
      </c>
      <c r="Y166" s="58">
        <v>44</v>
      </c>
      <c r="Z166" s="189">
        <v>3.5999999999999999E-3</v>
      </c>
      <c r="AA166" s="58"/>
      <c r="AB166" s="6"/>
      <c r="AC166" s="58" t="s">
        <v>1880</v>
      </c>
      <c r="AD166" s="58"/>
      <c r="AE166" s="58"/>
      <c r="AF166" s="58">
        <v>39.299999999999997</v>
      </c>
      <c r="AG166" s="58" t="s">
        <v>812</v>
      </c>
      <c r="AH166" s="58">
        <v>50</v>
      </c>
      <c r="AI166" s="58">
        <v>1.6E-2</v>
      </c>
      <c r="AJ166" s="58"/>
    </row>
    <row r="167" spans="1:36" x14ac:dyDescent="0.3">
      <c r="A167">
        <v>185</v>
      </c>
      <c r="B167" s="417">
        <v>437</v>
      </c>
      <c r="C167" s="40" t="s">
        <v>1821</v>
      </c>
      <c r="D167" s="40">
        <v>2012</v>
      </c>
      <c r="E167" s="41">
        <v>7</v>
      </c>
      <c r="F167" s="58" t="s">
        <v>8</v>
      </c>
      <c r="G167" s="58" t="s">
        <v>2473</v>
      </c>
      <c r="H167" s="21"/>
      <c r="I167" s="21" t="s">
        <v>2469</v>
      </c>
      <c r="J167" s="58"/>
      <c r="K167" s="41">
        <v>2</v>
      </c>
      <c r="L167" s="41">
        <v>1</v>
      </c>
      <c r="M167" s="54"/>
      <c r="N167" s="34" t="s">
        <v>2460</v>
      </c>
      <c r="O167" s="58"/>
      <c r="P167" s="58"/>
      <c r="Q167" s="58" t="s">
        <v>812</v>
      </c>
      <c r="R167" s="58" t="s">
        <v>812</v>
      </c>
      <c r="S167" s="625">
        <v>46</v>
      </c>
      <c r="T167" s="412" t="s">
        <v>2389</v>
      </c>
      <c r="U167" s="58"/>
      <c r="V167" s="58"/>
      <c r="W167" s="58" t="s">
        <v>812</v>
      </c>
      <c r="X167" s="58" t="s">
        <v>812</v>
      </c>
      <c r="Y167" s="58">
        <v>44</v>
      </c>
      <c r="Z167" s="189"/>
      <c r="AA167" s="58"/>
      <c r="AB167" s="6"/>
      <c r="AC167" s="58" t="s">
        <v>1880</v>
      </c>
      <c r="AD167" s="58"/>
      <c r="AE167" s="58"/>
      <c r="AF167" s="58" t="s">
        <v>812</v>
      </c>
      <c r="AG167" s="58" t="s">
        <v>812</v>
      </c>
      <c r="AH167" s="58">
        <v>50</v>
      </c>
      <c r="AI167" s="58"/>
      <c r="AJ167" s="58"/>
    </row>
    <row r="168" spans="1:36" ht="17.25" thickBot="1" x14ac:dyDescent="0.35">
      <c r="A168">
        <v>186</v>
      </c>
      <c r="B168" s="418">
        <v>437</v>
      </c>
      <c r="C168" s="68" t="s">
        <v>1821</v>
      </c>
      <c r="D168" s="68">
        <v>2012</v>
      </c>
      <c r="E168" s="52">
        <v>7</v>
      </c>
      <c r="F168" s="184" t="s">
        <v>8</v>
      </c>
      <c r="G168" s="184" t="s">
        <v>2473</v>
      </c>
      <c r="H168" s="29"/>
      <c r="I168" s="29" t="s">
        <v>1746</v>
      </c>
      <c r="J168" s="184"/>
      <c r="K168" s="52">
        <v>2</v>
      </c>
      <c r="L168" s="52">
        <v>1</v>
      </c>
      <c r="M168" s="145"/>
      <c r="N168" s="36" t="s">
        <v>2460</v>
      </c>
      <c r="O168" s="184"/>
      <c r="P168" s="184"/>
      <c r="Q168" s="184" t="s">
        <v>812</v>
      </c>
      <c r="R168" s="184" t="s">
        <v>812</v>
      </c>
      <c r="S168" s="626">
        <v>46</v>
      </c>
      <c r="T168" s="620" t="s">
        <v>2389</v>
      </c>
      <c r="U168" s="184"/>
      <c r="V168" s="184"/>
      <c r="W168" s="184" t="s">
        <v>812</v>
      </c>
      <c r="X168" s="184" t="s">
        <v>812</v>
      </c>
      <c r="Y168" s="184">
        <v>44</v>
      </c>
      <c r="Z168" s="190"/>
      <c r="AA168" s="184"/>
      <c r="AB168" s="6"/>
      <c r="AC168" s="58" t="s">
        <v>1880</v>
      </c>
      <c r="AD168" s="58"/>
      <c r="AE168" s="58"/>
      <c r="AF168" s="58">
        <v>185</v>
      </c>
      <c r="AG168" s="58" t="s">
        <v>812</v>
      </c>
      <c r="AH168" s="58">
        <v>50</v>
      </c>
      <c r="AI168" s="58"/>
      <c r="AJ168" s="58"/>
    </row>
    <row r="169" spans="1:36" x14ac:dyDescent="0.3">
      <c r="A169">
        <v>187</v>
      </c>
      <c r="B169" s="55">
        <v>437</v>
      </c>
      <c r="C169" s="432" t="s">
        <v>1821</v>
      </c>
      <c r="D169" s="432">
        <v>2012</v>
      </c>
      <c r="E169" s="43">
        <v>7</v>
      </c>
      <c r="F169" s="449" t="s">
        <v>2474</v>
      </c>
      <c r="G169" s="449" t="s">
        <v>2474</v>
      </c>
      <c r="H169" s="44" t="s">
        <v>627</v>
      </c>
      <c r="I169" s="44" t="s">
        <v>2475</v>
      </c>
      <c r="J169" s="186"/>
      <c r="K169" s="81">
        <v>2</v>
      </c>
      <c r="L169" s="81">
        <v>1</v>
      </c>
      <c r="M169" s="469">
        <v>0</v>
      </c>
      <c r="N169" s="69" t="s">
        <v>2460</v>
      </c>
      <c r="O169" s="187"/>
      <c r="P169" s="187"/>
      <c r="Q169" s="187">
        <v>10</v>
      </c>
      <c r="R169" s="187">
        <v>6</v>
      </c>
      <c r="S169" s="564">
        <v>46</v>
      </c>
      <c r="T169" s="203" t="s">
        <v>2389</v>
      </c>
      <c r="U169" s="187"/>
      <c r="V169" s="187"/>
      <c r="W169" s="187">
        <v>4</v>
      </c>
      <c r="X169" s="187">
        <v>6</v>
      </c>
      <c r="Y169" s="187">
        <v>44</v>
      </c>
      <c r="Z169" s="188"/>
      <c r="AA169" s="187"/>
      <c r="AB169" s="6"/>
      <c r="AC169" s="58" t="s">
        <v>1880</v>
      </c>
      <c r="AD169" s="58"/>
      <c r="AE169" s="58"/>
      <c r="AF169" s="58">
        <v>11</v>
      </c>
      <c r="AG169" s="58">
        <v>6</v>
      </c>
      <c r="AH169" s="58">
        <v>50</v>
      </c>
      <c r="AI169" s="58" t="s">
        <v>2476</v>
      </c>
      <c r="AJ169" s="58"/>
    </row>
    <row r="170" spans="1:36" x14ac:dyDescent="0.3">
      <c r="A170">
        <v>188</v>
      </c>
      <c r="B170" s="417">
        <v>437</v>
      </c>
      <c r="C170" s="40" t="s">
        <v>1821</v>
      </c>
      <c r="D170" s="40">
        <v>2012</v>
      </c>
      <c r="E170" s="41">
        <v>7</v>
      </c>
      <c r="F170" s="450" t="s">
        <v>2477</v>
      </c>
      <c r="G170" s="450" t="s">
        <v>2477</v>
      </c>
      <c r="H170" s="21" t="s">
        <v>627</v>
      </c>
      <c r="I170" s="21" t="s">
        <v>2475</v>
      </c>
      <c r="J170" s="58"/>
      <c r="K170" s="129">
        <v>2</v>
      </c>
      <c r="L170" s="129">
        <v>1</v>
      </c>
      <c r="M170" s="32">
        <v>0</v>
      </c>
      <c r="N170" s="34" t="s">
        <v>2460</v>
      </c>
      <c r="O170" s="187"/>
      <c r="P170" s="187"/>
      <c r="Q170" s="58">
        <v>173</v>
      </c>
      <c r="R170" s="58"/>
      <c r="S170" s="564">
        <v>46</v>
      </c>
      <c r="T170" s="203" t="s">
        <v>2389</v>
      </c>
      <c r="U170" s="187"/>
      <c r="V170" s="187"/>
      <c r="W170" s="58">
        <v>143</v>
      </c>
      <c r="X170" s="58"/>
      <c r="Y170" s="187">
        <v>44</v>
      </c>
      <c r="Z170" s="188"/>
      <c r="AA170" s="187"/>
      <c r="AB170" s="6"/>
      <c r="AC170" s="58" t="s">
        <v>1880</v>
      </c>
      <c r="AD170" s="58"/>
      <c r="AE170" s="58"/>
      <c r="AF170" s="58">
        <v>185</v>
      </c>
      <c r="AG170" s="58"/>
      <c r="AH170" s="58">
        <v>50</v>
      </c>
      <c r="AI170" s="58" t="s">
        <v>2478</v>
      </c>
      <c r="AJ170" s="58"/>
    </row>
    <row r="171" spans="1:36" x14ac:dyDescent="0.3">
      <c r="A171">
        <v>189</v>
      </c>
      <c r="B171" s="417">
        <v>2782</v>
      </c>
      <c r="C171" s="40" t="s">
        <v>1809</v>
      </c>
      <c r="D171" s="40">
        <v>2015</v>
      </c>
      <c r="E171" s="41">
        <v>3</v>
      </c>
      <c r="F171" s="21" t="s">
        <v>2453</v>
      </c>
      <c r="G171" s="21" t="s">
        <v>2479</v>
      </c>
      <c r="H171" s="58" t="s">
        <v>2437</v>
      </c>
      <c r="I171" s="58"/>
      <c r="J171" s="58"/>
      <c r="K171" s="129">
        <v>5</v>
      </c>
      <c r="L171" s="129"/>
      <c r="M171" s="32"/>
      <c r="N171" s="34" t="s">
        <v>1513</v>
      </c>
      <c r="O171" s="187"/>
      <c r="P171" s="187"/>
      <c r="Q171" s="58">
        <v>12.5</v>
      </c>
      <c r="R171" s="58">
        <v>4.4000000000000004</v>
      </c>
      <c r="S171" s="564">
        <v>60</v>
      </c>
      <c r="T171" s="203" t="s">
        <v>114</v>
      </c>
      <c r="U171" s="187"/>
      <c r="V171" s="187"/>
      <c r="W171" s="58">
        <v>12.4</v>
      </c>
      <c r="X171" s="58">
        <v>4</v>
      </c>
      <c r="Y171" s="187">
        <v>60</v>
      </c>
      <c r="Z171" s="188">
        <v>0.58899999999999997</v>
      </c>
      <c r="AA171" s="187"/>
      <c r="AB171" s="6"/>
      <c r="AC171" s="58"/>
      <c r="AD171" s="58"/>
      <c r="AE171" s="58"/>
      <c r="AF171" s="58"/>
      <c r="AG171" s="58"/>
      <c r="AH171" s="58"/>
      <c r="AI171" s="58"/>
      <c r="AJ171" s="58"/>
    </row>
    <row r="172" spans="1:36" x14ac:dyDescent="0.3">
      <c r="A172">
        <v>190</v>
      </c>
      <c r="B172" s="417">
        <v>2782</v>
      </c>
      <c r="C172" s="40" t="s">
        <v>1809</v>
      </c>
      <c r="D172" s="40">
        <v>2015</v>
      </c>
      <c r="E172" s="41">
        <v>3</v>
      </c>
      <c r="F172" s="21" t="s">
        <v>2480</v>
      </c>
      <c r="G172" s="21" t="s">
        <v>2480</v>
      </c>
      <c r="H172" s="58" t="s">
        <v>2437</v>
      </c>
      <c r="I172" s="58"/>
      <c r="J172" s="58"/>
      <c r="K172" s="129">
        <v>5</v>
      </c>
      <c r="L172" s="129"/>
      <c r="M172" s="32">
        <v>0</v>
      </c>
      <c r="N172" s="34" t="s">
        <v>1513</v>
      </c>
      <c r="O172" s="187"/>
      <c r="P172" s="187"/>
      <c r="Q172" s="58">
        <v>26.2</v>
      </c>
      <c r="R172" s="58">
        <v>8.8000000000000007</v>
      </c>
      <c r="S172" s="564">
        <v>60</v>
      </c>
      <c r="T172" s="203" t="s">
        <v>114</v>
      </c>
      <c r="U172" s="187"/>
      <c r="V172" s="187"/>
      <c r="W172" s="58">
        <v>30.7</v>
      </c>
      <c r="X172" s="58">
        <v>14.8</v>
      </c>
      <c r="Y172" s="187">
        <v>60</v>
      </c>
      <c r="Z172" s="188">
        <v>5.0000000000000001E-3</v>
      </c>
      <c r="AA172" s="187"/>
      <c r="AB172" s="6"/>
      <c r="AC172" s="58"/>
      <c r="AD172" s="58"/>
      <c r="AE172" s="58"/>
      <c r="AF172" s="58"/>
      <c r="AG172" s="58"/>
      <c r="AH172" s="58"/>
      <c r="AI172" s="58"/>
      <c r="AJ172" s="58"/>
    </row>
    <row r="173" spans="1:36" x14ac:dyDescent="0.3">
      <c r="A173">
        <v>191</v>
      </c>
      <c r="B173" s="417">
        <v>2782</v>
      </c>
      <c r="C173" s="40" t="s">
        <v>1809</v>
      </c>
      <c r="D173" s="40">
        <v>2015</v>
      </c>
      <c r="E173" s="41">
        <v>3</v>
      </c>
      <c r="F173" s="21" t="s">
        <v>2481</v>
      </c>
      <c r="G173" s="21" t="s">
        <v>2481</v>
      </c>
      <c r="H173" s="58" t="s">
        <v>2482</v>
      </c>
      <c r="I173" s="58" t="s">
        <v>2483</v>
      </c>
      <c r="J173" s="58"/>
      <c r="K173" s="129">
        <v>4</v>
      </c>
      <c r="L173" s="129"/>
      <c r="M173" s="32"/>
      <c r="N173" s="34" t="s">
        <v>1513</v>
      </c>
      <c r="O173" s="187"/>
      <c r="P173" s="187"/>
      <c r="Q173" s="58">
        <v>86.9</v>
      </c>
      <c r="R173" s="58">
        <v>9.6999999999999993</v>
      </c>
      <c r="S173" s="564">
        <v>60</v>
      </c>
      <c r="T173" s="203" t="s">
        <v>114</v>
      </c>
      <c r="U173" s="187"/>
      <c r="V173" s="187"/>
      <c r="W173" s="58">
        <v>78.7</v>
      </c>
      <c r="X173" s="58">
        <v>14.7</v>
      </c>
      <c r="Y173" s="187">
        <v>60</v>
      </c>
      <c r="Z173" s="451">
        <v>0</v>
      </c>
      <c r="AA173" s="187"/>
      <c r="AB173" s="6"/>
      <c r="AC173" s="58"/>
      <c r="AD173" s="58"/>
      <c r="AE173" s="58"/>
      <c r="AF173" s="58"/>
      <c r="AG173" s="58"/>
      <c r="AH173" s="58"/>
      <c r="AI173" s="58"/>
      <c r="AJ173" s="58"/>
    </row>
    <row r="174" spans="1:36" x14ac:dyDescent="0.3">
      <c r="A174">
        <v>192</v>
      </c>
      <c r="B174" s="417">
        <v>2782</v>
      </c>
      <c r="C174" s="40" t="s">
        <v>1809</v>
      </c>
      <c r="D174" s="40">
        <v>2015</v>
      </c>
      <c r="E174" s="41">
        <v>3</v>
      </c>
      <c r="F174" s="21" t="s">
        <v>2484</v>
      </c>
      <c r="G174" s="21" t="s">
        <v>2485</v>
      </c>
      <c r="H174" s="58" t="s">
        <v>1606</v>
      </c>
      <c r="I174" s="58"/>
      <c r="J174" s="58"/>
      <c r="K174" s="129">
        <v>2</v>
      </c>
      <c r="L174" s="129">
        <v>2</v>
      </c>
      <c r="M174" s="32">
        <v>0</v>
      </c>
      <c r="N174" s="34" t="s">
        <v>1513</v>
      </c>
      <c r="O174" s="187">
        <v>24</v>
      </c>
      <c r="P174" s="187">
        <v>60</v>
      </c>
      <c r="Q174" s="58"/>
      <c r="R174" s="58"/>
      <c r="S174" s="564"/>
      <c r="T174" s="203"/>
      <c r="U174" s="187">
        <v>17</v>
      </c>
      <c r="V174" s="187">
        <v>60</v>
      </c>
      <c r="W174" s="58"/>
      <c r="X174" s="58"/>
      <c r="Y174" s="187"/>
      <c r="Z174" s="451">
        <v>0.17799999999999999</v>
      </c>
      <c r="AA174" s="187"/>
      <c r="AB174" s="6"/>
      <c r="AC174" s="58"/>
      <c r="AD174" s="58"/>
      <c r="AE174" s="58"/>
      <c r="AF174" s="58"/>
      <c r="AG174" s="58"/>
      <c r="AH174" s="58"/>
      <c r="AI174" s="58"/>
      <c r="AJ174" s="58"/>
    </row>
    <row r="175" spans="1:36" x14ac:dyDescent="0.3">
      <c r="A175">
        <v>193</v>
      </c>
      <c r="B175" s="417">
        <v>2782</v>
      </c>
      <c r="C175" s="40" t="s">
        <v>1809</v>
      </c>
      <c r="D175" s="40">
        <v>2015</v>
      </c>
      <c r="E175" s="41">
        <v>3</v>
      </c>
      <c r="F175" s="264" t="s">
        <v>2486</v>
      </c>
      <c r="G175" s="264" t="s">
        <v>2487</v>
      </c>
      <c r="H175" s="58" t="s">
        <v>627</v>
      </c>
      <c r="I175" s="58" t="s">
        <v>1221</v>
      </c>
      <c r="J175" s="58"/>
      <c r="K175" s="129">
        <v>2</v>
      </c>
      <c r="L175" s="129">
        <v>1</v>
      </c>
      <c r="M175" s="32"/>
      <c r="N175" s="34" t="s">
        <v>1513</v>
      </c>
      <c r="O175" s="187"/>
      <c r="P175" s="187"/>
      <c r="Q175" s="58">
        <v>33.299999999999997</v>
      </c>
      <c r="R175" s="58">
        <v>24.1</v>
      </c>
      <c r="S175" s="564">
        <v>24</v>
      </c>
      <c r="T175" s="203" t="s">
        <v>114</v>
      </c>
      <c r="U175" s="187"/>
      <c r="V175" s="187"/>
      <c r="W175" s="58">
        <v>32.299999999999997</v>
      </c>
      <c r="X175" s="58">
        <v>24.6</v>
      </c>
      <c r="Y175" s="187"/>
      <c r="Z175" s="188">
        <v>0.80300000000000005</v>
      </c>
      <c r="AA175" s="187"/>
      <c r="AB175" s="6"/>
      <c r="AC175" s="58"/>
      <c r="AD175" s="58"/>
      <c r="AE175" s="58"/>
      <c r="AF175" s="58"/>
      <c r="AG175" s="58"/>
      <c r="AH175" s="58"/>
      <c r="AI175" s="58"/>
      <c r="AJ175" s="58"/>
    </row>
    <row r="176" spans="1:36" x14ac:dyDescent="0.3">
      <c r="A176">
        <v>194</v>
      </c>
      <c r="B176" s="417">
        <v>2782</v>
      </c>
      <c r="C176" s="40" t="s">
        <v>1809</v>
      </c>
      <c r="D176" s="40">
        <v>2015</v>
      </c>
      <c r="E176" s="41">
        <v>3</v>
      </c>
      <c r="F176" s="264" t="s">
        <v>2486</v>
      </c>
      <c r="G176" s="264" t="s">
        <v>2487</v>
      </c>
      <c r="H176" s="58" t="s">
        <v>627</v>
      </c>
      <c r="I176" s="58" t="s">
        <v>2468</v>
      </c>
      <c r="J176" s="58"/>
      <c r="K176" s="129">
        <v>2</v>
      </c>
      <c r="L176" s="129">
        <v>1</v>
      </c>
      <c r="M176" s="32"/>
      <c r="N176" s="34" t="s">
        <v>1513</v>
      </c>
      <c r="O176" s="187"/>
      <c r="P176" s="187"/>
      <c r="Q176" s="58">
        <v>64.599999999999994</v>
      </c>
      <c r="R176" s="58">
        <v>23.2</v>
      </c>
      <c r="S176" s="564">
        <v>24</v>
      </c>
      <c r="T176" s="203" t="s">
        <v>114</v>
      </c>
      <c r="U176" s="187"/>
      <c r="V176" s="187"/>
      <c r="W176" s="58">
        <v>82.4</v>
      </c>
      <c r="X176" s="58">
        <v>24.6</v>
      </c>
      <c r="Y176" s="187"/>
      <c r="Z176" s="188">
        <v>0.438</v>
      </c>
      <c r="AA176" s="187"/>
      <c r="AB176" s="6"/>
      <c r="AC176" s="58"/>
      <c r="AD176" s="58"/>
      <c r="AE176" s="58"/>
      <c r="AF176" s="58"/>
      <c r="AG176" s="58"/>
      <c r="AH176" s="58"/>
      <c r="AI176" s="58"/>
      <c r="AJ176" s="58"/>
    </row>
    <row r="177" spans="1:36" x14ac:dyDescent="0.3">
      <c r="A177">
        <v>195</v>
      </c>
      <c r="B177" s="417">
        <v>2782</v>
      </c>
      <c r="C177" s="40" t="s">
        <v>1809</v>
      </c>
      <c r="D177" s="40">
        <v>2015</v>
      </c>
      <c r="E177" s="41">
        <v>3</v>
      </c>
      <c r="F177" s="264" t="s">
        <v>2486</v>
      </c>
      <c r="G177" s="264" t="s">
        <v>2487</v>
      </c>
      <c r="H177" s="58" t="s">
        <v>627</v>
      </c>
      <c r="I177" s="186" t="s">
        <v>2488</v>
      </c>
      <c r="J177" s="416"/>
      <c r="K177" s="129">
        <v>2</v>
      </c>
      <c r="L177" s="129">
        <v>1</v>
      </c>
      <c r="M177" s="32"/>
      <c r="N177" s="34" t="s">
        <v>1513</v>
      </c>
      <c r="O177" s="187"/>
      <c r="P177" s="187"/>
      <c r="Q177" s="58">
        <v>72.900000000000006</v>
      </c>
      <c r="R177" s="58">
        <v>36.1</v>
      </c>
      <c r="S177" s="564">
        <v>24</v>
      </c>
      <c r="T177" s="203" t="s">
        <v>114</v>
      </c>
      <c r="U177" s="187"/>
      <c r="V177" s="187"/>
      <c r="W177" s="58">
        <v>105.9</v>
      </c>
      <c r="X177" s="58">
        <v>39.1</v>
      </c>
      <c r="Y177" s="187"/>
      <c r="Z177" s="188">
        <v>0.92600000000000005</v>
      </c>
      <c r="AA177" s="187"/>
      <c r="AB177" s="6"/>
      <c r="AC177" s="58"/>
      <c r="AD177" s="58"/>
      <c r="AE177" s="58"/>
      <c r="AF177" s="58"/>
      <c r="AG177" s="58"/>
      <c r="AH177" s="58"/>
      <c r="AI177" s="58"/>
      <c r="AJ177" s="58"/>
    </row>
    <row r="178" spans="1:36" x14ac:dyDescent="0.3">
      <c r="A178">
        <v>196</v>
      </c>
      <c r="B178" s="417">
        <v>2782</v>
      </c>
      <c r="C178" s="40" t="s">
        <v>1809</v>
      </c>
      <c r="D178" s="40">
        <v>2015</v>
      </c>
      <c r="E178" s="41">
        <v>3</v>
      </c>
      <c r="F178" s="21" t="s">
        <v>901</v>
      </c>
      <c r="G178" s="21" t="s">
        <v>2489</v>
      </c>
      <c r="H178" s="58" t="s">
        <v>2490</v>
      </c>
      <c r="I178" s="58" t="s">
        <v>2491</v>
      </c>
      <c r="J178" s="58"/>
      <c r="K178" s="129">
        <v>1</v>
      </c>
      <c r="L178" s="129"/>
      <c r="M178" s="32"/>
      <c r="N178" s="34" t="s">
        <v>1513</v>
      </c>
      <c r="O178" s="187"/>
      <c r="P178" s="187"/>
      <c r="Q178" s="58" t="s">
        <v>665</v>
      </c>
      <c r="R178" s="58" t="s">
        <v>665</v>
      </c>
      <c r="S178" s="564">
        <v>60</v>
      </c>
      <c r="T178" s="203" t="s">
        <v>114</v>
      </c>
      <c r="U178" s="187"/>
      <c r="V178" s="187"/>
      <c r="W178" s="58" t="s">
        <v>665</v>
      </c>
      <c r="X178" s="58" t="s">
        <v>665</v>
      </c>
      <c r="Y178" s="187">
        <v>60</v>
      </c>
      <c r="Z178" s="188" t="s">
        <v>1583</v>
      </c>
      <c r="AA178" s="187"/>
      <c r="AB178" s="6"/>
      <c r="AC178" s="58"/>
      <c r="AD178" s="58"/>
      <c r="AE178" s="58"/>
      <c r="AF178" s="58"/>
      <c r="AG178" s="58"/>
      <c r="AH178" s="58"/>
      <c r="AI178" s="58"/>
      <c r="AJ178" s="58"/>
    </row>
    <row r="179" spans="1:36" x14ac:dyDescent="0.3">
      <c r="A179">
        <v>197</v>
      </c>
      <c r="B179" s="417">
        <v>2782</v>
      </c>
      <c r="C179" s="40" t="s">
        <v>1809</v>
      </c>
      <c r="D179" s="40">
        <v>2015</v>
      </c>
      <c r="E179" s="41">
        <v>3</v>
      </c>
      <c r="F179" s="21" t="s">
        <v>2492</v>
      </c>
      <c r="G179" s="21" t="s">
        <v>2493</v>
      </c>
      <c r="H179" s="58" t="s">
        <v>2490</v>
      </c>
      <c r="I179" s="58" t="s">
        <v>2494</v>
      </c>
      <c r="J179" s="58"/>
      <c r="K179" s="129">
        <v>1</v>
      </c>
      <c r="L179" s="129"/>
      <c r="M179" s="32"/>
      <c r="N179" s="34" t="s">
        <v>1513</v>
      </c>
      <c r="O179" s="187"/>
      <c r="P179" s="187"/>
      <c r="Q179" s="58" t="s">
        <v>665</v>
      </c>
      <c r="R179" s="58" t="s">
        <v>665</v>
      </c>
      <c r="S179" s="564">
        <v>60</v>
      </c>
      <c r="T179" s="203" t="s">
        <v>114</v>
      </c>
      <c r="U179" s="187"/>
      <c r="V179" s="187"/>
      <c r="W179" s="58" t="s">
        <v>665</v>
      </c>
      <c r="X179" s="58" t="s">
        <v>665</v>
      </c>
      <c r="Y179" s="187">
        <v>60</v>
      </c>
      <c r="Z179" s="188" t="s">
        <v>1583</v>
      </c>
      <c r="AA179" s="187"/>
      <c r="AB179" s="6"/>
      <c r="AC179" s="58"/>
      <c r="AD179" s="58"/>
      <c r="AE179" s="58"/>
      <c r="AF179" s="58"/>
      <c r="AG179" s="58"/>
      <c r="AH179" s="58"/>
      <c r="AI179" s="58"/>
      <c r="AJ179" s="58"/>
    </row>
    <row r="180" spans="1:36" x14ac:dyDescent="0.3">
      <c r="A180">
        <v>198</v>
      </c>
      <c r="B180" s="420">
        <v>4562</v>
      </c>
      <c r="C180" s="40" t="s">
        <v>2372</v>
      </c>
      <c r="D180" s="40">
        <v>2016</v>
      </c>
      <c r="E180" s="41">
        <v>4</v>
      </c>
      <c r="F180" s="21" t="s">
        <v>2453</v>
      </c>
      <c r="G180" s="21" t="s">
        <v>2479</v>
      </c>
      <c r="H180" s="58" t="s">
        <v>2437</v>
      </c>
      <c r="I180" s="58"/>
      <c r="J180" s="58"/>
      <c r="K180" s="41">
        <v>5</v>
      </c>
      <c r="L180" s="129"/>
      <c r="M180" s="32"/>
      <c r="N180" s="34" t="s">
        <v>1513</v>
      </c>
      <c r="O180" s="187"/>
      <c r="P180" s="187"/>
      <c r="Q180" s="187">
        <v>3.3</v>
      </c>
      <c r="R180" s="187">
        <v>1.6</v>
      </c>
      <c r="S180" s="564">
        <v>41</v>
      </c>
      <c r="T180" s="203" t="s">
        <v>1803</v>
      </c>
      <c r="U180" s="187"/>
      <c r="V180" s="187"/>
      <c r="W180" s="187">
        <v>3.5</v>
      </c>
      <c r="X180" s="187">
        <v>0.9</v>
      </c>
      <c r="Y180" s="187">
        <v>27</v>
      </c>
      <c r="Z180" s="188">
        <v>0.55000000000000004</v>
      </c>
      <c r="AA180" s="187"/>
      <c r="AB180" s="6"/>
      <c r="AC180" s="58"/>
      <c r="AD180" s="58"/>
      <c r="AE180" s="58"/>
      <c r="AF180" s="58"/>
      <c r="AG180" s="58"/>
      <c r="AH180" s="58"/>
      <c r="AI180" s="58"/>
      <c r="AJ180" s="58"/>
    </row>
    <row r="181" spans="1:36" x14ac:dyDescent="0.3">
      <c r="A181">
        <v>199</v>
      </c>
      <c r="B181" s="420">
        <v>4562</v>
      </c>
      <c r="C181" s="40" t="s">
        <v>2372</v>
      </c>
      <c r="D181" s="40">
        <v>2016</v>
      </c>
      <c r="E181" s="41">
        <v>4</v>
      </c>
      <c r="F181" s="21" t="s">
        <v>2497</v>
      </c>
      <c r="G181" s="21" t="s">
        <v>2498</v>
      </c>
      <c r="H181" s="58" t="s">
        <v>627</v>
      </c>
      <c r="I181" s="58" t="s">
        <v>2499</v>
      </c>
      <c r="J181" s="58"/>
      <c r="K181" s="41">
        <v>2</v>
      </c>
      <c r="L181" s="129">
        <v>1</v>
      </c>
      <c r="M181" s="32"/>
      <c r="N181" s="34" t="s">
        <v>1513</v>
      </c>
      <c r="O181" s="187"/>
      <c r="P181" s="187"/>
      <c r="Q181" s="187" t="s">
        <v>665</v>
      </c>
      <c r="R181" s="187" t="s">
        <v>665</v>
      </c>
      <c r="S181" s="564">
        <v>41</v>
      </c>
      <c r="T181" s="203" t="s">
        <v>1803</v>
      </c>
      <c r="U181" s="187"/>
      <c r="V181" s="187"/>
      <c r="W181" s="187" t="s">
        <v>665</v>
      </c>
      <c r="X181" s="187" t="s">
        <v>665</v>
      </c>
      <c r="Y181" s="187">
        <v>27</v>
      </c>
      <c r="Z181" s="188">
        <v>0.28000000000000003</v>
      </c>
      <c r="AA181" s="187"/>
      <c r="AB181" s="6"/>
      <c r="AC181" s="58"/>
      <c r="AD181" s="58"/>
      <c r="AE181" s="58"/>
      <c r="AF181" s="58"/>
      <c r="AG181" s="58"/>
      <c r="AH181" s="58"/>
      <c r="AI181" s="58"/>
      <c r="AJ181" s="58"/>
    </row>
    <row r="182" spans="1:36" ht="17.25" thickBot="1" x14ac:dyDescent="0.35">
      <c r="A182">
        <v>200</v>
      </c>
      <c r="B182" s="420">
        <v>4562</v>
      </c>
      <c r="C182" s="40" t="s">
        <v>1798</v>
      </c>
      <c r="D182" s="40">
        <v>2016</v>
      </c>
      <c r="E182" s="41">
        <v>4</v>
      </c>
      <c r="F182" s="22" t="s">
        <v>107</v>
      </c>
      <c r="G182" s="21" t="s">
        <v>2500</v>
      </c>
      <c r="H182" s="58" t="s">
        <v>107</v>
      </c>
      <c r="I182" s="58" t="s">
        <v>2499</v>
      </c>
      <c r="J182" s="58" t="s">
        <v>2501</v>
      </c>
      <c r="K182" s="41">
        <v>1</v>
      </c>
      <c r="L182" s="129"/>
      <c r="M182" s="32"/>
      <c r="N182" s="36" t="s">
        <v>1513</v>
      </c>
      <c r="O182" s="295"/>
      <c r="P182" s="295"/>
      <c r="Q182" s="295" t="s">
        <v>665</v>
      </c>
      <c r="R182" s="295" t="s">
        <v>665</v>
      </c>
      <c r="S182" s="637">
        <v>41</v>
      </c>
      <c r="T182" s="203" t="s">
        <v>1803</v>
      </c>
      <c r="U182" s="187"/>
      <c r="V182" s="187"/>
      <c r="W182" s="187" t="s">
        <v>665</v>
      </c>
      <c r="X182" s="187" t="s">
        <v>665</v>
      </c>
      <c r="Y182" s="187">
        <v>27</v>
      </c>
      <c r="Z182" s="188">
        <v>0.52</v>
      </c>
      <c r="AA182" s="187"/>
      <c r="AB182" s="6"/>
      <c r="AC182" s="58"/>
      <c r="AD182" s="58"/>
      <c r="AE182" s="58"/>
      <c r="AF182" s="58"/>
      <c r="AG182" s="58"/>
      <c r="AH182" s="58"/>
      <c r="AI182" s="58"/>
      <c r="AJ182" s="58"/>
    </row>
  </sheetData>
  <sheetProtection algorithmName="SHA-512" hashValue="dERbDt+DEOQtC31SncAoN1KRUW6E/xps7JIUhycQzAn0hmRlINZ14GtXbrXvjzCSo77WF1SQyIqW57GWmUe5Gg==" saltValue="eGyOeDaDSymjvjjSo0X4HA==" spinCount="100000" sheet="1" objects="1" scenarios="1" selectLockedCells="1" selectUnlockedCells="1"/>
  <mergeCells count="29">
    <mergeCell ref="W4:Y4"/>
    <mergeCell ref="AC4:AC5"/>
    <mergeCell ref="AA3:AA5"/>
    <mergeCell ref="AC3:AH3"/>
    <mergeCell ref="AI3:AI5"/>
    <mergeCell ref="AJ3:AJ5"/>
    <mergeCell ref="G4:G5"/>
    <mergeCell ref="H4:H5"/>
    <mergeCell ref="I4:I5"/>
    <mergeCell ref="J4:J5"/>
    <mergeCell ref="N4:N5"/>
    <mergeCell ref="N3:S3"/>
    <mergeCell ref="T3:Y3"/>
    <mergeCell ref="Z3:Z5"/>
    <mergeCell ref="AD4:AE4"/>
    <mergeCell ref="AF4:AH4"/>
    <mergeCell ref="O4:P4"/>
    <mergeCell ref="Q4:S4"/>
    <mergeCell ref="T4:T5"/>
    <mergeCell ref="U4:V4"/>
    <mergeCell ref="M4:M5"/>
    <mergeCell ref="K4:K5"/>
    <mergeCell ref="A3:A5"/>
    <mergeCell ref="B3:B5"/>
    <mergeCell ref="C3:C5"/>
    <mergeCell ref="D3:D5"/>
    <mergeCell ref="E3:E5"/>
    <mergeCell ref="F4:F5"/>
    <mergeCell ref="F3:M3"/>
  </mergeCells>
  <phoneticPr fontId="3" type="noConversion"/>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zoomScale="85" zoomScaleNormal="85" workbookViewId="0">
      <pane xSplit="12" ySplit="4" topLeftCell="M5" activePane="bottomRight" state="frozen"/>
      <selection pane="topRight" activeCell="P1" sqref="P1"/>
      <selection pane="bottomLeft" activeCell="A3" sqref="A3"/>
      <selection pane="bottomRight" activeCell="U9" sqref="U9"/>
    </sheetView>
  </sheetViews>
  <sheetFormatPr defaultRowHeight="16.5" x14ac:dyDescent="0.3"/>
  <cols>
    <col min="1" max="1" width="4.875" customWidth="1"/>
    <col min="2" max="2" width="6.5" customWidth="1"/>
    <col min="5" max="12" width="9" customWidth="1"/>
    <col min="15" max="15" width="20.75" customWidth="1"/>
    <col min="17" max="17" width="9.875" customWidth="1"/>
    <col min="19" max="19" width="11.875" customWidth="1"/>
  </cols>
  <sheetData>
    <row r="1" spans="1:33" ht="84.75" customHeight="1" x14ac:dyDescent="0.3">
      <c r="A1" s="644" t="s">
        <v>3640</v>
      </c>
    </row>
    <row r="3" spans="1:33" ht="16.5" customHeight="1" x14ac:dyDescent="0.3">
      <c r="A3" s="652" t="s">
        <v>0</v>
      </c>
      <c r="B3" s="646" t="s">
        <v>61</v>
      </c>
      <c r="C3" s="646" t="s">
        <v>62</v>
      </c>
      <c r="D3" s="646" t="s">
        <v>63</v>
      </c>
      <c r="E3" s="654" t="s">
        <v>78</v>
      </c>
      <c r="F3" s="655"/>
      <c r="G3" s="655"/>
      <c r="H3" s="655"/>
      <c r="I3" s="655"/>
      <c r="J3" s="655"/>
      <c r="K3" s="655"/>
      <c r="L3" s="656"/>
      <c r="M3" s="648" t="s">
        <v>70</v>
      </c>
      <c r="N3" s="650"/>
      <c r="O3" s="648" t="s">
        <v>71</v>
      </c>
      <c r="P3" s="649"/>
      <c r="Q3" s="649"/>
      <c r="R3" s="650"/>
      <c r="S3" s="648" t="s">
        <v>73</v>
      </c>
      <c r="T3" s="649"/>
      <c r="U3" s="649"/>
      <c r="V3" s="650"/>
      <c r="W3" s="648" t="s">
        <v>108</v>
      </c>
      <c r="X3" s="649"/>
      <c r="Y3" s="649"/>
      <c r="Z3" s="650"/>
      <c r="AA3" s="646" t="s">
        <v>104</v>
      </c>
      <c r="AB3" s="648" t="s">
        <v>109</v>
      </c>
      <c r="AC3" s="649"/>
      <c r="AD3" s="649"/>
      <c r="AE3" s="650"/>
      <c r="AF3" s="648" t="s">
        <v>74</v>
      </c>
      <c r="AG3" s="650"/>
    </row>
    <row r="4" spans="1:33" s="1" customFormat="1" ht="27" x14ac:dyDescent="0.3">
      <c r="A4" s="653"/>
      <c r="B4" s="647"/>
      <c r="C4" s="647"/>
      <c r="D4" s="647"/>
      <c r="E4" s="645" t="s">
        <v>64</v>
      </c>
      <c r="F4" s="645" t="s">
        <v>65</v>
      </c>
      <c r="G4" s="645" t="s">
        <v>1</v>
      </c>
      <c r="H4" s="645" t="s">
        <v>2</v>
      </c>
      <c r="I4" s="645" t="s">
        <v>3</v>
      </c>
      <c r="J4" s="645" t="s">
        <v>66</v>
      </c>
      <c r="K4" s="645" t="s">
        <v>67</v>
      </c>
      <c r="L4" s="645" t="s">
        <v>4</v>
      </c>
      <c r="M4" s="2" t="s">
        <v>68</v>
      </c>
      <c r="N4" s="2" t="s">
        <v>69</v>
      </c>
      <c r="O4" s="2" t="s">
        <v>72</v>
      </c>
      <c r="P4" s="2" t="s">
        <v>1771</v>
      </c>
      <c r="Q4" s="2" t="s">
        <v>79</v>
      </c>
      <c r="R4" s="2" t="s">
        <v>105</v>
      </c>
      <c r="S4" s="2" t="s">
        <v>77</v>
      </c>
      <c r="T4" s="2" t="s">
        <v>75</v>
      </c>
      <c r="U4" s="2" t="s">
        <v>76</v>
      </c>
      <c r="V4" s="2" t="s">
        <v>110</v>
      </c>
      <c r="W4" s="59" t="s">
        <v>77</v>
      </c>
      <c r="X4" s="59" t="s">
        <v>75</v>
      </c>
      <c r="Y4" s="59" t="s">
        <v>76</v>
      </c>
      <c r="Z4" s="59" t="s">
        <v>110</v>
      </c>
      <c r="AA4" s="647"/>
      <c r="AB4" s="2" t="s">
        <v>77</v>
      </c>
      <c r="AC4" s="2" t="s">
        <v>75</v>
      </c>
      <c r="AD4" s="2" t="s">
        <v>76</v>
      </c>
      <c r="AE4" s="2" t="s">
        <v>110</v>
      </c>
      <c r="AF4" s="2" t="s">
        <v>80</v>
      </c>
      <c r="AG4" s="2" t="s">
        <v>81</v>
      </c>
    </row>
    <row r="5" spans="1:33" x14ac:dyDescent="0.3">
      <c r="A5" s="3">
        <v>1</v>
      </c>
      <c r="B5" s="426">
        <v>3605</v>
      </c>
      <c r="C5" s="422" t="s">
        <v>2315</v>
      </c>
      <c r="D5" s="4">
        <v>2022</v>
      </c>
      <c r="E5" s="4" t="s">
        <v>126</v>
      </c>
      <c r="F5" s="4" t="s">
        <v>20</v>
      </c>
      <c r="G5" s="4">
        <v>134</v>
      </c>
      <c r="H5" s="4">
        <v>4</v>
      </c>
      <c r="I5" s="4" t="s">
        <v>127</v>
      </c>
      <c r="J5" s="4" t="s">
        <v>128</v>
      </c>
      <c r="K5" s="4"/>
      <c r="L5" s="4" t="s">
        <v>269</v>
      </c>
      <c r="M5" s="4" t="s">
        <v>6</v>
      </c>
      <c r="N5" s="4" t="s">
        <v>404</v>
      </c>
      <c r="O5" s="4" t="s">
        <v>22</v>
      </c>
      <c r="P5" s="4">
        <v>1</v>
      </c>
      <c r="Q5" s="4">
        <v>1</v>
      </c>
      <c r="R5" s="4" t="s">
        <v>355</v>
      </c>
      <c r="S5" s="4" t="s">
        <v>56</v>
      </c>
      <c r="T5" s="4"/>
      <c r="U5" s="4" t="s">
        <v>417</v>
      </c>
      <c r="V5" s="4" t="s">
        <v>116</v>
      </c>
      <c r="W5" s="4" t="s">
        <v>58</v>
      </c>
      <c r="X5" s="4"/>
      <c r="Y5" s="4" t="s">
        <v>59</v>
      </c>
      <c r="Z5" s="4"/>
      <c r="AA5" s="4" t="s">
        <v>103</v>
      </c>
      <c r="AB5" s="4"/>
      <c r="AC5" s="4"/>
      <c r="AD5" s="4"/>
      <c r="AE5" s="4"/>
      <c r="AF5" s="4">
        <v>1</v>
      </c>
      <c r="AG5" s="4">
        <v>1</v>
      </c>
    </row>
    <row r="6" spans="1:33" x14ac:dyDescent="0.3">
      <c r="A6" s="404">
        <v>2</v>
      </c>
      <c r="B6" s="426">
        <v>2774</v>
      </c>
      <c r="C6" s="422" t="s">
        <v>2316</v>
      </c>
      <c r="D6" s="4">
        <v>2021</v>
      </c>
      <c r="E6" s="4" t="s">
        <v>129</v>
      </c>
      <c r="F6" s="4" t="s">
        <v>130</v>
      </c>
      <c r="G6" s="4">
        <v>35</v>
      </c>
      <c r="H6" s="4">
        <v>2</v>
      </c>
      <c r="I6" s="4" t="s">
        <v>131</v>
      </c>
      <c r="J6" s="4" t="s">
        <v>132</v>
      </c>
      <c r="K6" s="4"/>
      <c r="L6" s="4" t="s">
        <v>270</v>
      </c>
      <c r="M6" s="4" t="s">
        <v>36</v>
      </c>
      <c r="N6" s="4" t="s">
        <v>405</v>
      </c>
      <c r="O6" s="4" t="s">
        <v>285</v>
      </c>
      <c r="P6" s="4">
        <v>2</v>
      </c>
      <c r="Q6" s="4">
        <v>1</v>
      </c>
      <c r="R6" s="4" t="s">
        <v>356</v>
      </c>
      <c r="S6" s="4" t="s">
        <v>418</v>
      </c>
      <c r="T6" s="4" t="s">
        <v>419</v>
      </c>
      <c r="U6" s="4" t="s">
        <v>438</v>
      </c>
      <c r="V6" s="4"/>
      <c r="W6" s="4" t="s">
        <v>58</v>
      </c>
      <c r="X6" s="4"/>
      <c r="Y6" s="4" t="s">
        <v>59</v>
      </c>
      <c r="Z6" s="4"/>
      <c r="AA6" s="4" t="s">
        <v>111</v>
      </c>
      <c r="AB6" s="4"/>
      <c r="AC6" s="4"/>
      <c r="AD6" s="4"/>
      <c r="AE6" s="4"/>
      <c r="AF6" s="4">
        <v>1</v>
      </c>
      <c r="AG6" s="4">
        <v>1</v>
      </c>
    </row>
    <row r="7" spans="1:33" x14ac:dyDescent="0.3">
      <c r="A7" s="404">
        <v>3</v>
      </c>
      <c r="B7" s="426">
        <v>778</v>
      </c>
      <c r="C7" s="422" t="s">
        <v>2317</v>
      </c>
      <c r="D7" s="4">
        <v>2021</v>
      </c>
      <c r="E7" s="4" t="s">
        <v>133</v>
      </c>
      <c r="F7" s="4" t="s">
        <v>37</v>
      </c>
      <c r="G7" s="4">
        <v>154</v>
      </c>
      <c r="H7" s="4">
        <v>1</v>
      </c>
      <c r="I7" s="4" t="s">
        <v>134</v>
      </c>
      <c r="J7" s="4" t="s">
        <v>135</v>
      </c>
      <c r="K7" s="4"/>
      <c r="L7" s="4" t="s">
        <v>271</v>
      </c>
      <c r="M7" s="4" t="s">
        <v>21</v>
      </c>
      <c r="N7" s="4"/>
      <c r="O7" s="4" t="s">
        <v>22</v>
      </c>
      <c r="P7" s="4">
        <v>1</v>
      </c>
      <c r="Q7" s="4">
        <v>1</v>
      </c>
      <c r="R7" s="4" t="s">
        <v>357</v>
      </c>
      <c r="S7" s="4" t="s">
        <v>420</v>
      </c>
      <c r="T7" s="4" t="s">
        <v>421</v>
      </c>
      <c r="U7" s="4" t="s">
        <v>422</v>
      </c>
      <c r="V7" s="4" t="s">
        <v>112</v>
      </c>
      <c r="W7" s="4" t="s">
        <v>515</v>
      </c>
      <c r="X7" s="4" t="s">
        <v>515</v>
      </c>
      <c r="Y7" s="4" t="s">
        <v>516</v>
      </c>
      <c r="Z7" s="4" t="s">
        <v>113</v>
      </c>
      <c r="AA7" s="4" t="s">
        <v>103</v>
      </c>
      <c r="AB7" s="4"/>
      <c r="AC7" s="4"/>
      <c r="AD7" s="4"/>
      <c r="AE7" s="4"/>
      <c r="AF7" s="4">
        <v>1</v>
      </c>
      <c r="AG7" s="4">
        <v>1</v>
      </c>
    </row>
    <row r="8" spans="1:33" x14ac:dyDescent="0.3">
      <c r="A8" s="404">
        <v>4</v>
      </c>
      <c r="B8" s="426">
        <v>5</v>
      </c>
      <c r="C8" s="422" t="s">
        <v>2314</v>
      </c>
      <c r="D8" s="4">
        <v>2019</v>
      </c>
      <c r="E8" s="4" t="s">
        <v>136</v>
      </c>
      <c r="F8" s="4" t="s">
        <v>137</v>
      </c>
      <c r="G8" s="4">
        <v>119</v>
      </c>
      <c r="H8" s="4">
        <v>1</v>
      </c>
      <c r="I8" s="4" t="s">
        <v>138</v>
      </c>
      <c r="J8" s="4" t="s">
        <v>139</v>
      </c>
      <c r="K8" s="4"/>
      <c r="L8" s="4" t="s">
        <v>272</v>
      </c>
      <c r="M8" s="4" t="s">
        <v>13</v>
      </c>
      <c r="N8" s="4" t="s">
        <v>408</v>
      </c>
      <c r="O8" s="4" t="s">
        <v>286</v>
      </c>
      <c r="P8" s="4">
        <v>3</v>
      </c>
      <c r="Q8" s="4">
        <v>1</v>
      </c>
      <c r="R8" s="4" t="s">
        <v>362</v>
      </c>
      <c r="S8" s="4" t="s">
        <v>24</v>
      </c>
      <c r="T8" s="4" t="s">
        <v>428</v>
      </c>
      <c r="U8" s="4" t="s">
        <v>429</v>
      </c>
      <c r="V8" s="4"/>
      <c r="W8" s="4" t="s">
        <v>58</v>
      </c>
      <c r="X8" s="4"/>
      <c r="Y8" s="4" t="s">
        <v>518</v>
      </c>
      <c r="Z8" s="4"/>
      <c r="AA8" s="4" t="s">
        <v>920</v>
      </c>
      <c r="AB8" s="4"/>
      <c r="AC8" s="4"/>
      <c r="AD8" s="4"/>
      <c r="AE8" s="4"/>
      <c r="AF8" s="4">
        <v>1</v>
      </c>
      <c r="AG8" s="4">
        <v>1</v>
      </c>
    </row>
    <row r="9" spans="1:33" s="6" customFormat="1" x14ac:dyDescent="0.3">
      <c r="A9" s="404">
        <v>5</v>
      </c>
      <c r="B9" s="426">
        <v>90</v>
      </c>
      <c r="C9" s="422" t="s">
        <v>2313</v>
      </c>
      <c r="D9" s="4">
        <v>2018</v>
      </c>
      <c r="E9" s="4" t="s">
        <v>142</v>
      </c>
      <c r="F9" s="4" t="s">
        <v>49</v>
      </c>
      <c r="G9" s="4">
        <v>215</v>
      </c>
      <c r="H9" s="4">
        <v>1</v>
      </c>
      <c r="I9" s="4" t="s">
        <v>143</v>
      </c>
      <c r="J9" s="4" t="s">
        <v>144</v>
      </c>
      <c r="K9" s="4"/>
      <c r="L9" s="4" t="s">
        <v>274</v>
      </c>
      <c r="M9" s="4" t="s">
        <v>6</v>
      </c>
      <c r="N9" s="4" t="s">
        <v>410</v>
      </c>
      <c r="O9" s="4" t="s">
        <v>287</v>
      </c>
      <c r="P9" s="4">
        <v>3</v>
      </c>
      <c r="Q9" s="4">
        <v>1</v>
      </c>
      <c r="R9" s="4" t="s">
        <v>364</v>
      </c>
      <c r="S9" s="4" t="s">
        <v>24</v>
      </c>
      <c r="T9" s="4" t="s">
        <v>431</v>
      </c>
      <c r="U9" s="4" t="s">
        <v>432</v>
      </c>
      <c r="V9" s="4"/>
      <c r="W9" s="4" t="s">
        <v>58</v>
      </c>
      <c r="X9" s="4"/>
      <c r="Y9" s="4" t="s">
        <v>518</v>
      </c>
      <c r="Z9" s="4"/>
      <c r="AA9" s="4" t="s">
        <v>976</v>
      </c>
      <c r="AB9" s="4"/>
      <c r="AC9" s="4"/>
      <c r="AD9" s="4"/>
      <c r="AE9" s="4"/>
      <c r="AF9" s="4">
        <v>1</v>
      </c>
      <c r="AG9" s="4">
        <v>1</v>
      </c>
    </row>
    <row r="10" spans="1:33" x14ac:dyDescent="0.3">
      <c r="A10" s="404">
        <v>6</v>
      </c>
      <c r="B10" s="426">
        <v>1586</v>
      </c>
      <c r="C10" s="423" t="s">
        <v>2312</v>
      </c>
      <c r="D10" s="58">
        <v>2018</v>
      </c>
      <c r="E10" s="58" t="s">
        <v>140</v>
      </c>
      <c r="F10" s="58" t="s">
        <v>141</v>
      </c>
      <c r="G10" s="58">
        <v>18</v>
      </c>
      <c r="H10" s="58">
        <v>1</v>
      </c>
      <c r="I10" s="58">
        <v>165</v>
      </c>
      <c r="J10" s="58" t="s">
        <v>1032</v>
      </c>
      <c r="K10" s="58"/>
      <c r="L10" s="58" t="s">
        <v>273</v>
      </c>
      <c r="M10" s="58" t="s">
        <v>281</v>
      </c>
      <c r="N10" s="58" t="s">
        <v>409</v>
      </c>
      <c r="O10" s="58" t="s">
        <v>27</v>
      </c>
      <c r="P10" s="58">
        <v>1</v>
      </c>
      <c r="Q10" s="58">
        <v>1</v>
      </c>
      <c r="R10" s="310" t="s">
        <v>363</v>
      </c>
      <c r="S10" s="58" t="s">
        <v>430</v>
      </c>
      <c r="T10" s="58"/>
      <c r="U10" s="58" t="s">
        <v>43</v>
      </c>
      <c r="V10" s="58"/>
      <c r="W10" s="58"/>
      <c r="X10" s="58"/>
      <c r="Y10" s="58" t="s">
        <v>519</v>
      </c>
      <c r="Z10" s="58"/>
      <c r="AA10" s="58"/>
      <c r="AB10" s="58"/>
      <c r="AC10" s="58"/>
      <c r="AD10" s="58" t="s">
        <v>536</v>
      </c>
      <c r="AE10" s="58"/>
      <c r="AF10" s="58">
        <v>0</v>
      </c>
      <c r="AG10" s="58">
        <v>1</v>
      </c>
    </row>
    <row r="11" spans="1:33" x14ac:dyDescent="0.3">
      <c r="A11" s="404">
        <v>7</v>
      </c>
      <c r="B11" s="426">
        <v>1343</v>
      </c>
      <c r="C11" s="422" t="s">
        <v>2311</v>
      </c>
      <c r="D11" s="4">
        <v>2017</v>
      </c>
      <c r="E11" s="4" t="s">
        <v>145</v>
      </c>
      <c r="F11" s="4" t="s">
        <v>146</v>
      </c>
      <c r="G11" s="4">
        <v>212</v>
      </c>
      <c r="H11" s="4"/>
      <c r="I11" s="4" t="s">
        <v>147</v>
      </c>
      <c r="J11" s="4" t="s">
        <v>148</v>
      </c>
      <c r="K11" s="4"/>
      <c r="L11" s="4" t="s">
        <v>275</v>
      </c>
      <c r="M11" s="4" t="s">
        <v>14</v>
      </c>
      <c r="N11" s="4"/>
      <c r="O11" s="4" t="s">
        <v>288</v>
      </c>
      <c r="P11" s="4">
        <v>8</v>
      </c>
      <c r="Q11" s="4">
        <v>1</v>
      </c>
      <c r="R11" s="4" t="s">
        <v>365</v>
      </c>
      <c r="S11" s="4" t="s">
        <v>433</v>
      </c>
      <c r="T11" s="4" t="s">
        <v>434</v>
      </c>
      <c r="U11" s="4" t="s">
        <v>435</v>
      </c>
      <c r="V11" s="4"/>
      <c r="W11" s="4"/>
      <c r="X11" s="4" t="s">
        <v>515</v>
      </c>
      <c r="Y11" s="4" t="s">
        <v>520</v>
      </c>
      <c r="Z11" s="4"/>
      <c r="AA11" s="4" t="s">
        <v>976</v>
      </c>
      <c r="AB11" s="4"/>
      <c r="AC11" s="4"/>
      <c r="AD11" s="4"/>
      <c r="AE11" s="4"/>
      <c r="AF11" s="4">
        <v>1</v>
      </c>
      <c r="AG11" s="4">
        <v>1</v>
      </c>
    </row>
    <row r="12" spans="1:33" x14ac:dyDescent="0.3">
      <c r="A12" s="404">
        <v>8</v>
      </c>
      <c r="B12" s="426">
        <v>2608</v>
      </c>
      <c r="C12" s="422" t="s">
        <v>2310</v>
      </c>
      <c r="D12" s="4">
        <v>2016</v>
      </c>
      <c r="E12" s="4" t="s">
        <v>149</v>
      </c>
      <c r="F12" s="4" t="s">
        <v>150</v>
      </c>
      <c r="G12" s="4">
        <v>26</v>
      </c>
      <c r="H12" s="4">
        <v>1</v>
      </c>
      <c r="I12" s="4" t="s">
        <v>151</v>
      </c>
      <c r="J12" s="4" t="s">
        <v>152</v>
      </c>
      <c r="K12" s="4"/>
      <c r="L12" s="4" t="s">
        <v>276</v>
      </c>
      <c r="M12" s="4" t="s">
        <v>44</v>
      </c>
      <c r="N12" s="4" t="s">
        <v>411</v>
      </c>
      <c r="O12" s="4" t="s">
        <v>289</v>
      </c>
      <c r="P12" s="4">
        <v>3</v>
      </c>
      <c r="Q12" s="4">
        <v>1</v>
      </c>
      <c r="R12" s="4" t="s">
        <v>366</v>
      </c>
      <c r="S12" s="4" t="s">
        <v>436</v>
      </c>
      <c r="T12" s="4" t="s">
        <v>437</v>
      </c>
      <c r="U12" s="4" t="s">
        <v>438</v>
      </c>
      <c r="V12" s="4"/>
      <c r="W12" s="4" t="s">
        <v>58</v>
      </c>
      <c r="X12" s="4"/>
      <c r="Y12" s="4" t="s">
        <v>521</v>
      </c>
      <c r="Z12" s="4"/>
      <c r="AA12" s="4"/>
      <c r="AB12" s="4"/>
      <c r="AC12" s="4"/>
      <c r="AD12" s="4"/>
      <c r="AE12" s="4"/>
      <c r="AF12" s="4">
        <v>0</v>
      </c>
      <c r="AG12" s="4">
        <v>1</v>
      </c>
    </row>
    <row r="13" spans="1:33" x14ac:dyDescent="0.3">
      <c r="A13" s="404">
        <v>9</v>
      </c>
      <c r="B13" s="426">
        <v>4563</v>
      </c>
      <c r="C13" s="422" t="s">
        <v>580</v>
      </c>
      <c r="D13" s="4">
        <v>2015</v>
      </c>
      <c r="E13" s="4" t="s">
        <v>153</v>
      </c>
      <c r="F13" s="4" t="s">
        <v>154</v>
      </c>
      <c r="G13" s="4">
        <v>11</v>
      </c>
      <c r="H13" s="4">
        <v>5</v>
      </c>
      <c r="I13" s="4" t="s">
        <v>155</v>
      </c>
      <c r="J13" s="4"/>
      <c r="K13" s="4"/>
      <c r="L13" s="4" t="s">
        <v>277</v>
      </c>
      <c r="M13" s="4" t="s">
        <v>50</v>
      </c>
      <c r="N13" s="4"/>
      <c r="O13" s="4" t="s">
        <v>290</v>
      </c>
      <c r="P13" s="4">
        <v>3</v>
      </c>
      <c r="Q13" s="4">
        <v>1</v>
      </c>
      <c r="R13" s="4" t="s">
        <v>371</v>
      </c>
      <c r="S13" s="4" t="s">
        <v>443</v>
      </c>
      <c r="T13" s="4"/>
      <c r="U13" s="4" t="s">
        <v>18</v>
      </c>
      <c r="V13" s="4"/>
      <c r="W13" s="4" t="s">
        <v>58</v>
      </c>
      <c r="X13" s="4"/>
      <c r="Y13" s="4" t="s">
        <v>59</v>
      </c>
      <c r="Z13" s="4"/>
      <c r="AA13" s="4"/>
      <c r="AB13" s="4"/>
      <c r="AC13" s="4"/>
      <c r="AD13" s="4"/>
      <c r="AE13" s="4"/>
      <c r="AF13" s="4">
        <v>1</v>
      </c>
      <c r="AG13" s="4">
        <v>1</v>
      </c>
    </row>
    <row r="14" spans="1:33" x14ac:dyDescent="0.3">
      <c r="A14" s="404">
        <v>10</v>
      </c>
      <c r="B14" s="426">
        <v>2765</v>
      </c>
      <c r="C14" s="422" t="s">
        <v>2309</v>
      </c>
      <c r="D14" s="4">
        <v>2015</v>
      </c>
      <c r="E14" s="4" t="s">
        <v>156</v>
      </c>
      <c r="F14" s="4" t="s">
        <v>57</v>
      </c>
      <c r="G14" s="4">
        <v>17</v>
      </c>
      <c r="H14" s="4">
        <v>4</v>
      </c>
      <c r="I14" s="4" t="s">
        <v>157</v>
      </c>
      <c r="J14" s="4" t="s">
        <v>158</v>
      </c>
      <c r="K14" s="4"/>
      <c r="L14" s="4" t="s">
        <v>278</v>
      </c>
      <c r="M14" s="4" t="s">
        <v>6</v>
      </c>
      <c r="N14" s="4" t="s">
        <v>410</v>
      </c>
      <c r="O14" s="4" t="s">
        <v>51</v>
      </c>
      <c r="P14" s="4">
        <v>4</v>
      </c>
      <c r="Q14" s="4">
        <v>1</v>
      </c>
      <c r="R14" s="4" t="s">
        <v>38</v>
      </c>
      <c r="S14" s="4" t="s">
        <v>28</v>
      </c>
      <c r="T14" s="4" t="s">
        <v>444</v>
      </c>
      <c r="U14" s="4" t="s">
        <v>445</v>
      </c>
      <c r="V14" s="4"/>
      <c r="W14" s="4" t="s">
        <v>58</v>
      </c>
      <c r="X14" s="4"/>
      <c r="Y14" s="4" t="s">
        <v>59</v>
      </c>
      <c r="Z14" s="4"/>
      <c r="AA14" s="4" t="s">
        <v>1071</v>
      </c>
      <c r="AB14" s="4"/>
      <c r="AC14" s="4"/>
      <c r="AD14" s="4"/>
      <c r="AE14" s="4"/>
      <c r="AF14" s="4">
        <v>1</v>
      </c>
      <c r="AG14" s="4">
        <v>1</v>
      </c>
    </row>
    <row r="15" spans="1:33" x14ac:dyDescent="0.3">
      <c r="A15" s="404">
        <v>11</v>
      </c>
      <c r="B15" s="426">
        <v>4564</v>
      </c>
      <c r="C15" s="422" t="s">
        <v>581</v>
      </c>
      <c r="D15" s="4">
        <v>2014</v>
      </c>
      <c r="E15" s="4" t="s">
        <v>159</v>
      </c>
      <c r="F15" s="4" t="s">
        <v>160</v>
      </c>
      <c r="G15" s="4">
        <v>121</v>
      </c>
      <c r="H15" s="4">
        <v>6</v>
      </c>
      <c r="I15" s="4" t="s">
        <v>161</v>
      </c>
      <c r="J15" s="4"/>
      <c r="K15" s="4"/>
      <c r="L15" s="4" t="s">
        <v>279</v>
      </c>
      <c r="M15" s="4" t="s">
        <v>41</v>
      </c>
      <c r="N15" s="4" t="s">
        <v>412</v>
      </c>
      <c r="O15" s="4" t="s">
        <v>1140</v>
      </c>
      <c r="P15" s="4">
        <v>2</v>
      </c>
      <c r="Q15" s="4">
        <v>1</v>
      </c>
      <c r="R15" s="4" t="s">
        <v>53</v>
      </c>
      <c r="S15" s="4" t="s">
        <v>446</v>
      </c>
      <c r="T15" s="4" t="s">
        <v>447</v>
      </c>
      <c r="U15" s="4" t="s">
        <v>448</v>
      </c>
      <c r="V15" s="4"/>
      <c r="W15" s="4" t="s">
        <v>58</v>
      </c>
      <c r="X15" s="4" t="s">
        <v>515</v>
      </c>
      <c r="Y15" s="4" t="s">
        <v>59</v>
      </c>
      <c r="Z15" s="4"/>
      <c r="AA15" s="4" t="s">
        <v>1071</v>
      </c>
      <c r="AB15" s="4"/>
      <c r="AC15" s="4"/>
      <c r="AD15" s="4"/>
      <c r="AE15" s="4"/>
      <c r="AF15" s="4">
        <v>1</v>
      </c>
      <c r="AG15" s="4">
        <v>1</v>
      </c>
    </row>
    <row r="16" spans="1:33" x14ac:dyDescent="0.3">
      <c r="A16" s="404">
        <v>12</v>
      </c>
      <c r="B16" s="426">
        <v>3045</v>
      </c>
      <c r="C16" s="422" t="s">
        <v>2308</v>
      </c>
      <c r="D16" s="4">
        <v>2014</v>
      </c>
      <c r="E16" s="4" t="s">
        <v>162</v>
      </c>
      <c r="F16" s="4" t="s">
        <v>163</v>
      </c>
      <c r="G16" s="4">
        <v>36</v>
      </c>
      <c r="H16" s="4">
        <v>2</v>
      </c>
      <c r="I16" s="4" t="s">
        <v>164</v>
      </c>
      <c r="J16" s="4" t="s">
        <v>165</v>
      </c>
      <c r="K16" s="4"/>
      <c r="L16" s="4" t="s">
        <v>280</v>
      </c>
      <c r="M16" s="4" t="s">
        <v>17</v>
      </c>
      <c r="N16" s="4"/>
      <c r="O16" s="4" t="s">
        <v>291</v>
      </c>
      <c r="P16" s="253">
        <v>4</v>
      </c>
      <c r="Q16" s="4">
        <v>1</v>
      </c>
      <c r="R16" s="4" t="s">
        <v>372</v>
      </c>
      <c r="S16" s="4" t="s">
        <v>449</v>
      </c>
      <c r="T16" s="4" t="s">
        <v>450</v>
      </c>
      <c r="U16" s="4" t="s">
        <v>48</v>
      </c>
      <c r="V16" s="4"/>
      <c r="W16" s="4" t="s">
        <v>58</v>
      </c>
      <c r="X16" s="4" t="s">
        <v>450</v>
      </c>
      <c r="Y16" s="4" t="s">
        <v>59</v>
      </c>
      <c r="Z16" s="4"/>
      <c r="AA16" s="4" t="s">
        <v>1163</v>
      </c>
      <c r="AB16" s="4"/>
      <c r="AC16" s="4"/>
      <c r="AD16" s="4"/>
      <c r="AE16" s="4"/>
      <c r="AF16" s="4">
        <v>1</v>
      </c>
      <c r="AG16" s="4">
        <v>1</v>
      </c>
    </row>
    <row r="17" spans="1:33" x14ac:dyDescent="0.3">
      <c r="A17" s="404">
        <v>13</v>
      </c>
      <c r="B17" s="426">
        <v>820</v>
      </c>
      <c r="C17" s="422" t="s">
        <v>2307</v>
      </c>
      <c r="D17" s="4">
        <v>2014</v>
      </c>
      <c r="E17" s="4" t="s">
        <v>166</v>
      </c>
      <c r="F17" s="4" t="s">
        <v>167</v>
      </c>
      <c r="G17" s="4">
        <v>58</v>
      </c>
      <c r="H17" s="4">
        <v>8</v>
      </c>
      <c r="I17" s="4" t="s">
        <v>168</v>
      </c>
      <c r="J17" s="4" t="s">
        <v>169</v>
      </c>
      <c r="K17" s="4"/>
      <c r="L17" s="4" t="s">
        <v>246</v>
      </c>
      <c r="M17" s="4" t="s">
        <v>26</v>
      </c>
      <c r="N17" s="4" t="s">
        <v>413</v>
      </c>
      <c r="O17" s="253" t="s">
        <v>27</v>
      </c>
      <c r="P17" s="253">
        <v>1</v>
      </c>
      <c r="Q17" s="4">
        <v>1</v>
      </c>
      <c r="R17" s="4" t="s">
        <v>373</v>
      </c>
      <c r="S17" s="4" t="s">
        <v>23</v>
      </c>
      <c r="T17" s="4" t="s">
        <v>453</v>
      </c>
      <c r="U17" s="4" t="s">
        <v>438</v>
      </c>
      <c r="V17" s="4"/>
      <c r="W17" s="4" t="s">
        <v>523</v>
      </c>
      <c r="X17" s="4"/>
      <c r="Y17" s="4" t="s">
        <v>524</v>
      </c>
      <c r="Z17" s="4"/>
      <c r="AA17" s="4" t="s">
        <v>1071</v>
      </c>
      <c r="AB17" s="4"/>
      <c r="AC17" s="4"/>
      <c r="AD17" s="4"/>
      <c r="AE17" s="4"/>
      <c r="AF17" s="4">
        <v>1</v>
      </c>
      <c r="AG17" s="4">
        <v>1</v>
      </c>
    </row>
    <row r="18" spans="1:33" x14ac:dyDescent="0.3">
      <c r="A18" s="404">
        <v>14</v>
      </c>
      <c r="B18" s="426">
        <v>1627</v>
      </c>
      <c r="C18" s="422" t="s">
        <v>2306</v>
      </c>
      <c r="D18" s="4">
        <v>2014</v>
      </c>
      <c r="E18" s="4" t="s">
        <v>319</v>
      </c>
      <c r="F18" s="4" t="s">
        <v>29</v>
      </c>
      <c r="G18" s="4">
        <v>30</v>
      </c>
      <c r="H18" s="4">
        <v>7</v>
      </c>
      <c r="I18" s="4" t="s">
        <v>320</v>
      </c>
      <c r="J18" s="4" t="s">
        <v>321</v>
      </c>
      <c r="K18" s="4"/>
      <c r="L18" s="4" t="s">
        <v>347</v>
      </c>
      <c r="M18" s="4" t="s">
        <v>30</v>
      </c>
      <c r="N18" s="4"/>
      <c r="O18" s="254" t="s">
        <v>287</v>
      </c>
      <c r="P18" s="253">
        <v>3</v>
      </c>
      <c r="Q18" s="4">
        <v>1</v>
      </c>
      <c r="R18" s="4">
        <v>1</v>
      </c>
      <c r="S18" s="4" t="s">
        <v>25</v>
      </c>
      <c r="T18" s="4" t="s">
        <v>451</v>
      </c>
      <c r="U18" s="4"/>
      <c r="V18" s="4" t="s">
        <v>452</v>
      </c>
      <c r="W18" s="4"/>
      <c r="X18" s="4"/>
      <c r="Y18" s="4"/>
      <c r="Z18" s="4" t="s">
        <v>522</v>
      </c>
      <c r="AA18" s="4"/>
      <c r="AB18" s="4"/>
      <c r="AC18" s="4"/>
      <c r="AD18" s="4"/>
      <c r="AE18" s="4"/>
      <c r="AF18" s="4"/>
      <c r="AG18" s="4">
        <v>1</v>
      </c>
    </row>
    <row r="19" spans="1:33" x14ac:dyDescent="0.3">
      <c r="A19" s="404">
        <v>15</v>
      </c>
      <c r="B19" s="426">
        <v>1321</v>
      </c>
      <c r="C19" s="422" t="s">
        <v>2305</v>
      </c>
      <c r="D19" s="4">
        <v>2013</v>
      </c>
      <c r="E19" s="4" t="s">
        <v>176</v>
      </c>
      <c r="F19" s="4" t="s">
        <v>177</v>
      </c>
      <c r="G19" s="4">
        <v>7</v>
      </c>
      <c r="H19" s="4">
        <v>3</v>
      </c>
      <c r="I19" s="4" t="s">
        <v>178</v>
      </c>
      <c r="J19" s="4" t="s">
        <v>179</v>
      </c>
      <c r="K19" s="4" t="s">
        <v>180</v>
      </c>
      <c r="L19" s="4" t="s">
        <v>249</v>
      </c>
      <c r="M19" s="4" t="s">
        <v>10</v>
      </c>
      <c r="N19" s="4"/>
      <c r="O19" s="254" t="s">
        <v>11</v>
      </c>
      <c r="P19" s="253">
        <v>1</v>
      </c>
      <c r="Q19" s="4">
        <v>1</v>
      </c>
      <c r="R19" s="221" t="s">
        <v>377</v>
      </c>
      <c r="S19" s="4" t="s">
        <v>56</v>
      </c>
      <c r="T19" s="4"/>
      <c r="U19" s="4" t="s">
        <v>12</v>
      </c>
      <c r="V19" s="4"/>
      <c r="W19" s="4"/>
      <c r="X19" s="4"/>
      <c r="Y19" s="4" t="s">
        <v>525</v>
      </c>
      <c r="Z19" s="4"/>
      <c r="AA19" s="4"/>
      <c r="AB19" s="4" t="s">
        <v>1218</v>
      </c>
      <c r="AC19" s="4"/>
      <c r="AD19" s="4" t="s">
        <v>59</v>
      </c>
      <c r="AE19" s="4"/>
      <c r="AF19" s="4">
        <v>1</v>
      </c>
      <c r="AG19" s="4">
        <v>1</v>
      </c>
    </row>
    <row r="20" spans="1:33" x14ac:dyDescent="0.3">
      <c r="A20" s="404">
        <v>16</v>
      </c>
      <c r="B20" s="426">
        <v>2246</v>
      </c>
      <c r="C20" s="422" t="s">
        <v>2304</v>
      </c>
      <c r="D20" s="4">
        <v>2013</v>
      </c>
      <c r="E20" s="4" t="s">
        <v>173</v>
      </c>
      <c r="F20" s="4" t="s">
        <v>45</v>
      </c>
      <c r="G20" s="4">
        <v>29</v>
      </c>
      <c r="H20" s="4">
        <v>5</v>
      </c>
      <c r="I20" s="4" t="s">
        <v>174</v>
      </c>
      <c r="J20" s="4" t="s">
        <v>175</v>
      </c>
      <c r="K20" s="4"/>
      <c r="L20" s="4" t="s">
        <v>248</v>
      </c>
      <c r="M20" s="4" t="s">
        <v>283</v>
      </c>
      <c r="N20" s="4"/>
      <c r="O20" s="254" t="s">
        <v>293</v>
      </c>
      <c r="P20" s="253">
        <v>5</v>
      </c>
      <c r="Q20" s="4">
        <v>1</v>
      </c>
      <c r="R20" s="4" t="s">
        <v>376</v>
      </c>
      <c r="S20" s="4" t="s">
        <v>457</v>
      </c>
      <c r="T20" s="4" t="s">
        <v>458</v>
      </c>
      <c r="U20" s="4" t="s">
        <v>441</v>
      </c>
      <c r="V20" s="4"/>
      <c r="W20" s="4" t="s">
        <v>58</v>
      </c>
      <c r="X20" s="4" t="s">
        <v>515</v>
      </c>
      <c r="Y20" s="4" t="s">
        <v>59</v>
      </c>
      <c r="Z20" s="4"/>
      <c r="AA20" s="4" t="s">
        <v>1217</v>
      </c>
      <c r="AB20" s="4"/>
      <c r="AC20" s="4"/>
      <c r="AD20" s="4"/>
      <c r="AE20" s="4"/>
      <c r="AF20" s="4">
        <v>0</v>
      </c>
      <c r="AG20" s="4">
        <v>1</v>
      </c>
    </row>
    <row r="21" spans="1:33" x14ac:dyDescent="0.3">
      <c r="A21" s="404">
        <v>17</v>
      </c>
      <c r="B21" s="426">
        <v>3606</v>
      </c>
      <c r="C21" s="422" t="s">
        <v>2302</v>
      </c>
      <c r="D21" s="4">
        <v>2013</v>
      </c>
      <c r="E21" s="4" t="s">
        <v>170</v>
      </c>
      <c r="F21" s="4" t="s">
        <v>9</v>
      </c>
      <c r="G21" s="4">
        <v>30</v>
      </c>
      <c r="H21" s="4">
        <v>3</v>
      </c>
      <c r="I21" s="4" t="s">
        <v>171</v>
      </c>
      <c r="J21" s="4" t="s">
        <v>172</v>
      </c>
      <c r="K21" s="4"/>
      <c r="L21" s="4" t="s">
        <v>247</v>
      </c>
      <c r="M21" s="4" t="s">
        <v>282</v>
      </c>
      <c r="N21" s="4"/>
      <c r="O21" s="254" t="s">
        <v>292</v>
      </c>
      <c r="P21" s="253">
        <v>5</v>
      </c>
      <c r="Q21" s="4">
        <v>1</v>
      </c>
      <c r="R21" s="4" t="s">
        <v>52</v>
      </c>
      <c r="S21" s="4" t="s">
        <v>454</v>
      </c>
      <c r="T21" s="4" t="s">
        <v>455</v>
      </c>
      <c r="U21" s="4" t="s">
        <v>441</v>
      </c>
      <c r="V21" s="4"/>
      <c r="W21" s="4" t="s">
        <v>58</v>
      </c>
      <c r="X21" s="4"/>
      <c r="Y21" s="4" t="s">
        <v>59</v>
      </c>
      <c r="Z21" s="4"/>
      <c r="AA21" s="4"/>
      <c r="AB21" s="4"/>
      <c r="AC21" s="4"/>
      <c r="AD21" s="4"/>
      <c r="AE21" s="4"/>
      <c r="AF21" s="4">
        <v>1</v>
      </c>
      <c r="AG21" s="4">
        <v>1</v>
      </c>
    </row>
    <row r="22" spans="1:33" x14ac:dyDescent="0.3">
      <c r="A22" s="404">
        <v>18</v>
      </c>
      <c r="B22" s="426">
        <v>3048</v>
      </c>
      <c r="C22" s="422" t="s">
        <v>2303</v>
      </c>
      <c r="D22" s="4">
        <v>2012</v>
      </c>
      <c r="E22" s="4" t="s">
        <v>184</v>
      </c>
      <c r="F22" s="4" t="s">
        <v>130</v>
      </c>
      <c r="G22" s="4">
        <v>26</v>
      </c>
      <c r="H22" s="4">
        <v>9</v>
      </c>
      <c r="I22" s="4" t="s">
        <v>185</v>
      </c>
      <c r="J22" s="4" t="s">
        <v>186</v>
      </c>
      <c r="K22" s="4"/>
      <c r="L22" s="4" t="s">
        <v>251</v>
      </c>
      <c r="M22" s="4" t="s">
        <v>50</v>
      </c>
      <c r="N22" s="4"/>
      <c r="O22" s="254" t="s">
        <v>294</v>
      </c>
      <c r="P22" s="253">
        <v>7</v>
      </c>
      <c r="Q22" s="4">
        <v>1</v>
      </c>
      <c r="R22" s="4" t="s">
        <v>381</v>
      </c>
      <c r="S22" s="4" t="s">
        <v>463</v>
      </c>
      <c r="T22" s="4" t="s">
        <v>464</v>
      </c>
      <c r="U22" s="222" t="s">
        <v>55</v>
      </c>
      <c r="V22" s="4"/>
      <c r="W22" s="4" t="s">
        <v>58</v>
      </c>
      <c r="X22" s="4"/>
      <c r="Y22" s="4" t="s">
        <v>526</v>
      </c>
      <c r="Z22" s="4"/>
      <c r="AA22" s="4"/>
      <c r="AB22" s="4"/>
      <c r="AC22" s="4"/>
      <c r="AD22" s="4"/>
      <c r="AE22" s="4"/>
      <c r="AF22" s="4">
        <v>1</v>
      </c>
      <c r="AG22" s="4">
        <v>1</v>
      </c>
    </row>
    <row r="23" spans="1:33" x14ac:dyDescent="0.3">
      <c r="A23" s="404">
        <v>19</v>
      </c>
      <c r="B23" s="426">
        <v>4565</v>
      </c>
      <c r="C23" s="422" t="s">
        <v>582</v>
      </c>
      <c r="D23" s="4">
        <v>2012</v>
      </c>
      <c r="E23" s="4" t="s">
        <v>181</v>
      </c>
      <c r="F23" s="4" t="s">
        <v>182</v>
      </c>
      <c r="G23" s="4">
        <v>16</v>
      </c>
      <c r="H23" s="4">
        <v>6</v>
      </c>
      <c r="I23" s="4" t="s">
        <v>183</v>
      </c>
      <c r="J23" s="4"/>
      <c r="K23" s="4"/>
      <c r="L23" s="4" t="s">
        <v>250</v>
      </c>
      <c r="M23" s="4" t="s">
        <v>17</v>
      </c>
      <c r="N23" s="4" t="s">
        <v>415</v>
      </c>
      <c r="O23" s="254" t="s">
        <v>42</v>
      </c>
      <c r="P23" s="253">
        <v>4</v>
      </c>
      <c r="Q23" s="4">
        <v>1</v>
      </c>
      <c r="R23" s="4" t="s">
        <v>378</v>
      </c>
      <c r="S23" s="4" t="s">
        <v>459</v>
      </c>
      <c r="T23" s="4"/>
      <c r="U23" s="4" t="s">
        <v>54</v>
      </c>
      <c r="V23" s="4"/>
      <c r="W23" s="4" t="s">
        <v>58</v>
      </c>
      <c r="X23" s="4"/>
      <c r="Y23" s="4" t="s">
        <v>59</v>
      </c>
      <c r="Z23" s="4"/>
      <c r="AA23" s="4" t="s">
        <v>1217</v>
      </c>
      <c r="AB23" s="4"/>
      <c r="AC23" s="4"/>
      <c r="AD23" s="4"/>
      <c r="AE23" s="4"/>
      <c r="AF23" s="4">
        <v>1</v>
      </c>
      <c r="AG23" s="4">
        <v>1</v>
      </c>
    </row>
    <row r="24" spans="1:33" x14ac:dyDescent="0.3">
      <c r="A24" s="404">
        <v>20</v>
      </c>
      <c r="B24" s="426">
        <v>684</v>
      </c>
      <c r="C24" s="422" t="s">
        <v>2301</v>
      </c>
      <c r="D24" s="4">
        <v>2011</v>
      </c>
      <c r="E24" s="4" t="s">
        <v>187</v>
      </c>
      <c r="F24" s="4" t="s">
        <v>188</v>
      </c>
      <c r="G24" s="4">
        <v>14</v>
      </c>
      <c r="H24" s="4">
        <v>1</v>
      </c>
      <c r="I24" s="4" t="s">
        <v>189</v>
      </c>
      <c r="J24" s="4" t="s">
        <v>190</v>
      </c>
      <c r="K24" s="4"/>
      <c r="L24" s="4" t="s">
        <v>252</v>
      </c>
      <c r="M24" s="4" t="s">
        <v>284</v>
      </c>
      <c r="N24" s="4"/>
      <c r="O24" s="254" t="s">
        <v>296</v>
      </c>
      <c r="P24" s="253">
        <v>6</v>
      </c>
      <c r="Q24" s="4">
        <v>1</v>
      </c>
      <c r="R24" s="4" t="s">
        <v>383</v>
      </c>
      <c r="S24" s="4" t="s">
        <v>28</v>
      </c>
      <c r="T24" s="4" t="s">
        <v>467</v>
      </c>
      <c r="U24" s="4" t="s">
        <v>468</v>
      </c>
      <c r="V24" s="4"/>
      <c r="W24" s="4"/>
      <c r="X24" s="4"/>
      <c r="Y24" s="4" t="s">
        <v>527</v>
      </c>
      <c r="Z24" s="4"/>
      <c r="AA24" s="4"/>
      <c r="AB24" s="4"/>
      <c r="AC24" s="4"/>
      <c r="AD24" s="4"/>
      <c r="AE24" s="4"/>
      <c r="AF24" s="4">
        <v>1</v>
      </c>
      <c r="AG24" s="4">
        <v>1</v>
      </c>
    </row>
    <row r="25" spans="1:33" x14ac:dyDescent="0.3">
      <c r="A25" s="404">
        <v>21</v>
      </c>
      <c r="B25" s="426">
        <v>785</v>
      </c>
      <c r="C25" s="422" t="s">
        <v>2300</v>
      </c>
      <c r="D25" s="4">
        <v>2010</v>
      </c>
      <c r="E25" s="4" t="s">
        <v>197</v>
      </c>
      <c r="F25" s="4" t="s">
        <v>20</v>
      </c>
      <c r="G25" s="4">
        <v>111</v>
      </c>
      <c r="H25" s="4">
        <v>6</v>
      </c>
      <c r="I25" s="4" t="s">
        <v>198</v>
      </c>
      <c r="J25" s="4" t="s">
        <v>199</v>
      </c>
      <c r="K25" s="4"/>
      <c r="L25" s="4" t="s">
        <v>255</v>
      </c>
      <c r="M25" s="4" t="s">
        <v>50</v>
      </c>
      <c r="N25" s="4"/>
      <c r="O25" s="254" t="s">
        <v>22</v>
      </c>
      <c r="P25" s="253">
        <v>1</v>
      </c>
      <c r="Q25" s="4">
        <v>1</v>
      </c>
      <c r="R25" s="4" t="s">
        <v>35</v>
      </c>
      <c r="S25" s="4" t="s">
        <v>472</v>
      </c>
      <c r="T25" s="4" t="s">
        <v>473</v>
      </c>
      <c r="U25" s="4" t="s">
        <v>474</v>
      </c>
      <c r="V25" s="4"/>
      <c r="W25" s="4"/>
      <c r="X25" s="4"/>
      <c r="Y25" s="4" t="s">
        <v>528</v>
      </c>
      <c r="Z25" s="4"/>
      <c r="AA25" s="4"/>
      <c r="AB25" s="4"/>
      <c r="AC25" s="4"/>
      <c r="AD25" s="4"/>
      <c r="AE25" s="4"/>
      <c r="AF25" s="4">
        <v>1</v>
      </c>
      <c r="AG25" s="4">
        <v>1</v>
      </c>
    </row>
    <row r="26" spans="1:33" x14ac:dyDescent="0.3">
      <c r="A26" s="404">
        <v>22</v>
      </c>
      <c r="B26" s="426">
        <v>112</v>
      </c>
      <c r="C26" s="422" t="s">
        <v>2299</v>
      </c>
      <c r="D26" s="4">
        <v>2010</v>
      </c>
      <c r="E26" s="4" t="s">
        <v>331</v>
      </c>
      <c r="F26" s="4" t="s">
        <v>16</v>
      </c>
      <c r="G26" s="4">
        <v>65</v>
      </c>
      <c r="H26" s="4">
        <v>12</v>
      </c>
      <c r="I26" s="4" t="s">
        <v>332</v>
      </c>
      <c r="J26" s="4" t="s">
        <v>333</v>
      </c>
      <c r="K26" s="4"/>
      <c r="L26" s="4" t="s">
        <v>350</v>
      </c>
      <c r="M26" s="4" t="s">
        <v>30</v>
      </c>
      <c r="N26" s="4"/>
      <c r="O26" s="254" t="s">
        <v>386</v>
      </c>
      <c r="P26" s="253">
        <v>3</v>
      </c>
      <c r="Q26" s="4">
        <v>1</v>
      </c>
      <c r="R26" s="4">
        <v>1</v>
      </c>
      <c r="S26" s="4" t="s">
        <v>387</v>
      </c>
      <c r="T26" s="4" t="s">
        <v>475</v>
      </c>
      <c r="U26" s="4" t="s">
        <v>476</v>
      </c>
      <c r="V26" s="4" t="s">
        <v>477</v>
      </c>
      <c r="W26" s="4"/>
      <c r="X26" s="4"/>
      <c r="Y26" s="4"/>
      <c r="Z26" s="4" t="s">
        <v>7</v>
      </c>
      <c r="AA26" s="4"/>
      <c r="AB26" s="4" t="s">
        <v>800</v>
      </c>
      <c r="AC26" s="4"/>
      <c r="AD26" s="4"/>
      <c r="AE26" s="4"/>
      <c r="AF26" s="4"/>
      <c r="AG26" s="4">
        <v>1</v>
      </c>
    </row>
    <row r="27" spans="1:33" x14ac:dyDescent="0.3">
      <c r="A27" s="404">
        <v>23</v>
      </c>
      <c r="B27" s="426">
        <v>1850</v>
      </c>
      <c r="C27" s="422" t="s">
        <v>2298</v>
      </c>
      <c r="D27" s="4">
        <v>2010</v>
      </c>
      <c r="E27" s="4" t="s">
        <v>194</v>
      </c>
      <c r="F27" s="4" t="s">
        <v>154</v>
      </c>
      <c r="G27" s="4">
        <v>6</v>
      </c>
      <c r="H27" s="4">
        <v>2</v>
      </c>
      <c r="I27" s="4" t="s">
        <v>195</v>
      </c>
      <c r="J27" s="4" t="s">
        <v>196</v>
      </c>
      <c r="K27" s="4"/>
      <c r="L27" s="4" t="s">
        <v>254</v>
      </c>
      <c r="M27" s="4" t="s">
        <v>50</v>
      </c>
      <c r="N27" s="4"/>
      <c r="O27" s="4" t="s">
        <v>297</v>
      </c>
      <c r="P27" s="253">
        <v>3</v>
      </c>
      <c r="Q27" s="4">
        <v>1</v>
      </c>
      <c r="R27" s="4" t="s">
        <v>385</v>
      </c>
      <c r="S27" s="4" t="s">
        <v>470</v>
      </c>
      <c r="T27" s="4" t="s">
        <v>471</v>
      </c>
      <c r="U27" s="4" t="s">
        <v>54</v>
      </c>
      <c r="V27" s="4"/>
      <c r="W27" s="4" t="s">
        <v>58</v>
      </c>
      <c r="X27" s="4"/>
      <c r="Y27" s="4" t="s">
        <v>59</v>
      </c>
      <c r="Z27" s="4"/>
      <c r="AA27" s="4" t="s">
        <v>1277</v>
      </c>
      <c r="AB27" s="4"/>
      <c r="AC27" s="4"/>
      <c r="AD27" s="4"/>
      <c r="AE27" s="4"/>
      <c r="AF27" s="4">
        <v>0</v>
      </c>
      <c r="AG27" s="4">
        <v>1</v>
      </c>
    </row>
    <row r="28" spans="1:33" x14ac:dyDescent="0.3">
      <c r="A28" s="404">
        <v>24</v>
      </c>
      <c r="B28" s="426">
        <v>3608</v>
      </c>
      <c r="C28" s="422" t="s">
        <v>2297</v>
      </c>
      <c r="D28" s="4">
        <v>2010</v>
      </c>
      <c r="E28" s="4" t="s">
        <v>191</v>
      </c>
      <c r="F28" s="4" t="s">
        <v>192</v>
      </c>
      <c r="G28" s="4">
        <v>80</v>
      </c>
      <c r="H28" s="4">
        <v>11</v>
      </c>
      <c r="I28" s="4" t="s">
        <v>193</v>
      </c>
      <c r="J28" s="4" t="s">
        <v>1773</v>
      </c>
      <c r="K28" s="4"/>
      <c r="L28" s="4" t="s">
        <v>253</v>
      </c>
      <c r="M28" s="4" t="s">
        <v>17</v>
      </c>
      <c r="N28" s="4"/>
      <c r="O28" s="4" t="s">
        <v>117</v>
      </c>
      <c r="P28" s="253">
        <v>8</v>
      </c>
      <c r="Q28" s="4">
        <v>1</v>
      </c>
      <c r="R28" s="4" t="s">
        <v>384</v>
      </c>
      <c r="S28" s="4" t="s">
        <v>469</v>
      </c>
      <c r="T28" s="4"/>
      <c r="U28" s="4" t="s">
        <v>18</v>
      </c>
      <c r="V28" s="4"/>
      <c r="W28" s="4" t="s">
        <v>58</v>
      </c>
      <c r="X28" s="4"/>
      <c r="Y28" s="4" t="s">
        <v>59</v>
      </c>
      <c r="Z28" s="4"/>
      <c r="AA28" s="4"/>
      <c r="AB28" s="4"/>
      <c r="AC28" s="4"/>
      <c r="AD28" s="4"/>
      <c r="AE28" s="4"/>
      <c r="AF28" s="4">
        <v>1</v>
      </c>
      <c r="AG28" s="4">
        <v>1</v>
      </c>
    </row>
    <row r="29" spans="1:33" x14ac:dyDescent="0.3">
      <c r="A29" s="404">
        <v>25</v>
      </c>
      <c r="B29" s="426">
        <v>2943</v>
      </c>
      <c r="C29" s="422" t="s">
        <v>2296</v>
      </c>
      <c r="D29" s="4">
        <v>2009</v>
      </c>
      <c r="E29" s="4" t="s">
        <v>200</v>
      </c>
      <c r="F29" s="4" t="s">
        <v>130</v>
      </c>
      <c r="G29" s="4">
        <v>23</v>
      </c>
      <c r="H29" s="4">
        <v>12</v>
      </c>
      <c r="I29" s="4" t="s">
        <v>201</v>
      </c>
      <c r="J29" s="4" t="s">
        <v>202</v>
      </c>
      <c r="K29" s="4"/>
      <c r="L29" s="4" t="s">
        <v>256</v>
      </c>
      <c r="M29" s="4" t="s">
        <v>50</v>
      </c>
      <c r="N29" s="4"/>
      <c r="O29" s="4" t="s">
        <v>298</v>
      </c>
      <c r="P29" s="253">
        <v>7</v>
      </c>
      <c r="Q29" s="4">
        <v>1</v>
      </c>
      <c r="R29" s="4" t="s">
        <v>1695</v>
      </c>
      <c r="S29" s="4" t="s">
        <v>478</v>
      </c>
      <c r="T29" s="4" t="s">
        <v>479</v>
      </c>
      <c r="U29" s="4" t="s">
        <v>480</v>
      </c>
      <c r="V29" s="4"/>
      <c r="W29" s="4" t="s">
        <v>58</v>
      </c>
      <c r="X29" s="4"/>
      <c r="Y29" s="4" t="s">
        <v>59</v>
      </c>
      <c r="Z29" s="4"/>
      <c r="AA29" s="4" t="s">
        <v>1341</v>
      </c>
      <c r="AB29" s="4"/>
      <c r="AC29" s="4"/>
      <c r="AD29" s="4"/>
      <c r="AE29" s="4"/>
      <c r="AF29" s="4">
        <v>1</v>
      </c>
      <c r="AG29" s="4">
        <v>1</v>
      </c>
    </row>
    <row r="30" spans="1:33" x14ac:dyDescent="0.3">
      <c r="A30" s="404">
        <v>26</v>
      </c>
      <c r="B30" s="426">
        <v>1341</v>
      </c>
      <c r="C30" s="422" t="s">
        <v>2295</v>
      </c>
      <c r="D30" s="4">
        <v>2008</v>
      </c>
      <c r="E30" s="4" t="s">
        <v>203</v>
      </c>
      <c r="F30" s="4" t="s">
        <v>204</v>
      </c>
      <c r="G30" s="4">
        <v>101</v>
      </c>
      <c r="H30" s="4">
        <v>6</v>
      </c>
      <c r="I30" s="4" t="s">
        <v>205</v>
      </c>
      <c r="J30" s="4" t="s">
        <v>206</v>
      </c>
      <c r="K30" s="4"/>
      <c r="L30" s="4" t="s">
        <v>257</v>
      </c>
      <c r="M30" s="4" t="s">
        <v>47</v>
      </c>
      <c r="N30" s="4"/>
      <c r="O30" s="4" t="s">
        <v>32</v>
      </c>
      <c r="P30" s="253">
        <v>5</v>
      </c>
      <c r="Q30" s="4">
        <v>1</v>
      </c>
      <c r="R30" s="4" t="s">
        <v>390</v>
      </c>
      <c r="S30" s="4" t="s">
        <v>28</v>
      </c>
      <c r="T30" s="4" t="s">
        <v>484</v>
      </c>
      <c r="U30" s="4" t="s">
        <v>485</v>
      </c>
      <c r="V30" s="4"/>
      <c r="W30" s="4"/>
      <c r="X30" s="4" t="s">
        <v>515</v>
      </c>
      <c r="Y30" s="4" t="s">
        <v>529</v>
      </c>
      <c r="Z30" s="4"/>
      <c r="AA30" s="4" t="s">
        <v>1342</v>
      </c>
      <c r="AB30" s="4"/>
      <c r="AC30" s="4"/>
      <c r="AD30" s="4"/>
      <c r="AE30" s="4"/>
      <c r="AF30" s="4">
        <v>1</v>
      </c>
      <c r="AG30" s="4">
        <v>1</v>
      </c>
    </row>
    <row r="31" spans="1:33" x14ac:dyDescent="0.3">
      <c r="A31" s="404">
        <v>27</v>
      </c>
      <c r="B31" s="426">
        <v>771</v>
      </c>
      <c r="C31" s="422" t="s">
        <v>602</v>
      </c>
      <c r="D31" s="4">
        <v>2007</v>
      </c>
      <c r="E31" s="4" t="s">
        <v>214</v>
      </c>
      <c r="F31" s="4" t="s">
        <v>39</v>
      </c>
      <c r="G31" s="4">
        <v>107</v>
      </c>
      <c r="H31" s="4">
        <v>3</v>
      </c>
      <c r="I31" s="4" t="s">
        <v>215</v>
      </c>
      <c r="J31" s="4" t="s">
        <v>216</v>
      </c>
      <c r="K31" s="4"/>
      <c r="L31" s="4" t="s">
        <v>260</v>
      </c>
      <c r="M31" s="4" t="s">
        <v>13</v>
      </c>
      <c r="N31" s="4"/>
      <c r="O31" s="4" t="s">
        <v>40</v>
      </c>
      <c r="P31" s="4">
        <v>4</v>
      </c>
      <c r="Q31" s="4">
        <v>1</v>
      </c>
      <c r="R31" s="4" t="s">
        <v>393</v>
      </c>
      <c r="S31" s="4" t="s">
        <v>28</v>
      </c>
      <c r="T31" s="4" t="s">
        <v>489</v>
      </c>
      <c r="U31" s="4" t="s">
        <v>490</v>
      </c>
      <c r="V31" s="4"/>
      <c r="W31" s="4" t="s">
        <v>58</v>
      </c>
      <c r="X31" s="4"/>
      <c r="Y31" s="4" t="s">
        <v>531</v>
      </c>
      <c r="Z31" s="4"/>
      <c r="AA31" s="4" t="s">
        <v>1382</v>
      </c>
      <c r="AB31" s="4"/>
      <c r="AC31" s="4"/>
      <c r="AD31" s="4"/>
      <c r="AE31" s="4"/>
      <c r="AF31" s="4">
        <v>1</v>
      </c>
      <c r="AG31" s="4">
        <v>1</v>
      </c>
    </row>
    <row r="32" spans="1:33" x14ac:dyDescent="0.3">
      <c r="A32" s="404">
        <v>28</v>
      </c>
      <c r="B32" s="426">
        <v>2771</v>
      </c>
      <c r="C32" s="422" t="s">
        <v>2294</v>
      </c>
      <c r="D32" s="4">
        <v>2007</v>
      </c>
      <c r="E32" s="4" t="s">
        <v>207</v>
      </c>
      <c r="F32" s="4" t="s">
        <v>39</v>
      </c>
      <c r="G32" s="4">
        <v>106</v>
      </c>
      <c r="H32" s="4">
        <v>6</v>
      </c>
      <c r="I32" s="4" t="s">
        <v>208</v>
      </c>
      <c r="J32" s="4" t="s">
        <v>209</v>
      </c>
      <c r="K32" s="4"/>
      <c r="L32" s="4" t="s">
        <v>258</v>
      </c>
      <c r="M32" s="4" t="s">
        <v>21</v>
      </c>
      <c r="N32" s="4"/>
      <c r="O32" s="4" t="s">
        <v>299</v>
      </c>
      <c r="P32" s="4">
        <v>1</v>
      </c>
      <c r="Q32" s="4">
        <v>1</v>
      </c>
      <c r="R32" s="221" t="s">
        <v>391</v>
      </c>
      <c r="S32" s="4" t="s">
        <v>486</v>
      </c>
      <c r="T32" s="4"/>
      <c r="U32" s="4" t="s">
        <v>18</v>
      </c>
      <c r="V32" s="4"/>
      <c r="W32" s="4" t="s">
        <v>486</v>
      </c>
      <c r="X32" s="4"/>
      <c r="Y32" s="4" t="s">
        <v>530</v>
      </c>
      <c r="Z32" s="4"/>
      <c r="AA32" s="4" t="s">
        <v>1342</v>
      </c>
      <c r="AB32" s="4" t="s">
        <v>486</v>
      </c>
      <c r="AC32" s="4"/>
      <c r="AD32" s="4" t="s">
        <v>59</v>
      </c>
      <c r="AE32" s="4"/>
      <c r="AF32" s="4">
        <v>1</v>
      </c>
      <c r="AG32" s="4">
        <v>1</v>
      </c>
    </row>
    <row r="33" spans="1:33" x14ac:dyDescent="0.3">
      <c r="A33" s="404">
        <v>29</v>
      </c>
      <c r="B33" s="426">
        <v>831</v>
      </c>
      <c r="C33" s="422" t="s">
        <v>2293</v>
      </c>
      <c r="D33" s="4">
        <v>2007</v>
      </c>
      <c r="E33" s="4" t="s">
        <v>210</v>
      </c>
      <c r="F33" s="4" t="s">
        <v>211</v>
      </c>
      <c r="G33" s="4">
        <v>50</v>
      </c>
      <c r="H33" s="4">
        <v>12</v>
      </c>
      <c r="I33" s="4" t="s">
        <v>212</v>
      </c>
      <c r="J33" s="4" t="s">
        <v>213</v>
      </c>
      <c r="K33" s="4"/>
      <c r="L33" s="4" t="s">
        <v>259</v>
      </c>
      <c r="M33" s="4" t="s">
        <v>17</v>
      </c>
      <c r="N33" s="4"/>
      <c r="O33" s="4" t="s">
        <v>300</v>
      </c>
      <c r="P33" s="4">
        <v>4</v>
      </c>
      <c r="Q33" s="4">
        <v>1</v>
      </c>
      <c r="R33" s="220" t="s">
        <v>392</v>
      </c>
      <c r="S33" s="4" t="s">
        <v>28</v>
      </c>
      <c r="T33" s="4" t="s">
        <v>487</v>
      </c>
      <c r="U33" s="4" t="s">
        <v>488</v>
      </c>
      <c r="V33" s="4"/>
      <c r="W33" s="4" t="s">
        <v>515</v>
      </c>
      <c r="X33" s="4" t="s">
        <v>515</v>
      </c>
      <c r="Y33" s="4" t="s">
        <v>59</v>
      </c>
      <c r="Z33" s="4"/>
      <c r="AA33" s="4" t="s">
        <v>1381</v>
      </c>
      <c r="AB33" s="4"/>
      <c r="AC33" s="4"/>
      <c r="AD33" s="4"/>
      <c r="AE33" s="4"/>
      <c r="AF33" s="4">
        <v>1</v>
      </c>
      <c r="AG33" s="4">
        <v>1</v>
      </c>
    </row>
    <row r="34" spans="1:33" x14ac:dyDescent="0.3">
      <c r="A34" s="404">
        <v>30</v>
      </c>
      <c r="B34" s="426">
        <v>3567</v>
      </c>
      <c r="C34" s="422" t="s">
        <v>2292</v>
      </c>
      <c r="D34" s="4">
        <v>2006</v>
      </c>
      <c r="E34" s="4" t="s">
        <v>217</v>
      </c>
      <c r="F34" s="4" t="s">
        <v>218</v>
      </c>
      <c r="G34" s="4">
        <v>202</v>
      </c>
      <c r="H34" s="4">
        <v>2</v>
      </c>
      <c r="I34" s="4" t="s">
        <v>219</v>
      </c>
      <c r="J34" s="4" t="s">
        <v>220</v>
      </c>
      <c r="K34" s="4"/>
      <c r="L34" s="4" t="s">
        <v>261</v>
      </c>
      <c r="M34" s="4" t="s">
        <v>50</v>
      </c>
      <c r="N34" s="4"/>
      <c r="O34" s="4" t="s">
        <v>1774</v>
      </c>
      <c r="P34" s="4">
        <v>4</v>
      </c>
      <c r="Q34" s="4">
        <v>1</v>
      </c>
      <c r="R34" s="4" t="s">
        <v>394</v>
      </c>
      <c r="S34" s="4" t="s">
        <v>491</v>
      </c>
      <c r="T34" s="4" t="s">
        <v>492</v>
      </c>
      <c r="U34" s="4" t="s">
        <v>493</v>
      </c>
      <c r="V34" s="4"/>
      <c r="W34" s="4" t="s">
        <v>58</v>
      </c>
      <c r="X34" s="4"/>
      <c r="Y34" s="4" t="s">
        <v>533</v>
      </c>
      <c r="Z34" s="4"/>
      <c r="AA34" s="4" t="s">
        <v>1381</v>
      </c>
      <c r="AB34" s="4"/>
      <c r="AC34" s="4"/>
      <c r="AD34" s="4"/>
      <c r="AE34" s="4"/>
      <c r="AF34" s="4">
        <v>1</v>
      </c>
      <c r="AG34" s="4">
        <v>1</v>
      </c>
    </row>
    <row r="35" spans="1:33" x14ac:dyDescent="0.3">
      <c r="A35" s="404">
        <v>31</v>
      </c>
      <c r="B35" s="426">
        <v>3529</v>
      </c>
      <c r="C35" s="422" t="s">
        <v>2291</v>
      </c>
      <c r="D35" s="4">
        <v>2005</v>
      </c>
      <c r="E35" s="4" t="s">
        <v>221</v>
      </c>
      <c r="F35" s="4" t="s">
        <v>222</v>
      </c>
      <c r="G35" s="4">
        <v>106</v>
      </c>
      <c r="H35" s="4">
        <v>2</v>
      </c>
      <c r="I35" s="4" t="s">
        <v>223</v>
      </c>
      <c r="J35" s="4" t="s">
        <v>224</v>
      </c>
      <c r="K35" s="4"/>
      <c r="L35" s="4" t="s">
        <v>262</v>
      </c>
      <c r="M35" s="4" t="s">
        <v>50</v>
      </c>
      <c r="N35" s="4"/>
      <c r="O35" s="4" t="s">
        <v>301</v>
      </c>
      <c r="P35" s="4">
        <v>2</v>
      </c>
      <c r="Q35" s="4">
        <v>1</v>
      </c>
      <c r="R35" s="4" t="s">
        <v>395</v>
      </c>
      <c r="S35" s="4" t="s">
        <v>494</v>
      </c>
      <c r="T35" s="4" t="s">
        <v>495</v>
      </c>
      <c r="U35" s="4" t="s">
        <v>55</v>
      </c>
      <c r="V35" s="4"/>
      <c r="W35" s="4" t="s">
        <v>58</v>
      </c>
      <c r="X35" s="4"/>
      <c r="Y35" s="4" t="s">
        <v>59</v>
      </c>
      <c r="Z35" s="4"/>
      <c r="AA35" s="4" t="s">
        <v>1426</v>
      </c>
      <c r="AB35" s="4"/>
      <c r="AC35" s="4"/>
      <c r="AD35" s="4"/>
      <c r="AE35" s="4"/>
      <c r="AF35" s="4">
        <v>1</v>
      </c>
      <c r="AG35" s="4">
        <v>1</v>
      </c>
    </row>
    <row r="36" spans="1:33" x14ac:dyDescent="0.3">
      <c r="A36" s="404">
        <v>32</v>
      </c>
      <c r="B36" s="426">
        <v>1750</v>
      </c>
      <c r="C36" s="422" t="s">
        <v>2290</v>
      </c>
      <c r="D36" s="4">
        <v>2005</v>
      </c>
      <c r="E36" s="4" t="s">
        <v>225</v>
      </c>
      <c r="F36" s="4"/>
      <c r="G36" s="4">
        <v>200</v>
      </c>
      <c r="H36" s="4">
        <v>2</v>
      </c>
      <c r="I36" s="4" t="s">
        <v>226</v>
      </c>
      <c r="J36" s="4" t="s">
        <v>227</v>
      </c>
      <c r="K36" s="4"/>
      <c r="L36" s="4" t="s">
        <v>263</v>
      </c>
      <c r="M36" s="4" t="s">
        <v>1686</v>
      </c>
      <c r="N36" s="4"/>
      <c r="O36" s="4" t="s">
        <v>302</v>
      </c>
      <c r="P36" s="4">
        <v>7</v>
      </c>
      <c r="Q36" s="4">
        <v>1</v>
      </c>
      <c r="R36" s="4" t="s">
        <v>397</v>
      </c>
      <c r="S36" s="4" t="s">
        <v>496</v>
      </c>
      <c r="T36" s="4" t="s">
        <v>497</v>
      </c>
      <c r="U36" s="4" t="s">
        <v>498</v>
      </c>
      <c r="V36" s="4"/>
      <c r="W36" s="4" t="s">
        <v>58</v>
      </c>
      <c r="X36" s="4"/>
      <c r="Y36" s="4" t="s">
        <v>534</v>
      </c>
      <c r="Z36" s="4"/>
      <c r="AA36" s="4" t="s">
        <v>1448</v>
      </c>
      <c r="AB36" s="4"/>
      <c r="AC36" s="4"/>
      <c r="AD36" s="4"/>
      <c r="AE36" s="4"/>
      <c r="AF36" s="4">
        <v>1</v>
      </c>
      <c r="AG36" s="4">
        <v>1</v>
      </c>
    </row>
    <row r="37" spans="1:33" x14ac:dyDescent="0.3">
      <c r="A37" s="404">
        <v>33</v>
      </c>
      <c r="B37" s="426">
        <v>1590</v>
      </c>
      <c r="C37" s="422" t="s">
        <v>1911</v>
      </c>
      <c r="D37" s="4">
        <v>2005</v>
      </c>
      <c r="E37" s="4" t="s">
        <v>228</v>
      </c>
      <c r="F37" s="4" t="s">
        <v>229</v>
      </c>
      <c r="G37" s="4">
        <v>66</v>
      </c>
      <c r="H37" s="4">
        <v>2</v>
      </c>
      <c r="I37" s="4" t="s">
        <v>230</v>
      </c>
      <c r="J37" s="4" t="s">
        <v>231</v>
      </c>
      <c r="K37" s="4"/>
      <c r="L37" s="4" t="s">
        <v>264</v>
      </c>
      <c r="M37" s="4" t="s">
        <v>50</v>
      </c>
      <c r="N37" s="4"/>
      <c r="O37" s="4" t="s">
        <v>303</v>
      </c>
      <c r="P37" s="4">
        <v>5</v>
      </c>
      <c r="Q37" s="4">
        <v>1</v>
      </c>
      <c r="R37" s="4" t="s">
        <v>15</v>
      </c>
      <c r="S37" s="4" t="s">
        <v>499</v>
      </c>
      <c r="T37" s="4"/>
      <c r="U37" s="4" t="s">
        <v>55</v>
      </c>
      <c r="V37" s="4"/>
      <c r="W37" s="4"/>
      <c r="X37" s="4"/>
      <c r="Y37" s="4" t="s">
        <v>59</v>
      </c>
      <c r="Z37" s="4"/>
      <c r="AA37" s="4" t="s">
        <v>1426</v>
      </c>
      <c r="AB37" s="4"/>
      <c r="AC37" s="4"/>
      <c r="AD37" s="4"/>
      <c r="AE37" s="4"/>
      <c r="AF37" s="4">
        <v>1</v>
      </c>
      <c r="AG37" s="4">
        <v>1</v>
      </c>
    </row>
    <row r="38" spans="1:33" x14ac:dyDescent="0.3">
      <c r="A38" s="404">
        <v>34</v>
      </c>
      <c r="B38" s="426">
        <v>4557</v>
      </c>
      <c r="C38" s="422" t="s">
        <v>583</v>
      </c>
      <c r="D38" s="4">
        <v>2004</v>
      </c>
      <c r="E38" s="4" t="s">
        <v>232</v>
      </c>
      <c r="F38" s="4" t="s">
        <v>233</v>
      </c>
      <c r="G38" s="4">
        <v>70</v>
      </c>
      <c r="H38" s="4"/>
      <c r="I38" s="4" t="s">
        <v>234</v>
      </c>
      <c r="J38" s="4"/>
      <c r="K38" s="4"/>
      <c r="L38" s="4" t="s">
        <v>265</v>
      </c>
      <c r="M38" s="4" t="s">
        <v>50</v>
      </c>
      <c r="N38" s="4"/>
      <c r="O38" s="4" t="s">
        <v>302</v>
      </c>
      <c r="P38" s="4">
        <v>7</v>
      </c>
      <c r="Q38" s="4">
        <v>1</v>
      </c>
      <c r="R38" s="4" t="s">
        <v>398</v>
      </c>
      <c r="S38" s="4" t="s">
        <v>500</v>
      </c>
      <c r="T38" s="4" t="s">
        <v>501</v>
      </c>
      <c r="U38" s="4" t="s">
        <v>502</v>
      </c>
      <c r="V38" s="4"/>
      <c r="W38" s="4" t="s">
        <v>58</v>
      </c>
      <c r="X38" s="4"/>
      <c r="Y38" s="4" t="s">
        <v>534</v>
      </c>
      <c r="Z38" s="4"/>
      <c r="AA38" s="4" t="s">
        <v>1448</v>
      </c>
      <c r="AB38" s="4"/>
      <c r="AC38" s="4"/>
      <c r="AD38" s="4"/>
      <c r="AE38" s="4"/>
      <c r="AF38" s="4">
        <v>1</v>
      </c>
      <c r="AG38" s="4">
        <v>1</v>
      </c>
    </row>
    <row r="39" spans="1:33" x14ac:dyDescent="0.3">
      <c r="A39" s="404">
        <v>35</v>
      </c>
      <c r="B39" s="426">
        <v>748</v>
      </c>
      <c r="C39" s="422" t="s">
        <v>2289</v>
      </c>
      <c r="D39" s="4">
        <v>2004</v>
      </c>
      <c r="E39" s="4" t="s">
        <v>238</v>
      </c>
      <c r="F39" s="4" t="s">
        <v>239</v>
      </c>
      <c r="G39" s="4">
        <v>136</v>
      </c>
      <c r="H39" s="4">
        <v>4</v>
      </c>
      <c r="I39" s="4" t="s">
        <v>240</v>
      </c>
      <c r="J39" s="4" t="s">
        <v>241</v>
      </c>
      <c r="K39" s="4"/>
      <c r="L39" s="4" t="s">
        <v>267</v>
      </c>
      <c r="M39" s="4" t="s">
        <v>50</v>
      </c>
      <c r="N39" s="4"/>
      <c r="O39" s="4" t="s">
        <v>295</v>
      </c>
      <c r="P39" s="4">
        <v>7</v>
      </c>
      <c r="Q39" s="4">
        <v>1</v>
      </c>
      <c r="R39" s="4" t="s">
        <v>389</v>
      </c>
      <c r="S39" s="4" t="s">
        <v>504</v>
      </c>
      <c r="T39" s="4" t="s">
        <v>505</v>
      </c>
      <c r="U39" s="4" t="s">
        <v>506</v>
      </c>
      <c r="V39" s="4"/>
      <c r="W39" s="4" t="s">
        <v>58</v>
      </c>
      <c r="X39" s="4"/>
      <c r="Y39" s="4" t="s">
        <v>534</v>
      </c>
      <c r="Z39" s="4"/>
      <c r="AA39" s="4" t="s">
        <v>1498</v>
      </c>
      <c r="AB39" s="4"/>
      <c r="AC39" s="4"/>
      <c r="AD39" s="4"/>
      <c r="AE39" s="4"/>
      <c r="AF39" s="4">
        <v>1</v>
      </c>
      <c r="AG39" s="4">
        <v>1</v>
      </c>
    </row>
    <row r="40" spans="1:33" x14ac:dyDescent="0.3">
      <c r="A40" s="404">
        <v>36</v>
      </c>
      <c r="B40" s="426">
        <v>3057</v>
      </c>
      <c r="C40" s="422" t="s">
        <v>2288</v>
      </c>
      <c r="D40" s="4">
        <v>2004</v>
      </c>
      <c r="E40" s="4" t="s">
        <v>235</v>
      </c>
      <c r="F40" s="4" t="s">
        <v>192</v>
      </c>
      <c r="G40" s="4">
        <v>74</v>
      </c>
      <c r="H40" s="4">
        <v>10</v>
      </c>
      <c r="I40" s="4" t="s">
        <v>236</v>
      </c>
      <c r="J40" s="4" t="s">
        <v>237</v>
      </c>
      <c r="K40" s="4"/>
      <c r="L40" s="4" t="s">
        <v>266</v>
      </c>
      <c r="M40" s="4" t="s">
        <v>17</v>
      </c>
      <c r="N40" s="4"/>
      <c r="O40" s="4" t="s">
        <v>304</v>
      </c>
      <c r="P40" s="4">
        <v>7</v>
      </c>
      <c r="Q40" s="4">
        <v>1</v>
      </c>
      <c r="R40" s="4" t="s">
        <v>396</v>
      </c>
      <c r="S40" s="4" t="s">
        <v>503</v>
      </c>
      <c r="T40" s="4"/>
      <c r="U40" s="4" t="s">
        <v>19</v>
      </c>
      <c r="V40" s="4"/>
      <c r="W40" s="4" t="s">
        <v>58</v>
      </c>
      <c r="X40" s="4"/>
      <c r="Y40" s="4" t="s">
        <v>59</v>
      </c>
      <c r="Z40" s="4"/>
      <c r="AA40" s="4"/>
      <c r="AB40" s="4"/>
      <c r="AC40" s="4"/>
      <c r="AD40" s="4"/>
      <c r="AE40" s="4"/>
      <c r="AF40" s="4">
        <v>1</v>
      </c>
      <c r="AG40" s="4">
        <v>1</v>
      </c>
    </row>
    <row r="41" spans="1:33" x14ac:dyDescent="0.3">
      <c r="A41" s="404">
        <v>37</v>
      </c>
      <c r="B41" s="426">
        <v>3063</v>
      </c>
      <c r="C41" s="422" t="s">
        <v>2287</v>
      </c>
      <c r="D41" s="4">
        <v>2002</v>
      </c>
      <c r="E41" s="4" t="s">
        <v>242</v>
      </c>
      <c r="F41" s="4" t="s">
        <v>243</v>
      </c>
      <c r="G41" s="4">
        <v>186</v>
      </c>
      <c r="H41" s="4">
        <v>6</v>
      </c>
      <c r="I41" s="4" t="s">
        <v>244</v>
      </c>
      <c r="J41" s="4" t="s">
        <v>245</v>
      </c>
      <c r="K41" s="4"/>
      <c r="L41" s="4" t="s">
        <v>268</v>
      </c>
      <c r="M41" s="4" t="s">
        <v>50</v>
      </c>
      <c r="N41" s="4"/>
      <c r="O41" s="4" t="s">
        <v>22</v>
      </c>
      <c r="P41" s="4">
        <v>1</v>
      </c>
      <c r="Q41" s="4">
        <v>1</v>
      </c>
      <c r="R41" s="4" t="s">
        <v>403</v>
      </c>
      <c r="S41" s="4" t="s">
        <v>512</v>
      </c>
      <c r="T41" s="4" t="s">
        <v>513</v>
      </c>
      <c r="U41" s="4" t="s">
        <v>514</v>
      </c>
      <c r="V41" s="4"/>
      <c r="W41" s="4" t="s">
        <v>58</v>
      </c>
      <c r="X41" s="4"/>
      <c r="Y41" s="4" t="s">
        <v>59</v>
      </c>
      <c r="Z41" s="4"/>
      <c r="AA41" s="4" t="s">
        <v>1505</v>
      </c>
      <c r="AB41" s="4"/>
      <c r="AC41" s="4"/>
      <c r="AD41" s="4"/>
      <c r="AE41" s="4"/>
      <c r="AF41" s="4">
        <v>0</v>
      </c>
      <c r="AG41" s="4">
        <v>1</v>
      </c>
    </row>
    <row r="42" spans="1:33" x14ac:dyDescent="0.3">
      <c r="A42" s="404">
        <v>38</v>
      </c>
      <c r="B42" s="427">
        <v>1358</v>
      </c>
      <c r="C42" s="422" t="s">
        <v>2319</v>
      </c>
      <c r="D42" s="4">
        <v>2021</v>
      </c>
      <c r="E42" s="4" t="s">
        <v>1840</v>
      </c>
      <c r="F42" s="4"/>
      <c r="G42" s="4">
        <v>45</v>
      </c>
      <c r="H42" s="4">
        <v>7</v>
      </c>
      <c r="I42" s="4" t="s">
        <v>1841</v>
      </c>
      <c r="J42" s="4" t="s">
        <v>1842</v>
      </c>
      <c r="K42" s="4"/>
      <c r="L42" s="4" t="s">
        <v>1843</v>
      </c>
      <c r="M42" s="4" t="s">
        <v>1844</v>
      </c>
      <c r="N42" s="4" t="s">
        <v>1845</v>
      </c>
      <c r="O42" s="4" t="s">
        <v>34</v>
      </c>
      <c r="P42" s="4">
        <v>8</v>
      </c>
      <c r="Q42" s="4">
        <v>1</v>
      </c>
      <c r="R42" s="4" t="s">
        <v>35</v>
      </c>
      <c r="S42" s="4" t="s">
        <v>1846</v>
      </c>
      <c r="T42" s="4" t="s">
        <v>1847</v>
      </c>
      <c r="U42" s="4" t="s">
        <v>1848</v>
      </c>
      <c r="V42" s="4"/>
      <c r="W42" s="4" t="s">
        <v>1849</v>
      </c>
      <c r="X42" s="4" t="s">
        <v>1850</v>
      </c>
      <c r="Y42" s="4" t="s">
        <v>1848</v>
      </c>
      <c r="Z42" s="4"/>
      <c r="AA42" s="4" t="s">
        <v>698</v>
      </c>
      <c r="AB42" s="4"/>
      <c r="AC42" s="4"/>
      <c r="AD42" s="4"/>
      <c r="AE42" s="4"/>
      <c r="AF42" s="4">
        <v>1</v>
      </c>
      <c r="AG42" s="4">
        <v>1</v>
      </c>
    </row>
    <row r="43" spans="1:33" x14ac:dyDescent="0.3">
      <c r="A43" s="404">
        <v>39</v>
      </c>
      <c r="B43" s="427">
        <v>826</v>
      </c>
      <c r="C43" s="422" t="s">
        <v>1851</v>
      </c>
      <c r="D43" s="4">
        <v>2021</v>
      </c>
      <c r="E43" s="4" t="s">
        <v>1852</v>
      </c>
      <c r="F43" s="4" t="s">
        <v>1853</v>
      </c>
      <c r="G43" s="4">
        <v>15</v>
      </c>
      <c r="H43" s="4">
        <v>1</v>
      </c>
      <c r="I43" s="4" t="s">
        <v>1854</v>
      </c>
      <c r="J43" s="4" t="s">
        <v>1855</v>
      </c>
      <c r="K43" s="4"/>
      <c r="L43" s="4" t="s">
        <v>1856</v>
      </c>
      <c r="M43" s="4" t="s">
        <v>14</v>
      </c>
      <c r="N43" s="4"/>
      <c r="O43" s="4" t="s">
        <v>1858</v>
      </c>
      <c r="P43" s="4">
        <v>5</v>
      </c>
      <c r="Q43" s="4">
        <v>1</v>
      </c>
      <c r="R43" s="4" t="s">
        <v>25</v>
      </c>
      <c r="S43" s="4" t="s">
        <v>1859</v>
      </c>
      <c r="T43" s="4" t="s">
        <v>1860</v>
      </c>
      <c r="U43" s="4" t="s">
        <v>1861</v>
      </c>
      <c r="V43" s="4" t="s">
        <v>1862</v>
      </c>
      <c r="W43" s="4" t="s">
        <v>1863</v>
      </c>
      <c r="X43" s="4" t="s">
        <v>1864</v>
      </c>
      <c r="Y43" s="4" t="s">
        <v>1865</v>
      </c>
      <c r="Z43" s="4" t="s">
        <v>1862</v>
      </c>
      <c r="AA43" s="4" t="s">
        <v>103</v>
      </c>
      <c r="AB43" s="4"/>
      <c r="AC43" s="4"/>
      <c r="AD43" s="4"/>
      <c r="AE43" s="4"/>
      <c r="AF43" s="4">
        <v>1</v>
      </c>
      <c r="AG43" s="4">
        <v>1</v>
      </c>
    </row>
    <row r="44" spans="1:33" ht="16.5" customHeight="1" x14ac:dyDescent="0.3">
      <c r="A44" s="404">
        <v>40</v>
      </c>
      <c r="B44" s="427">
        <v>816</v>
      </c>
      <c r="C44" s="422" t="s">
        <v>1866</v>
      </c>
      <c r="D44" s="4">
        <v>2020</v>
      </c>
      <c r="E44" s="4" t="s">
        <v>1867</v>
      </c>
      <c r="F44" s="4" t="s">
        <v>1868</v>
      </c>
      <c r="G44" s="4">
        <v>15</v>
      </c>
      <c r="H44" s="4">
        <v>3</v>
      </c>
      <c r="I44" s="4" t="s">
        <v>1869</v>
      </c>
      <c r="J44" s="4" t="s">
        <v>1870</v>
      </c>
      <c r="K44" s="4"/>
      <c r="L44" s="4" t="s">
        <v>1871</v>
      </c>
      <c r="M44" s="4" t="s">
        <v>1872</v>
      </c>
      <c r="N44" s="4" t="s">
        <v>1873</v>
      </c>
      <c r="O44" s="4" t="s">
        <v>1874</v>
      </c>
      <c r="P44" s="4">
        <v>3</v>
      </c>
      <c r="Q44" s="4">
        <v>1</v>
      </c>
      <c r="R44" s="4" t="s">
        <v>1875</v>
      </c>
      <c r="S44" s="4" t="s">
        <v>24</v>
      </c>
      <c r="T44" s="4" t="s">
        <v>1876</v>
      </c>
      <c r="U44" s="4" t="s">
        <v>18</v>
      </c>
      <c r="V44" s="4"/>
      <c r="W44" s="4" t="s">
        <v>1877</v>
      </c>
      <c r="X44" s="4" t="s">
        <v>1878</v>
      </c>
      <c r="Y44" s="4" t="s">
        <v>1879</v>
      </c>
      <c r="Z44" s="4"/>
      <c r="AA44" s="4"/>
      <c r="AB44" s="4"/>
      <c r="AC44" s="4"/>
      <c r="AD44" s="4"/>
      <c r="AE44" s="4"/>
      <c r="AF44" s="4">
        <v>1</v>
      </c>
      <c r="AG44" s="4">
        <v>1</v>
      </c>
    </row>
    <row r="45" spans="1:33" ht="16.5" customHeight="1" x14ac:dyDescent="0.3">
      <c r="A45" s="404">
        <v>41</v>
      </c>
      <c r="B45" s="427">
        <v>654</v>
      </c>
      <c r="C45" s="422" t="s">
        <v>1896</v>
      </c>
      <c r="D45" s="4">
        <v>2019</v>
      </c>
      <c r="E45" s="4" t="s">
        <v>1897</v>
      </c>
      <c r="F45" s="4" t="s">
        <v>16</v>
      </c>
      <c r="G45" s="4">
        <v>74</v>
      </c>
      <c r="H45" s="4">
        <v>11</v>
      </c>
      <c r="I45" s="4" t="s">
        <v>1898</v>
      </c>
      <c r="J45" s="4" t="s">
        <v>1899</v>
      </c>
      <c r="K45" s="4"/>
      <c r="L45" s="4" t="s">
        <v>1900</v>
      </c>
      <c r="M45" s="4" t="s">
        <v>17</v>
      </c>
      <c r="N45" s="4"/>
      <c r="O45" s="4" t="s">
        <v>1901</v>
      </c>
      <c r="P45" s="4">
        <v>8</v>
      </c>
      <c r="Q45" s="4">
        <v>1</v>
      </c>
      <c r="R45" s="4" t="s">
        <v>1902</v>
      </c>
      <c r="S45" s="4" t="s">
        <v>1903</v>
      </c>
      <c r="T45" s="4" t="s">
        <v>1904</v>
      </c>
      <c r="U45" s="4" t="s">
        <v>18</v>
      </c>
      <c r="V45" s="4"/>
      <c r="W45" s="4" t="s">
        <v>1905</v>
      </c>
      <c r="X45" s="4" t="s">
        <v>1906</v>
      </c>
      <c r="Y45" s="4" t="s">
        <v>1907</v>
      </c>
      <c r="Z45" s="4"/>
      <c r="AA45" s="4" t="s">
        <v>103</v>
      </c>
      <c r="AB45" s="4"/>
      <c r="AC45" s="4"/>
      <c r="AD45" s="4"/>
      <c r="AE45" s="4"/>
      <c r="AF45" s="4">
        <v>1</v>
      </c>
      <c r="AG45" s="4">
        <v>1</v>
      </c>
    </row>
    <row r="46" spans="1:33" x14ac:dyDescent="0.3">
      <c r="A46" s="404">
        <v>42</v>
      </c>
      <c r="B46" s="427">
        <v>1272</v>
      </c>
      <c r="C46" s="422" t="s">
        <v>1882</v>
      </c>
      <c r="D46" s="4">
        <v>2019</v>
      </c>
      <c r="E46" s="4" t="s">
        <v>1883</v>
      </c>
      <c r="F46" s="4" t="s">
        <v>29</v>
      </c>
      <c r="G46" s="4">
        <v>35</v>
      </c>
      <c r="H46" s="4">
        <v>4</v>
      </c>
      <c r="I46" s="4" t="s">
        <v>1884</v>
      </c>
      <c r="J46" s="4" t="s">
        <v>1885</v>
      </c>
      <c r="K46" s="4"/>
      <c r="L46" s="4" t="s">
        <v>1886</v>
      </c>
      <c r="M46" s="4" t="s">
        <v>10</v>
      </c>
      <c r="N46" s="4" t="s">
        <v>1887</v>
      </c>
      <c r="O46" s="4" t="s">
        <v>1888</v>
      </c>
      <c r="P46" s="4">
        <v>2</v>
      </c>
      <c r="Q46" s="4">
        <v>1</v>
      </c>
      <c r="R46" s="4" t="s">
        <v>1889</v>
      </c>
      <c r="S46" s="4" t="s">
        <v>1890</v>
      </c>
      <c r="T46" s="4" t="s">
        <v>1891</v>
      </c>
      <c r="U46" s="4" t="s">
        <v>1892</v>
      </c>
      <c r="V46" s="4" t="s">
        <v>1893</v>
      </c>
      <c r="W46" s="4" t="s">
        <v>1894</v>
      </c>
      <c r="X46" s="4" t="s">
        <v>1895</v>
      </c>
      <c r="Y46" s="4"/>
      <c r="Z46" s="4"/>
      <c r="AA46" s="4"/>
      <c r="AB46" s="4"/>
      <c r="AC46" s="4"/>
      <c r="AD46" s="4"/>
      <c r="AE46" s="4"/>
      <c r="AF46" s="4">
        <v>1</v>
      </c>
      <c r="AG46" s="4">
        <v>1</v>
      </c>
    </row>
    <row r="47" spans="1:33" ht="16.5" customHeight="1" x14ac:dyDescent="0.3">
      <c r="A47" s="404">
        <v>43</v>
      </c>
      <c r="B47" s="427">
        <v>410</v>
      </c>
      <c r="C47" s="422" t="s">
        <v>1925</v>
      </c>
      <c r="D47" s="4">
        <v>2018</v>
      </c>
      <c r="E47" s="4" t="s">
        <v>1926</v>
      </c>
      <c r="F47" s="4" t="s">
        <v>1927</v>
      </c>
      <c r="G47" s="4">
        <v>62</v>
      </c>
      <c r="H47" s="4">
        <v>10</v>
      </c>
      <c r="I47" s="4" t="s">
        <v>1928</v>
      </c>
      <c r="J47" s="4" t="s">
        <v>1929</v>
      </c>
      <c r="K47" s="4"/>
      <c r="L47" s="4" t="s">
        <v>1930</v>
      </c>
      <c r="M47" s="4" t="s">
        <v>14</v>
      </c>
      <c r="N47" s="4"/>
      <c r="O47" s="4" t="s">
        <v>1931</v>
      </c>
      <c r="P47" s="4">
        <v>2</v>
      </c>
      <c r="Q47" s="4">
        <v>1</v>
      </c>
      <c r="R47" s="4" t="s">
        <v>15</v>
      </c>
      <c r="S47" s="4" t="s">
        <v>1932</v>
      </c>
      <c r="T47" s="4" t="s">
        <v>1933</v>
      </c>
      <c r="U47" s="4" t="s">
        <v>1934</v>
      </c>
      <c r="V47" s="4" t="s">
        <v>1935</v>
      </c>
      <c r="W47" s="4" t="s">
        <v>1857</v>
      </c>
      <c r="X47" s="4" t="s">
        <v>1936</v>
      </c>
      <c r="Y47" s="4" t="s">
        <v>1937</v>
      </c>
      <c r="Z47" s="4" t="s">
        <v>1935</v>
      </c>
      <c r="AA47" s="4" t="s">
        <v>697</v>
      </c>
      <c r="AB47" s="4"/>
      <c r="AC47" s="4"/>
      <c r="AD47" s="4"/>
      <c r="AE47" s="4"/>
      <c r="AF47" s="4">
        <v>1</v>
      </c>
      <c r="AG47" s="4">
        <v>1</v>
      </c>
    </row>
    <row r="48" spans="1:33" x14ac:dyDescent="0.3">
      <c r="A48" s="404">
        <v>44</v>
      </c>
      <c r="B48" s="427">
        <v>3195</v>
      </c>
      <c r="C48" s="422" t="s">
        <v>602</v>
      </c>
      <c r="D48" s="4">
        <v>2018</v>
      </c>
      <c r="E48" s="4" t="s">
        <v>599</v>
      </c>
      <c r="F48" s="4" t="s">
        <v>57</v>
      </c>
      <c r="G48" s="4">
        <v>20</v>
      </c>
      <c r="H48" s="4">
        <v>6</v>
      </c>
      <c r="I48" s="4" t="s">
        <v>600</v>
      </c>
      <c r="J48" s="4" t="s">
        <v>601</v>
      </c>
      <c r="K48" s="4"/>
      <c r="L48" s="4" t="s">
        <v>1908</v>
      </c>
      <c r="M48" s="4" t="s">
        <v>13</v>
      </c>
      <c r="N48" s="4" t="s">
        <v>610</v>
      </c>
      <c r="O48" s="4" t="s">
        <v>42</v>
      </c>
      <c r="P48" s="4">
        <v>4</v>
      </c>
      <c r="Q48" s="4">
        <v>1</v>
      </c>
      <c r="R48" s="4" t="s">
        <v>603</v>
      </c>
      <c r="S48" s="4" t="s">
        <v>604</v>
      </c>
      <c r="T48" s="4" t="s">
        <v>605</v>
      </c>
      <c r="U48" s="4" t="s">
        <v>18</v>
      </c>
      <c r="V48" s="4" t="s">
        <v>1909</v>
      </c>
      <c r="W48" s="4" t="s">
        <v>606</v>
      </c>
      <c r="X48" s="4" t="s">
        <v>607</v>
      </c>
      <c r="Y48" s="4" t="s">
        <v>608</v>
      </c>
      <c r="Z48" s="4" t="s">
        <v>1910</v>
      </c>
      <c r="AA48" s="4" t="s">
        <v>103</v>
      </c>
      <c r="AB48" s="4" t="s">
        <v>58</v>
      </c>
      <c r="AC48" s="4" t="s">
        <v>609</v>
      </c>
      <c r="AD48" s="4" t="s">
        <v>59</v>
      </c>
      <c r="AE48" s="4"/>
      <c r="AF48" s="4">
        <v>1</v>
      </c>
      <c r="AG48" s="4">
        <v>1</v>
      </c>
    </row>
    <row r="49" spans="1:33" x14ac:dyDescent="0.3">
      <c r="A49" s="404">
        <v>45</v>
      </c>
      <c r="B49" s="427">
        <v>2521</v>
      </c>
      <c r="C49" s="422" t="s">
        <v>1938</v>
      </c>
      <c r="D49" s="4">
        <v>2018</v>
      </c>
      <c r="E49" s="4" t="s">
        <v>1939</v>
      </c>
      <c r="F49" s="4" t="s">
        <v>49</v>
      </c>
      <c r="G49" s="4">
        <v>215</v>
      </c>
      <c r="H49" s="4">
        <v>4</v>
      </c>
      <c r="I49" s="4" t="s">
        <v>1940</v>
      </c>
      <c r="J49" s="4" t="s">
        <v>1941</v>
      </c>
      <c r="K49" s="4"/>
      <c r="L49" s="4" t="s">
        <v>1942</v>
      </c>
      <c r="M49" s="4" t="s">
        <v>50</v>
      </c>
      <c r="N49" s="4" t="s">
        <v>1943</v>
      </c>
      <c r="O49" s="4" t="s">
        <v>51</v>
      </c>
      <c r="P49" s="4">
        <v>4</v>
      </c>
      <c r="Q49" s="4">
        <v>1</v>
      </c>
      <c r="R49" s="4" t="s">
        <v>1944</v>
      </c>
      <c r="S49" s="4" t="s">
        <v>1945</v>
      </c>
      <c r="T49" s="4" t="s">
        <v>1946</v>
      </c>
      <c r="U49" s="4" t="s">
        <v>55</v>
      </c>
      <c r="V49" s="4" t="s">
        <v>1947</v>
      </c>
      <c r="W49" s="4" t="s">
        <v>1948</v>
      </c>
      <c r="X49" s="4" t="s">
        <v>1949</v>
      </c>
      <c r="Y49" s="4" t="s">
        <v>996</v>
      </c>
      <c r="Z49" s="4"/>
      <c r="AA49" s="4"/>
      <c r="AB49" s="4"/>
      <c r="AC49" s="4"/>
      <c r="AD49" s="4"/>
      <c r="AE49" s="4"/>
      <c r="AF49" s="4">
        <v>1</v>
      </c>
      <c r="AG49" s="4">
        <v>1</v>
      </c>
    </row>
    <row r="50" spans="1:33" ht="16.5" customHeight="1" x14ac:dyDescent="0.3">
      <c r="A50" s="404">
        <v>46</v>
      </c>
      <c r="B50" s="428">
        <v>4559</v>
      </c>
      <c r="C50" s="424" t="s">
        <v>1911</v>
      </c>
      <c r="D50" s="4">
        <v>2018</v>
      </c>
      <c r="E50" s="4" t="s">
        <v>1912</v>
      </c>
      <c r="F50" s="4" t="s">
        <v>1913</v>
      </c>
      <c r="G50" s="4">
        <v>64</v>
      </c>
      <c r="H50" s="4">
        <v>2</v>
      </c>
      <c r="I50" s="4" t="s">
        <v>1914</v>
      </c>
      <c r="J50" s="4"/>
      <c r="K50" s="4"/>
      <c r="L50" s="4" t="s">
        <v>1915</v>
      </c>
      <c r="M50" s="4" t="s">
        <v>30</v>
      </c>
      <c r="N50" s="4"/>
      <c r="O50" s="4" t="s">
        <v>1916</v>
      </c>
      <c r="P50" s="4">
        <v>3</v>
      </c>
      <c r="Q50" s="4">
        <v>1</v>
      </c>
      <c r="R50" s="4" t="s">
        <v>1917</v>
      </c>
      <c r="S50" s="4" t="s">
        <v>1918</v>
      </c>
      <c r="T50" s="4" t="s">
        <v>1919</v>
      </c>
      <c r="U50" s="4" t="s">
        <v>1920</v>
      </c>
      <c r="V50" s="4"/>
      <c r="W50" s="4" t="s">
        <v>1921</v>
      </c>
      <c r="X50" s="4"/>
      <c r="Y50" s="4" t="s">
        <v>1922</v>
      </c>
      <c r="Z50" s="4"/>
      <c r="AA50" s="4"/>
      <c r="AB50" s="4" t="s">
        <v>1923</v>
      </c>
      <c r="AC50" s="4"/>
      <c r="AD50" s="4" t="s">
        <v>1924</v>
      </c>
      <c r="AE50" s="4"/>
      <c r="AF50" s="4">
        <v>1</v>
      </c>
      <c r="AG50" s="4">
        <v>1</v>
      </c>
    </row>
    <row r="51" spans="1:33" ht="16.5" customHeight="1" x14ac:dyDescent="0.3">
      <c r="A51" s="404">
        <v>47</v>
      </c>
      <c r="B51" s="427">
        <v>2535</v>
      </c>
      <c r="C51" s="422" t="s">
        <v>1950</v>
      </c>
      <c r="D51" s="4">
        <v>2017</v>
      </c>
      <c r="E51" s="4" t="s">
        <v>1951</v>
      </c>
      <c r="F51" s="4" t="s">
        <v>1952</v>
      </c>
      <c r="G51" s="4">
        <v>30</v>
      </c>
      <c r="H51" s="4">
        <v>10</v>
      </c>
      <c r="I51" s="4" t="s">
        <v>1953</v>
      </c>
      <c r="J51" s="4" t="s">
        <v>1954</v>
      </c>
      <c r="K51" s="4"/>
      <c r="L51" s="4" t="s">
        <v>1955</v>
      </c>
      <c r="M51" s="4" t="s">
        <v>1956</v>
      </c>
      <c r="N51" s="4"/>
      <c r="O51" s="4" t="s">
        <v>1957</v>
      </c>
      <c r="P51" s="4">
        <v>8</v>
      </c>
      <c r="Q51" s="4">
        <v>1</v>
      </c>
      <c r="R51" s="4" t="s">
        <v>52</v>
      </c>
      <c r="S51" s="4" t="s">
        <v>28</v>
      </c>
      <c r="T51" s="4" t="s">
        <v>1958</v>
      </c>
      <c r="U51" s="4" t="s">
        <v>18</v>
      </c>
      <c r="V51" s="4"/>
      <c r="W51" s="4" t="s">
        <v>1877</v>
      </c>
      <c r="X51" s="4" t="s">
        <v>1959</v>
      </c>
      <c r="Y51" s="4" t="s">
        <v>18</v>
      </c>
      <c r="Z51" s="4"/>
      <c r="AA51" s="4" t="s">
        <v>103</v>
      </c>
      <c r="AB51" s="4"/>
      <c r="AC51" s="4"/>
      <c r="AD51" s="4"/>
      <c r="AE51" s="4"/>
      <c r="AF51" s="4">
        <v>1</v>
      </c>
      <c r="AG51" s="4">
        <v>1</v>
      </c>
    </row>
    <row r="52" spans="1:33" x14ac:dyDescent="0.3">
      <c r="A52" s="404">
        <v>48</v>
      </c>
      <c r="B52" s="429">
        <v>1350</v>
      </c>
      <c r="C52" s="425" t="s">
        <v>1963</v>
      </c>
      <c r="D52" s="4">
        <v>2017</v>
      </c>
      <c r="E52" s="4" t="s">
        <v>1964</v>
      </c>
      <c r="F52" s="4" t="s">
        <v>20</v>
      </c>
      <c r="G52" s="4">
        <v>124</v>
      </c>
      <c r="H52" s="4">
        <v>1</v>
      </c>
      <c r="I52" s="4" t="s">
        <v>1965</v>
      </c>
      <c r="J52" s="4" t="s">
        <v>1966</v>
      </c>
      <c r="K52" s="4"/>
      <c r="L52" s="4" t="s">
        <v>1967</v>
      </c>
      <c r="M52" s="4" t="s">
        <v>13</v>
      </c>
      <c r="N52" s="4"/>
      <c r="O52" s="4" t="s">
        <v>32</v>
      </c>
      <c r="P52" s="4">
        <v>5</v>
      </c>
      <c r="Q52" s="4">
        <v>1</v>
      </c>
      <c r="R52" s="4" t="s">
        <v>1969</v>
      </c>
      <c r="S52" s="4" t="s">
        <v>1970</v>
      </c>
      <c r="T52" s="4" t="s">
        <v>1971</v>
      </c>
      <c r="U52" s="4" t="s">
        <v>1972</v>
      </c>
      <c r="V52" s="4" t="s">
        <v>1973</v>
      </c>
      <c r="W52" s="4" t="s">
        <v>1974</v>
      </c>
      <c r="X52" s="4" t="s">
        <v>33</v>
      </c>
      <c r="Y52" s="4" t="s">
        <v>1972</v>
      </c>
      <c r="Z52" s="4" t="s">
        <v>1909</v>
      </c>
      <c r="AA52" s="4" t="s">
        <v>698</v>
      </c>
      <c r="AB52" s="4" t="s">
        <v>1975</v>
      </c>
      <c r="AC52" s="4"/>
      <c r="AD52" s="4" t="s">
        <v>1976</v>
      </c>
      <c r="AE52" s="4"/>
      <c r="AF52" s="4">
        <v>1</v>
      </c>
      <c r="AG52" s="4">
        <v>1</v>
      </c>
    </row>
    <row r="53" spans="1:33" ht="16.5" customHeight="1" x14ac:dyDescent="0.3">
      <c r="A53" s="404">
        <v>49</v>
      </c>
      <c r="B53" s="427">
        <v>779</v>
      </c>
      <c r="C53" s="422" t="s">
        <v>589</v>
      </c>
      <c r="D53" s="411">
        <v>2017</v>
      </c>
      <c r="E53" s="4" t="s">
        <v>586</v>
      </c>
      <c r="F53" s="4" t="s">
        <v>20</v>
      </c>
      <c r="G53" s="4">
        <v>125</v>
      </c>
      <c r="H53" s="4">
        <v>3</v>
      </c>
      <c r="I53" s="4" t="s">
        <v>587</v>
      </c>
      <c r="J53" s="4" t="s">
        <v>588</v>
      </c>
      <c r="K53" s="4"/>
      <c r="L53" s="4" t="s">
        <v>1960</v>
      </c>
      <c r="M53" s="4" t="s">
        <v>21</v>
      </c>
      <c r="N53" s="4" t="s">
        <v>598</v>
      </c>
      <c r="O53" s="4" t="s">
        <v>22</v>
      </c>
      <c r="P53" s="4">
        <v>1</v>
      </c>
      <c r="Q53" s="4">
        <v>1</v>
      </c>
      <c r="R53" s="4" t="s">
        <v>590</v>
      </c>
      <c r="S53" s="4" t="s">
        <v>591</v>
      </c>
      <c r="T53" s="4" t="s">
        <v>592</v>
      </c>
      <c r="U53" s="4" t="s">
        <v>593</v>
      </c>
      <c r="V53" s="4" t="s">
        <v>1961</v>
      </c>
      <c r="W53" s="4" t="s">
        <v>594</v>
      </c>
      <c r="X53" s="4"/>
      <c r="Y53" s="4" t="s">
        <v>595</v>
      </c>
      <c r="Z53" s="4" t="s">
        <v>1962</v>
      </c>
      <c r="AA53" s="4" t="s">
        <v>1559</v>
      </c>
      <c r="AB53" s="4" t="s">
        <v>596</v>
      </c>
      <c r="AC53" s="4"/>
      <c r="AD53" s="4" t="s">
        <v>597</v>
      </c>
      <c r="AE53" s="4"/>
      <c r="AF53" s="4">
        <v>1</v>
      </c>
      <c r="AG53" s="4">
        <v>1</v>
      </c>
    </row>
    <row r="54" spans="1:33" ht="16.5" customHeight="1" x14ac:dyDescent="0.3">
      <c r="A54" s="404">
        <v>50</v>
      </c>
      <c r="B54" s="428">
        <v>2758</v>
      </c>
      <c r="C54" s="424" t="s">
        <v>2056</v>
      </c>
      <c r="D54" s="4">
        <v>2016</v>
      </c>
      <c r="E54" s="4" t="s">
        <v>2057</v>
      </c>
      <c r="F54" s="4" t="s">
        <v>2023</v>
      </c>
      <c r="G54" s="4">
        <v>32</v>
      </c>
      <c r="H54" s="4">
        <v>3</v>
      </c>
      <c r="I54" s="4" t="s">
        <v>2058</v>
      </c>
      <c r="J54" s="4" t="s">
        <v>2059</v>
      </c>
      <c r="K54" s="4"/>
      <c r="L54" s="4" t="s">
        <v>2060</v>
      </c>
      <c r="M54" s="4" t="s">
        <v>10</v>
      </c>
      <c r="N54" s="4" t="s">
        <v>2061</v>
      </c>
      <c r="O54" s="4" t="s">
        <v>2062</v>
      </c>
      <c r="P54" s="4">
        <v>4</v>
      </c>
      <c r="Q54" s="4">
        <v>1</v>
      </c>
      <c r="R54" s="4" t="s">
        <v>53</v>
      </c>
      <c r="S54" s="4" t="s">
        <v>2063</v>
      </c>
      <c r="T54" s="4"/>
      <c r="U54" s="4" t="s">
        <v>12</v>
      </c>
      <c r="V54" s="4" t="s">
        <v>2064</v>
      </c>
      <c r="W54" s="4" t="s">
        <v>2065</v>
      </c>
      <c r="X54" s="4"/>
      <c r="Y54" s="4" t="s">
        <v>2066</v>
      </c>
      <c r="Z54" s="4" t="s">
        <v>2067</v>
      </c>
      <c r="AA54" s="4" t="s">
        <v>103</v>
      </c>
      <c r="AB54" s="4"/>
      <c r="AC54" s="4"/>
      <c r="AD54" s="4"/>
      <c r="AE54" s="4"/>
      <c r="AF54" s="4">
        <v>1</v>
      </c>
      <c r="AG54" s="4">
        <v>1</v>
      </c>
    </row>
    <row r="55" spans="1:33" ht="16.5" customHeight="1" x14ac:dyDescent="0.3">
      <c r="A55" s="404">
        <v>51</v>
      </c>
      <c r="B55" s="427">
        <v>256</v>
      </c>
      <c r="C55" s="422" t="s">
        <v>2021</v>
      </c>
      <c r="D55" s="4">
        <v>2016</v>
      </c>
      <c r="E55" s="4" t="s">
        <v>2022</v>
      </c>
      <c r="F55" s="4" t="s">
        <v>2023</v>
      </c>
      <c r="G55" s="4">
        <v>32</v>
      </c>
      <c r="H55" s="4">
        <v>4</v>
      </c>
      <c r="I55" s="4" t="s">
        <v>2024</v>
      </c>
      <c r="J55" s="4" t="s">
        <v>2025</v>
      </c>
      <c r="K55" s="4"/>
      <c r="L55" s="4" t="s">
        <v>2026</v>
      </c>
      <c r="M55" s="4" t="s">
        <v>10</v>
      </c>
      <c r="N55" s="4"/>
      <c r="O55" s="4" t="s">
        <v>11</v>
      </c>
      <c r="P55" s="4">
        <v>1</v>
      </c>
      <c r="Q55" s="4">
        <v>1</v>
      </c>
      <c r="R55" s="4" t="s">
        <v>1990</v>
      </c>
      <c r="S55" s="4" t="s">
        <v>2027</v>
      </c>
      <c r="T55" s="4" t="s">
        <v>2028</v>
      </c>
      <c r="U55" s="4" t="s">
        <v>2029</v>
      </c>
      <c r="V55" s="4" t="s">
        <v>1909</v>
      </c>
      <c r="W55" s="4" t="s">
        <v>1857</v>
      </c>
      <c r="X55" s="4"/>
      <c r="Y55" s="4" t="s">
        <v>2030</v>
      </c>
      <c r="Z55" s="4" t="s">
        <v>1909</v>
      </c>
      <c r="AA55" s="4" t="s">
        <v>697</v>
      </c>
      <c r="AB55" s="4"/>
      <c r="AC55" s="4"/>
      <c r="AD55" s="4"/>
      <c r="AE55" s="4"/>
      <c r="AF55" s="4">
        <v>1</v>
      </c>
      <c r="AG55" s="4">
        <v>1</v>
      </c>
    </row>
    <row r="56" spans="1:33" s="120" customFormat="1" x14ac:dyDescent="0.3">
      <c r="A56" s="404">
        <v>52</v>
      </c>
      <c r="B56" s="428">
        <v>599</v>
      </c>
      <c r="C56" s="424" t="s">
        <v>2031</v>
      </c>
      <c r="D56" s="225">
        <v>2016</v>
      </c>
      <c r="E56" s="225" t="s">
        <v>2032</v>
      </c>
      <c r="F56" s="225" t="s">
        <v>2033</v>
      </c>
      <c r="G56" s="225">
        <v>30</v>
      </c>
      <c r="H56" s="225">
        <v>1</v>
      </c>
      <c r="I56" s="225" t="s">
        <v>2034</v>
      </c>
      <c r="J56" s="225" t="s">
        <v>2035</v>
      </c>
      <c r="K56" s="225"/>
      <c r="L56" s="225" t="s">
        <v>2036</v>
      </c>
      <c r="M56" s="4" t="s">
        <v>2037</v>
      </c>
      <c r="N56" s="4"/>
      <c r="O56" s="4" t="s">
        <v>2038</v>
      </c>
      <c r="P56" s="4">
        <v>2</v>
      </c>
      <c r="Q56" s="4">
        <v>1</v>
      </c>
      <c r="R56" s="4" t="s">
        <v>2039</v>
      </c>
      <c r="S56" s="4" t="s">
        <v>2040</v>
      </c>
      <c r="T56" s="4" t="s">
        <v>2041</v>
      </c>
      <c r="U56" s="4" t="s">
        <v>2042</v>
      </c>
      <c r="V56" s="4" t="s">
        <v>2043</v>
      </c>
      <c r="W56" s="4" t="s">
        <v>1905</v>
      </c>
      <c r="X56" s="4"/>
      <c r="Y56" s="4" t="s">
        <v>2042</v>
      </c>
      <c r="Z56" s="4"/>
      <c r="AA56" s="4" t="s">
        <v>2044</v>
      </c>
      <c r="AB56" s="4"/>
      <c r="AC56" s="4"/>
      <c r="AD56" s="4"/>
      <c r="AE56" s="4"/>
      <c r="AF56" s="4">
        <v>1</v>
      </c>
      <c r="AG56" s="4">
        <v>1</v>
      </c>
    </row>
    <row r="57" spans="1:33" ht="16.5" customHeight="1" x14ac:dyDescent="0.3">
      <c r="A57" s="404">
        <v>53</v>
      </c>
      <c r="B57" s="427">
        <v>2739</v>
      </c>
      <c r="C57" s="422" t="s">
        <v>2045</v>
      </c>
      <c r="D57" s="4">
        <v>2016</v>
      </c>
      <c r="E57" s="4" t="s">
        <v>2046</v>
      </c>
      <c r="F57" s="4" t="s">
        <v>2047</v>
      </c>
      <c r="G57" s="4">
        <v>35</v>
      </c>
      <c r="H57" s="4">
        <v>6</v>
      </c>
      <c r="I57" s="4" t="s">
        <v>2048</v>
      </c>
      <c r="J57" s="4" t="s">
        <v>2049</v>
      </c>
      <c r="K57" s="4"/>
      <c r="L57" s="4" t="s">
        <v>2050</v>
      </c>
      <c r="M57" s="4" t="s">
        <v>13</v>
      </c>
      <c r="N57" s="4" t="s">
        <v>2051</v>
      </c>
      <c r="O57" s="4" t="s">
        <v>27</v>
      </c>
      <c r="P57" s="4">
        <v>1</v>
      </c>
      <c r="Q57" s="4">
        <v>1</v>
      </c>
      <c r="R57" s="4" t="s">
        <v>2052</v>
      </c>
      <c r="S57" s="4" t="s">
        <v>2053</v>
      </c>
      <c r="T57" s="4" t="s">
        <v>2054</v>
      </c>
      <c r="U57" s="4" t="s">
        <v>19</v>
      </c>
      <c r="V57" s="4"/>
      <c r="W57" s="4" t="s">
        <v>2055</v>
      </c>
      <c r="X57" s="4"/>
      <c r="Y57" s="4" t="s">
        <v>19</v>
      </c>
      <c r="Z57" s="4"/>
      <c r="AA57" s="4" t="s">
        <v>103</v>
      </c>
      <c r="AB57" s="4"/>
      <c r="AC57" s="4"/>
      <c r="AD57" s="4"/>
      <c r="AE57" s="4"/>
      <c r="AF57" s="4">
        <v>1</v>
      </c>
      <c r="AG57" s="4">
        <v>1</v>
      </c>
    </row>
    <row r="58" spans="1:33" ht="16.5" customHeight="1" x14ac:dyDescent="0.3">
      <c r="A58" s="404">
        <v>54</v>
      </c>
      <c r="B58" s="427">
        <v>3066</v>
      </c>
      <c r="C58" s="423" t="s">
        <v>1992</v>
      </c>
      <c r="D58" s="58">
        <v>2016</v>
      </c>
      <c r="E58" s="58" t="s">
        <v>1993</v>
      </c>
      <c r="F58" s="58" t="s">
        <v>1994</v>
      </c>
      <c r="G58" s="58">
        <v>69</v>
      </c>
      <c r="H58" s="58">
        <v>6</v>
      </c>
      <c r="I58" s="58" t="s">
        <v>1995</v>
      </c>
      <c r="J58" s="58" t="s">
        <v>1996</v>
      </c>
      <c r="K58" s="58"/>
      <c r="L58" s="58" t="s">
        <v>1997</v>
      </c>
      <c r="M58" s="4" t="s">
        <v>36</v>
      </c>
      <c r="N58" s="4" t="s">
        <v>1998</v>
      </c>
      <c r="O58" s="4" t="s">
        <v>1999</v>
      </c>
      <c r="P58" s="4">
        <v>4</v>
      </c>
      <c r="Q58" s="4">
        <v>1</v>
      </c>
      <c r="R58" s="4" t="s">
        <v>2000</v>
      </c>
      <c r="S58" s="4" t="s">
        <v>2001</v>
      </c>
      <c r="T58" s="4" t="s">
        <v>2002</v>
      </c>
      <c r="U58" s="4" t="s">
        <v>2003</v>
      </c>
      <c r="V58" s="4"/>
      <c r="W58" s="4" t="s">
        <v>2004</v>
      </c>
      <c r="X58" s="4" t="s">
        <v>2005</v>
      </c>
      <c r="Y58" s="4" t="s">
        <v>2006</v>
      </c>
      <c r="Z58" s="4"/>
      <c r="AA58" s="4" t="s">
        <v>698</v>
      </c>
      <c r="AB58" s="4"/>
      <c r="AC58" s="4"/>
      <c r="AD58" s="4"/>
      <c r="AE58" s="4"/>
      <c r="AF58" s="4">
        <v>1</v>
      </c>
      <c r="AG58" s="4">
        <v>1</v>
      </c>
    </row>
    <row r="59" spans="1:33" ht="16.5" customHeight="1" x14ac:dyDescent="0.3">
      <c r="A59" s="404">
        <v>55</v>
      </c>
      <c r="B59" s="427">
        <v>813</v>
      </c>
      <c r="C59" s="422" t="s">
        <v>2007</v>
      </c>
      <c r="D59" s="4">
        <v>2016</v>
      </c>
      <c r="E59" s="4" t="s">
        <v>2008</v>
      </c>
      <c r="F59" s="4" t="s">
        <v>2009</v>
      </c>
      <c r="G59" s="4">
        <v>1</v>
      </c>
      <c r="H59" s="4">
        <v>2</v>
      </c>
      <c r="I59" s="4" t="s">
        <v>2010</v>
      </c>
      <c r="J59" s="4" t="s">
        <v>2011</v>
      </c>
      <c r="K59" s="4"/>
      <c r="L59" s="4" t="s">
        <v>2012</v>
      </c>
      <c r="M59" s="4" t="s">
        <v>2013</v>
      </c>
      <c r="N59" s="4" t="s">
        <v>2014</v>
      </c>
      <c r="O59" s="4" t="s">
        <v>2015</v>
      </c>
      <c r="P59" s="4">
        <v>3</v>
      </c>
      <c r="Q59" s="4">
        <v>1</v>
      </c>
      <c r="R59" s="4" t="s">
        <v>2016</v>
      </c>
      <c r="S59" s="4" t="s">
        <v>23</v>
      </c>
      <c r="T59" s="4" t="s">
        <v>2017</v>
      </c>
      <c r="U59" s="4" t="s">
        <v>2018</v>
      </c>
      <c r="V59" s="4"/>
      <c r="W59" s="4" t="s">
        <v>2019</v>
      </c>
      <c r="X59" s="4"/>
      <c r="Y59" s="4" t="s">
        <v>2020</v>
      </c>
      <c r="Z59" s="4"/>
      <c r="AA59" s="4" t="s">
        <v>698</v>
      </c>
      <c r="AB59" s="4"/>
      <c r="AC59" s="4"/>
      <c r="AD59" s="4"/>
      <c r="AE59" s="4"/>
      <c r="AF59" s="4">
        <v>1</v>
      </c>
      <c r="AG59" s="4">
        <v>1</v>
      </c>
    </row>
    <row r="60" spans="1:33" x14ac:dyDescent="0.3">
      <c r="A60" s="404">
        <v>56</v>
      </c>
      <c r="B60" s="427">
        <v>91</v>
      </c>
      <c r="C60" s="422" t="s">
        <v>1977</v>
      </c>
      <c r="D60" s="4">
        <v>2016</v>
      </c>
      <c r="E60" s="4" t="s">
        <v>1978</v>
      </c>
      <c r="F60" s="4" t="s">
        <v>1979</v>
      </c>
      <c r="G60" s="4">
        <v>63</v>
      </c>
      <c r="H60" s="4">
        <v>4</v>
      </c>
      <c r="I60" s="4" t="s">
        <v>1980</v>
      </c>
      <c r="J60" s="4" t="s">
        <v>1981</v>
      </c>
      <c r="K60" s="4"/>
      <c r="L60" s="4" t="s">
        <v>1982</v>
      </c>
      <c r="M60" s="4" t="s">
        <v>6</v>
      </c>
      <c r="N60" s="4" t="s">
        <v>1983</v>
      </c>
      <c r="O60" s="4" t="s">
        <v>1984</v>
      </c>
      <c r="P60" s="4">
        <v>4</v>
      </c>
      <c r="Q60" s="4">
        <v>1</v>
      </c>
      <c r="R60" s="4" t="s">
        <v>1985</v>
      </c>
      <c r="S60" s="4" t="s">
        <v>1986</v>
      </c>
      <c r="T60" s="4" t="s">
        <v>1987</v>
      </c>
      <c r="U60" s="4" t="s">
        <v>1988</v>
      </c>
      <c r="V60" s="4"/>
      <c r="W60" s="4" t="s">
        <v>1989</v>
      </c>
      <c r="X60" s="4"/>
      <c r="Y60" s="4" t="s">
        <v>7</v>
      </c>
      <c r="Z60" s="4"/>
      <c r="AA60" s="4" t="s">
        <v>103</v>
      </c>
      <c r="AB60" s="4"/>
      <c r="AC60" s="4"/>
      <c r="AD60" s="4"/>
      <c r="AE60" s="4"/>
      <c r="AF60" s="4">
        <v>1</v>
      </c>
      <c r="AG60" s="4">
        <v>1</v>
      </c>
    </row>
    <row r="61" spans="1:33" x14ac:dyDescent="0.3">
      <c r="A61" s="404">
        <v>57</v>
      </c>
      <c r="B61" s="427">
        <v>1327</v>
      </c>
      <c r="C61" s="422" t="s">
        <v>2068</v>
      </c>
      <c r="D61" s="4">
        <v>2016</v>
      </c>
      <c r="E61" s="4" t="s">
        <v>2069</v>
      </c>
      <c r="F61" s="4"/>
      <c r="G61" s="4">
        <v>22</v>
      </c>
      <c r="H61" s="4">
        <v>5</v>
      </c>
      <c r="I61" s="4" t="s">
        <v>2070</v>
      </c>
      <c r="J61" s="4" t="s">
        <v>2071</v>
      </c>
      <c r="K61" s="4"/>
      <c r="L61" s="4" t="s">
        <v>2072</v>
      </c>
      <c r="M61" s="4" t="s">
        <v>30</v>
      </c>
      <c r="N61" s="4"/>
      <c r="O61" s="4" t="s">
        <v>2073</v>
      </c>
      <c r="P61" s="4">
        <v>3</v>
      </c>
      <c r="Q61" s="4">
        <v>1</v>
      </c>
      <c r="R61" s="4" t="s">
        <v>2074</v>
      </c>
      <c r="S61" s="4" t="s">
        <v>23</v>
      </c>
      <c r="T61" s="4" t="s">
        <v>2075</v>
      </c>
      <c r="U61" s="4" t="s">
        <v>31</v>
      </c>
      <c r="V61" s="4" t="s">
        <v>2076</v>
      </c>
      <c r="W61" s="4" t="s">
        <v>2077</v>
      </c>
      <c r="X61" s="4" t="s">
        <v>2078</v>
      </c>
      <c r="Y61" s="4" t="s">
        <v>8</v>
      </c>
      <c r="Z61" s="4" t="s">
        <v>2079</v>
      </c>
      <c r="AA61" s="4" t="s">
        <v>103</v>
      </c>
      <c r="AB61" s="4" t="s">
        <v>2080</v>
      </c>
      <c r="AC61" s="4"/>
      <c r="AD61" s="4" t="s">
        <v>2081</v>
      </c>
      <c r="AE61" s="4" t="s">
        <v>2082</v>
      </c>
      <c r="AF61" s="4">
        <v>1</v>
      </c>
      <c r="AG61" s="4">
        <v>1</v>
      </c>
    </row>
    <row r="62" spans="1:33" ht="16.5" customHeight="1" x14ac:dyDescent="0.3">
      <c r="A62" s="404">
        <v>58</v>
      </c>
      <c r="B62" s="427">
        <v>1924</v>
      </c>
      <c r="C62" s="422" t="s">
        <v>2095</v>
      </c>
      <c r="D62" s="4">
        <v>2015</v>
      </c>
      <c r="E62" s="4" t="s">
        <v>2096</v>
      </c>
      <c r="F62" s="4" t="s">
        <v>2097</v>
      </c>
      <c r="G62" s="4">
        <v>19</v>
      </c>
      <c r="H62" s="4">
        <v>4</v>
      </c>
      <c r="I62" s="4" t="s">
        <v>2098</v>
      </c>
      <c r="J62" s="4" t="s">
        <v>2099</v>
      </c>
      <c r="K62" s="4"/>
      <c r="L62" s="4" t="s">
        <v>2100</v>
      </c>
      <c r="M62" s="4" t="s">
        <v>41</v>
      </c>
      <c r="N62" s="4"/>
      <c r="O62" s="4" t="s">
        <v>42</v>
      </c>
      <c r="P62" s="4">
        <v>4</v>
      </c>
      <c r="Q62" s="4">
        <v>1</v>
      </c>
      <c r="R62" s="4" t="s">
        <v>2101</v>
      </c>
      <c r="S62" s="4" t="s">
        <v>2102</v>
      </c>
      <c r="T62" s="4" t="s">
        <v>2103</v>
      </c>
      <c r="U62" s="4" t="s">
        <v>43</v>
      </c>
      <c r="V62" s="4"/>
      <c r="W62" s="4" t="s">
        <v>2104</v>
      </c>
      <c r="X62" s="4"/>
      <c r="Y62" s="4"/>
      <c r="Z62" s="4"/>
      <c r="AA62" s="4"/>
      <c r="AB62" s="4"/>
      <c r="AC62" s="4"/>
      <c r="AD62" s="4"/>
      <c r="AE62" s="4"/>
      <c r="AF62" s="4">
        <v>1</v>
      </c>
      <c r="AG62" s="4">
        <v>1</v>
      </c>
    </row>
    <row r="63" spans="1:33" ht="16.5" customHeight="1" x14ac:dyDescent="0.3">
      <c r="A63" s="404">
        <v>59</v>
      </c>
      <c r="B63" s="427">
        <v>285</v>
      </c>
      <c r="C63" s="422" t="s">
        <v>2083</v>
      </c>
      <c r="D63" s="4">
        <v>2015</v>
      </c>
      <c r="E63" s="4" t="s">
        <v>2084</v>
      </c>
      <c r="F63" s="4"/>
      <c r="G63" s="4">
        <v>194</v>
      </c>
      <c r="H63" s="4"/>
      <c r="I63" s="4" t="s">
        <v>2085</v>
      </c>
      <c r="J63" s="4" t="s">
        <v>2086</v>
      </c>
      <c r="K63" s="4"/>
      <c r="L63" s="4" t="s">
        <v>2087</v>
      </c>
      <c r="M63" s="4" t="s">
        <v>13</v>
      </c>
      <c r="N63" s="4" t="s">
        <v>2088</v>
      </c>
      <c r="O63" s="4" t="s">
        <v>11</v>
      </c>
      <c r="P63" s="4">
        <v>1</v>
      </c>
      <c r="Q63" s="4">
        <v>1</v>
      </c>
      <c r="R63" s="4" t="s">
        <v>2089</v>
      </c>
      <c r="S63" s="4" t="s">
        <v>2090</v>
      </c>
      <c r="T63" s="4" t="s">
        <v>2091</v>
      </c>
      <c r="U63" s="4" t="s">
        <v>2092</v>
      </c>
      <c r="V63" s="4" t="s">
        <v>2093</v>
      </c>
      <c r="W63" s="4" t="s">
        <v>2094</v>
      </c>
      <c r="X63" s="4"/>
      <c r="Y63" s="4" t="s">
        <v>2094</v>
      </c>
      <c r="Z63" s="4"/>
      <c r="AA63" s="4" t="s">
        <v>103</v>
      </c>
      <c r="AB63" s="4"/>
      <c r="AC63" s="4"/>
      <c r="AD63" s="4"/>
      <c r="AE63" s="4"/>
      <c r="AF63" s="4">
        <v>1</v>
      </c>
      <c r="AG63" s="4">
        <v>1</v>
      </c>
    </row>
    <row r="64" spans="1:33" ht="16.5" customHeight="1" x14ac:dyDescent="0.3">
      <c r="A64" s="404">
        <v>60</v>
      </c>
      <c r="B64" s="427">
        <v>2241</v>
      </c>
      <c r="C64" s="422" t="s">
        <v>2105</v>
      </c>
      <c r="D64" s="4">
        <v>2015</v>
      </c>
      <c r="E64" s="4" t="s">
        <v>2106</v>
      </c>
      <c r="F64" s="4" t="s">
        <v>45</v>
      </c>
      <c r="G64" s="4">
        <v>31</v>
      </c>
      <c r="H64" s="4">
        <v>11</v>
      </c>
      <c r="I64" s="4" t="s">
        <v>2107</v>
      </c>
      <c r="J64" s="4" t="s">
        <v>2108</v>
      </c>
      <c r="K64" s="4"/>
      <c r="L64" s="4" t="s">
        <v>2109</v>
      </c>
      <c r="M64" s="4" t="s">
        <v>2110</v>
      </c>
      <c r="N64" s="4"/>
      <c r="O64" s="4" t="s">
        <v>2111</v>
      </c>
      <c r="P64" s="4">
        <v>8</v>
      </c>
      <c r="Q64" s="4">
        <v>1</v>
      </c>
      <c r="R64" s="4" t="s">
        <v>2112</v>
      </c>
      <c r="S64" s="4" t="s">
        <v>2113</v>
      </c>
      <c r="T64" s="4"/>
      <c r="U64" s="4" t="s">
        <v>2114</v>
      </c>
      <c r="V64" s="4"/>
      <c r="W64" s="4" t="s">
        <v>2115</v>
      </c>
      <c r="X64" s="4"/>
      <c r="Y64" s="4" t="s">
        <v>2114</v>
      </c>
      <c r="Z64" s="4"/>
      <c r="AA64" s="4"/>
      <c r="AB64" s="4"/>
      <c r="AC64" s="4"/>
      <c r="AD64" s="4"/>
      <c r="AE64" s="4"/>
      <c r="AF64" s="4">
        <v>1</v>
      </c>
      <c r="AG64" s="4">
        <v>1</v>
      </c>
    </row>
    <row r="65" spans="1:33" ht="16.5" customHeight="1" x14ac:dyDescent="0.3">
      <c r="A65" s="404">
        <v>61</v>
      </c>
      <c r="B65" s="427">
        <v>3519</v>
      </c>
      <c r="C65" s="422" t="s">
        <v>2155</v>
      </c>
      <c r="D65" s="4">
        <v>2014</v>
      </c>
      <c r="E65" s="4" t="s">
        <v>2156</v>
      </c>
      <c r="F65" s="4" t="s">
        <v>2157</v>
      </c>
      <c r="G65" s="4">
        <v>9</v>
      </c>
      <c r="H65" s="4">
        <v>8</v>
      </c>
      <c r="I65" s="4" t="s">
        <v>2158</v>
      </c>
      <c r="J65" s="4" t="s">
        <v>2159</v>
      </c>
      <c r="K65" s="4"/>
      <c r="L65" s="4" t="s">
        <v>2160</v>
      </c>
      <c r="M65" s="4" t="s">
        <v>13</v>
      </c>
      <c r="N65" s="4" t="s">
        <v>2161</v>
      </c>
      <c r="O65" s="4" t="s">
        <v>2162</v>
      </c>
      <c r="P65" s="4">
        <v>1</v>
      </c>
      <c r="Q65" s="4">
        <v>1</v>
      </c>
      <c r="R65" s="4" t="s">
        <v>2163</v>
      </c>
      <c r="S65" s="4" t="s">
        <v>2164</v>
      </c>
      <c r="T65" s="4"/>
      <c r="U65" s="4" t="s">
        <v>2165</v>
      </c>
      <c r="V65" s="4"/>
      <c r="W65" s="4" t="s">
        <v>2166</v>
      </c>
      <c r="X65" s="4"/>
      <c r="Y65" s="4" t="s">
        <v>2167</v>
      </c>
      <c r="Z65" s="4"/>
      <c r="AA65" s="4"/>
      <c r="AB65" s="4"/>
      <c r="AC65" s="4"/>
      <c r="AD65" s="4"/>
      <c r="AE65" s="4"/>
      <c r="AF65" s="4">
        <v>1</v>
      </c>
      <c r="AG65" s="4">
        <v>1</v>
      </c>
    </row>
    <row r="66" spans="1:33" ht="16.5" customHeight="1" x14ac:dyDescent="0.3">
      <c r="A66" s="404">
        <v>62</v>
      </c>
      <c r="B66" s="427">
        <v>2054</v>
      </c>
      <c r="C66" s="422" t="s">
        <v>2143</v>
      </c>
      <c r="D66" s="4">
        <v>2014</v>
      </c>
      <c r="E66" s="4" t="s">
        <v>2144</v>
      </c>
      <c r="F66" s="4" t="s">
        <v>2145</v>
      </c>
      <c r="G66" s="4">
        <v>15</v>
      </c>
      <c r="H66" s="4">
        <v>9</v>
      </c>
      <c r="I66" s="4" t="s">
        <v>2146</v>
      </c>
      <c r="J66" s="4" t="s">
        <v>2147</v>
      </c>
      <c r="K66" s="4"/>
      <c r="L66" s="4" t="s">
        <v>2148</v>
      </c>
      <c r="M66" s="4" t="s">
        <v>44</v>
      </c>
      <c r="N66" s="4"/>
      <c r="O66" s="4" t="s">
        <v>2150</v>
      </c>
      <c r="P66" s="4">
        <v>2</v>
      </c>
      <c r="Q66" s="4">
        <v>1</v>
      </c>
      <c r="R66" s="4" t="s">
        <v>2151</v>
      </c>
      <c r="S66" s="4" t="s">
        <v>28</v>
      </c>
      <c r="T66" s="4" t="s">
        <v>2152</v>
      </c>
      <c r="U66" s="4" t="s">
        <v>2153</v>
      </c>
      <c r="V66" s="4"/>
      <c r="W66" s="4" t="s">
        <v>2149</v>
      </c>
      <c r="X66" s="4"/>
      <c r="Y66" s="4" t="s">
        <v>2154</v>
      </c>
      <c r="Z66" s="4"/>
      <c r="AA66" s="4" t="s">
        <v>103</v>
      </c>
      <c r="AB66" s="4"/>
      <c r="AC66" s="4"/>
      <c r="AD66" s="4"/>
      <c r="AE66" s="4"/>
      <c r="AF66" s="4">
        <v>1</v>
      </c>
      <c r="AG66" s="4">
        <v>1</v>
      </c>
    </row>
    <row r="67" spans="1:33" x14ac:dyDescent="0.3">
      <c r="A67" s="404">
        <v>63</v>
      </c>
      <c r="B67" s="427">
        <v>1528</v>
      </c>
      <c r="C67" s="422" t="s">
        <v>2127</v>
      </c>
      <c r="D67" s="4">
        <v>2014</v>
      </c>
      <c r="E67" s="4" t="s">
        <v>2128</v>
      </c>
      <c r="F67" s="4" t="s">
        <v>2129</v>
      </c>
      <c r="G67" s="4">
        <v>80</v>
      </c>
      <c r="H67" s="4">
        <v>7</v>
      </c>
      <c r="I67" s="4" t="s">
        <v>2130</v>
      </c>
      <c r="J67" s="4" t="s">
        <v>2131</v>
      </c>
      <c r="K67" s="4"/>
      <c r="L67" s="4" t="s">
        <v>2132</v>
      </c>
      <c r="M67" s="4" t="s">
        <v>2133</v>
      </c>
      <c r="N67" s="4"/>
      <c r="O67" s="4" t="s">
        <v>2134</v>
      </c>
      <c r="P67" s="4">
        <v>2</v>
      </c>
      <c r="Q67" s="4">
        <v>1</v>
      </c>
      <c r="R67" s="4" t="s">
        <v>2135</v>
      </c>
      <c r="S67" s="4" t="s">
        <v>2136</v>
      </c>
      <c r="T67" s="4" t="s">
        <v>2137</v>
      </c>
      <c r="U67" s="4" t="s">
        <v>2138</v>
      </c>
      <c r="V67" s="4" t="s">
        <v>2139</v>
      </c>
      <c r="W67" s="4" t="s">
        <v>2140</v>
      </c>
      <c r="X67" s="4"/>
      <c r="Y67" s="4" t="s">
        <v>2141</v>
      </c>
      <c r="Z67" s="4" t="s">
        <v>2142</v>
      </c>
      <c r="AA67" s="4" t="s">
        <v>103</v>
      </c>
      <c r="AB67" s="4"/>
      <c r="AC67" s="4"/>
      <c r="AD67" s="4"/>
      <c r="AE67" s="4"/>
      <c r="AF67" s="4">
        <v>1</v>
      </c>
      <c r="AG67" s="4">
        <v>1</v>
      </c>
    </row>
    <row r="68" spans="1:33" ht="16.5" customHeight="1" x14ac:dyDescent="0.3">
      <c r="A68" s="404">
        <v>64</v>
      </c>
      <c r="B68" s="427">
        <v>1595</v>
      </c>
      <c r="C68" s="422" t="s">
        <v>2116</v>
      </c>
      <c r="D68" s="4">
        <v>2014</v>
      </c>
      <c r="E68" s="4" t="s">
        <v>2117</v>
      </c>
      <c r="F68" s="4" t="s">
        <v>37</v>
      </c>
      <c r="G68" s="4">
        <v>124</v>
      </c>
      <c r="H68" s="4">
        <v>3</v>
      </c>
      <c r="I68" s="4" t="s">
        <v>2118</v>
      </c>
      <c r="J68" s="4" t="s">
        <v>2119</v>
      </c>
      <c r="K68" s="4"/>
      <c r="L68" s="4" t="s">
        <v>2120</v>
      </c>
      <c r="M68" s="4" t="s">
        <v>36</v>
      </c>
      <c r="N68" s="4"/>
      <c r="O68" s="4" t="s">
        <v>2121</v>
      </c>
      <c r="P68" s="4">
        <v>2</v>
      </c>
      <c r="Q68" s="4">
        <v>1</v>
      </c>
      <c r="R68" s="4" t="s">
        <v>38</v>
      </c>
      <c r="S68" s="4" t="s">
        <v>2122</v>
      </c>
      <c r="T68" s="4" t="s">
        <v>2123</v>
      </c>
      <c r="U68" s="4" t="s">
        <v>19</v>
      </c>
      <c r="V68" s="4"/>
      <c r="W68" s="4" t="s">
        <v>2124</v>
      </c>
      <c r="X68" s="4" t="s">
        <v>2125</v>
      </c>
      <c r="Y68" s="4" t="s">
        <v>2126</v>
      </c>
      <c r="Z68" s="4"/>
      <c r="AA68" s="4"/>
      <c r="AB68" s="4"/>
      <c r="AC68" s="4"/>
      <c r="AD68" s="4"/>
      <c r="AE68" s="4"/>
      <c r="AF68" s="4">
        <v>1</v>
      </c>
      <c r="AG68" s="4">
        <v>1</v>
      </c>
    </row>
    <row r="69" spans="1:33" x14ac:dyDescent="0.3">
      <c r="A69" s="404">
        <v>65</v>
      </c>
      <c r="B69" s="427">
        <v>1821</v>
      </c>
      <c r="C69" s="422" t="s">
        <v>2189</v>
      </c>
      <c r="D69" s="4">
        <v>2013</v>
      </c>
      <c r="E69" s="4" t="s">
        <v>2190</v>
      </c>
      <c r="F69" s="4" t="s">
        <v>2191</v>
      </c>
      <c r="G69" s="4">
        <v>100</v>
      </c>
      <c r="H69" s="4">
        <v>3</v>
      </c>
      <c r="I69" s="4" t="s">
        <v>2192</v>
      </c>
      <c r="J69" s="4" t="s">
        <v>2193</v>
      </c>
      <c r="K69" s="4"/>
      <c r="L69" s="4" t="s">
        <v>2194</v>
      </c>
      <c r="M69" s="4" t="s">
        <v>41</v>
      </c>
      <c r="N69" s="4"/>
      <c r="O69" s="4" t="s">
        <v>2195</v>
      </c>
      <c r="P69" s="4">
        <v>4</v>
      </c>
      <c r="Q69" s="4">
        <v>1</v>
      </c>
      <c r="R69" s="4" t="s">
        <v>2196</v>
      </c>
      <c r="S69" s="4" t="s">
        <v>2197</v>
      </c>
      <c r="T69" s="4" t="s">
        <v>2198</v>
      </c>
      <c r="U69" s="4" t="s">
        <v>2199</v>
      </c>
      <c r="V69" s="4"/>
      <c r="W69" s="4" t="s">
        <v>2200</v>
      </c>
      <c r="X69" s="4"/>
      <c r="Y69" s="413"/>
      <c r="Z69" s="413"/>
      <c r="AA69" s="413"/>
      <c r="AB69" s="4"/>
      <c r="AC69" s="4"/>
      <c r="AD69" s="4"/>
      <c r="AE69" s="4"/>
      <c r="AF69" s="4">
        <v>1</v>
      </c>
      <c r="AG69" s="4">
        <v>1</v>
      </c>
    </row>
    <row r="70" spans="1:33" s="414" customFormat="1" ht="16.5" customHeight="1" x14ac:dyDescent="0.3">
      <c r="A70" s="404">
        <v>66</v>
      </c>
      <c r="B70" s="427">
        <v>3722</v>
      </c>
      <c r="C70" s="422" t="s">
        <v>2168</v>
      </c>
      <c r="D70" s="4">
        <v>2013</v>
      </c>
      <c r="E70" s="4" t="s">
        <v>2169</v>
      </c>
      <c r="F70" s="4" t="s">
        <v>2170</v>
      </c>
      <c r="G70" s="4">
        <v>56</v>
      </c>
      <c r="H70" s="4">
        <v>2</v>
      </c>
      <c r="I70" s="4" t="s">
        <v>2171</v>
      </c>
      <c r="J70" s="4" t="s">
        <v>2172</v>
      </c>
      <c r="K70" s="4"/>
      <c r="L70" s="4" t="s">
        <v>2173</v>
      </c>
      <c r="M70" s="4" t="s">
        <v>36</v>
      </c>
      <c r="N70" s="4"/>
      <c r="O70" s="4" t="s">
        <v>2174</v>
      </c>
      <c r="P70" s="4">
        <v>2</v>
      </c>
      <c r="Q70" s="4">
        <v>1</v>
      </c>
      <c r="R70" s="4" t="s">
        <v>60</v>
      </c>
      <c r="S70" s="4" t="s">
        <v>2175</v>
      </c>
      <c r="T70" s="4"/>
      <c r="U70" s="4" t="s">
        <v>19</v>
      </c>
      <c r="V70" s="4"/>
      <c r="W70" s="4" t="s">
        <v>2176</v>
      </c>
      <c r="X70" s="4" t="s">
        <v>2177</v>
      </c>
      <c r="Y70" s="4" t="s">
        <v>2178</v>
      </c>
      <c r="Z70" s="4"/>
      <c r="AA70" s="4" t="s">
        <v>698</v>
      </c>
      <c r="AB70" s="4"/>
      <c r="AC70" s="4"/>
      <c r="AD70" s="4"/>
      <c r="AE70" s="4"/>
      <c r="AF70" s="4">
        <v>0</v>
      </c>
      <c r="AG70" s="4">
        <v>1</v>
      </c>
    </row>
    <row r="71" spans="1:33" ht="16.5" customHeight="1" x14ac:dyDescent="0.3">
      <c r="A71" s="404">
        <v>67</v>
      </c>
      <c r="B71" s="427">
        <v>1707</v>
      </c>
      <c r="C71" s="422" t="s">
        <v>2179</v>
      </c>
      <c r="D71" s="4">
        <v>2013</v>
      </c>
      <c r="E71" s="4" t="s">
        <v>2180</v>
      </c>
      <c r="F71" s="4" t="s">
        <v>39</v>
      </c>
      <c r="G71" s="4">
        <v>118</v>
      </c>
      <c r="H71" s="4">
        <v>3</v>
      </c>
      <c r="I71" s="4" t="s">
        <v>2181</v>
      </c>
      <c r="J71" s="4" t="s">
        <v>2182</v>
      </c>
      <c r="K71" s="4"/>
      <c r="L71" s="4" t="s">
        <v>2183</v>
      </c>
      <c r="M71" s="4" t="s">
        <v>13</v>
      </c>
      <c r="N71" s="4" t="s">
        <v>2184</v>
      </c>
      <c r="O71" s="4" t="s">
        <v>40</v>
      </c>
      <c r="P71" s="4">
        <v>4</v>
      </c>
      <c r="Q71" s="4">
        <v>1</v>
      </c>
      <c r="R71" s="4" t="s">
        <v>2185</v>
      </c>
      <c r="S71" s="4" t="s">
        <v>2186</v>
      </c>
      <c r="T71" s="4"/>
      <c r="U71" s="4" t="s">
        <v>18</v>
      </c>
      <c r="V71" s="4" t="s">
        <v>2187</v>
      </c>
      <c r="W71" s="4" t="s">
        <v>1974</v>
      </c>
      <c r="X71" s="4" t="s">
        <v>33</v>
      </c>
      <c r="Y71" s="4"/>
      <c r="Z71" s="4" t="s">
        <v>2188</v>
      </c>
      <c r="AA71" s="4" t="s">
        <v>103</v>
      </c>
      <c r="AB71" s="4"/>
      <c r="AC71" s="4"/>
      <c r="AD71" s="4"/>
      <c r="AE71" s="4"/>
      <c r="AF71" s="4">
        <v>1</v>
      </c>
      <c r="AG71" s="4">
        <v>1</v>
      </c>
    </row>
    <row r="72" spans="1:33" ht="16.5" customHeight="1" x14ac:dyDescent="0.3">
      <c r="A72" s="404">
        <v>68</v>
      </c>
      <c r="B72" s="427">
        <v>2257</v>
      </c>
      <c r="C72" s="422" t="s">
        <v>2201</v>
      </c>
      <c r="D72" s="4">
        <v>2013</v>
      </c>
      <c r="E72" s="4" t="s">
        <v>2202</v>
      </c>
      <c r="F72" s="4" t="s">
        <v>46</v>
      </c>
      <c r="G72" s="4">
        <v>27</v>
      </c>
      <c r="H72" s="4">
        <v>3</v>
      </c>
      <c r="I72" s="4" t="s">
        <v>2203</v>
      </c>
      <c r="J72" s="4" t="s">
        <v>2204</v>
      </c>
      <c r="K72" s="4"/>
      <c r="L72" s="4" t="s">
        <v>2205</v>
      </c>
      <c r="M72" s="4" t="s">
        <v>47</v>
      </c>
      <c r="N72" s="4"/>
      <c r="O72" s="4" t="s">
        <v>2206</v>
      </c>
      <c r="P72" s="4">
        <v>6</v>
      </c>
      <c r="Q72" s="4">
        <v>1</v>
      </c>
      <c r="R72" s="4" t="s">
        <v>2207</v>
      </c>
      <c r="S72" s="4" t="s">
        <v>2208</v>
      </c>
      <c r="T72" s="4"/>
      <c r="U72" s="4" t="s">
        <v>43</v>
      </c>
      <c r="V72" s="4"/>
      <c r="W72" s="4" t="s">
        <v>2209</v>
      </c>
      <c r="X72" s="4"/>
      <c r="Y72" s="4" t="s">
        <v>48</v>
      </c>
      <c r="Z72" s="4"/>
      <c r="AA72" s="4"/>
      <c r="AB72" s="4"/>
      <c r="AC72" s="4"/>
      <c r="AD72" s="4"/>
      <c r="AE72" s="4"/>
      <c r="AF72" s="4">
        <v>1</v>
      </c>
      <c r="AG72" s="4">
        <v>1</v>
      </c>
    </row>
    <row r="73" spans="1:33" ht="16.5" customHeight="1" x14ac:dyDescent="0.3">
      <c r="A73" s="404">
        <v>69</v>
      </c>
      <c r="B73" s="427">
        <v>2776</v>
      </c>
      <c r="C73" s="422" t="s">
        <v>2218</v>
      </c>
      <c r="D73" s="4">
        <v>2012</v>
      </c>
      <c r="E73" s="4" t="s">
        <v>2219</v>
      </c>
      <c r="F73" s="4" t="s">
        <v>20</v>
      </c>
      <c r="G73" s="4">
        <v>115</v>
      </c>
      <c r="H73" s="4">
        <v>6</v>
      </c>
      <c r="I73" s="4" t="s">
        <v>2220</v>
      </c>
      <c r="J73" s="4" t="s">
        <v>2221</v>
      </c>
      <c r="K73" s="4"/>
      <c r="L73" s="4" t="s">
        <v>2222</v>
      </c>
      <c r="M73" s="4" t="s">
        <v>47</v>
      </c>
      <c r="N73" s="4"/>
      <c r="O73" s="4" t="s">
        <v>2223</v>
      </c>
      <c r="P73" s="4">
        <v>4</v>
      </c>
      <c r="Q73" s="4">
        <v>1</v>
      </c>
      <c r="R73" s="4" t="s">
        <v>2224</v>
      </c>
      <c r="S73" s="4" t="s">
        <v>2225</v>
      </c>
      <c r="T73" s="4" t="s">
        <v>2226</v>
      </c>
      <c r="U73" s="4" t="s">
        <v>19</v>
      </c>
      <c r="V73" s="407"/>
      <c r="W73" s="4" t="s">
        <v>2227</v>
      </c>
      <c r="X73" s="4"/>
      <c r="Y73" s="4" t="s">
        <v>19</v>
      </c>
      <c r="Z73" s="4"/>
      <c r="AA73" s="4"/>
      <c r="AB73" s="4"/>
      <c r="AC73" s="4"/>
      <c r="AD73" s="4"/>
      <c r="AE73" s="4"/>
      <c r="AF73" s="4">
        <v>1</v>
      </c>
      <c r="AG73" s="4">
        <v>1</v>
      </c>
    </row>
    <row r="74" spans="1:33" ht="16.5" customHeight="1" x14ac:dyDescent="0.3">
      <c r="A74" s="404">
        <v>70</v>
      </c>
      <c r="B74" s="427">
        <v>836</v>
      </c>
      <c r="C74" s="422" t="s">
        <v>2228</v>
      </c>
      <c r="D74" s="4">
        <v>2012</v>
      </c>
      <c r="E74" s="4" t="s">
        <v>612</v>
      </c>
      <c r="F74" s="4" t="s">
        <v>613</v>
      </c>
      <c r="G74" s="4">
        <v>21</v>
      </c>
      <c r="H74" s="4">
        <v>2</v>
      </c>
      <c r="I74" s="4" t="s">
        <v>614</v>
      </c>
      <c r="J74" s="4" t="s">
        <v>615</v>
      </c>
      <c r="K74" s="4"/>
      <c r="L74" s="4" t="s">
        <v>616</v>
      </c>
      <c r="M74" s="4" t="s">
        <v>26</v>
      </c>
      <c r="N74" s="4"/>
      <c r="O74" s="4" t="s">
        <v>27</v>
      </c>
      <c r="P74" s="4">
        <v>1</v>
      </c>
      <c r="Q74" s="4">
        <v>1</v>
      </c>
      <c r="R74" s="4" t="s">
        <v>2229</v>
      </c>
      <c r="S74" s="4" t="s">
        <v>28</v>
      </c>
      <c r="T74" s="4" t="s">
        <v>2230</v>
      </c>
      <c r="U74" s="4" t="s">
        <v>2231</v>
      </c>
      <c r="V74" s="407"/>
      <c r="W74" s="4" t="s">
        <v>2232</v>
      </c>
      <c r="X74" s="4"/>
      <c r="Y74" s="4" t="s">
        <v>2233</v>
      </c>
      <c r="Z74" s="4"/>
      <c r="AA74" s="4"/>
      <c r="AB74" s="4" t="s">
        <v>2234</v>
      </c>
      <c r="AC74" s="4"/>
      <c r="AD74" s="4" t="s">
        <v>2235</v>
      </c>
      <c r="AE74" s="4"/>
      <c r="AF74" s="4">
        <v>1</v>
      </c>
      <c r="AG74" s="4">
        <v>1</v>
      </c>
    </row>
    <row r="75" spans="1:33" ht="16.5" customHeight="1" x14ac:dyDescent="0.3">
      <c r="A75" s="404">
        <v>71</v>
      </c>
      <c r="B75" s="406">
        <v>3188</v>
      </c>
      <c r="C75" s="422" t="s">
        <v>2210</v>
      </c>
      <c r="D75" s="4">
        <v>2012</v>
      </c>
      <c r="E75" s="4" t="s">
        <v>2211</v>
      </c>
      <c r="F75" s="4" t="s">
        <v>20</v>
      </c>
      <c r="G75" s="4">
        <v>114</v>
      </c>
      <c r="H75" s="4">
        <v>1</v>
      </c>
      <c r="I75" s="4" t="s">
        <v>2212</v>
      </c>
      <c r="J75" s="4" t="s">
        <v>2213</v>
      </c>
      <c r="K75" s="4"/>
      <c r="L75" s="4" t="s">
        <v>2214</v>
      </c>
      <c r="M75" s="4" t="s">
        <v>1956</v>
      </c>
      <c r="N75" s="4"/>
      <c r="O75" s="4" t="s">
        <v>22</v>
      </c>
      <c r="P75" s="4">
        <v>1</v>
      </c>
      <c r="Q75" s="4">
        <v>1</v>
      </c>
      <c r="R75" s="4" t="s">
        <v>2215</v>
      </c>
      <c r="S75" s="4" t="s">
        <v>56</v>
      </c>
      <c r="T75" s="4" t="s">
        <v>2216</v>
      </c>
      <c r="U75" s="4" t="s">
        <v>19</v>
      </c>
      <c r="V75" s="415"/>
      <c r="W75" s="4" t="s">
        <v>2217</v>
      </c>
      <c r="X75" s="4"/>
      <c r="Y75" s="4" t="s">
        <v>8</v>
      </c>
      <c r="Z75" s="4"/>
      <c r="AA75" s="4" t="s">
        <v>103</v>
      </c>
      <c r="AB75" s="4"/>
      <c r="AC75" s="4"/>
      <c r="AD75" s="4"/>
      <c r="AE75" s="4"/>
      <c r="AF75" s="4">
        <v>1</v>
      </c>
      <c r="AG75" s="4">
        <v>1</v>
      </c>
    </row>
    <row r="76" spans="1:33" ht="16.5" customHeight="1" x14ac:dyDescent="0.3">
      <c r="A76" s="404">
        <v>72</v>
      </c>
      <c r="B76" s="406">
        <v>2768</v>
      </c>
      <c r="C76" s="422" t="s">
        <v>2236</v>
      </c>
      <c r="D76" s="4">
        <v>2011</v>
      </c>
      <c r="E76" s="4" t="s">
        <v>2237</v>
      </c>
      <c r="F76" s="4" t="s">
        <v>2238</v>
      </c>
      <c r="G76" s="4">
        <v>61</v>
      </c>
      <c r="H76" s="4">
        <v>3</v>
      </c>
      <c r="I76" s="4" t="s">
        <v>2239</v>
      </c>
      <c r="J76" s="4" t="s">
        <v>2240</v>
      </c>
      <c r="K76" s="4"/>
      <c r="L76" s="4" t="s">
        <v>2241</v>
      </c>
      <c r="M76" s="4" t="s">
        <v>2242</v>
      </c>
      <c r="N76" s="4"/>
      <c r="O76" s="4" t="s">
        <v>2243</v>
      </c>
      <c r="P76" s="4">
        <v>8</v>
      </c>
      <c r="Q76" s="4">
        <v>1</v>
      </c>
      <c r="R76" s="4" t="s">
        <v>35</v>
      </c>
      <c r="S76" s="4" t="s">
        <v>2244</v>
      </c>
      <c r="T76" s="4"/>
      <c r="U76" s="4" t="s">
        <v>2245</v>
      </c>
      <c r="V76" s="4" t="s">
        <v>2246</v>
      </c>
      <c r="W76" s="4" t="s">
        <v>2247</v>
      </c>
      <c r="X76" s="4" t="s">
        <v>2248</v>
      </c>
      <c r="Y76" s="4" t="s">
        <v>2249</v>
      </c>
      <c r="Z76" s="4" t="s">
        <v>2250</v>
      </c>
      <c r="AA76" s="4"/>
      <c r="AB76" s="4"/>
      <c r="AC76" s="4"/>
      <c r="AD76" s="4"/>
      <c r="AE76" s="4"/>
      <c r="AF76" s="4">
        <v>1</v>
      </c>
      <c r="AG76" s="4">
        <v>1</v>
      </c>
    </row>
    <row r="77" spans="1:33" ht="16.5" customHeight="1" x14ac:dyDescent="0.3">
      <c r="A77" s="404">
        <v>73</v>
      </c>
      <c r="B77" s="406">
        <v>4556</v>
      </c>
      <c r="C77" s="422" t="s">
        <v>2251</v>
      </c>
      <c r="D77" s="4">
        <v>2006</v>
      </c>
      <c r="E77" s="4" t="s">
        <v>2252</v>
      </c>
      <c r="F77" s="4" t="s">
        <v>2253</v>
      </c>
      <c r="G77" s="4">
        <v>33</v>
      </c>
      <c r="H77" s="4"/>
      <c r="I77" s="4" t="s">
        <v>2254</v>
      </c>
      <c r="J77" s="4"/>
      <c r="K77" s="4"/>
      <c r="L77" s="4" t="s">
        <v>2255</v>
      </c>
      <c r="M77" s="225" t="s">
        <v>2256</v>
      </c>
      <c r="N77" s="225"/>
      <c r="O77" s="225" t="s">
        <v>2257</v>
      </c>
      <c r="P77" s="225">
        <v>1</v>
      </c>
      <c r="Q77" s="225">
        <v>1</v>
      </c>
      <c r="R77" s="225" t="s">
        <v>2258</v>
      </c>
      <c r="S77" s="4" t="s">
        <v>2259</v>
      </c>
      <c r="T77" s="4" t="s">
        <v>2260</v>
      </c>
      <c r="U77" s="4" t="s">
        <v>2261</v>
      </c>
      <c r="V77" s="4"/>
      <c r="W77" s="4" t="s">
        <v>1991</v>
      </c>
      <c r="X77" s="4" t="s">
        <v>2262</v>
      </c>
      <c r="Y77" s="4" t="s">
        <v>2263</v>
      </c>
      <c r="Z77" s="4"/>
      <c r="AA77" s="4" t="s">
        <v>103</v>
      </c>
      <c r="AB77" s="4"/>
      <c r="AC77" s="4"/>
      <c r="AD77" s="4"/>
      <c r="AE77" s="4"/>
      <c r="AF77" s="4">
        <v>1</v>
      </c>
      <c r="AG77" s="4">
        <v>1</v>
      </c>
    </row>
    <row r="78" spans="1:33" s="117" customFormat="1" ht="16.5" customHeight="1" x14ac:dyDescent="0.3">
      <c r="A78" s="404">
        <v>74</v>
      </c>
      <c r="B78" s="406">
        <v>3024</v>
      </c>
      <c r="C78" s="422" t="s">
        <v>2264</v>
      </c>
      <c r="D78" s="4">
        <v>2003</v>
      </c>
      <c r="E78" s="4" t="s">
        <v>2265</v>
      </c>
      <c r="F78" s="4" t="s">
        <v>2266</v>
      </c>
      <c r="G78" s="4">
        <v>20</v>
      </c>
      <c r="H78" s="4">
        <v>4</v>
      </c>
      <c r="I78" s="4" t="s">
        <v>2267</v>
      </c>
      <c r="J78" s="4" t="s">
        <v>2268</v>
      </c>
      <c r="K78" s="4"/>
      <c r="L78" s="4" t="s">
        <v>2269</v>
      </c>
      <c r="M78" s="4" t="s">
        <v>2270</v>
      </c>
      <c r="N78" s="4"/>
      <c r="O78" s="4" t="s">
        <v>2271</v>
      </c>
      <c r="P78" s="4">
        <v>7</v>
      </c>
      <c r="Q78" s="4">
        <v>1</v>
      </c>
      <c r="R78" s="4" t="s">
        <v>2272</v>
      </c>
      <c r="S78" s="4" t="s">
        <v>2273</v>
      </c>
      <c r="T78" s="4" t="s">
        <v>2274</v>
      </c>
      <c r="U78" s="4" t="s">
        <v>55</v>
      </c>
      <c r="V78" s="4"/>
      <c r="W78" s="4" t="s">
        <v>2275</v>
      </c>
      <c r="X78" s="4"/>
      <c r="Y78" s="4" t="s">
        <v>2276</v>
      </c>
      <c r="Z78" s="4"/>
      <c r="AA78" s="4" t="s">
        <v>103</v>
      </c>
      <c r="AB78" s="4"/>
      <c r="AC78" s="4"/>
      <c r="AD78" s="4"/>
      <c r="AE78" s="4"/>
      <c r="AF78" s="4">
        <v>1</v>
      </c>
      <c r="AG78" s="4">
        <v>1</v>
      </c>
    </row>
    <row r="79" spans="1:33" ht="16.5" customHeight="1" x14ac:dyDescent="0.3">
      <c r="A79" s="404">
        <v>75</v>
      </c>
      <c r="B79" s="406">
        <v>3021</v>
      </c>
      <c r="C79" s="422" t="s">
        <v>2277</v>
      </c>
      <c r="D79" s="4">
        <v>2001</v>
      </c>
      <c r="E79" s="4" t="s">
        <v>2278</v>
      </c>
      <c r="F79" s="4" t="s">
        <v>2191</v>
      </c>
      <c r="G79" s="4">
        <v>88</v>
      </c>
      <c r="H79" s="4">
        <v>3</v>
      </c>
      <c r="I79" s="4" t="s">
        <v>2279</v>
      </c>
      <c r="J79" s="4" t="s">
        <v>2280</v>
      </c>
      <c r="K79" s="4"/>
      <c r="L79" s="4" t="s">
        <v>2281</v>
      </c>
      <c r="M79" s="4" t="s">
        <v>1881</v>
      </c>
      <c r="N79" s="4"/>
      <c r="O79" s="4" t="s">
        <v>2282</v>
      </c>
      <c r="P79" s="4">
        <v>4</v>
      </c>
      <c r="Q79" s="4">
        <v>1</v>
      </c>
      <c r="R79" s="4" t="s">
        <v>2283</v>
      </c>
      <c r="S79" s="4" t="s">
        <v>2284</v>
      </c>
      <c r="T79" s="4" t="s">
        <v>2285</v>
      </c>
      <c r="U79" s="4" t="s">
        <v>55</v>
      </c>
      <c r="V79" s="4"/>
      <c r="W79" s="4" t="s">
        <v>2286</v>
      </c>
      <c r="X79" s="4"/>
      <c r="Y79" s="4" t="s">
        <v>8</v>
      </c>
      <c r="Z79" s="4"/>
      <c r="AA79" s="4"/>
      <c r="AB79" s="4"/>
      <c r="AC79" s="4"/>
      <c r="AD79" s="4"/>
      <c r="AE79" s="4"/>
      <c r="AF79" s="4">
        <v>1</v>
      </c>
      <c r="AG79" s="4">
        <v>1</v>
      </c>
    </row>
    <row r="80" spans="1:33" x14ac:dyDescent="0.3">
      <c r="AF80">
        <f>SUM(AF5:AF79)</f>
        <v>67</v>
      </c>
    </row>
  </sheetData>
  <sheetProtection algorithmName="SHA-512" hashValue="Quqm9HGaZAlm96RIfti7P5uW2kiKC/a8aWLGmPNN9ufoukwAEoTJ74Gj5TQ880aRTH1KVb1Fk1adXj1ARcomNQ==" saltValue="/Vz0cRnrjWvzvKW6gVF2VA==" spinCount="100000" sheet="1" objects="1" scenarios="1" selectLockedCells="1" selectUnlockedCells="1"/>
  <autoFilter ref="A3:AG79">
    <filterColumn colId="4" showButton="0"/>
    <filterColumn colId="5" showButton="0"/>
    <filterColumn colId="6" showButton="0"/>
    <filterColumn colId="7" showButton="0"/>
    <filterColumn colId="8" showButton="0"/>
    <filterColumn colId="9" showButton="0"/>
    <filterColumn colId="10" showButton="0"/>
    <filterColumn colId="12" showButton="0"/>
    <filterColumn colId="14" showButton="0"/>
    <filterColumn colId="15" showButton="0"/>
    <filterColumn colId="16" showButton="0"/>
    <filterColumn colId="18" showButton="0"/>
    <filterColumn colId="19" showButton="0"/>
    <filterColumn colId="20" showButton="0"/>
    <filterColumn colId="22" showButton="0"/>
    <filterColumn colId="23" showButton="0"/>
    <filterColumn colId="24" showButton="0"/>
    <filterColumn colId="27" showButton="0"/>
    <filterColumn colId="28" showButton="0"/>
    <filterColumn colId="29" showButton="0"/>
    <filterColumn colId="31" showButton="0"/>
    <sortState ref="A6:AR78">
      <sortCondition sortBy="cellColor" ref="B1:B77" dxfId="0"/>
    </sortState>
  </autoFilter>
  <sortState ref="A3:AR79">
    <sortCondition descending="1" ref="D3:D79"/>
    <sortCondition ref="C3:C79"/>
  </sortState>
  <mergeCells count="12">
    <mergeCell ref="AA3:AA4"/>
    <mergeCell ref="AB3:AE3"/>
    <mergeCell ref="AF3:AG3"/>
    <mergeCell ref="W3:Z3"/>
    <mergeCell ref="A3:A4"/>
    <mergeCell ref="B3:B4"/>
    <mergeCell ref="C3:C4"/>
    <mergeCell ref="D3:D4"/>
    <mergeCell ref="E3:L3"/>
    <mergeCell ref="M3:N3"/>
    <mergeCell ref="O3:R3"/>
    <mergeCell ref="S3:V3"/>
  </mergeCells>
  <phoneticPr fontId="3" type="noConversion"/>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4"/>
  <sheetViews>
    <sheetView zoomScale="85" zoomScaleNormal="85" workbookViewId="0">
      <pane xSplit="10" ySplit="5" topLeftCell="K6" activePane="bottomRight" state="frozen"/>
      <selection activeCell="AE77" sqref="AE77"/>
      <selection pane="topRight" activeCell="AE77" sqref="AE77"/>
      <selection pane="bottomLeft" activeCell="AE77" sqref="AE77"/>
      <selection pane="bottomRight" activeCell="A2" sqref="A2"/>
    </sheetView>
  </sheetViews>
  <sheetFormatPr defaultRowHeight="16.5" x14ac:dyDescent="0.3"/>
  <cols>
    <col min="1" max="1" width="4.5" customWidth="1"/>
    <col min="6" max="6" width="22.875" customWidth="1"/>
    <col min="8" max="8" width="12.125" customWidth="1"/>
    <col min="16" max="16" width="9" customWidth="1"/>
  </cols>
  <sheetData>
    <row r="1" spans="1:35" ht="84.75" customHeight="1" x14ac:dyDescent="0.3">
      <c r="A1" s="644" t="s">
        <v>3641</v>
      </c>
    </row>
    <row r="3" spans="1:35" x14ac:dyDescent="0.3">
      <c r="A3" s="662"/>
      <c r="B3" s="663" t="s">
        <v>82</v>
      </c>
      <c r="C3" s="665" t="s">
        <v>62</v>
      </c>
      <c r="D3" s="665" t="s">
        <v>63</v>
      </c>
      <c r="E3" s="667" t="s">
        <v>83</v>
      </c>
      <c r="F3" s="659" t="s">
        <v>84</v>
      </c>
      <c r="G3" s="660"/>
      <c r="H3" s="660"/>
      <c r="I3" s="660"/>
      <c r="J3" s="660"/>
      <c r="K3" s="660"/>
      <c r="L3" s="661"/>
      <c r="M3" s="729" t="s">
        <v>85</v>
      </c>
      <c r="N3" s="730"/>
      <c r="O3" s="730"/>
      <c r="P3" s="730"/>
      <c r="Q3" s="730"/>
      <c r="R3" s="731"/>
      <c r="S3" s="690" t="s">
        <v>86</v>
      </c>
      <c r="T3" s="715"/>
      <c r="U3" s="715"/>
      <c r="V3" s="715"/>
      <c r="W3" s="715"/>
      <c r="X3" s="716"/>
      <c r="Y3" s="674" t="s">
        <v>87</v>
      </c>
      <c r="Z3" s="665" t="s">
        <v>5</v>
      </c>
      <c r="AA3" s="681" t="s">
        <v>88</v>
      </c>
      <c r="AB3" s="681"/>
      <c r="AC3" s="681"/>
      <c r="AD3" s="681"/>
      <c r="AE3" s="681"/>
      <c r="AF3" s="681"/>
      <c r="AG3" s="700" t="s">
        <v>87</v>
      </c>
      <c r="AH3" s="700" t="s">
        <v>5</v>
      </c>
      <c r="AI3" s="5"/>
    </row>
    <row r="4" spans="1:35" x14ac:dyDescent="0.3">
      <c r="A4" s="662"/>
      <c r="B4" s="663"/>
      <c r="C4" s="665"/>
      <c r="D4" s="665"/>
      <c r="E4" s="668"/>
      <c r="F4" s="670" t="s">
        <v>634</v>
      </c>
      <c r="G4" s="670" t="s">
        <v>89</v>
      </c>
      <c r="H4" s="670" t="s">
        <v>90</v>
      </c>
      <c r="I4" s="671" t="s">
        <v>91</v>
      </c>
      <c r="J4" s="727" t="s">
        <v>92</v>
      </c>
      <c r="K4" s="676" t="s">
        <v>118</v>
      </c>
      <c r="L4" s="678" t="s">
        <v>119</v>
      </c>
      <c r="M4" s="698" t="s">
        <v>93</v>
      </c>
      <c r="N4" s="718" t="s">
        <v>94</v>
      </c>
      <c r="O4" s="718"/>
      <c r="P4" s="719" t="s">
        <v>95</v>
      </c>
      <c r="Q4" s="719"/>
      <c r="R4" s="720"/>
      <c r="S4" s="690" t="s">
        <v>96</v>
      </c>
      <c r="T4" s="718" t="s">
        <v>94</v>
      </c>
      <c r="U4" s="718"/>
      <c r="V4" s="724" t="s">
        <v>95</v>
      </c>
      <c r="W4" s="724"/>
      <c r="X4" s="725"/>
      <c r="Y4" s="674"/>
      <c r="Z4" s="665"/>
      <c r="AA4" s="681" t="s">
        <v>96</v>
      </c>
      <c r="AB4" s="701" t="s">
        <v>94</v>
      </c>
      <c r="AC4" s="701"/>
      <c r="AD4" s="702" t="s">
        <v>95</v>
      </c>
      <c r="AE4" s="702"/>
      <c r="AF4" s="702"/>
      <c r="AG4" s="700"/>
      <c r="AH4" s="700"/>
      <c r="AI4" s="6"/>
    </row>
    <row r="5" spans="1:35" ht="17.25" thickBot="1" x14ac:dyDescent="0.35">
      <c r="A5" s="662"/>
      <c r="B5" s="732"/>
      <c r="C5" s="666"/>
      <c r="D5" s="666"/>
      <c r="E5" s="669"/>
      <c r="F5" s="657"/>
      <c r="G5" s="657"/>
      <c r="H5" s="657"/>
      <c r="I5" s="657"/>
      <c r="J5" s="728"/>
      <c r="K5" s="677"/>
      <c r="L5" s="726"/>
      <c r="M5" s="699"/>
      <c r="N5" s="7" t="s">
        <v>97</v>
      </c>
      <c r="O5" s="7" t="s">
        <v>98</v>
      </c>
      <c r="P5" s="8" t="s">
        <v>99</v>
      </c>
      <c r="Q5" s="8" t="s">
        <v>100</v>
      </c>
      <c r="R5" s="9" t="s">
        <v>98</v>
      </c>
      <c r="S5" s="691"/>
      <c r="T5" s="7" t="s">
        <v>97</v>
      </c>
      <c r="U5" s="7" t="s">
        <v>98</v>
      </c>
      <c r="V5" s="10" t="s">
        <v>99</v>
      </c>
      <c r="W5" s="10" t="s">
        <v>100</v>
      </c>
      <c r="X5" s="11" t="s">
        <v>101</v>
      </c>
      <c r="Y5" s="675"/>
      <c r="Z5" s="680"/>
      <c r="AA5" s="681"/>
      <c r="AB5" s="12" t="s">
        <v>97</v>
      </c>
      <c r="AC5" s="12" t="s">
        <v>98</v>
      </c>
      <c r="AD5" s="13" t="s">
        <v>99</v>
      </c>
      <c r="AE5" s="13" t="s">
        <v>100</v>
      </c>
      <c r="AF5" s="13" t="s">
        <v>101</v>
      </c>
      <c r="AG5" s="700"/>
      <c r="AH5" s="700"/>
      <c r="AI5" s="6"/>
    </row>
    <row r="6" spans="1:35" x14ac:dyDescent="0.3">
      <c r="A6" s="421">
        <v>1</v>
      </c>
      <c r="B6" s="417">
        <v>3605</v>
      </c>
      <c r="C6" s="84" t="s">
        <v>1696</v>
      </c>
      <c r="D6" s="197">
        <v>2022</v>
      </c>
      <c r="E6" s="82">
        <v>10</v>
      </c>
      <c r="F6" s="16" t="s">
        <v>869</v>
      </c>
      <c r="G6" s="16"/>
      <c r="H6" s="16"/>
      <c r="I6" s="16"/>
      <c r="J6" s="31">
        <v>2</v>
      </c>
      <c r="K6" s="31">
        <v>1</v>
      </c>
      <c r="L6" s="31"/>
      <c r="M6" s="17" t="s">
        <v>832</v>
      </c>
      <c r="N6" s="16" t="s">
        <v>875</v>
      </c>
      <c r="O6" s="16">
        <v>33</v>
      </c>
      <c r="P6" s="16"/>
      <c r="Q6" s="16"/>
      <c r="R6" s="18"/>
      <c r="S6" s="17" t="s">
        <v>833</v>
      </c>
      <c r="T6" s="16" t="s">
        <v>875</v>
      </c>
      <c r="U6" s="16">
        <v>37</v>
      </c>
      <c r="V6" s="16"/>
      <c r="W6" s="16"/>
      <c r="X6" s="18"/>
      <c r="Y6" s="130" t="s">
        <v>870</v>
      </c>
      <c r="Z6" s="16"/>
      <c r="AA6" s="19"/>
      <c r="AB6" s="19"/>
      <c r="AC6" s="19"/>
      <c r="AD6" s="19"/>
      <c r="AE6" s="19"/>
      <c r="AF6" s="19"/>
      <c r="AG6" s="19"/>
      <c r="AH6" s="19"/>
      <c r="AI6" s="19"/>
    </row>
    <row r="7" spans="1:35" x14ac:dyDescent="0.3">
      <c r="A7" s="421">
        <v>2</v>
      </c>
      <c r="B7" s="204">
        <v>3605</v>
      </c>
      <c r="C7" s="84" t="s">
        <v>538</v>
      </c>
      <c r="D7" s="197">
        <v>2022</v>
      </c>
      <c r="E7" s="20">
        <v>10</v>
      </c>
      <c r="F7" s="22" t="s">
        <v>871</v>
      </c>
      <c r="G7" s="22"/>
      <c r="H7" s="22"/>
      <c r="I7" s="22"/>
      <c r="J7" s="85">
        <v>2</v>
      </c>
      <c r="K7" s="85">
        <v>8</v>
      </c>
      <c r="L7" s="85"/>
      <c r="M7" s="23" t="s">
        <v>832</v>
      </c>
      <c r="N7" s="22" t="s">
        <v>875</v>
      </c>
      <c r="O7" s="22">
        <v>33</v>
      </c>
      <c r="P7" s="22"/>
      <c r="Q7" s="22"/>
      <c r="R7" s="33"/>
      <c r="S7" s="34" t="s">
        <v>833</v>
      </c>
      <c r="T7" s="21" t="s">
        <v>875</v>
      </c>
      <c r="U7" s="22">
        <v>37</v>
      </c>
      <c r="V7" s="22"/>
      <c r="W7" s="22"/>
      <c r="X7" s="33"/>
      <c r="Y7" s="142" t="s">
        <v>870</v>
      </c>
      <c r="Z7" s="22"/>
      <c r="AA7" s="19"/>
      <c r="AB7" s="19"/>
      <c r="AC7" s="19"/>
      <c r="AD7" s="19"/>
      <c r="AE7" s="19"/>
      <c r="AF7" s="19"/>
      <c r="AG7" s="19"/>
      <c r="AH7" s="19"/>
      <c r="AI7" s="19"/>
    </row>
    <row r="8" spans="1:35" x14ac:dyDescent="0.3">
      <c r="A8" s="421">
        <v>3</v>
      </c>
      <c r="B8" s="204">
        <v>3605</v>
      </c>
      <c r="C8" s="84" t="s">
        <v>1696</v>
      </c>
      <c r="D8" s="197">
        <v>2022</v>
      </c>
      <c r="E8" s="41">
        <v>10</v>
      </c>
      <c r="F8" s="95" t="s">
        <v>872</v>
      </c>
      <c r="G8" s="21"/>
      <c r="H8" s="21"/>
      <c r="I8" s="21"/>
      <c r="J8" s="32">
        <v>1</v>
      </c>
      <c r="K8" s="32">
        <v>2</v>
      </c>
      <c r="L8" s="32"/>
      <c r="M8" s="34" t="s">
        <v>832</v>
      </c>
      <c r="N8" s="21">
        <v>0</v>
      </c>
      <c r="O8" s="21">
        <v>33</v>
      </c>
      <c r="P8" s="21"/>
      <c r="Q8" s="21"/>
      <c r="R8" s="24"/>
      <c r="S8" s="34" t="s">
        <v>833</v>
      </c>
      <c r="T8" s="21">
        <v>0</v>
      </c>
      <c r="U8" s="21">
        <v>37</v>
      </c>
      <c r="V8" s="21"/>
      <c r="W8" s="21"/>
      <c r="X8" s="24"/>
      <c r="Y8" s="127" t="s">
        <v>874</v>
      </c>
      <c r="Z8" s="21"/>
      <c r="AA8" s="19"/>
      <c r="AB8" s="19"/>
      <c r="AC8" s="19"/>
      <c r="AD8" s="19"/>
      <c r="AE8" s="19"/>
      <c r="AF8" s="19"/>
      <c r="AG8" s="19"/>
      <c r="AH8" s="19"/>
      <c r="AI8" s="19"/>
    </row>
    <row r="9" spans="1:35" ht="17.25" thickBot="1" x14ac:dyDescent="0.35">
      <c r="A9" s="421">
        <v>4</v>
      </c>
      <c r="B9" s="257">
        <v>3605</v>
      </c>
      <c r="C9" s="28" t="s">
        <v>538</v>
      </c>
      <c r="D9" s="300">
        <v>2022</v>
      </c>
      <c r="E9" s="62">
        <v>10</v>
      </c>
      <c r="F9" s="144" t="s">
        <v>873</v>
      </c>
      <c r="G9" s="65"/>
      <c r="H9" s="65"/>
      <c r="I9" s="65"/>
      <c r="J9" s="87">
        <v>1</v>
      </c>
      <c r="K9" s="87">
        <v>3</v>
      </c>
      <c r="L9" s="87"/>
      <c r="M9" s="66" t="s">
        <v>832</v>
      </c>
      <c r="N9" s="65">
        <v>0</v>
      </c>
      <c r="O9" s="65">
        <v>33</v>
      </c>
      <c r="P9" s="65"/>
      <c r="Q9" s="65"/>
      <c r="R9" s="67"/>
      <c r="S9" s="36" t="s">
        <v>833</v>
      </c>
      <c r="T9" s="29">
        <v>0</v>
      </c>
      <c r="U9" s="65">
        <v>37</v>
      </c>
      <c r="V9" s="65"/>
      <c r="W9" s="65"/>
      <c r="X9" s="67"/>
      <c r="Y9" s="143" t="s">
        <v>874</v>
      </c>
      <c r="Z9" s="65"/>
      <c r="AA9" s="19"/>
      <c r="AB9" s="19"/>
      <c r="AC9" s="19"/>
      <c r="AD9" s="19"/>
      <c r="AE9" s="19"/>
      <c r="AF9" s="19"/>
      <c r="AG9" s="19"/>
      <c r="AH9" s="19"/>
      <c r="AI9" s="19"/>
    </row>
    <row r="10" spans="1:35" x14ac:dyDescent="0.3">
      <c r="A10" s="421">
        <v>5</v>
      </c>
      <c r="B10" s="48">
        <v>2774</v>
      </c>
      <c r="C10" s="91" t="s">
        <v>539</v>
      </c>
      <c r="D10" s="301">
        <v>2021</v>
      </c>
      <c r="E10" s="20">
        <v>10</v>
      </c>
      <c r="F10" s="225" t="s">
        <v>1624</v>
      </c>
      <c r="G10" s="22"/>
      <c r="H10" s="22" t="s">
        <v>895</v>
      </c>
      <c r="I10" s="25"/>
      <c r="J10" s="85">
        <v>1</v>
      </c>
      <c r="K10" s="85">
        <v>2</v>
      </c>
      <c r="L10" s="85"/>
      <c r="M10" s="123" t="s">
        <v>883</v>
      </c>
      <c r="N10" s="22">
        <v>0</v>
      </c>
      <c r="O10" s="22">
        <v>33</v>
      </c>
      <c r="P10" s="22"/>
      <c r="Q10" s="22"/>
      <c r="R10" s="33"/>
      <c r="S10" s="23" t="s">
        <v>884</v>
      </c>
      <c r="T10" s="22">
        <v>0</v>
      </c>
      <c r="U10" s="22">
        <v>33</v>
      </c>
      <c r="V10" s="22"/>
      <c r="W10" s="22"/>
      <c r="X10" s="33"/>
      <c r="Y10" s="26" t="s">
        <v>874</v>
      </c>
      <c r="Z10" s="22"/>
      <c r="AA10" s="19"/>
      <c r="AB10" s="19"/>
      <c r="AC10" s="19"/>
      <c r="AD10" s="19"/>
      <c r="AE10" s="19"/>
      <c r="AF10" s="19"/>
      <c r="AG10" s="19"/>
      <c r="AH10" s="19"/>
      <c r="AI10" s="19"/>
    </row>
    <row r="11" spans="1:35" x14ac:dyDescent="0.3">
      <c r="A11" s="421">
        <v>6</v>
      </c>
      <c r="B11" s="48">
        <v>2774</v>
      </c>
      <c r="C11" s="91" t="s">
        <v>539</v>
      </c>
      <c r="D11" s="301">
        <v>2021</v>
      </c>
      <c r="E11" s="20">
        <v>10</v>
      </c>
      <c r="F11" s="225" t="s">
        <v>1623</v>
      </c>
      <c r="G11" s="22"/>
      <c r="H11" s="22" t="s">
        <v>895</v>
      </c>
      <c r="I11" s="25"/>
      <c r="J11" s="85">
        <v>1</v>
      </c>
      <c r="K11" s="85">
        <v>2</v>
      </c>
      <c r="L11" s="85"/>
      <c r="M11" s="123" t="s">
        <v>883</v>
      </c>
      <c r="N11" s="22">
        <v>0</v>
      </c>
      <c r="O11" s="22">
        <v>33</v>
      </c>
      <c r="P11" s="22"/>
      <c r="Q11" s="22"/>
      <c r="R11" s="33"/>
      <c r="S11" s="23" t="s">
        <v>884</v>
      </c>
      <c r="T11" s="22">
        <v>1</v>
      </c>
      <c r="U11" s="22">
        <v>33</v>
      </c>
      <c r="V11" s="22"/>
      <c r="W11" s="22"/>
      <c r="X11" s="33"/>
      <c r="Y11" s="26" t="s">
        <v>870</v>
      </c>
      <c r="Z11" s="22"/>
      <c r="AA11" s="19"/>
      <c r="AB11" s="19"/>
      <c r="AC11" s="19"/>
      <c r="AD11" s="19"/>
      <c r="AE11" s="19"/>
      <c r="AF11" s="19"/>
      <c r="AG11" s="19"/>
      <c r="AH11" s="19"/>
      <c r="AI11" s="19"/>
    </row>
    <row r="12" spans="1:35" x14ac:dyDescent="0.3">
      <c r="A12" s="421">
        <v>7</v>
      </c>
      <c r="B12" s="204">
        <v>2774</v>
      </c>
      <c r="C12" s="84" t="s">
        <v>539</v>
      </c>
      <c r="D12" s="197">
        <v>2021</v>
      </c>
      <c r="E12" s="41">
        <v>10</v>
      </c>
      <c r="F12" s="4" t="s">
        <v>1625</v>
      </c>
      <c r="G12" s="21"/>
      <c r="H12" s="21" t="s">
        <v>895</v>
      </c>
      <c r="I12" s="47"/>
      <c r="J12" s="32">
        <v>1</v>
      </c>
      <c r="K12" s="32">
        <v>3</v>
      </c>
      <c r="L12" s="32"/>
      <c r="M12" s="57" t="s">
        <v>883</v>
      </c>
      <c r="N12" s="21">
        <v>0</v>
      </c>
      <c r="O12" s="21">
        <v>33</v>
      </c>
      <c r="P12" s="21"/>
      <c r="Q12" s="21"/>
      <c r="R12" s="24"/>
      <c r="S12" s="34" t="s">
        <v>884</v>
      </c>
      <c r="T12" s="21">
        <v>0</v>
      </c>
      <c r="U12" s="21">
        <v>33</v>
      </c>
      <c r="V12" s="21"/>
      <c r="W12" s="21"/>
      <c r="X12" s="24"/>
      <c r="Y12" s="26" t="s">
        <v>874</v>
      </c>
      <c r="Z12" s="21"/>
      <c r="AA12" s="19"/>
      <c r="AB12" s="19"/>
      <c r="AC12" s="19"/>
      <c r="AD12" s="19"/>
      <c r="AE12" s="19"/>
      <c r="AF12" s="19"/>
      <c r="AG12" s="19"/>
      <c r="AH12" s="19"/>
      <c r="AI12" s="19"/>
    </row>
    <row r="13" spans="1:35" ht="17.25" thickBot="1" x14ac:dyDescent="0.35">
      <c r="A13" s="421">
        <v>8</v>
      </c>
      <c r="B13" s="64">
        <v>2774</v>
      </c>
      <c r="C13" s="94" t="s">
        <v>539</v>
      </c>
      <c r="D13" s="302">
        <v>2021</v>
      </c>
      <c r="E13" s="62">
        <v>10</v>
      </c>
      <c r="F13" s="226" t="s">
        <v>896</v>
      </c>
      <c r="G13" s="65"/>
      <c r="H13" s="65" t="s">
        <v>895</v>
      </c>
      <c r="I13" s="86"/>
      <c r="J13" s="87">
        <v>1</v>
      </c>
      <c r="K13" s="87">
        <v>3</v>
      </c>
      <c r="L13" s="87"/>
      <c r="M13" s="159" t="s">
        <v>883</v>
      </c>
      <c r="N13" s="65">
        <v>0</v>
      </c>
      <c r="O13" s="65">
        <v>33</v>
      </c>
      <c r="P13" s="65"/>
      <c r="Q13" s="65"/>
      <c r="R13" s="67"/>
      <c r="S13" s="66" t="s">
        <v>884</v>
      </c>
      <c r="T13" s="303">
        <v>0</v>
      </c>
      <c r="U13" s="65">
        <v>33</v>
      </c>
      <c r="V13" s="108"/>
      <c r="W13" s="65"/>
      <c r="X13" s="67"/>
      <c r="Y13" s="37" t="s">
        <v>874</v>
      </c>
      <c r="Z13" s="65"/>
      <c r="AA13" s="19"/>
      <c r="AB13" s="19"/>
      <c r="AC13" s="19"/>
      <c r="AD13" s="19"/>
      <c r="AE13" s="19"/>
      <c r="AF13" s="19"/>
      <c r="AG13" s="19"/>
      <c r="AH13" s="19"/>
      <c r="AI13" s="19"/>
    </row>
    <row r="14" spans="1:35" x14ac:dyDescent="0.3">
      <c r="A14" s="421">
        <v>9</v>
      </c>
      <c r="B14" s="48">
        <v>778</v>
      </c>
      <c r="C14" s="91" t="s">
        <v>1698</v>
      </c>
      <c r="D14" s="301">
        <v>2021</v>
      </c>
      <c r="E14" s="20">
        <v>10</v>
      </c>
      <c r="F14" s="103" t="s">
        <v>909</v>
      </c>
      <c r="G14" s="22" t="s">
        <v>910</v>
      </c>
      <c r="H14" s="103" t="s">
        <v>907</v>
      </c>
      <c r="I14" s="103"/>
      <c r="J14" s="85">
        <v>2</v>
      </c>
      <c r="K14" s="85">
        <v>2</v>
      </c>
      <c r="L14" s="85"/>
      <c r="M14" s="23" t="s">
        <v>883</v>
      </c>
      <c r="N14" s="22"/>
      <c r="O14" s="22"/>
      <c r="P14" s="22" t="s">
        <v>1684</v>
      </c>
      <c r="Q14" s="22" t="s">
        <v>1684</v>
      </c>
      <c r="R14" s="33">
        <v>35</v>
      </c>
      <c r="S14" s="23" t="s">
        <v>884</v>
      </c>
      <c r="T14" s="22"/>
      <c r="U14" s="22"/>
      <c r="V14" s="22" t="s">
        <v>1684</v>
      </c>
      <c r="W14" s="22" t="s">
        <v>1684</v>
      </c>
      <c r="X14" s="33">
        <v>34</v>
      </c>
      <c r="Y14" s="142" t="s">
        <v>870</v>
      </c>
      <c r="Z14" s="22"/>
      <c r="AA14" s="19"/>
      <c r="AB14" s="19"/>
      <c r="AC14" s="19"/>
      <c r="AD14" s="19"/>
      <c r="AE14" s="19"/>
      <c r="AF14" s="19"/>
      <c r="AG14" s="19"/>
      <c r="AH14" s="19"/>
      <c r="AI14" s="19"/>
    </row>
    <row r="15" spans="1:35" x14ac:dyDescent="0.3">
      <c r="A15" s="421">
        <v>10</v>
      </c>
      <c r="B15" s="48">
        <v>778</v>
      </c>
      <c r="C15" s="91" t="s">
        <v>540</v>
      </c>
      <c r="D15" s="301">
        <v>2021</v>
      </c>
      <c r="E15" s="20">
        <v>10</v>
      </c>
      <c r="F15" s="103" t="s">
        <v>909</v>
      </c>
      <c r="G15" s="22"/>
      <c r="H15" s="103" t="s">
        <v>903</v>
      </c>
      <c r="I15" s="103" t="s">
        <v>911</v>
      </c>
      <c r="J15" s="85">
        <v>2</v>
      </c>
      <c r="K15" s="85">
        <v>2</v>
      </c>
      <c r="L15" s="85"/>
      <c r="M15" s="23" t="s">
        <v>883</v>
      </c>
      <c r="N15" s="22"/>
      <c r="O15" s="22"/>
      <c r="P15" s="22" t="s">
        <v>1684</v>
      </c>
      <c r="Q15" s="22" t="s">
        <v>1684</v>
      </c>
      <c r="R15" s="33">
        <v>35</v>
      </c>
      <c r="S15" s="23" t="s">
        <v>884</v>
      </c>
      <c r="T15" s="22"/>
      <c r="U15" s="22"/>
      <c r="V15" s="22" t="s">
        <v>1684</v>
      </c>
      <c r="W15" s="22" t="s">
        <v>1684</v>
      </c>
      <c r="X15" s="33">
        <v>34</v>
      </c>
      <c r="Y15" s="142" t="s">
        <v>870</v>
      </c>
      <c r="Z15" s="22"/>
      <c r="AA15" s="19"/>
      <c r="AB15" s="19"/>
      <c r="AC15" s="19"/>
      <c r="AD15" s="19"/>
      <c r="AE15" s="19"/>
      <c r="AF15" s="19"/>
      <c r="AG15" s="19"/>
      <c r="AH15" s="19"/>
      <c r="AI15" s="19"/>
    </row>
    <row r="16" spans="1:35" x14ac:dyDescent="0.3">
      <c r="A16" s="421">
        <v>11</v>
      </c>
      <c r="B16" s="48">
        <v>778</v>
      </c>
      <c r="C16" s="91" t="s">
        <v>540</v>
      </c>
      <c r="D16" s="301">
        <v>2021</v>
      </c>
      <c r="E16" s="20">
        <v>10</v>
      </c>
      <c r="F16" s="103" t="s">
        <v>909</v>
      </c>
      <c r="G16" s="22"/>
      <c r="H16" s="103" t="s">
        <v>904</v>
      </c>
      <c r="I16" s="103"/>
      <c r="J16" s="85">
        <v>2</v>
      </c>
      <c r="K16" s="85">
        <v>2</v>
      </c>
      <c r="L16" s="85"/>
      <c r="M16" s="23" t="s">
        <v>883</v>
      </c>
      <c r="N16" s="22"/>
      <c r="O16" s="22"/>
      <c r="P16" s="22" t="s">
        <v>1684</v>
      </c>
      <c r="Q16" s="22" t="s">
        <v>1684</v>
      </c>
      <c r="R16" s="33">
        <v>35</v>
      </c>
      <c r="S16" s="23" t="s">
        <v>884</v>
      </c>
      <c r="T16" s="22"/>
      <c r="U16" s="22"/>
      <c r="V16" s="22" t="s">
        <v>1684</v>
      </c>
      <c r="W16" s="22" t="s">
        <v>1684</v>
      </c>
      <c r="X16" s="33">
        <v>34</v>
      </c>
      <c r="Y16" s="142" t="s">
        <v>870</v>
      </c>
      <c r="Z16" s="22"/>
      <c r="AA16" s="19"/>
      <c r="AB16" s="19"/>
      <c r="AC16" s="19"/>
      <c r="AD16" s="19"/>
      <c r="AE16" s="19"/>
      <c r="AF16" s="19"/>
      <c r="AG16" s="19"/>
      <c r="AH16" s="19"/>
      <c r="AI16" s="19"/>
    </row>
    <row r="17" spans="1:35" x14ac:dyDescent="0.3">
      <c r="A17" s="421">
        <v>12</v>
      </c>
      <c r="B17" s="48">
        <v>778</v>
      </c>
      <c r="C17" s="91" t="s">
        <v>540</v>
      </c>
      <c r="D17" s="301">
        <v>2021</v>
      </c>
      <c r="E17" s="20">
        <v>10</v>
      </c>
      <c r="F17" s="103" t="s">
        <v>909</v>
      </c>
      <c r="G17" s="22"/>
      <c r="H17" s="103" t="s">
        <v>905</v>
      </c>
      <c r="I17" s="103"/>
      <c r="J17" s="85">
        <v>2</v>
      </c>
      <c r="K17" s="85">
        <v>2</v>
      </c>
      <c r="L17" s="85"/>
      <c r="M17" s="23" t="s">
        <v>883</v>
      </c>
      <c r="N17" s="22"/>
      <c r="O17" s="22"/>
      <c r="P17" s="22" t="s">
        <v>1684</v>
      </c>
      <c r="Q17" s="22" t="s">
        <v>1684</v>
      </c>
      <c r="R17" s="33">
        <v>35</v>
      </c>
      <c r="S17" s="23" t="s">
        <v>884</v>
      </c>
      <c r="T17" s="22"/>
      <c r="U17" s="22"/>
      <c r="V17" s="22" t="s">
        <v>1684</v>
      </c>
      <c r="W17" s="22" t="s">
        <v>1684</v>
      </c>
      <c r="X17" s="33">
        <v>34</v>
      </c>
      <c r="Y17" s="142" t="s">
        <v>870</v>
      </c>
      <c r="Z17" s="22"/>
      <c r="AA17" s="19"/>
      <c r="AB17" s="19"/>
      <c r="AC17" s="19"/>
      <c r="AD17" s="19"/>
      <c r="AE17" s="19"/>
      <c r="AF17" s="19"/>
      <c r="AG17" s="19"/>
      <c r="AH17" s="19"/>
      <c r="AI17" s="19"/>
    </row>
    <row r="18" spans="1:35" x14ac:dyDescent="0.3">
      <c r="A18" s="421">
        <v>13</v>
      </c>
      <c r="B18" s="48">
        <v>778</v>
      </c>
      <c r="C18" s="91" t="s">
        <v>540</v>
      </c>
      <c r="D18" s="301">
        <v>2021</v>
      </c>
      <c r="E18" s="20">
        <v>10</v>
      </c>
      <c r="F18" s="103" t="s">
        <v>909</v>
      </c>
      <c r="G18" s="22"/>
      <c r="H18" s="103" t="s">
        <v>898</v>
      </c>
      <c r="I18" s="103"/>
      <c r="J18" s="85">
        <v>2</v>
      </c>
      <c r="K18" s="85">
        <v>2</v>
      </c>
      <c r="L18" s="85"/>
      <c r="M18" s="23" t="s">
        <v>883</v>
      </c>
      <c r="N18" s="22"/>
      <c r="O18" s="22"/>
      <c r="P18" s="22" t="s">
        <v>1684</v>
      </c>
      <c r="Q18" s="22" t="s">
        <v>1684</v>
      </c>
      <c r="R18" s="33">
        <v>35</v>
      </c>
      <c r="S18" s="23" t="s">
        <v>884</v>
      </c>
      <c r="T18" s="22"/>
      <c r="U18" s="22"/>
      <c r="V18" s="22" t="s">
        <v>1684</v>
      </c>
      <c r="W18" s="22" t="s">
        <v>1684</v>
      </c>
      <c r="X18" s="33">
        <v>34</v>
      </c>
      <c r="Y18" s="142" t="s">
        <v>870</v>
      </c>
      <c r="Z18" s="22"/>
      <c r="AA18" s="19"/>
      <c r="AB18" s="19"/>
      <c r="AC18" s="19"/>
      <c r="AD18" s="19"/>
      <c r="AE18" s="19"/>
      <c r="AF18" s="19"/>
      <c r="AG18" s="19"/>
      <c r="AH18" s="19"/>
      <c r="AI18" s="19"/>
    </row>
    <row r="19" spans="1:35" x14ac:dyDescent="0.3">
      <c r="A19" s="421">
        <v>14</v>
      </c>
      <c r="B19" s="48">
        <v>778</v>
      </c>
      <c r="C19" s="91" t="s">
        <v>540</v>
      </c>
      <c r="D19" s="301">
        <v>2021</v>
      </c>
      <c r="E19" s="20">
        <v>10</v>
      </c>
      <c r="F19" s="103" t="s">
        <v>909</v>
      </c>
      <c r="G19" s="22"/>
      <c r="H19" s="103" t="s">
        <v>906</v>
      </c>
      <c r="I19" s="103"/>
      <c r="J19" s="85">
        <v>2</v>
      </c>
      <c r="K19" s="85">
        <v>2</v>
      </c>
      <c r="L19" s="85"/>
      <c r="M19" s="23" t="s">
        <v>883</v>
      </c>
      <c r="N19" s="22"/>
      <c r="O19" s="22"/>
      <c r="P19" s="22" t="s">
        <v>1684</v>
      </c>
      <c r="Q19" s="22" t="s">
        <v>1684</v>
      </c>
      <c r="R19" s="33">
        <v>35</v>
      </c>
      <c r="S19" s="23" t="s">
        <v>884</v>
      </c>
      <c r="T19" s="22"/>
      <c r="U19" s="22"/>
      <c r="V19" s="22" t="s">
        <v>1684</v>
      </c>
      <c r="W19" s="22" t="s">
        <v>1684</v>
      </c>
      <c r="X19" s="33">
        <v>34</v>
      </c>
      <c r="Y19" s="142" t="s">
        <v>870</v>
      </c>
      <c r="Z19" s="22"/>
      <c r="AA19" s="19"/>
      <c r="AB19" s="19"/>
      <c r="AC19" s="19"/>
      <c r="AD19" s="19"/>
      <c r="AE19" s="19"/>
      <c r="AF19" s="19"/>
      <c r="AG19" s="19"/>
      <c r="AH19" s="19"/>
      <c r="AI19" s="19"/>
    </row>
    <row r="20" spans="1:35" x14ac:dyDescent="0.3">
      <c r="A20" s="421">
        <v>15</v>
      </c>
      <c r="B20" s="48">
        <v>778</v>
      </c>
      <c r="C20" s="91" t="s">
        <v>540</v>
      </c>
      <c r="D20" s="301">
        <v>2021</v>
      </c>
      <c r="E20" s="20">
        <v>10</v>
      </c>
      <c r="F20" s="103" t="s">
        <v>918</v>
      </c>
      <c r="G20" s="22"/>
      <c r="H20" s="103" t="s">
        <v>907</v>
      </c>
      <c r="I20" s="103"/>
      <c r="J20" s="85">
        <v>2</v>
      </c>
      <c r="K20" s="85">
        <v>3</v>
      </c>
      <c r="L20" s="85"/>
      <c r="M20" s="23" t="s">
        <v>883</v>
      </c>
      <c r="N20" s="22"/>
      <c r="O20" s="22"/>
      <c r="P20" s="22" t="s">
        <v>1684</v>
      </c>
      <c r="Q20" s="22" t="s">
        <v>1684</v>
      </c>
      <c r="R20" s="33">
        <v>35</v>
      </c>
      <c r="S20" s="23" t="s">
        <v>884</v>
      </c>
      <c r="T20" s="22"/>
      <c r="U20" s="22"/>
      <c r="V20" s="22" t="s">
        <v>1684</v>
      </c>
      <c r="W20" s="22" t="s">
        <v>1684</v>
      </c>
      <c r="X20" s="33">
        <v>34</v>
      </c>
      <c r="Y20" s="142" t="s">
        <v>870</v>
      </c>
      <c r="Z20" s="22"/>
      <c r="AA20" s="19"/>
      <c r="AB20" s="19"/>
      <c r="AC20" s="19"/>
      <c r="AD20" s="19"/>
      <c r="AE20" s="19"/>
      <c r="AF20" s="19"/>
      <c r="AG20" s="19"/>
      <c r="AH20" s="19"/>
      <c r="AI20" s="19"/>
    </row>
    <row r="21" spans="1:35" x14ac:dyDescent="0.3">
      <c r="A21" s="421">
        <v>16</v>
      </c>
      <c r="B21" s="48">
        <v>778</v>
      </c>
      <c r="C21" s="91" t="s">
        <v>540</v>
      </c>
      <c r="D21" s="301">
        <v>2021</v>
      </c>
      <c r="E21" s="20">
        <v>10</v>
      </c>
      <c r="F21" s="103" t="s">
        <v>918</v>
      </c>
      <c r="G21" s="22"/>
      <c r="H21" s="103" t="s">
        <v>903</v>
      </c>
      <c r="I21" s="103"/>
      <c r="J21" s="85">
        <v>2</v>
      </c>
      <c r="K21" s="85">
        <v>3</v>
      </c>
      <c r="L21" s="85"/>
      <c r="M21" s="23" t="s">
        <v>883</v>
      </c>
      <c r="N21" s="22"/>
      <c r="O21" s="22"/>
      <c r="P21" s="22" t="s">
        <v>1684</v>
      </c>
      <c r="Q21" s="22" t="s">
        <v>1684</v>
      </c>
      <c r="R21" s="33">
        <v>35</v>
      </c>
      <c r="S21" s="23" t="s">
        <v>884</v>
      </c>
      <c r="T21" s="22"/>
      <c r="U21" s="22"/>
      <c r="V21" s="22" t="s">
        <v>1684</v>
      </c>
      <c r="W21" s="22" t="s">
        <v>1684</v>
      </c>
      <c r="X21" s="33">
        <v>34</v>
      </c>
      <c r="Y21" s="142" t="s">
        <v>870</v>
      </c>
      <c r="Z21" s="22"/>
      <c r="AA21" s="19"/>
      <c r="AB21" s="19"/>
      <c r="AC21" s="19"/>
      <c r="AD21" s="19"/>
      <c r="AE21" s="19"/>
      <c r="AF21" s="19"/>
      <c r="AG21" s="19"/>
      <c r="AH21" s="19"/>
      <c r="AI21" s="19"/>
    </row>
    <row r="22" spans="1:35" x14ac:dyDescent="0.3">
      <c r="A22" s="421">
        <v>17</v>
      </c>
      <c r="B22" s="48">
        <v>778</v>
      </c>
      <c r="C22" s="91" t="s">
        <v>540</v>
      </c>
      <c r="D22" s="301">
        <v>2021</v>
      </c>
      <c r="E22" s="20">
        <v>10</v>
      </c>
      <c r="F22" s="103" t="s">
        <v>918</v>
      </c>
      <c r="G22" s="22"/>
      <c r="H22" s="103" t="s">
        <v>904</v>
      </c>
      <c r="I22" s="103"/>
      <c r="J22" s="85">
        <v>2</v>
      </c>
      <c r="K22" s="85">
        <v>3</v>
      </c>
      <c r="L22" s="85"/>
      <c r="M22" s="23" t="s">
        <v>883</v>
      </c>
      <c r="N22" s="22"/>
      <c r="O22" s="22"/>
      <c r="P22" s="22" t="s">
        <v>1684</v>
      </c>
      <c r="Q22" s="22" t="s">
        <v>1684</v>
      </c>
      <c r="R22" s="33">
        <v>35</v>
      </c>
      <c r="S22" s="23" t="s">
        <v>884</v>
      </c>
      <c r="T22" s="22"/>
      <c r="U22" s="22"/>
      <c r="V22" s="22" t="s">
        <v>1684</v>
      </c>
      <c r="W22" s="22" t="s">
        <v>1684</v>
      </c>
      <c r="X22" s="33">
        <v>34</v>
      </c>
      <c r="Y22" s="142" t="s">
        <v>870</v>
      </c>
      <c r="Z22" s="22"/>
      <c r="AA22" s="19"/>
      <c r="AB22" s="19"/>
      <c r="AC22" s="19"/>
      <c r="AD22" s="19"/>
      <c r="AE22" s="19"/>
      <c r="AF22" s="19"/>
      <c r="AG22" s="19"/>
      <c r="AH22" s="19"/>
      <c r="AI22" s="19"/>
    </row>
    <row r="23" spans="1:35" x14ac:dyDescent="0.3">
      <c r="A23" s="421">
        <v>18</v>
      </c>
      <c r="B23" s="48">
        <v>778</v>
      </c>
      <c r="C23" s="91" t="s">
        <v>540</v>
      </c>
      <c r="D23" s="301">
        <v>2021</v>
      </c>
      <c r="E23" s="20">
        <v>10</v>
      </c>
      <c r="F23" s="103" t="s">
        <v>918</v>
      </c>
      <c r="G23" s="22"/>
      <c r="H23" s="103" t="s">
        <v>905</v>
      </c>
      <c r="I23" s="103"/>
      <c r="J23" s="85">
        <v>2</v>
      </c>
      <c r="K23" s="85">
        <v>3</v>
      </c>
      <c r="L23" s="85"/>
      <c r="M23" s="23" t="s">
        <v>883</v>
      </c>
      <c r="N23" s="22"/>
      <c r="O23" s="22"/>
      <c r="P23" s="22" t="s">
        <v>1684</v>
      </c>
      <c r="Q23" s="22" t="s">
        <v>1684</v>
      </c>
      <c r="R23" s="33">
        <v>35</v>
      </c>
      <c r="S23" s="23" t="s">
        <v>884</v>
      </c>
      <c r="T23" s="22"/>
      <c r="U23" s="22"/>
      <c r="V23" s="22" t="s">
        <v>1684</v>
      </c>
      <c r="W23" s="22" t="s">
        <v>1684</v>
      </c>
      <c r="X23" s="33">
        <v>34</v>
      </c>
      <c r="Y23" s="142" t="s">
        <v>870</v>
      </c>
      <c r="Z23" s="22"/>
      <c r="AA23" s="19"/>
      <c r="AB23" s="19"/>
      <c r="AC23" s="19"/>
      <c r="AD23" s="19"/>
      <c r="AE23" s="19"/>
      <c r="AF23" s="19"/>
      <c r="AG23" s="19"/>
      <c r="AH23" s="19"/>
      <c r="AI23" s="19"/>
    </row>
    <row r="24" spans="1:35" x14ac:dyDescent="0.3">
      <c r="A24" s="421">
        <v>19</v>
      </c>
      <c r="B24" s="48">
        <v>778</v>
      </c>
      <c r="C24" s="91" t="s">
        <v>540</v>
      </c>
      <c r="D24" s="301">
        <v>2021</v>
      </c>
      <c r="E24" s="20">
        <v>10</v>
      </c>
      <c r="F24" s="103" t="s">
        <v>918</v>
      </c>
      <c r="G24" s="22"/>
      <c r="H24" s="103" t="s">
        <v>898</v>
      </c>
      <c r="I24" s="103"/>
      <c r="J24" s="85">
        <v>2</v>
      </c>
      <c r="K24" s="85">
        <v>3</v>
      </c>
      <c r="L24" s="85"/>
      <c r="M24" s="23" t="s">
        <v>883</v>
      </c>
      <c r="N24" s="22"/>
      <c r="O24" s="22"/>
      <c r="P24" s="22" t="s">
        <v>1684</v>
      </c>
      <c r="Q24" s="22" t="s">
        <v>1684</v>
      </c>
      <c r="R24" s="33">
        <v>35</v>
      </c>
      <c r="S24" s="23" t="s">
        <v>884</v>
      </c>
      <c r="T24" s="22"/>
      <c r="U24" s="22"/>
      <c r="V24" s="22" t="s">
        <v>1684</v>
      </c>
      <c r="W24" s="22" t="s">
        <v>1684</v>
      </c>
      <c r="X24" s="33">
        <v>34</v>
      </c>
      <c r="Y24" s="142" t="s">
        <v>870</v>
      </c>
      <c r="Z24" s="22"/>
      <c r="AA24" s="19"/>
      <c r="AB24" s="19"/>
      <c r="AC24" s="19"/>
      <c r="AD24" s="19"/>
      <c r="AE24" s="19"/>
      <c r="AF24" s="19"/>
      <c r="AG24" s="19"/>
      <c r="AH24" s="19"/>
      <c r="AI24" s="19"/>
    </row>
    <row r="25" spans="1:35" x14ac:dyDescent="0.3">
      <c r="A25" s="421">
        <v>20</v>
      </c>
      <c r="B25" s="48">
        <v>778</v>
      </c>
      <c r="C25" s="91" t="s">
        <v>540</v>
      </c>
      <c r="D25" s="301">
        <v>2021</v>
      </c>
      <c r="E25" s="20">
        <v>10</v>
      </c>
      <c r="F25" s="103" t="s">
        <v>918</v>
      </c>
      <c r="G25" s="22"/>
      <c r="H25" s="103" t="s">
        <v>906</v>
      </c>
      <c r="I25" s="103"/>
      <c r="J25" s="85">
        <v>2</v>
      </c>
      <c r="K25" s="85">
        <v>3</v>
      </c>
      <c r="L25" s="85"/>
      <c r="M25" s="23" t="s">
        <v>883</v>
      </c>
      <c r="N25" s="22"/>
      <c r="O25" s="22"/>
      <c r="P25" s="22" t="s">
        <v>1684</v>
      </c>
      <c r="Q25" s="22" t="s">
        <v>1684</v>
      </c>
      <c r="R25" s="33">
        <v>35</v>
      </c>
      <c r="S25" s="23" t="s">
        <v>884</v>
      </c>
      <c r="T25" s="22"/>
      <c r="U25" s="22"/>
      <c r="V25" s="22" t="s">
        <v>1684</v>
      </c>
      <c r="W25" s="22" t="s">
        <v>1684</v>
      </c>
      <c r="X25" s="33">
        <v>34</v>
      </c>
      <c r="Y25" s="142" t="s">
        <v>870</v>
      </c>
      <c r="Z25" s="22"/>
      <c r="AA25" s="19"/>
      <c r="AB25" s="19"/>
      <c r="AC25" s="19"/>
      <c r="AD25" s="19"/>
      <c r="AE25" s="19"/>
      <c r="AF25" s="19"/>
      <c r="AG25" s="19"/>
      <c r="AH25" s="19"/>
      <c r="AI25" s="19"/>
    </row>
    <row r="26" spans="1:35" x14ac:dyDescent="0.3">
      <c r="A26" s="421">
        <v>21</v>
      </c>
      <c r="B26" s="48">
        <v>778</v>
      </c>
      <c r="C26" s="91" t="s">
        <v>540</v>
      </c>
      <c r="D26" s="301">
        <v>2021</v>
      </c>
      <c r="E26" s="20">
        <v>10</v>
      </c>
      <c r="F26" s="103" t="s">
        <v>912</v>
      </c>
      <c r="G26" s="22"/>
      <c r="H26" s="22"/>
      <c r="I26" s="22"/>
      <c r="J26" s="85">
        <v>1</v>
      </c>
      <c r="K26" s="85">
        <v>3</v>
      </c>
      <c r="L26" s="85"/>
      <c r="M26" s="23" t="s">
        <v>883</v>
      </c>
      <c r="N26" s="22">
        <v>0</v>
      </c>
      <c r="O26" s="22">
        <v>35</v>
      </c>
      <c r="P26" s="22"/>
      <c r="Q26" s="22"/>
      <c r="R26" s="33"/>
      <c r="S26" s="23" t="s">
        <v>884</v>
      </c>
      <c r="T26" s="21">
        <v>0</v>
      </c>
      <c r="U26" s="22">
        <v>34</v>
      </c>
      <c r="V26" s="22"/>
      <c r="W26" s="22"/>
      <c r="X26" s="33"/>
      <c r="Y26" s="26" t="s">
        <v>708</v>
      </c>
      <c r="Z26" s="22"/>
      <c r="AA26" s="19"/>
      <c r="AB26" s="19"/>
      <c r="AC26" s="19"/>
      <c r="AD26" s="19"/>
      <c r="AE26" s="19"/>
      <c r="AF26" s="19"/>
      <c r="AG26" s="19"/>
      <c r="AH26" s="19"/>
      <c r="AI26" s="19"/>
    </row>
    <row r="27" spans="1:35" x14ac:dyDescent="0.3">
      <c r="A27" s="421">
        <v>22</v>
      </c>
      <c r="B27" s="48">
        <v>778</v>
      </c>
      <c r="C27" s="91" t="s">
        <v>540</v>
      </c>
      <c r="D27" s="301">
        <v>2021</v>
      </c>
      <c r="E27" s="20">
        <v>10</v>
      </c>
      <c r="F27" s="103" t="s">
        <v>913</v>
      </c>
      <c r="G27" s="22"/>
      <c r="H27" s="22"/>
      <c r="I27" s="22"/>
      <c r="J27" s="85">
        <v>1</v>
      </c>
      <c r="K27" s="85">
        <v>2</v>
      </c>
      <c r="L27" s="85"/>
      <c r="M27" s="23" t="s">
        <v>883</v>
      </c>
      <c r="N27" s="22">
        <v>0</v>
      </c>
      <c r="O27" s="22">
        <v>35</v>
      </c>
      <c r="P27" s="22"/>
      <c r="Q27" s="22"/>
      <c r="R27" s="33"/>
      <c r="S27" s="23" t="s">
        <v>884</v>
      </c>
      <c r="T27" s="21">
        <v>0</v>
      </c>
      <c r="U27" s="22">
        <v>34</v>
      </c>
      <c r="V27" s="22"/>
      <c r="W27" s="22"/>
      <c r="X27" s="33"/>
      <c r="Y27" s="26" t="s">
        <v>708</v>
      </c>
      <c r="Z27" s="22"/>
      <c r="AA27" s="19"/>
      <c r="AB27" s="19"/>
      <c r="AC27" s="19"/>
      <c r="AD27" s="19"/>
      <c r="AE27" s="19"/>
      <c r="AF27" s="19"/>
      <c r="AG27" s="19"/>
      <c r="AH27" s="19"/>
      <c r="AI27" s="19"/>
    </row>
    <row r="28" spans="1:35" x14ac:dyDescent="0.3">
      <c r="A28" s="421">
        <v>23</v>
      </c>
      <c r="B28" s="48">
        <v>778</v>
      </c>
      <c r="C28" s="91" t="s">
        <v>540</v>
      </c>
      <c r="D28" s="301">
        <v>2021</v>
      </c>
      <c r="E28" s="20">
        <v>10</v>
      </c>
      <c r="F28" s="103" t="s">
        <v>919</v>
      </c>
      <c r="G28" s="22"/>
      <c r="H28" s="22"/>
      <c r="I28" s="22"/>
      <c r="J28" s="352" t="s">
        <v>1584</v>
      </c>
      <c r="K28" s="85"/>
      <c r="L28" s="85"/>
      <c r="M28" s="23" t="s">
        <v>883</v>
      </c>
      <c r="N28" s="22">
        <v>0</v>
      </c>
      <c r="O28" s="22">
        <v>35</v>
      </c>
      <c r="P28" s="22"/>
      <c r="Q28" s="22"/>
      <c r="R28" s="33"/>
      <c r="S28" s="23" t="s">
        <v>884</v>
      </c>
      <c r="T28" s="21">
        <v>0</v>
      </c>
      <c r="U28" s="22">
        <v>34</v>
      </c>
      <c r="V28" s="22"/>
      <c r="W28" s="22"/>
      <c r="X28" s="33"/>
      <c r="Y28" s="26" t="s">
        <v>708</v>
      </c>
      <c r="Z28" s="22"/>
      <c r="AA28" s="19"/>
      <c r="AB28" s="19"/>
      <c r="AC28" s="19"/>
      <c r="AD28" s="19"/>
      <c r="AE28" s="19"/>
      <c r="AF28" s="19"/>
      <c r="AG28" s="19"/>
      <c r="AH28" s="19"/>
      <c r="AI28" s="19"/>
    </row>
    <row r="29" spans="1:35" x14ac:dyDescent="0.3">
      <c r="A29" s="421">
        <v>24</v>
      </c>
      <c r="B29" s="48">
        <v>778</v>
      </c>
      <c r="C29" s="91" t="s">
        <v>540</v>
      </c>
      <c r="D29" s="301">
        <v>2021</v>
      </c>
      <c r="E29" s="20">
        <v>10</v>
      </c>
      <c r="F29" s="103" t="s">
        <v>914</v>
      </c>
      <c r="G29" s="22"/>
      <c r="H29" s="22"/>
      <c r="I29" s="22"/>
      <c r="J29" s="85">
        <v>1</v>
      </c>
      <c r="K29" s="85">
        <v>4</v>
      </c>
      <c r="L29" s="85"/>
      <c r="M29" s="23" t="s">
        <v>883</v>
      </c>
      <c r="N29" s="22">
        <v>0</v>
      </c>
      <c r="O29" s="22">
        <v>35</v>
      </c>
      <c r="P29" s="22"/>
      <c r="Q29" s="22"/>
      <c r="R29" s="33"/>
      <c r="S29" s="23" t="s">
        <v>884</v>
      </c>
      <c r="T29" s="21">
        <v>0</v>
      </c>
      <c r="U29" s="22">
        <v>34</v>
      </c>
      <c r="V29" s="22"/>
      <c r="W29" s="22"/>
      <c r="X29" s="33"/>
      <c r="Y29" s="26" t="s">
        <v>708</v>
      </c>
      <c r="Z29" s="22"/>
    </row>
    <row r="30" spans="1:35" x14ac:dyDescent="0.3">
      <c r="A30" s="421">
        <v>25</v>
      </c>
      <c r="B30" s="48">
        <v>778</v>
      </c>
      <c r="C30" s="91" t="s">
        <v>1698</v>
      </c>
      <c r="D30" s="301">
        <v>2021</v>
      </c>
      <c r="E30" s="20">
        <v>10</v>
      </c>
      <c r="F30" s="103" t="s">
        <v>915</v>
      </c>
      <c r="G30" s="22"/>
      <c r="H30" s="22"/>
      <c r="I30" s="22"/>
      <c r="J30" s="85">
        <v>1</v>
      </c>
      <c r="K30" s="85">
        <v>5</v>
      </c>
      <c r="L30" s="85"/>
      <c r="M30" s="23" t="s">
        <v>883</v>
      </c>
      <c r="N30" s="22">
        <v>0</v>
      </c>
      <c r="O30" s="22">
        <v>35</v>
      </c>
      <c r="P30" s="22"/>
      <c r="Q30" s="22"/>
      <c r="R30" s="33"/>
      <c r="S30" s="23" t="s">
        <v>884</v>
      </c>
      <c r="T30" s="21">
        <v>0</v>
      </c>
      <c r="U30" s="22">
        <v>34</v>
      </c>
      <c r="V30" s="22"/>
      <c r="W30" s="22"/>
      <c r="X30" s="33"/>
      <c r="Y30" s="26" t="s">
        <v>708</v>
      </c>
      <c r="Z30" s="22"/>
      <c r="AA30" s="19"/>
      <c r="AB30" s="19"/>
      <c r="AC30" s="19"/>
      <c r="AD30" s="19"/>
      <c r="AE30" s="19"/>
      <c r="AF30" s="19"/>
      <c r="AG30" s="19"/>
      <c r="AH30" s="19"/>
      <c r="AI30" s="19"/>
    </row>
    <row r="31" spans="1:35" x14ac:dyDescent="0.3">
      <c r="A31" s="421">
        <v>26</v>
      </c>
      <c r="B31" s="204">
        <v>778</v>
      </c>
      <c r="C31" s="84" t="s">
        <v>540</v>
      </c>
      <c r="D31" s="197">
        <v>2021</v>
      </c>
      <c r="E31" s="41">
        <v>10</v>
      </c>
      <c r="F31" s="95" t="s">
        <v>916</v>
      </c>
      <c r="G31" s="21"/>
      <c r="H31" s="21"/>
      <c r="I31" s="21"/>
      <c r="J31" s="32">
        <v>1</v>
      </c>
      <c r="K31" s="32">
        <v>5</v>
      </c>
      <c r="L31" s="32"/>
      <c r="M31" s="34" t="s">
        <v>883</v>
      </c>
      <c r="N31" s="21">
        <v>0</v>
      </c>
      <c r="O31" s="21">
        <v>35</v>
      </c>
      <c r="P31" s="21"/>
      <c r="Q31" s="21"/>
      <c r="R31" s="24"/>
      <c r="S31" s="34" t="s">
        <v>884</v>
      </c>
      <c r="T31" s="21">
        <v>0</v>
      </c>
      <c r="U31" s="21">
        <v>34</v>
      </c>
      <c r="V31" s="21"/>
      <c r="W31" s="21"/>
      <c r="X31" s="24"/>
      <c r="Y31" s="26" t="s">
        <v>708</v>
      </c>
      <c r="Z31" s="21"/>
      <c r="AA31" s="19"/>
      <c r="AB31" s="19"/>
      <c r="AC31" s="19"/>
      <c r="AD31" s="19"/>
      <c r="AE31" s="19"/>
      <c r="AF31" s="19"/>
      <c r="AG31" s="19"/>
      <c r="AH31" s="19"/>
      <c r="AI31" s="19"/>
    </row>
    <row r="32" spans="1:35" ht="17.25" thickBot="1" x14ac:dyDescent="0.35">
      <c r="A32" s="421">
        <v>27</v>
      </c>
      <c r="B32" s="64">
        <v>778</v>
      </c>
      <c r="C32" s="94" t="s">
        <v>540</v>
      </c>
      <c r="D32" s="302">
        <v>2021</v>
      </c>
      <c r="E32" s="62">
        <v>10</v>
      </c>
      <c r="F32" s="144" t="s">
        <v>917</v>
      </c>
      <c r="G32" s="65"/>
      <c r="H32" s="226"/>
      <c r="I32" s="65"/>
      <c r="J32" s="87">
        <v>1</v>
      </c>
      <c r="K32" s="87">
        <v>2</v>
      </c>
      <c r="L32" s="87"/>
      <c r="M32" s="66" t="s">
        <v>883</v>
      </c>
      <c r="N32" s="65">
        <v>0</v>
      </c>
      <c r="O32" s="65">
        <v>35</v>
      </c>
      <c r="P32" s="65"/>
      <c r="Q32" s="65"/>
      <c r="R32" s="67"/>
      <c r="S32" s="66" t="s">
        <v>884</v>
      </c>
      <c r="T32" s="29">
        <v>0</v>
      </c>
      <c r="U32" s="65">
        <v>34</v>
      </c>
      <c r="V32" s="65"/>
      <c r="W32" s="65"/>
      <c r="X32" s="67"/>
      <c r="Y32" s="36" t="s">
        <v>708</v>
      </c>
      <c r="Z32" s="65"/>
      <c r="AA32" s="19"/>
      <c r="AB32" s="19"/>
      <c r="AC32" s="19"/>
      <c r="AD32" s="19"/>
      <c r="AE32" s="19"/>
      <c r="AF32" s="19"/>
      <c r="AG32" s="19"/>
      <c r="AH32" s="19"/>
      <c r="AI32" s="19"/>
    </row>
    <row r="33" spans="1:35" x14ac:dyDescent="0.3">
      <c r="A33" s="421">
        <v>28</v>
      </c>
      <c r="B33" s="48">
        <v>5</v>
      </c>
      <c r="C33" s="90" t="s">
        <v>542</v>
      </c>
      <c r="D33" s="91">
        <v>2019</v>
      </c>
      <c r="E33" s="20">
        <v>10</v>
      </c>
      <c r="F33" s="386" t="s">
        <v>955</v>
      </c>
      <c r="G33" s="22"/>
      <c r="H33" s="225"/>
      <c r="I33" s="22"/>
      <c r="J33" s="85" t="s">
        <v>708</v>
      </c>
      <c r="K33" s="85"/>
      <c r="L33" s="85"/>
      <c r="M33" s="23" t="s">
        <v>921</v>
      </c>
      <c r="N33" s="22">
        <v>25</v>
      </c>
      <c r="O33" s="22">
        <v>42</v>
      </c>
      <c r="P33" s="22"/>
      <c r="Q33" s="22"/>
      <c r="R33" s="33"/>
      <c r="S33" s="23" t="s">
        <v>922</v>
      </c>
      <c r="T33" s="22">
        <v>23</v>
      </c>
      <c r="U33" s="22">
        <v>43</v>
      </c>
      <c r="V33" s="22"/>
      <c r="W33" s="22"/>
      <c r="X33" s="33"/>
      <c r="Y33" s="113">
        <v>0.57499999999999996</v>
      </c>
      <c r="Z33" s="22"/>
      <c r="AA33" s="19"/>
      <c r="AB33" s="19"/>
      <c r="AC33" s="19"/>
      <c r="AD33" s="19"/>
      <c r="AE33" s="19"/>
      <c r="AF33" s="19"/>
      <c r="AG33" s="19"/>
      <c r="AH33" s="19"/>
      <c r="AI33" s="19"/>
    </row>
    <row r="34" spans="1:35" x14ac:dyDescent="0.3">
      <c r="A34" s="421">
        <v>29</v>
      </c>
      <c r="B34" s="48">
        <v>5</v>
      </c>
      <c r="C34" s="90" t="s">
        <v>1699</v>
      </c>
      <c r="D34" s="91">
        <v>2019</v>
      </c>
      <c r="E34" s="20">
        <v>10</v>
      </c>
      <c r="F34" s="22" t="s">
        <v>956</v>
      </c>
      <c r="G34" s="22"/>
      <c r="H34" s="22" t="s">
        <v>960</v>
      </c>
      <c r="I34" s="22"/>
      <c r="J34" s="85">
        <v>1</v>
      </c>
      <c r="K34" s="85">
        <v>1</v>
      </c>
      <c r="L34" s="85"/>
      <c r="M34" s="23" t="s">
        <v>921</v>
      </c>
      <c r="N34" s="22">
        <v>6</v>
      </c>
      <c r="O34" s="22">
        <v>42</v>
      </c>
      <c r="P34" s="22"/>
      <c r="Q34" s="22"/>
      <c r="R34" s="33"/>
      <c r="S34" s="23" t="s">
        <v>922</v>
      </c>
      <c r="T34" s="22">
        <v>7</v>
      </c>
      <c r="U34" s="22">
        <v>43</v>
      </c>
      <c r="V34" s="22"/>
      <c r="W34" s="22"/>
      <c r="X34" s="33"/>
      <c r="Y34" s="142">
        <v>0.79900000000000004</v>
      </c>
      <c r="Z34" s="22"/>
      <c r="AA34" s="19"/>
      <c r="AB34" s="19"/>
      <c r="AC34" s="19"/>
      <c r="AD34" s="19"/>
      <c r="AE34" s="19"/>
      <c r="AF34" s="19"/>
      <c r="AG34" s="19"/>
      <c r="AH34" s="19"/>
      <c r="AI34" s="19"/>
    </row>
    <row r="35" spans="1:35" x14ac:dyDescent="0.3">
      <c r="A35" s="421">
        <v>30</v>
      </c>
      <c r="B35" s="48">
        <v>5</v>
      </c>
      <c r="C35" s="90" t="s">
        <v>542</v>
      </c>
      <c r="D35" s="91">
        <v>2019</v>
      </c>
      <c r="E35" s="20">
        <v>10</v>
      </c>
      <c r="F35" s="386" t="s">
        <v>957</v>
      </c>
      <c r="G35" s="22"/>
      <c r="H35" s="22"/>
      <c r="I35" s="22"/>
      <c r="J35" s="85" t="s">
        <v>708</v>
      </c>
      <c r="K35" s="85"/>
      <c r="L35" s="85"/>
      <c r="M35" s="23" t="s">
        <v>921</v>
      </c>
      <c r="N35" s="22">
        <v>14</v>
      </c>
      <c r="O35" s="22">
        <v>42</v>
      </c>
      <c r="P35" s="22"/>
      <c r="Q35" s="22"/>
      <c r="R35" s="33"/>
      <c r="S35" s="23" t="s">
        <v>922</v>
      </c>
      <c r="T35" s="22">
        <v>9</v>
      </c>
      <c r="U35" s="22">
        <v>43</v>
      </c>
      <c r="V35" s="22"/>
      <c r="W35" s="22"/>
      <c r="X35" s="33"/>
      <c r="Y35" s="142">
        <v>0.19800000000000001</v>
      </c>
      <c r="Z35" s="22"/>
      <c r="AA35" s="19"/>
      <c r="AB35" s="19"/>
      <c r="AC35" s="19"/>
      <c r="AD35" s="19"/>
      <c r="AE35" s="19"/>
      <c r="AF35" s="19"/>
      <c r="AG35" s="19"/>
      <c r="AH35" s="19"/>
      <c r="AI35" s="19"/>
    </row>
    <row r="36" spans="1:35" x14ac:dyDescent="0.3">
      <c r="A36" s="421">
        <v>31</v>
      </c>
      <c r="B36" s="48">
        <v>5</v>
      </c>
      <c r="C36" s="90" t="s">
        <v>542</v>
      </c>
      <c r="D36" s="91">
        <v>2019</v>
      </c>
      <c r="E36" s="41">
        <v>10</v>
      </c>
      <c r="F36" s="21" t="s">
        <v>958</v>
      </c>
      <c r="G36" s="21"/>
      <c r="H36" s="21"/>
      <c r="I36" s="21"/>
      <c r="J36" s="32">
        <v>1</v>
      </c>
      <c r="K36" s="32">
        <v>1</v>
      </c>
      <c r="L36" s="32"/>
      <c r="M36" s="23" t="s">
        <v>921</v>
      </c>
      <c r="N36" s="21">
        <v>3</v>
      </c>
      <c r="O36" s="22">
        <v>42</v>
      </c>
      <c r="P36" s="21"/>
      <c r="Q36" s="21"/>
      <c r="R36" s="24"/>
      <c r="S36" s="23" t="s">
        <v>922</v>
      </c>
      <c r="T36" s="21">
        <v>1</v>
      </c>
      <c r="U36" s="22">
        <v>43</v>
      </c>
      <c r="V36" s="21"/>
      <c r="W36" s="21"/>
      <c r="X36" s="24"/>
      <c r="Y36" s="127">
        <v>0.36</v>
      </c>
      <c r="Z36" s="21"/>
      <c r="AA36" s="19"/>
      <c r="AB36" s="19"/>
      <c r="AC36" s="19"/>
      <c r="AD36" s="19"/>
      <c r="AE36" s="19"/>
      <c r="AF36" s="19"/>
      <c r="AG36" s="19"/>
      <c r="AH36" s="19"/>
      <c r="AI36" s="19"/>
    </row>
    <row r="37" spans="1:35" ht="17.25" thickBot="1" x14ac:dyDescent="0.35">
      <c r="A37" s="421">
        <v>32</v>
      </c>
      <c r="B37" s="257">
        <v>5</v>
      </c>
      <c r="C37" s="88" t="s">
        <v>542</v>
      </c>
      <c r="D37" s="28">
        <v>2019</v>
      </c>
      <c r="E37" s="52">
        <v>10</v>
      </c>
      <c r="F37" s="374" t="s">
        <v>959</v>
      </c>
      <c r="G37" s="29"/>
      <c r="H37" s="29"/>
      <c r="I37" s="29"/>
      <c r="J37" s="35">
        <v>1</v>
      </c>
      <c r="K37" s="35">
        <v>1</v>
      </c>
      <c r="L37" s="35"/>
      <c r="M37" s="36" t="s">
        <v>921</v>
      </c>
      <c r="N37" s="29">
        <v>6</v>
      </c>
      <c r="O37" s="29">
        <v>42</v>
      </c>
      <c r="P37" s="224"/>
      <c r="Q37" s="29"/>
      <c r="R37" s="30"/>
      <c r="S37" s="36" t="s">
        <v>922</v>
      </c>
      <c r="T37" s="29">
        <v>3</v>
      </c>
      <c r="U37" s="29">
        <v>43</v>
      </c>
      <c r="V37" s="29"/>
      <c r="W37" s="29"/>
      <c r="X37" s="30"/>
      <c r="Y37" s="173">
        <v>0.313</v>
      </c>
      <c r="Z37" s="65"/>
      <c r="AA37" s="19"/>
      <c r="AB37" s="19"/>
      <c r="AC37" s="19"/>
      <c r="AD37" s="19"/>
      <c r="AE37" s="19"/>
      <c r="AF37" s="19"/>
      <c r="AG37" s="19"/>
      <c r="AH37" s="19"/>
      <c r="AI37" s="19"/>
    </row>
    <row r="38" spans="1:35" x14ac:dyDescent="0.3">
      <c r="A38" s="421">
        <v>33</v>
      </c>
      <c r="B38" s="48">
        <v>90</v>
      </c>
      <c r="C38" s="90" t="s">
        <v>1701</v>
      </c>
      <c r="D38" s="91">
        <v>2018</v>
      </c>
      <c r="E38" s="20">
        <v>10</v>
      </c>
      <c r="F38" s="22" t="s">
        <v>980</v>
      </c>
      <c r="G38" s="22"/>
      <c r="H38" s="22"/>
      <c r="I38" s="22"/>
      <c r="J38" s="85">
        <v>2</v>
      </c>
      <c r="K38" s="85">
        <v>2</v>
      </c>
      <c r="L38" s="85"/>
      <c r="M38" s="17" t="s">
        <v>19</v>
      </c>
      <c r="N38" s="22">
        <v>2</v>
      </c>
      <c r="O38" s="22">
        <v>53</v>
      </c>
      <c r="P38" s="22"/>
      <c r="Q38" s="22"/>
      <c r="R38" s="33"/>
      <c r="S38" s="17" t="s">
        <v>962</v>
      </c>
      <c r="T38" s="22">
        <v>6</v>
      </c>
      <c r="U38" s="22">
        <v>46</v>
      </c>
      <c r="V38" s="22"/>
      <c r="W38" s="22"/>
      <c r="X38" s="33"/>
      <c r="Y38" s="112">
        <v>0.09</v>
      </c>
      <c r="Z38" s="22"/>
      <c r="AA38" s="19"/>
      <c r="AB38" s="19"/>
      <c r="AC38" s="19"/>
      <c r="AD38" s="19"/>
      <c r="AE38" s="19"/>
      <c r="AF38" s="19"/>
      <c r="AG38" s="19"/>
      <c r="AH38" s="19"/>
      <c r="AI38" s="19"/>
    </row>
    <row r="39" spans="1:35" x14ac:dyDescent="0.3">
      <c r="A39" s="421">
        <v>34</v>
      </c>
      <c r="B39" s="48">
        <v>90</v>
      </c>
      <c r="C39" s="90" t="s">
        <v>1701</v>
      </c>
      <c r="D39" s="91">
        <v>2018</v>
      </c>
      <c r="E39" s="20">
        <v>10</v>
      </c>
      <c r="F39" s="103" t="s">
        <v>990</v>
      </c>
      <c r="G39" s="22"/>
      <c r="H39" s="22"/>
      <c r="I39" s="25"/>
      <c r="J39" s="104">
        <v>2</v>
      </c>
      <c r="K39" s="104">
        <v>4</v>
      </c>
      <c r="L39" s="104"/>
      <c r="M39" s="23" t="s">
        <v>19</v>
      </c>
      <c r="N39" s="22">
        <v>2</v>
      </c>
      <c r="O39" s="22">
        <v>53</v>
      </c>
      <c r="P39" s="22"/>
      <c r="Q39" s="22"/>
      <c r="R39" s="33"/>
      <c r="S39" s="23" t="s">
        <v>991</v>
      </c>
      <c r="T39" s="22">
        <v>1</v>
      </c>
      <c r="U39" s="22">
        <v>46</v>
      </c>
      <c r="V39" s="22"/>
      <c r="W39" s="22"/>
      <c r="X39" s="33"/>
      <c r="Y39" s="142" t="s">
        <v>1630</v>
      </c>
      <c r="Z39" s="39"/>
      <c r="AA39" s="19"/>
      <c r="AB39" s="19"/>
      <c r="AC39" s="19"/>
      <c r="AD39" s="19"/>
      <c r="AE39" s="19"/>
      <c r="AF39" s="19"/>
      <c r="AG39" s="19"/>
      <c r="AH39" s="19"/>
      <c r="AI39" s="19"/>
    </row>
    <row r="40" spans="1:35" x14ac:dyDescent="0.3">
      <c r="A40" s="421">
        <v>35</v>
      </c>
      <c r="B40" s="48">
        <v>90</v>
      </c>
      <c r="C40" s="90" t="s">
        <v>1701</v>
      </c>
      <c r="D40" s="91">
        <v>2018</v>
      </c>
      <c r="E40" s="20">
        <v>10</v>
      </c>
      <c r="F40" s="22" t="s">
        <v>992</v>
      </c>
      <c r="G40" s="22"/>
      <c r="H40" s="22"/>
      <c r="I40" s="25"/>
      <c r="J40" s="104">
        <v>2</v>
      </c>
      <c r="K40" s="104">
        <v>7</v>
      </c>
      <c r="L40" s="104"/>
      <c r="M40" s="23" t="s">
        <v>19</v>
      </c>
      <c r="N40" s="22">
        <v>5</v>
      </c>
      <c r="O40" s="22">
        <v>53</v>
      </c>
      <c r="P40" s="22"/>
      <c r="Q40" s="22"/>
      <c r="R40" s="33"/>
      <c r="S40" s="23" t="s">
        <v>991</v>
      </c>
      <c r="T40" s="22">
        <v>5</v>
      </c>
      <c r="U40" s="22">
        <v>46</v>
      </c>
      <c r="V40" s="22"/>
      <c r="W40" s="22"/>
      <c r="X40" s="33"/>
      <c r="Y40" s="142" t="s">
        <v>1630</v>
      </c>
      <c r="Z40" s="39"/>
      <c r="AA40" s="19"/>
      <c r="AB40" s="19"/>
      <c r="AC40" s="19"/>
      <c r="AD40" s="19"/>
      <c r="AE40" s="19"/>
      <c r="AF40" s="19"/>
      <c r="AG40" s="19"/>
      <c r="AH40" s="19"/>
      <c r="AI40" s="19"/>
    </row>
    <row r="41" spans="1:35" x14ac:dyDescent="0.3">
      <c r="A41" s="421">
        <v>36</v>
      </c>
      <c r="B41" s="48">
        <v>90</v>
      </c>
      <c r="C41" s="90" t="s">
        <v>1701</v>
      </c>
      <c r="D41" s="91">
        <v>2018</v>
      </c>
      <c r="E41" s="20">
        <v>10</v>
      </c>
      <c r="F41" s="22" t="s">
        <v>993</v>
      </c>
      <c r="G41" s="22"/>
      <c r="H41" s="22"/>
      <c r="I41" s="25"/>
      <c r="J41" s="104">
        <v>1</v>
      </c>
      <c r="K41" s="104">
        <v>2</v>
      </c>
      <c r="L41" s="104"/>
      <c r="M41" s="23" t="s">
        <v>19</v>
      </c>
      <c r="N41" s="22">
        <v>10</v>
      </c>
      <c r="O41" s="22">
        <v>53</v>
      </c>
      <c r="P41" s="22"/>
      <c r="Q41" s="22"/>
      <c r="R41" s="33"/>
      <c r="S41" s="23" t="s">
        <v>991</v>
      </c>
      <c r="T41" s="22">
        <v>3</v>
      </c>
      <c r="U41" s="22">
        <v>46</v>
      </c>
      <c r="V41" s="22"/>
      <c r="W41" s="22"/>
      <c r="X41" s="33"/>
      <c r="Y41" s="112">
        <v>8.3000000000000004E-2</v>
      </c>
      <c r="Z41" s="22"/>
      <c r="AA41" s="19"/>
      <c r="AB41" s="19"/>
      <c r="AC41" s="19"/>
      <c r="AD41" s="19"/>
      <c r="AE41" s="19"/>
      <c r="AF41" s="19"/>
      <c r="AG41" s="19"/>
      <c r="AH41" s="19"/>
      <c r="AI41" s="19"/>
    </row>
    <row r="42" spans="1:35" x14ac:dyDescent="0.3">
      <c r="A42" s="421">
        <v>37</v>
      </c>
      <c r="B42" s="204">
        <v>90</v>
      </c>
      <c r="C42" s="83" t="s">
        <v>544</v>
      </c>
      <c r="D42" s="84">
        <v>2018</v>
      </c>
      <c r="E42" s="41">
        <v>10</v>
      </c>
      <c r="F42" s="21" t="s">
        <v>994</v>
      </c>
      <c r="G42" s="21"/>
      <c r="H42" s="21"/>
      <c r="I42" s="47"/>
      <c r="J42" s="168">
        <v>1</v>
      </c>
      <c r="K42" s="168"/>
      <c r="L42" s="168"/>
      <c r="M42" s="23" t="s">
        <v>19</v>
      </c>
      <c r="N42" s="21">
        <v>10</v>
      </c>
      <c r="O42" s="22">
        <v>53</v>
      </c>
      <c r="P42" s="21"/>
      <c r="Q42" s="21"/>
      <c r="R42" s="24"/>
      <c r="S42" s="23" t="s">
        <v>991</v>
      </c>
      <c r="T42" s="21">
        <v>3</v>
      </c>
      <c r="U42" s="22">
        <v>46</v>
      </c>
      <c r="V42" s="21"/>
      <c r="W42" s="21"/>
      <c r="X42" s="24"/>
      <c r="Y42" s="305" t="s">
        <v>1630</v>
      </c>
      <c r="Z42" s="21"/>
      <c r="AA42" s="19"/>
      <c r="AB42" s="19"/>
      <c r="AC42" s="19"/>
      <c r="AD42" s="19"/>
      <c r="AE42" s="19"/>
      <c r="AF42" s="19"/>
      <c r="AG42" s="19"/>
      <c r="AH42" s="19"/>
      <c r="AI42" s="19"/>
    </row>
    <row r="43" spans="1:35" ht="17.25" thickBot="1" x14ac:dyDescent="0.35">
      <c r="A43" s="421">
        <v>38</v>
      </c>
      <c r="B43" s="64">
        <v>90</v>
      </c>
      <c r="C43" s="93" t="s">
        <v>544</v>
      </c>
      <c r="D43" s="94">
        <v>2018</v>
      </c>
      <c r="E43" s="62">
        <v>10</v>
      </c>
      <c r="F43" s="65" t="s">
        <v>995</v>
      </c>
      <c r="G43" s="65"/>
      <c r="H43" s="65"/>
      <c r="I43" s="86"/>
      <c r="J43" s="251">
        <v>1</v>
      </c>
      <c r="K43" s="232">
        <v>2</v>
      </c>
      <c r="L43" s="232"/>
      <c r="M43" s="36" t="s">
        <v>19</v>
      </c>
      <c r="N43" s="29">
        <v>0</v>
      </c>
      <c r="O43" s="29">
        <v>53</v>
      </c>
      <c r="P43" s="29"/>
      <c r="Q43" s="29"/>
      <c r="R43" s="30"/>
      <c r="S43" s="36" t="s">
        <v>991</v>
      </c>
      <c r="T43" s="29">
        <v>0</v>
      </c>
      <c r="U43" s="29">
        <v>46</v>
      </c>
      <c r="V43" s="65"/>
      <c r="W43" s="65"/>
      <c r="X43" s="67"/>
      <c r="Y43" s="143" t="s">
        <v>1627</v>
      </c>
      <c r="Z43" s="65"/>
      <c r="AA43" s="19"/>
      <c r="AB43" s="19"/>
      <c r="AC43" s="19"/>
      <c r="AD43" s="19"/>
      <c r="AE43" s="19"/>
      <c r="AF43" s="19"/>
      <c r="AG43" s="19"/>
      <c r="AH43" s="19"/>
      <c r="AI43" s="19"/>
    </row>
    <row r="44" spans="1:35" x14ac:dyDescent="0.3">
      <c r="A44" s="421">
        <v>39</v>
      </c>
      <c r="B44" s="48">
        <v>1343</v>
      </c>
      <c r="C44" s="90" t="s">
        <v>1702</v>
      </c>
      <c r="D44" s="90">
        <v>2017</v>
      </c>
      <c r="E44" s="20">
        <v>10</v>
      </c>
      <c r="F44" s="103" t="s">
        <v>1017</v>
      </c>
      <c r="G44" s="22"/>
      <c r="H44" s="22"/>
      <c r="I44" s="22"/>
      <c r="J44" s="85">
        <v>1</v>
      </c>
      <c r="K44" s="85">
        <v>2</v>
      </c>
      <c r="L44" s="85"/>
      <c r="M44" s="23" t="s">
        <v>996</v>
      </c>
      <c r="N44" s="22">
        <v>2</v>
      </c>
      <c r="O44" s="22">
        <v>47</v>
      </c>
      <c r="P44" s="22"/>
      <c r="Q44" s="99"/>
      <c r="R44" s="33"/>
      <c r="S44" s="17" t="s">
        <v>991</v>
      </c>
      <c r="T44" s="16">
        <v>2</v>
      </c>
      <c r="U44" s="16">
        <v>47</v>
      </c>
      <c r="V44" s="16"/>
      <c r="W44" s="16"/>
      <c r="X44" s="18"/>
      <c r="Y44" s="39">
        <v>0.08</v>
      </c>
      <c r="Z44" s="22"/>
    </row>
    <row r="45" spans="1:35" x14ac:dyDescent="0.3">
      <c r="A45" s="421">
        <v>40</v>
      </c>
      <c r="B45" s="48">
        <v>1343</v>
      </c>
      <c r="C45" s="90" t="s">
        <v>545</v>
      </c>
      <c r="D45" s="90">
        <v>2017</v>
      </c>
      <c r="E45" s="20">
        <v>10</v>
      </c>
      <c r="F45" s="103" t="s">
        <v>1626</v>
      </c>
      <c r="G45" s="22"/>
      <c r="H45" s="22"/>
      <c r="I45" s="25"/>
      <c r="J45" s="104">
        <v>1</v>
      </c>
      <c r="K45" s="104"/>
      <c r="L45" s="104"/>
      <c r="M45" s="23" t="s">
        <v>996</v>
      </c>
      <c r="N45" s="22">
        <v>2</v>
      </c>
      <c r="O45" s="22">
        <v>47</v>
      </c>
      <c r="P45" s="22"/>
      <c r="Q45" s="22"/>
      <c r="R45" s="33"/>
      <c r="S45" s="23" t="s">
        <v>991</v>
      </c>
      <c r="T45" s="22">
        <v>1</v>
      </c>
      <c r="U45" s="22">
        <v>47</v>
      </c>
      <c r="V45" s="22"/>
      <c r="W45" s="22"/>
      <c r="X45" s="33"/>
      <c r="Y45" s="142">
        <v>7.0000000000000007E-2</v>
      </c>
      <c r="Z45" s="22"/>
      <c r="AA45" s="19"/>
      <c r="AB45" s="19"/>
      <c r="AC45" s="19"/>
      <c r="AD45" s="19"/>
      <c r="AE45" s="19"/>
      <c r="AF45" s="19"/>
      <c r="AG45" s="19"/>
      <c r="AH45" s="19"/>
      <c r="AI45" s="19"/>
    </row>
    <row r="46" spans="1:35" x14ac:dyDescent="0.3">
      <c r="A46" s="421">
        <v>41</v>
      </c>
      <c r="B46" s="48">
        <v>1343</v>
      </c>
      <c r="C46" s="90" t="s">
        <v>545</v>
      </c>
      <c r="D46" s="90">
        <v>2017</v>
      </c>
      <c r="E46" s="20">
        <v>10</v>
      </c>
      <c r="F46" s="243" t="s">
        <v>1018</v>
      </c>
      <c r="G46" s="22"/>
      <c r="H46" s="22"/>
      <c r="I46" s="22"/>
      <c r="J46" s="85">
        <v>1</v>
      </c>
      <c r="K46" s="85">
        <v>2</v>
      </c>
      <c r="L46" s="85"/>
      <c r="M46" s="23" t="s">
        <v>996</v>
      </c>
      <c r="N46" s="22">
        <v>3</v>
      </c>
      <c r="O46" s="22">
        <v>47</v>
      </c>
      <c r="P46" s="22"/>
      <c r="Q46" s="22"/>
      <c r="R46" s="33"/>
      <c r="S46" s="23" t="s">
        <v>991</v>
      </c>
      <c r="T46" s="22">
        <v>5</v>
      </c>
      <c r="U46" s="22">
        <v>47</v>
      </c>
      <c r="V46" s="22"/>
      <c r="W46" s="22"/>
      <c r="X46" s="33"/>
      <c r="Y46" s="142">
        <v>0.06</v>
      </c>
      <c r="Z46" s="22"/>
      <c r="AA46" s="19"/>
      <c r="AB46" s="19"/>
      <c r="AC46" s="19"/>
      <c r="AD46" s="19"/>
      <c r="AE46" s="19"/>
      <c r="AF46" s="19"/>
      <c r="AG46" s="19"/>
      <c r="AH46" s="19"/>
      <c r="AI46" s="19"/>
    </row>
    <row r="47" spans="1:35" x14ac:dyDescent="0.3">
      <c r="A47" s="421">
        <v>42</v>
      </c>
      <c r="B47" s="48">
        <v>1343</v>
      </c>
      <c r="C47" s="90" t="s">
        <v>545</v>
      </c>
      <c r="D47" s="90">
        <v>2017</v>
      </c>
      <c r="E47" s="20">
        <v>10</v>
      </c>
      <c r="F47" s="390" t="s">
        <v>1019</v>
      </c>
      <c r="G47" s="22"/>
      <c r="H47" s="22"/>
      <c r="I47" s="25"/>
      <c r="J47" s="85">
        <v>1</v>
      </c>
      <c r="K47" s="85"/>
      <c r="L47" s="85"/>
      <c r="M47" s="23" t="s">
        <v>996</v>
      </c>
      <c r="N47" s="22">
        <v>1</v>
      </c>
      <c r="O47" s="22">
        <v>47</v>
      </c>
      <c r="P47" s="22"/>
      <c r="Q47" s="22"/>
      <c r="R47" s="33"/>
      <c r="S47" s="23" t="s">
        <v>991</v>
      </c>
      <c r="T47" s="22">
        <v>0</v>
      </c>
      <c r="U47" s="22">
        <v>47</v>
      </c>
      <c r="V47" s="22"/>
      <c r="W47" s="22"/>
      <c r="X47" s="33"/>
      <c r="Y47" s="39" t="s">
        <v>1630</v>
      </c>
      <c r="Z47" s="22"/>
      <c r="AA47" s="19"/>
      <c r="AB47" s="19"/>
      <c r="AC47" s="19"/>
      <c r="AD47" s="19"/>
      <c r="AE47" s="19"/>
      <c r="AF47" s="19"/>
      <c r="AG47" s="19"/>
      <c r="AH47" s="19"/>
    </row>
    <row r="48" spans="1:35" x14ac:dyDescent="0.3">
      <c r="A48" s="421">
        <v>43</v>
      </c>
      <c r="B48" s="48">
        <v>1343</v>
      </c>
      <c r="C48" s="90" t="s">
        <v>1702</v>
      </c>
      <c r="D48" s="90">
        <v>2017</v>
      </c>
      <c r="E48" s="20">
        <v>10</v>
      </c>
      <c r="F48" s="236" t="s">
        <v>1023</v>
      </c>
      <c r="G48" s="22"/>
      <c r="H48" s="22"/>
      <c r="I48" s="25"/>
      <c r="J48" s="85">
        <v>2</v>
      </c>
      <c r="K48" s="85">
        <v>2</v>
      </c>
      <c r="L48" s="85"/>
      <c r="M48" s="23" t="s">
        <v>996</v>
      </c>
      <c r="N48" s="22">
        <v>13</v>
      </c>
      <c r="O48" s="22">
        <v>47</v>
      </c>
      <c r="P48" s="22"/>
      <c r="Q48" s="22"/>
      <c r="R48" s="89"/>
      <c r="S48" s="23" t="s">
        <v>991</v>
      </c>
      <c r="T48" s="22">
        <v>21</v>
      </c>
      <c r="U48" s="22">
        <v>47</v>
      </c>
      <c r="V48" s="22"/>
      <c r="W48" s="22"/>
      <c r="X48" s="33"/>
      <c r="Y48" s="39" t="s">
        <v>1630</v>
      </c>
      <c r="Z48" s="22"/>
      <c r="AA48" s="19"/>
      <c r="AB48" s="19"/>
      <c r="AC48" s="19"/>
      <c r="AD48" s="19"/>
      <c r="AE48" s="19"/>
      <c r="AF48" s="19"/>
      <c r="AG48" s="19"/>
      <c r="AH48" s="19"/>
    </row>
    <row r="49" spans="1:35" x14ac:dyDescent="0.3">
      <c r="A49" s="421">
        <v>44</v>
      </c>
      <c r="B49" s="48">
        <v>1343</v>
      </c>
      <c r="C49" s="90" t="s">
        <v>545</v>
      </c>
      <c r="D49" s="90">
        <v>2017</v>
      </c>
      <c r="E49" s="20">
        <v>10</v>
      </c>
      <c r="F49" s="236" t="s">
        <v>1024</v>
      </c>
      <c r="G49" s="22"/>
      <c r="H49" s="22"/>
      <c r="I49" s="25"/>
      <c r="J49" s="85">
        <v>2</v>
      </c>
      <c r="K49" s="85">
        <v>2</v>
      </c>
      <c r="L49" s="85"/>
      <c r="M49" s="23" t="s">
        <v>996</v>
      </c>
      <c r="N49" s="22">
        <v>5</v>
      </c>
      <c r="O49" s="22">
        <v>47</v>
      </c>
      <c r="P49" s="22"/>
      <c r="Q49" s="22"/>
      <c r="R49" s="89"/>
      <c r="S49" s="23" t="s">
        <v>991</v>
      </c>
      <c r="T49" s="22">
        <v>11</v>
      </c>
      <c r="U49" s="22">
        <v>47</v>
      </c>
      <c r="V49" s="22"/>
      <c r="W49" s="22"/>
      <c r="X49" s="33"/>
      <c r="Y49" s="39" t="s">
        <v>1630</v>
      </c>
      <c r="Z49" s="22"/>
      <c r="AA49" s="19"/>
      <c r="AB49" s="19"/>
      <c r="AC49" s="19"/>
      <c r="AD49" s="19"/>
      <c r="AE49" s="19"/>
      <c r="AF49" s="19"/>
      <c r="AG49" s="19"/>
      <c r="AH49" s="19"/>
    </row>
    <row r="50" spans="1:35" x14ac:dyDescent="0.3">
      <c r="A50" s="421">
        <v>45</v>
      </c>
      <c r="B50" s="48">
        <v>1343</v>
      </c>
      <c r="C50" s="90" t="s">
        <v>545</v>
      </c>
      <c r="D50" s="90">
        <v>2017</v>
      </c>
      <c r="E50" s="20">
        <v>10</v>
      </c>
      <c r="F50" s="236" t="s">
        <v>1025</v>
      </c>
      <c r="G50" s="22"/>
      <c r="H50" s="22"/>
      <c r="I50" s="25" t="s">
        <v>1632</v>
      </c>
      <c r="J50" s="85">
        <v>2</v>
      </c>
      <c r="K50" s="85">
        <v>2</v>
      </c>
      <c r="L50" s="85"/>
      <c r="M50" s="23" t="s">
        <v>996</v>
      </c>
      <c r="N50" s="22"/>
      <c r="O50" s="22"/>
      <c r="P50" s="22" t="s">
        <v>1026</v>
      </c>
      <c r="Q50" s="22" t="s">
        <v>1027</v>
      </c>
      <c r="R50" s="89">
        <v>47</v>
      </c>
      <c r="S50" s="23" t="s">
        <v>991</v>
      </c>
      <c r="T50" s="22"/>
      <c r="U50" s="22"/>
      <c r="V50" s="22" t="s">
        <v>1028</v>
      </c>
      <c r="W50" s="22" t="s">
        <v>1029</v>
      </c>
      <c r="X50" s="33">
        <v>47</v>
      </c>
      <c r="Y50" s="39">
        <v>0.01</v>
      </c>
      <c r="Z50" s="22"/>
      <c r="AA50" s="19"/>
      <c r="AB50" s="19"/>
      <c r="AC50" s="19"/>
      <c r="AD50" s="19"/>
      <c r="AE50" s="19"/>
      <c r="AF50" s="19"/>
      <c r="AG50" s="19"/>
      <c r="AH50" s="19"/>
    </row>
    <row r="51" spans="1:35" x14ac:dyDescent="0.3">
      <c r="A51" s="421">
        <v>46</v>
      </c>
      <c r="B51" s="48">
        <v>1343</v>
      </c>
      <c r="C51" s="90" t="s">
        <v>545</v>
      </c>
      <c r="D51" s="90">
        <v>2017</v>
      </c>
      <c r="E51" s="20">
        <v>10</v>
      </c>
      <c r="F51" s="236" t="s">
        <v>1030</v>
      </c>
      <c r="G51" s="22"/>
      <c r="H51" s="22"/>
      <c r="I51" s="25"/>
      <c r="J51" s="85">
        <v>2</v>
      </c>
      <c r="K51" s="85">
        <v>8</v>
      </c>
      <c r="L51" s="85"/>
      <c r="M51" s="23" t="s">
        <v>996</v>
      </c>
      <c r="N51" s="22">
        <v>0</v>
      </c>
      <c r="O51" s="22">
        <v>47</v>
      </c>
      <c r="P51" s="22"/>
      <c r="Q51" s="22"/>
      <c r="R51" s="89"/>
      <c r="S51" s="23" t="s">
        <v>991</v>
      </c>
      <c r="T51" s="22" t="s">
        <v>1031</v>
      </c>
      <c r="U51" s="22" t="s">
        <v>1031</v>
      </c>
      <c r="V51" s="22"/>
      <c r="W51" s="22"/>
      <c r="X51" s="33"/>
      <c r="Y51" s="39" t="s">
        <v>1627</v>
      </c>
      <c r="Z51" s="22"/>
      <c r="AA51" s="19"/>
      <c r="AB51" s="19"/>
      <c r="AC51" s="19"/>
      <c r="AD51" s="19"/>
      <c r="AE51" s="19"/>
      <c r="AF51" s="19"/>
      <c r="AG51" s="19"/>
      <c r="AH51" s="19"/>
    </row>
    <row r="52" spans="1:35" x14ac:dyDescent="0.3">
      <c r="A52" s="421">
        <v>47</v>
      </c>
      <c r="B52" s="48">
        <v>1343</v>
      </c>
      <c r="C52" s="90" t="s">
        <v>1702</v>
      </c>
      <c r="D52" s="90">
        <v>2017</v>
      </c>
      <c r="E52" s="41">
        <v>10</v>
      </c>
      <c r="F52" s="306" t="s">
        <v>1020</v>
      </c>
      <c r="G52" s="21"/>
      <c r="H52" s="21"/>
      <c r="I52" s="47"/>
      <c r="J52" s="41">
        <v>1</v>
      </c>
      <c r="K52" s="41"/>
      <c r="L52" s="41"/>
      <c r="M52" s="23" t="s">
        <v>996</v>
      </c>
      <c r="N52" s="21">
        <v>0</v>
      </c>
      <c r="O52" s="22">
        <v>47</v>
      </c>
      <c r="P52" s="21"/>
      <c r="Q52" s="21"/>
      <c r="R52" s="21"/>
      <c r="S52" s="23" t="s">
        <v>991</v>
      </c>
      <c r="T52" s="21">
        <v>1</v>
      </c>
      <c r="U52" s="22">
        <v>47</v>
      </c>
      <c r="V52" s="21"/>
      <c r="W52" s="21"/>
      <c r="X52" s="24"/>
      <c r="Y52" s="26">
        <v>0.06</v>
      </c>
      <c r="Z52" s="21"/>
      <c r="AA52" s="19"/>
      <c r="AB52" s="19"/>
      <c r="AC52" s="19"/>
      <c r="AD52" s="19"/>
      <c r="AE52" s="19"/>
      <c r="AF52" s="19"/>
      <c r="AG52" s="19"/>
      <c r="AH52" s="19"/>
    </row>
    <row r="53" spans="1:35" x14ac:dyDescent="0.3">
      <c r="A53" s="421">
        <v>48</v>
      </c>
      <c r="B53" s="48">
        <v>1343</v>
      </c>
      <c r="C53" s="90" t="s">
        <v>1702</v>
      </c>
      <c r="D53" s="90">
        <v>2017</v>
      </c>
      <c r="E53" s="41">
        <v>10</v>
      </c>
      <c r="F53" s="306" t="s">
        <v>1021</v>
      </c>
      <c r="G53" s="21"/>
      <c r="H53" s="21"/>
      <c r="I53" s="47"/>
      <c r="J53" s="41">
        <v>2</v>
      </c>
      <c r="K53" s="41">
        <v>6</v>
      </c>
      <c r="L53" s="41"/>
      <c r="M53" s="23" t="s">
        <v>996</v>
      </c>
      <c r="N53" s="21">
        <v>0</v>
      </c>
      <c r="O53" s="22">
        <v>47</v>
      </c>
      <c r="P53" s="21"/>
      <c r="Q53" s="21"/>
      <c r="R53" s="21"/>
      <c r="S53" s="23" t="s">
        <v>991</v>
      </c>
      <c r="T53" s="21">
        <v>0</v>
      </c>
      <c r="U53" s="22">
        <v>47</v>
      </c>
      <c r="V53" s="21"/>
      <c r="W53" s="21"/>
      <c r="X53" s="24"/>
      <c r="Y53" s="26" t="s">
        <v>1627</v>
      </c>
      <c r="Z53" s="21"/>
      <c r="AA53" s="19"/>
      <c r="AB53" s="19"/>
      <c r="AC53" s="19"/>
      <c r="AD53" s="19"/>
      <c r="AE53" s="19"/>
      <c r="AF53" s="19"/>
      <c r="AG53" s="19"/>
      <c r="AH53" s="19"/>
    </row>
    <row r="54" spans="1:35" x14ac:dyDescent="0.3">
      <c r="A54" s="421">
        <v>49</v>
      </c>
      <c r="B54" s="48">
        <v>1343</v>
      </c>
      <c r="C54" s="90" t="s">
        <v>1702</v>
      </c>
      <c r="D54" s="90">
        <v>2017</v>
      </c>
      <c r="E54" s="41">
        <v>10</v>
      </c>
      <c r="F54" s="306" t="s">
        <v>1022</v>
      </c>
      <c r="G54" s="21"/>
      <c r="H54" s="21"/>
      <c r="I54" s="47"/>
      <c r="J54" s="41">
        <v>2</v>
      </c>
      <c r="K54" s="41">
        <v>5</v>
      </c>
      <c r="L54" s="41"/>
      <c r="M54" s="23" t="s">
        <v>996</v>
      </c>
      <c r="N54" s="21">
        <v>0</v>
      </c>
      <c r="O54" s="22">
        <v>47</v>
      </c>
      <c r="P54" s="21"/>
      <c r="Q54" s="21"/>
      <c r="R54" s="21"/>
      <c r="S54" s="23" t="s">
        <v>991</v>
      </c>
      <c r="T54" s="21">
        <v>0</v>
      </c>
      <c r="U54" s="22">
        <v>47</v>
      </c>
      <c r="V54" s="21"/>
      <c r="W54" s="21"/>
      <c r="X54" s="24"/>
      <c r="Y54" s="26" t="s">
        <v>1627</v>
      </c>
      <c r="Z54" s="21"/>
      <c r="AA54" s="19"/>
      <c r="AB54" s="19"/>
      <c r="AC54" s="19"/>
      <c r="AD54" s="19"/>
      <c r="AE54" s="19"/>
      <c r="AF54" s="19"/>
      <c r="AG54" s="19"/>
      <c r="AH54" s="19"/>
    </row>
    <row r="55" spans="1:35" ht="17.25" thickBot="1" x14ac:dyDescent="0.35">
      <c r="A55" s="421">
        <v>50</v>
      </c>
      <c r="B55" s="257">
        <v>1343</v>
      </c>
      <c r="C55" s="88" t="s">
        <v>545</v>
      </c>
      <c r="D55" s="88">
        <v>2017</v>
      </c>
      <c r="E55" s="52">
        <v>10</v>
      </c>
      <c r="F55" s="308" t="s">
        <v>1767</v>
      </c>
      <c r="G55" s="309"/>
      <c r="H55" s="29"/>
      <c r="I55" s="53"/>
      <c r="J55" s="35">
        <v>2</v>
      </c>
      <c r="K55" s="35">
        <v>7</v>
      </c>
      <c r="L55" s="35"/>
      <c r="M55" s="36" t="s">
        <v>996</v>
      </c>
      <c r="N55" s="29">
        <v>0</v>
      </c>
      <c r="O55" s="29">
        <v>47</v>
      </c>
      <c r="P55" s="29"/>
      <c r="Q55" s="29"/>
      <c r="R55" s="30"/>
      <c r="S55" s="36" t="s">
        <v>991</v>
      </c>
      <c r="T55" s="29">
        <v>0</v>
      </c>
      <c r="U55" s="29">
        <v>47</v>
      </c>
      <c r="V55" s="29"/>
      <c r="W55" s="29"/>
      <c r="X55" s="30"/>
      <c r="Y55" s="37" t="s">
        <v>1627</v>
      </c>
      <c r="Z55" s="29"/>
      <c r="AA55" s="19"/>
      <c r="AB55" s="19"/>
      <c r="AC55" s="19"/>
      <c r="AD55" s="19"/>
      <c r="AE55" s="19"/>
      <c r="AF55" s="19"/>
      <c r="AG55" s="19"/>
      <c r="AH55" s="19"/>
    </row>
    <row r="56" spans="1:35" x14ac:dyDescent="0.3">
      <c r="A56" s="421">
        <v>51</v>
      </c>
      <c r="B56" s="77">
        <v>4563</v>
      </c>
      <c r="C56" s="125" t="s">
        <v>580</v>
      </c>
      <c r="D56" s="101">
        <v>2015</v>
      </c>
      <c r="E56" s="20">
        <v>10</v>
      </c>
      <c r="F56" s="236" t="s">
        <v>1064</v>
      </c>
      <c r="G56" s="22"/>
      <c r="H56" s="22"/>
      <c r="I56" s="25"/>
      <c r="J56" s="85">
        <v>2</v>
      </c>
      <c r="K56" s="85">
        <v>7</v>
      </c>
      <c r="L56" s="85"/>
      <c r="M56" s="23" t="s">
        <v>19</v>
      </c>
      <c r="N56" s="22">
        <v>2</v>
      </c>
      <c r="O56" s="22">
        <v>39</v>
      </c>
      <c r="P56" s="22"/>
      <c r="Q56" s="22"/>
      <c r="R56" s="33"/>
      <c r="S56" s="23" t="s">
        <v>58</v>
      </c>
      <c r="T56" s="22">
        <v>1</v>
      </c>
      <c r="U56" s="22">
        <v>43</v>
      </c>
      <c r="V56" s="22"/>
      <c r="W56" s="22"/>
      <c r="X56" s="33"/>
      <c r="Y56" s="39">
        <v>0.46</v>
      </c>
      <c r="Z56" s="22"/>
      <c r="AA56" s="19"/>
      <c r="AB56" s="19"/>
      <c r="AC56" s="19"/>
      <c r="AD56" s="19"/>
      <c r="AE56" s="19"/>
      <c r="AF56" s="19"/>
      <c r="AG56" s="19"/>
      <c r="AH56" s="19"/>
      <c r="AI56" s="19"/>
    </row>
    <row r="57" spans="1:35" x14ac:dyDescent="0.3">
      <c r="A57" s="421">
        <v>52</v>
      </c>
      <c r="B57" s="77">
        <v>4563</v>
      </c>
      <c r="C57" s="125" t="s">
        <v>1056</v>
      </c>
      <c r="D57" s="101">
        <v>2015</v>
      </c>
      <c r="E57" s="20">
        <v>10</v>
      </c>
      <c r="F57" s="103" t="s">
        <v>1065</v>
      </c>
      <c r="G57" s="22"/>
      <c r="H57" s="22"/>
      <c r="I57" s="22"/>
      <c r="J57" s="85">
        <v>2</v>
      </c>
      <c r="K57" s="85">
        <v>4</v>
      </c>
      <c r="L57" s="85"/>
      <c r="M57" s="23" t="s">
        <v>19</v>
      </c>
      <c r="N57" s="22">
        <v>1</v>
      </c>
      <c r="O57" s="22">
        <v>39</v>
      </c>
      <c r="P57" s="22"/>
      <c r="Q57" s="22"/>
      <c r="R57" s="33"/>
      <c r="S57" s="23" t="s">
        <v>58</v>
      </c>
      <c r="T57" s="22">
        <v>0</v>
      </c>
      <c r="U57" s="22">
        <v>43</v>
      </c>
      <c r="V57" s="22"/>
      <c r="W57" s="22"/>
      <c r="X57" s="33"/>
      <c r="Y57" s="142" t="s">
        <v>1630</v>
      </c>
      <c r="Z57" s="22"/>
      <c r="AA57" s="19"/>
      <c r="AB57" s="19"/>
      <c r="AC57" s="19"/>
      <c r="AD57" s="19"/>
      <c r="AE57" s="19"/>
      <c r="AF57" s="19"/>
      <c r="AG57" s="19"/>
      <c r="AH57" s="19"/>
      <c r="AI57" s="19"/>
    </row>
    <row r="58" spans="1:35" x14ac:dyDescent="0.3">
      <c r="A58" s="421">
        <v>53</v>
      </c>
      <c r="B58" s="256">
        <v>4563</v>
      </c>
      <c r="C58" s="153" t="s">
        <v>1056</v>
      </c>
      <c r="D58" s="154">
        <v>2015</v>
      </c>
      <c r="E58" s="41">
        <v>10</v>
      </c>
      <c r="F58" s="376" t="s">
        <v>1066</v>
      </c>
      <c r="G58" s="21"/>
      <c r="H58" s="21"/>
      <c r="I58" s="47"/>
      <c r="J58" s="168">
        <v>2</v>
      </c>
      <c r="K58" s="168">
        <v>7</v>
      </c>
      <c r="L58" s="168"/>
      <c r="M58" s="34" t="s">
        <v>19</v>
      </c>
      <c r="N58" s="21">
        <v>0</v>
      </c>
      <c r="O58" s="21">
        <v>39</v>
      </c>
      <c r="P58" s="21"/>
      <c r="Q58" s="21"/>
      <c r="R58" s="24"/>
      <c r="S58" s="34" t="s">
        <v>58</v>
      </c>
      <c r="T58" s="21">
        <v>0</v>
      </c>
      <c r="U58" s="21">
        <v>43</v>
      </c>
      <c r="V58" s="21"/>
      <c r="W58" s="21"/>
      <c r="X58" s="24"/>
      <c r="Y58" s="127" t="s">
        <v>1627</v>
      </c>
      <c r="Z58" s="21"/>
      <c r="AA58" s="19"/>
      <c r="AB58" s="19"/>
      <c r="AC58" s="19"/>
      <c r="AD58" s="19"/>
      <c r="AE58" s="19"/>
      <c r="AF58" s="19"/>
      <c r="AG58" s="19"/>
      <c r="AH58" s="19"/>
      <c r="AI58" s="19"/>
    </row>
    <row r="59" spans="1:35" ht="17.25" thickBot="1" x14ac:dyDescent="0.35">
      <c r="A59" s="421">
        <v>54</v>
      </c>
      <c r="B59" s="156">
        <v>4563</v>
      </c>
      <c r="C59" s="169" t="s">
        <v>1056</v>
      </c>
      <c r="D59" s="170">
        <v>2015</v>
      </c>
      <c r="E59" s="157">
        <v>10</v>
      </c>
      <c r="F59" s="374" t="s">
        <v>1067</v>
      </c>
      <c r="G59" s="29"/>
      <c r="H59" s="29"/>
      <c r="I59" s="53"/>
      <c r="J59" s="145">
        <v>2</v>
      </c>
      <c r="K59" s="35">
        <v>6</v>
      </c>
      <c r="L59" s="35"/>
      <c r="M59" s="66" t="s">
        <v>19</v>
      </c>
      <c r="N59" s="29">
        <v>0</v>
      </c>
      <c r="O59" s="65">
        <v>39</v>
      </c>
      <c r="P59" s="29"/>
      <c r="Q59" s="29"/>
      <c r="R59" s="30"/>
      <c r="S59" s="66" t="s">
        <v>58</v>
      </c>
      <c r="T59" s="29">
        <v>0</v>
      </c>
      <c r="U59" s="29">
        <v>43</v>
      </c>
      <c r="V59" s="29"/>
      <c r="W59" s="29"/>
      <c r="X59" s="30"/>
      <c r="Y59" s="133" t="s">
        <v>1627</v>
      </c>
      <c r="Z59" s="29"/>
      <c r="AA59" s="6"/>
      <c r="AB59" s="6"/>
      <c r="AC59" s="6"/>
      <c r="AD59" s="6"/>
      <c r="AE59" s="6"/>
      <c r="AF59" s="6"/>
      <c r="AG59" s="6"/>
      <c r="AH59" s="6"/>
    </row>
    <row r="60" spans="1:35" x14ac:dyDescent="0.3">
      <c r="A60" s="421">
        <v>55</v>
      </c>
      <c r="B60" s="48">
        <v>2765</v>
      </c>
      <c r="C60" s="42" t="s">
        <v>549</v>
      </c>
      <c r="D60" s="91">
        <v>2015</v>
      </c>
      <c r="E60" s="20">
        <v>10</v>
      </c>
      <c r="F60" s="22" t="s">
        <v>980</v>
      </c>
      <c r="G60" s="22"/>
      <c r="H60" s="22"/>
      <c r="I60" s="25"/>
      <c r="J60" s="229">
        <v>2</v>
      </c>
      <c r="K60" s="104">
        <v>2</v>
      </c>
      <c r="L60" s="104"/>
      <c r="M60" s="123" t="s">
        <v>1072</v>
      </c>
      <c r="N60" s="22">
        <v>5</v>
      </c>
      <c r="O60" s="22">
        <v>33</v>
      </c>
      <c r="P60" s="22"/>
      <c r="Q60" s="22"/>
      <c r="R60" s="33"/>
      <c r="S60" s="23" t="s">
        <v>1074</v>
      </c>
      <c r="T60" s="22">
        <v>6</v>
      </c>
      <c r="U60" s="22">
        <v>34</v>
      </c>
      <c r="V60" s="22"/>
      <c r="W60" s="22"/>
      <c r="X60" s="33"/>
      <c r="Y60" s="142">
        <v>0.5</v>
      </c>
      <c r="Z60" s="22"/>
      <c r="AA60" s="19"/>
      <c r="AB60" s="19"/>
      <c r="AC60" s="19"/>
      <c r="AD60" s="19"/>
      <c r="AE60" s="19"/>
      <c r="AF60" s="19"/>
      <c r="AG60" s="19"/>
      <c r="AH60" s="19"/>
      <c r="AI60" s="19"/>
    </row>
    <row r="61" spans="1:35" x14ac:dyDescent="0.3">
      <c r="A61" s="421">
        <v>56</v>
      </c>
      <c r="B61" s="48">
        <v>2765</v>
      </c>
      <c r="C61" s="42" t="s">
        <v>549</v>
      </c>
      <c r="D61" s="91">
        <v>2015</v>
      </c>
      <c r="E61" s="41">
        <v>10</v>
      </c>
      <c r="F61" s="21" t="s">
        <v>1018</v>
      </c>
      <c r="G61" s="21"/>
      <c r="H61" s="21"/>
      <c r="I61" s="47"/>
      <c r="J61" s="230">
        <v>1</v>
      </c>
      <c r="K61" s="168">
        <v>2</v>
      </c>
      <c r="L61" s="168"/>
      <c r="M61" s="123" t="s">
        <v>1072</v>
      </c>
      <c r="N61" s="21">
        <v>6</v>
      </c>
      <c r="O61" s="21">
        <v>33</v>
      </c>
      <c r="P61" s="21"/>
      <c r="Q61" s="21"/>
      <c r="R61" s="24"/>
      <c r="S61" s="23" t="s">
        <v>1074</v>
      </c>
      <c r="T61" s="21">
        <v>10</v>
      </c>
      <c r="U61" s="21">
        <v>34</v>
      </c>
      <c r="V61" s="21"/>
      <c r="W61" s="21"/>
      <c r="X61" s="24"/>
      <c r="Y61" s="305">
        <v>0.109</v>
      </c>
      <c r="Z61" s="21"/>
      <c r="AA61" s="19"/>
      <c r="AB61" s="19"/>
      <c r="AC61" s="19"/>
      <c r="AD61" s="19"/>
      <c r="AE61" s="19"/>
      <c r="AF61" s="19"/>
      <c r="AG61" s="19"/>
      <c r="AH61" s="19"/>
      <c r="AI61" s="19"/>
    </row>
    <row r="62" spans="1:35" s="6" customFormat="1" ht="17.25" thickBot="1" x14ac:dyDescent="0.35">
      <c r="A62" s="421">
        <v>57</v>
      </c>
      <c r="B62" s="257">
        <v>2765</v>
      </c>
      <c r="C62" s="27" t="s">
        <v>549</v>
      </c>
      <c r="D62" s="28">
        <v>2015</v>
      </c>
      <c r="E62" s="52">
        <v>10</v>
      </c>
      <c r="F62" s="29" t="s">
        <v>1106</v>
      </c>
      <c r="G62" s="29"/>
      <c r="H62" s="29"/>
      <c r="I62" s="53"/>
      <c r="J62" s="231">
        <v>1</v>
      </c>
      <c r="K62" s="228">
        <v>2</v>
      </c>
      <c r="L62" s="228"/>
      <c r="M62" s="158" t="s">
        <v>1072</v>
      </c>
      <c r="N62" s="29">
        <v>0</v>
      </c>
      <c r="O62" s="29">
        <v>33</v>
      </c>
      <c r="P62" s="29"/>
      <c r="Q62" s="29"/>
      <c r="R62" s="30"/>
      <c r="S62" s="36" t="s">
        <v>1074</v>
      </c>
      <c r="T62" s="29">
        <v>0</v>
      </c>
      <c r="U62" s="29">
        <v>34</v>
      </c>
      <c r="V62" s="29"/>
      <c r="W62" s="29"/>
      <c r="X62" s="30"/>
      <c r="Y62" s="133" t="s">
        <v>1627</v>
      </c>
      <c r="Z62" s="29"/>
      <c r="AA62" s="19"/>
      <c r="AB62" s="19"/>
      <c r="AC62" s="19"/>
      <c r="AD62" s="19"/>
      <c r="AE62" s="19"/>
      <c r="AF62" s="19"/>
      <c r="AG62" s="19"/>
      <c r="AH62" s="19"/>
      <c r="AI62" s="19"/>
    </row>
    <row r="63" spans="1:35" ht="17.25" thickBot="1" x14ac:dyDescent="0.35">
      <c r="A63" s="421">
        <v>58</v>
      </c>
      <c r="B63" s="109">
        <v>4564</v>
      </c>
      <c r="C63" s="209" t="s">
        <v>581</v>
      </c>
      <c r="D63" s="110">
        <v>2014</v>
      </c>
      <c r="E63" s="238">
        <v>10</v>
      </c>
      <c r="F63" s="239" t="s">
        <v>1758</v>
      </c>
      <c r="G63" s="239"/>
      <c r="H63" s="239"/>
      <c r="I63" s="312"/>
      <c r="J63" s="313">
        <v>1</v>
      </c>
      <c r="K63" s="314">
        <v>1</v>
      </c>
      <c r="L63" s="314"/>
      <c r="M63" s="240" t="s">
        <v>1114</v>
      </c>
      <c r="N63" s="239">
        <v>9</v>
      </c>
      <c r="O63" s="239">
        <v>30</v>
      </c>
      <c r="P63" s="239"/>
      <c r="Q63" s="239"/>
      <c r="R63" s="241"/>
      <c r="S63" s="240"/>
      <c r="T63" s="239">
        <v>4</v>
      </c>
      <c r="U63" s="239">
        <v>30</v>
      </c>
      <c r="V63" s="239"/>
      <c r="W63" s="239"/>
      <c r="X63" s="241"/>
      <c r="Y63" s="315">
        <v>0.21</v>
      </c>
      <c r="Z63" s="239"/>
      <c r="AA63" s="19"/>
      <c r="AB63" s="19"/>
      <c r="AC63" s="19"/>
      <c r="AD63" s="19"/>
      <c r="AE63" s="19"/>
      <c r="AF63" s="19"/>
      <c r="AG63" s="19"/>
      <c r="AH63" s="19"/>
      <c r="AI63" s="19"/>
    </row>
    <row r="64" spans="1:35" x14ac:dyDescent="0.3">
      <c r="A64" s="421">
        <v>59</v>
      </c>
      <c r="B64" s="48">
        <v>3045</v>
      </c>
      <c r="C64" s="42" t="s">
        <v>1759</v>
      </c>
      <c r="D64" s="91">
        <v>2014</v>
      </c>
      <c r="E64" s="20">
        <v>10</v>
      </c>
      <c r="F64" s="22" t="s">
        <v>655</v>
      </c>
      <c r="G64" s="22"/>
      <c r="H64" s="44"/>
      <c r="I64" s="5" t="s">
        <v>1145</v>
      </c>
      <c r="J64" s="5">
        <v>2</v>
      </c>
      <c r="K64" s="5">
        <v>2</v>
      </c>
      <c r="L64" s="31">
        <v>2</v>
      </c>
      <c r="M64" s="69" t="s">
        <v>1141</v>
      </c>
      <c r="N64" s="245">
        <v>16</v>
      </c>
      <c r="O64" s="44">
        <v>31</v>
      </c>
      <c r="P64" s="44"/>
      <c r="Q64" s="44"/>
      <c r="R64" s="70"/>
      <c r="S64" s="23" t="s">
        <v>1073</v>
      </c>
      <c r="T64" s="22">
        <v>12</v>
      </c>
      <c r="U64" s="22">
        <v>20</v>
      </c>
      <c r="V64" s="22"/>
      <c r="W64" s="22"/>
      <c r="X64" s="33"/>
      <c r="Y64" s="196" t="s">
        <v>1630</v>
      </c>
      <c r="Z64" s="44"/>
      <c r="AA64" s="19"/>
      <c r="AB64" s="19"/>
      <c r="AC64" s="19"/>
      <c r="AD64" s="19"/>
      <c r="AE64" s="19"/>
      <c r="AF64" s="19"/>
      <c r="AG64" s="19"/>
      <c r="AH64" s="19"/>
      <c r="AI64" s="19"/>
    </row>
    <row r="65" spans="1:35" x14ac:dyDescent="0.3">
      <c r="A65" s="421">
        <v>60</v>
      </c>
      <c r="B65" s="48">
        <v>3045</v>
      </c>
      <c r="C65" s="42" t="s">
        <v>550</v>
      </c>
      <c r="D65" s="91">
        <v>2014</v>
      </c>
      <c r="E65" s="20">
        <v>10</v>
      </c>
      <c r="F65" s="22" t="s">
        <v>1147</v>
      </c>
      <c r="G65" s="21"/>
      <c r="H65" s="137"/>
      <c r="I65" s="5" t="s">
        <v>1145</v>
      </c>
      <c r="J65" s="233">
        <v>2</v>
      </c>
      <c r="K65" s="234">
        <v>2</v>
      </c>
      <c r="L65" s="168">
        <v>2</v>
      </c>
      <c r="M65" s="69" t="s">
        <v>1141</v>
      </c>
      <c r="N65" s="137">
        <v>14</v>
      </c>
      <c r="O65" s="44">
        <v>31</v>
      </c>
      <c r="P65" s="137"/>
      <c r="Q65" s="137"/>
      <c r="R65" s="148"/>
      <c r="S65" s="23" t="s">
        <v>1073</v>
      </c>
      <c r="T65" s="137">
        <v>6</v>
      </c>
      <c r="U65" s="22">
        <v>20</v>
      </c>
      <c r="V65" s="137"/>
      <c r="W65" s="137"/>
      <c r="X65" s="148"/>
      <c r="Y65" s="196" t="s">
        <v>1630</v>
      </c>
      <c r="Z65" s="137"/>
      <c r="AA65" s="19"/>
      <c r="AB65" s="19"/>
      <c r="AC65" s="19"/>
      <c r="AD65" s="19"/>
      <c r="AE65" s="19"/>
      <c r="AF65" s="19"/>
      <c r="AG65" s="19"/>
      <c r="AH65" s="19"/>
      <c r="AI65" s="19"/>
    </row>
    <row r="66" spans="1:35" x14ac:dyDescent="0.3">
      <c r="A66" s="421">
        <v>61</v>
      </c>
      <c r="B66" s="48">
        <v>3045</v>
      </c>
      <c r="C66" s="42" t="s">
        <v>1759</v>
      </c>
      <c r="D66" s="91">
        <v>2014</v>
      </c>
      <c r="E66" s="20">
        <v>10</v>
      </c>
      <c r="F66" s="22" t="s">
        <v>1148</v>
      </c>
      <c r="G66" s="103"/>
      <c r="H66" s="22"/>
      <c r="I66" s="5" t="s">
        <v>1145</v>
      </c>
      <c r="J66" s="85">
        <v>2</v>
      </c>
      <c r="K66" s="85">
        <v>4</v>
      </c>
      <c r="L66" s="32">
        <v>2</v>
      </c>
      <c r="M66" s="69" t="s">
        <v>1141</v>
      </c>
      <c r="N66" s="191">
        <v>8</v>
      </c>
      <c r="O66" s="44">
        <v>31</v>
      </c>
      <c r="P66" s="22"/>
      <c r="Q66" s="22"/>
      <c r="R66" s="33"/>
      <c r="S66" s="23" t="s">
        <v>1073</v>
      </c>
      <c r="T66" s="22">
        <v>6</v>
      </c>
      <c r="U66" s="22">
        <v>20</v>
      </c>
      <c r="V66" s="22"/>
      <c r="W66" s="22"/>
      <c r="X66" s="33"/>
      <c r="Y66" s="196" t="s">
        <v>1630</v>
      </c>
      <c r="Z66" s="22"/>
      <c r="AA66" s="19"/>
      <c r="AB66" s="19"/>
      <c r="AC66" s="19"/>
      <c r="AD66" s="19"/>
      <c r="AE66" s="19"/>
      <c r="AF66" s="19"/>
      <c r="AG66" s="19"/>
      <c r="AH66" s="19"/>
      <c r="AI66" s="19"/>
    </row>
    <row r="67" spans="1:35" x14ac:dyDescent="0.3">
      <c r="A67" s="421">
        <v>62</v>
      </c>
      <c r="B67" s="48">
        <v>3045</v>
      </c>
      <c r="C67" s="42" t="s">
        <v>550</v>
      </c>
      <c r="D67" s="91">
        <v>2014</v>
      </c>
      <c r="E67" s="20">
        <v>10</v>
      </c>
      <c r="F67" s="22" t="s">
        <v>1149</v>
      </c>
      <c r="G67" s="103"/>
      <c r="H67" s="137"/>
      <c r="I67" s="5" t="s">
        <v>1145</v>
      </c>
      <c r="J67" s="85">
        <v>2</v>
      </c>
      <c r="K67" s="85">
        <v>4</v>
      </c>
      <c r="L67" s="32">
        <v>2</v>
      </c>
      <c r="M67" s="69" t="s">
        <v>1141</v>
      </c>
      <c r="N67" s="191">
        <v>11</v>
      </c>
      <c r="O67" s="44">
        <v>31</v>
      </c>
      <c r="P67" s="22"/>
      <c r="Q67" s="22"/>
      <c r="R67" s="33"/>
      <c r="S67" s="23" t="s">
        <v>1073</v>
      </c>
      <c r="T67" s="22">
        <v>5</v>
      </c>
      <c r="U67" s="22">
        <v>20</v>
      </c>
      <c r="V67" s="22"/>
      <c r="W67" s="22"/>
      <c r="X67" s="33"/>
      <c r="Y67" s="196" t="s">
        <v>1630</v>
      </c>
      <c r="Z67" s="22"/>
      <c r="AA67" s="19"/>
      <c r="AB67" s="19"/>
      <c r="AC67" s="19"/>
      <c r="AD67" s="19"/>
      <c r="AE67" s="19"/>
      <c r="AF67" s="19"/>
      <c r="AG67" s="19"/>
      <c r="AH67" s="19"/>
      <c r="AI67" s="19"/>
    </row>
    <row r="68" spans="1:35" x14ac:dyDescent="0.3">
      <c r="A68" s="421">
        <v>63</v>
      </c>
      <c r="B68" s="48">
        <v>3045</v>
      </c>
      <c r="C68" s="42" t="s">
        <v>550</v>
      </c>
      <c r="D68" s="91">
        <v>2014</v>
      </c>
      <c r="E68" s="20">
        <v>10</v>
      </c>
      <c r="F68" s="22" t="s">
        <v>1150</v>
      </c>
      <c r="G68" s="103"/>
      <c r="H68" s="137"/>
      <c r="I68" s="5" t="s">
        <v>1145</v>
      </c>
      <c r="J68" s="85">
        <v>1</v>
      </c>
      <c r="K68" s="85">
        <v>2</v>
      </c>
      <c r="L68" s="32">
        <v>1</v>
      </c>
      <c r="M68" s="69" t="s">
        <v>1141</v>
      </c>
      <c r="N68" s="191">
        <v>1</v>
      </c>
      <c r="O68" s="44">
        <v>31</v>
      </c>
      <c r="P68" s="22"/>
      <c r="Q68" s="22"/>
      <c r="R68" s="33"/>
      <c r="S68" s="23" t="s">
        <v>1073</v>
      </c>
      <c r="T68" s="22">
        <v>0</v>
      </c>
      <c r="U68" s="22">
        <v>20</v>
      </c>
      <c r="V68" s="22"/>
      <c r="W68" s="22"/>
      <c r="X68" s="33"/>
      <c r="Y68" s="196" t="s">
        <v>1630</v>
      </c>
      <c r="Z68" s="22"/>
      <c r="AA68" s="19"/>
      <c r="AB68" s="19"/>
      <c r="AC68" s="19"/>
      <c r="AD68" s="19"/>
      <c r="AE68" s="19"/>
      <c r="AF68" s="19"/>
      <c r="AG68" s="19"/>
      <c r="AH68" s="19"/>
      <c r="AI68" s="19"/>
    </row>
    <row r="69" spans="1:35" x14ac:dyDescent="0.3">
      <c r="A69" s="421">
        <v>64</v>
      </c>
      <c r="B69" s="48">
        <v>3045</v>
      </c>
      <c r="C69" s="42" t="s">
        <v>550</v>
      </c>
      <c r="D69" s="91">
        <v>2014</v>
      </c>
      <c r="E69" s="20">
        <v>10</v>
      </c>
      <c r="F69" s="22" t="s">
        <v>1586</v>
      </c>
      <c r="G69" s="150"/>
      <c r="H69" s="44"/>
      <c r="I69" s="5" t="s">
        <v>1145</v>
      </c>
      <c r="J69" s="5">
        <v>1</v>
      </c>
      <c r="K69" s="5">
        <v>2</v>
      </c>
      <c r="L69" s="32">
        <v>1</v>
      </c>
      <c r="M69" s="69" t="s">
        <v>1141</v>
      </c>
      <c r="N69" s="245">
        <v>1</v>
      </c>
      <c r="O69" s="44">
        <v>31</v>
      </c>
      <c r="P69" s="44"/>
      <c r="Q69" s="44"/>
      <c r="R69" s="70"/>
      <c r="S69" s="23" t="s">
        <v>1073</v>
      </c>
      <c r="T69" s="44">
        <v>0</v>
      </c>
      <c r="U69" s="22">
        <v>20</v>
      </c>
      <c r="V69" s="22"/>
      <c r="W69" s="22"/>
      <c r="X69" s="33"/>
      <c r="Y69" s="196" t="s">
        <v>1630</v>
      </c>
      <c r="Z69" s="22"/>
      <c r="AA69" s="19"/>
      <c r="AB69" s="19"/>
      <c r="AC69" s="19"/>
      <c r="AD69" s="19"/>
      <c r="AE69" s="19"/>
      <c r="AF69" s="19"/>
      <c r="AG69" s="19"/>
      <c r="AH69" s="19"/>
      <c r="AI69" s="19"/>
    </row>
    <row r="70" spans="1:35" x14ac:dyDescent="0.3">
      <c r="A70" s="421">
        <v>65</v>
      </c>
      <c r="B70" s="48">
        <v>3045</v>
      </c>
      <c r="C70" s="42" t="s">
        <v>550</v>
      </c>
      <c r="D70" s="91">
        <v>2014</v>
      </c>
      <c r="E70" s="20">
        <v>10</v>
      </c>
      <c r="F70" s="22" t="s">
        <v>1585</v>
      </c>
      <c r="G70" s="103"/>
      <c r="H70" s="22"/>
      <c r="I70" s="5" t="s">
        <v>1145</v>
      </c>
      <c r="J70" s="5">
        <v>1</v>
      </c>
      <c r="K70" s="85"/>
      <c r="L70" s="375">
        <v>1</v>
      </c>
      <c r="M70" s="69" t="s">
        <v>1141</v>
      </c>
      <c r="N70" s="191">
        <v>1</v>
      </c>
      <c r="O70" s="44">
        <v>31</v>
      </c>
      <c r="P70" s="22"/>
      <c r="Q70" s="22"/>
      <c r="R70" s="33"/>
      <c r="S70" s="23" t="s">
        <v>1073</v>
      </c>
      <c r="T70" s="22">
        <v>0</v>
      </c>
      <c r="U70" s="22">
        <v>20</v>
      </c>
      <c r="V70" s="22"/>
      <c r="W70" s="22"/>
      <c r="X70" s="33"/>
      <c r="Y70" s="196" t="s">
        <v>1630</v>
      </c>
      <c r="Z70" s="22"/>
      <c r="AA70" s="19"/>
      <c r="AB70" s="19"/>
      <c r="AC70" s="19"/>
      <c r="AD70" s="19"/>
      <c r="AE70" s="19"/>
      <c r="AF70" s="19"/>
      <c r="AG70" s="19"/>
      <c r="AH70" s="19"/>
      <c r="AI70" s="19"/>
    </row>
    <row r="71" spans="1:35" x14ac:dyDescent="0.3">
      <c r="A71" s="421">
        <v>66</v>
      </c>
      <c r="B71" s="48">
        <v>3045</v>
      </c>
      <c r="C71" s="42" t="s">
        <v>550</v>
      </c>
      <c r="D71" s="91">
        <v>2014</v>
      </c>
      <c r="E71" s="102">
        <v>10</v>
      </c>
      <c r="F71" s="523" t="s">
        <v>1153</v>
      </c>
      <c r="G71" s="514"/>
      <c r="H71" s="523"/>
      <c r="I71" s="531" t="s">
        <v>1145</v>
      </c>
      <c r="J71" s="532">
        <v>1</v>
      </c>
      <c r="K71" s="85">
        <v>7</v>
      </c>
      <c r="L71" s="375">
        <v>1</v>
      </c>
      <c r="M71" s="69" t="s">
        <v>1141</v>
      </c>
      <c r="N71" s="191">
        <v>3</v>
      </c>
      <c r="O71" s="44">
        <v>31</v>
      </c>
      <c r="P71" s="22"/>
      <c r="Q71" s="22"/>
      <c r="R71" s="33"/>
      <c r="S71" s="23" t="s">
        <v>1073</v>
      </c>
      <c r="T71" s="22">
        <v>2</v>
      </c>
      <c r="U71" s="22">
        <v>20</v>
      </c>
      <c r="V71" s="22"/>
      <c r="W71" s="22"/>
      <c r="X71" s="33"/>
      <c r="Y71" s="196" t="s">
        <v>1630</v>
      </c>
      <c r="Z71" s="22"/>
      <c r="AA71" s="19"/>
      <c r="AB71" s="19"/>
      <c r="AC71" s="19"/>
      <c r="AD71" s="19"/>
      <c r="AE71" s="19"/>
      <c r="AF71" s="19"/>
      <c r="AG71" s="19"/>
      <c r="AH71" s="19"/>
      <c r="AI71" s="19"/>
    </row>
    <row r="72" spans="1:35" x14ac:dyDescent="0.3">
      <c r="A72" s="421">
        <v>67</v>
      </c>
      <c r="B72" s="48">
        <v>3045</v>
      </c>
      <c r="C72" s="42" t="s">
        <v>1759</v>
      </c>
      <c r="D72" s="91">
        <v>2014</v>
      </c>
      <c r="E72" s="102">
        <v>10</v>
      </c>
      <c r="F72" s="523" t="s">
        <v>1154</v>
      </c>
      <c r="G72" s="514"/>
      <c r="H72" s="523"/>
      <c r="I72" s="531" t="s">
        <v>1145</v>
      </c>
      <c r="J72" s="531">
        <v>1</v>
      </c>
      <c r="K72" s="85">
        <v>5</v>
      </c>
      <c r="L72" s="32">
        <v>1</v>
      </c>
      <c r="M72" s="69" t="s">
        <v>1141</v>
      </c>
      <c r="N72" s="191">
        <v>2</v>
      </c>
      <c r="O72" s="44">
        <v>31</v>
      </c>
      <c r="P72" s="22"/>
      <c r="Q72" s="22"/>
      <c r="R72" s="33"/>
      <c r="S72" s="23" t="s">
        <v>1073</v>
      </c>
      <c r="T72" s="22">
        <v>0</v>
      </c>
      <c r="U72" s="22">
        <v>20</v>
      </c>
      <c r="V72" s="22"/>
      <c r="W72" s="22"/>
      <c r="X72" s="33"/>
      <c r="Y72" s="142" t="s">
        <v>1630</v>
      </c>
      <c r="Z72" s="22"/>
      <c r="AA72" s="19"/>
      <c r="AB72" s="19"/>
      <c r="AC72" s="19"/>
      <c r="AD72" s="19"/>
      <c r="AE72" s="19"/>
      <c r="AF72" s="19"/>
      <c r="AG72" s="19"/>
      <c r="AH72" s="19"/>
      <c r="AI72" s="19"/>
    </row>
    <row r="73" spans="1:35" x14ac:dyDescent="0.3">
      <c r="A73" s="421">
        <v>68</v>
      </c>
      <c r="B73" s="48">
        <v>3045</v>
      </c>
      <c r="C73" s="42" t="s">
        <v>550</v>
      </c>
      <c r="D73" s="91">
        <v>2014</v>
      </c>
      <c r="E73" s="20">
        <v>10</v>
      </c>
      <c r="F73" s="523" t="s">
        <v>1587</v>
      </c>
      <c r="G73" s="523"/>
      <c r="H73" s="523"/>
      <c r="I73" s="531" t="s">
        <v>1145</v>
      </c>
      <c r="J73" s="531">
        <v>0</v>
      </c>
      <c r="K73" s="104"/>
      <c r="L73" s="375">
        <v>0</v>
      </c>
      <c r="M73" s="69" t="s">
        <v>1141</v>
      </c>
      <c r="N73" s="22">
        <v>0</v>
      </c>
      <c r="O73" s="44">
        <v>31</v>
      </c>
      <c r="P73" s="22"/>
      <c r="Q73" s="22"/>
      <c r="R73" s="33"/>
      <c r="S73" s="23" t="s">
        <v>1073</v>
      </c>
      <c r="T73" s="22">
        <v>0</v>
      </c>
      <c r="U73" s="22">
        <v>20</v>
      </c>
      <c r="V73" s="22"/>
      <c r="W73" s="22"/>
      <c r="X73" s="33"/>
      <c r="Y73" s="192" t="s">
        <v>1627</v>
      </c>
      <c r="Z73" s="22"/>
      <c r="AA73" s="19"/>
      <c r="AB73" s="19"/>
      <c r="AC73" s="19"/>
      <c r="AD73" s="19"/>
      <c r="AE73" s="19"/>
      <c r="AF73" s="19"/>
      <c r="AG73" s="19"/>
      <c r="AH73" s="19"/>
      <c r="AI73" s="19"/>
    </row>
    <row r="74" spans="1:35" x14ac:dyDescent="0.3">
      <c r="A74" s="421">
        <v>69</v>
      </c>
      <c r="B74" s="48">
        <v>3045</v>
      </c>
      <c r="C74" s="42" t="s">
        <v>550</v>
      </c>
      <c r="D74" s="91">
        <v>2014</v>
      </c>
      <c r="E74" s="102">
        <v>10</v>
      </c>
      <c r="F74" s="533" t="s">
        <v>1155</v>
      </c>
      <c r="G74" s="523"/>
      <c r="H74" s="523"/>
      <c r="I74" s="531" t="s">
        <v>1145</v>
      </c>
      <c r="J74" s="531">
        <v>1</v>
      </c>
      <c r="K74" s="85">
        <v>7</v>
      </c>
      <c r="L74" s="32">
        <v>1</v>
      </c>
      <c r="M74" s="69" t="s">
        <v>1141</v>
      </c>
      <c r="N74" s="191">
        <v>1</v>
      </c>
      <c r="O74" s="44">
        <v>31</v>
      </c>
      <c r="P74" s="22"/>
      <c r="Q74" s="22"/>
      <c r="R74" s="33"/>
      <c r="S74" s="23" t="s">
        <v>1073</v>
      </c>
      <c r="T74" s="191">
        <v>0</v>
      </c>
      <c r="U74" s="22">
        <v>20</v>
      </c>
      <c r="V74" s="22"/>
      <c r="W74" s="92"/>
      <c r="X74" s="33"/>
      <c r="Y74" s="166" t="s">
        <v>1630</v>
      </c>
      <c r="Z74" s="22"/>
      <c r="AA74" s="19"/>
      <c r="AB74" s="181"/>
      <c r="AC74" s="19"/>
      <c r="AD74" s="19"/>
      <c r="AE74" s="19"/>
      <c r="AF74" s="19"/>
      <c r="AG74" s="19"/>
      <c r="AH74" s="19"/>
      <c r="AI74" s="6"/>
    </row>
    <row r="75" spans="1:35" x14ac:dyDescent="0.3">
      <c r="A75" s="421">
        <v>70</v>
      </c>
      <c r="B75" s="48">
        <v>3045</v>
      </c>
      <c r="C75" s="42" t="s">
        <v>550</v>
      </c>
      <c r="D75" s="91">
        <v>2014</v>
      </c>
      <c r="E75" s="102">
        <v>10</v>
      </c>
      <c r="F75" s="514" t="s">
        <v>1156</v>
      </c>
      <c r="G75" s="514"/>
      <c r="H75" s="523"/>
      <c r="I75" s="531" t="s">
        <v>1145</v>
      </c>
      <c r="J75" s="531">
        <v>2</v>
      </c>
      <c r="K75" s="85">
        <v>5</v>
      </c>
      <c r="L75" s="375">
        <v>1</v>
      </c>
      <c r="M75" s="69" t="s">
        <v>1141</v>
      </c>
      <c r="N75" s="22">
        <v>1</v>
      </c>
      <c r="O75" s="44">
        <v>31</v>
      </c>
      <c r="P75" s="22"/>
      <c r="Q75" s="22"/>
      <c r="R75" s="33"/>
      <c r="S75" s="23" t="s">
        <v>1073</v>
      </c>
      <c r="T75" s="22">
        <v>0</v>
      </c>
      <c r="U75" s="22">
        <v>20</v>
      </c>
      <c r="V75" s="22"/>
      <c r="W75" s="22"/>
      <c r="X75" s="33"/>
      <c r="Y75" s="142" t="s">
        <v>1630</v>
      </c>
      <c r="Z75" s="22"/>
      <c r="AA75" s="19"/>
      <c r="AB75" s="19"/>
      <c r="AC75" s="19"/>
      <c r="AD75" s="19"/>
      <c r="AE75" s="19"/>
      <c r="AF75" s="19"/>
      <c r="AG75" s="19"/>
      <c r="AH75" s="19"/>
      <c r="AI75" s="19"/>
    </row>
    <row r="76" spans="1:35" x14ac:dyDescent="0.3">
      <c r="A76" s="421">
        <v>71</v>
      </c>
      <c r="B76" s="48">
        <v>3045</v>
      </c>
      <c r="C76" s="42" t="s">
        <v>1759</v>
      </c>
      <c r="D76" s="91">
        <v>2014</v>
      </c>
      <c r="E76" s="20">
        <v>10</v>
      </c>
      <c r="F76" s="523" t="s">
        <v>1157</v>
      </c>
      <c r="G76" s="523"/>
      <c r="H76" s="523"/>
      <c r="I76" s="531" t="s">
        <v>1145</v>
      </c>
      <c r="J76" s="531">
        <v>2</v>
      </c>
      <c r="K76" s="104">
        <v>7</v>
      </c>
      <c r="L76" s="375">
        <v>1</v>
      </c>
      <c r="M76" s="69" t="s">
        <v>1141</v>
      </c>
      <c r="N76" s="22">
        <v>1</v>
      </c>
      <c r="O76" s="44">
        <v>31</v>
      </c>
      <c r="P76" s="22"/>
      <c r="Q76" s="22"/>
      <c r="R76" s="33"/>
      <c r="S76" s="23" t="s">
        <v>1073</v>
      </c>
      <c r="T76" s="22">
        <v>1</v>
      </c>
      <c r="U76" s="22">
        <v>20</v>
      </c>
      <c r="V76" s="22"/>
      <c r="W76" s="22"/>
      <c r="X76" s="33"/>
      <c r="Y76" s="142" t="s">
        <v>1630</v>
      </c>
      <c r="Z76" s="22"/>
      <c r="AA76" s="19"/>
      <c r="AB76" s="19"/>
      <c r="AC76" s="19"/>
      <c r="AD76" s="19"/>
      <c r="AE76" s="19"/>
      <c r="AF76" s="19"/>
      <c r="AG76" s="19"/>
      <c r="AH76" s="19"/>
      <c r="AI76" s="19"/>
    </row>
    <row r="77" spans="1:35" x14ac:dyDescent="0.3">
      <c r="A77" s="421">
        <v>72</v>
      </c>
      <c r="B77" s="48">
        <v>3045</v>
      </c>
      <c r="C77" s="42" t="s">
        <v>550</v>
      </c>
      <c r="D77" s="91">
        <v>2014</v>
      </c>
      <c r="E77" s="20">
        <v>10</v>
      </c>
      <c r="F77" s="225" t="s">
        <v>1159</v>
      </c>
      <c r="G77" s="22"/>
      <c r="H77" s="22"/>
      <c r="I77" s="5" t="s">
        <v>1145</v>
      </c>
      <c r="J77" s="5">
        <v>1</v>
      </c>
      <c r="K77" s="104">
        <v>2</v>
      </c>
      <c r="L77" s="32">
        <v>1</v>
      </c>
      <c r="M77" s="69" t="s">
        <v>1141</v>
      </c>
      <c r="N77" s="22">
        <v>0</v>
      </c>
      <c r="O77" s="44">
        <v>31</v>
      </c>
      <c r="P77" s="22"/>
      <c r="Q77" s="22"/>
      <c r="R77" s="33"/>
      <c r="S77" s="23" t="s">
        <v>1073</v>
      </c>
      <c r="T77" s="22">
        <v>0</v>
      </c>
      <c r="U77" s="22">
        <v>20</v>
      </c>
      <c r="V77" s="22"/>
      <c r="W77" s="22"/>
      <c r="X77" s="33"/>
      <c r="Y77" s="142" t="s">
        <v>1617</v>
      </c>
      <c r="Z77" s="22"/>
      <c r="AA77" s="19"/>
      <c r="AB77" s="19"/>
      <c r="AC77" s="19"/>
      <c r="AD77" s="19"/>
      <c r="AE77" s="19"/>
      <c r="AF77" s="19"/>
      <c r="AG77" s="19"/>
      <c r="AH77" s="19"/>
      <c r="AI77" s="19"/>
    </row>
    <row r="78" spans="1:35" x14ac:dyDescent="0.3">
      <c r="A78" s="421">
        <v>73</v>
      </c>
      <c r="B78" s="48">
        <v>3045</v>
      </c>
      <c r="C78" s="42" t="s">
        <v>550</v>
      </c>
      <c r="D78" s="91">
        <v>2014</v>
      </c>
      <c r="E78" s="20">
        <v>10</v>
      </c>
      <c r="F78" s="22" t="s">
        <v>1160</v>
      </c>
      <c r="G78" s="22"/>
      <c r="H78" s="22"/>
      <c r="I78" s="5" t="s">
        <v>1145</v>
      </c>
      <c r="J78" s="5">
        <v>1</v>
      </c>
      <c r="K78" s="104">
        <v>2</v>
      </c>
      <c r="L78" s="32">
        <v>1</v>
      </c>
      <c r="M78" s="69" t="s">
        <v>1141</v>
      </c>
      <c r="N78" s="22">
        <v>0</v>
      </c>
      <c r="O78" s="44">
        <v>31</v>
      </c>
      <c r="P78" s="22"/>
      <c r="Q78" s="22"/>
      <c r="R78" s="33"/>
      <c r="S78" s="23" t="s">
        <v>1073</v>
      </c>
      <c r="T78" s="22">
        <v>1</v>
      </c>
      <c r="U78" s="22">
        <v>20</v>
      </c>
      <c r="V78" s="22"/>
      <c r="W78" s="22"/>
      <c r="X78" s="33"/>
      <c r="Y78" s="142" t="s">
        <v>1630</v>
      </c>
      <c r="Z78" s="22"/>
      <c r="AA78" s="19"/>
      <c r="AB78" s="19"/>
      <c r="AC78" s="19"/>
      <c r="AD78" s="19"/>
      <c r="AE78" s="19"/>
      <c r="AF78" s="19"/>
      <c r="AG78" s="19"/>
      <c r="AH78" s="19"/>
      <c r="AI78" s="19"/>
    </row>
    <row r="79" spans="1:35" x14ac:dyDescent="0.3">
      <c r="A79" s="421">
        <v>74</v>
      </c>
      <c r="B79" s="48">
        <v>3045</v>
      </c>
      <c r="C79" s="42" t="s">
        <v>1759</v>
      </c>
      <c r="D79" s="91">
        <v>2014</v>
      </c>
      <c r="E79" s="20">
        <v>10</v>
      </c>
      <c r="F79" s="22" t="s">
        <v>1158</v>
      </c>
      <c r="G79" s="22"/>
      <c r="H79" s="22"/>
      <c r="I79" s="5" t="s">
        <v>1145</v>
      </c>
      <c r="J79" s="5">
        <v>1</v>
      </c>
      <c r="K79" s="104">
        <v>1</v>
      </c>
      <c r="L79" s="32">
        <v>1</v>
      </c>
      <c r="M79" s="69" t="s">
        <v>1141</v>
      </c>
      <c r="N79" s="22">
        <v>1</v>
      </c>
      <c r="O79" s="44">
        <v>31</v>
      </c>
      <c r="P79" s="22"/>
      <c r="Q79" s="22"/>
      <c r="R79" s="33"/>
      <c r="S79" s="23" t="s">
        <v>1073</v>
      </c>
      <c r="T79" s="22">
        <v>0</v>
      </c>
      <c r="U79" s="22">
        <v>20</v>
      </c>
      <c r="V79" s="22"/>
      <c r="W79" s="22"/>
      <c r="X79" s="33"/>
      <c r="Y79" s="142" t="s">
        <v>1630</v>
      </c>
      <c r="Z79" s="22"/>
      <c r="AA79" s="19"/>
      <c r="AB79" s="19"/>
      <c r="AC79" s="19"/>
      <c r="AD79" s="19"/>
      <c r="AE79" s="19"/>
      <c r="AF79" s="19"/>
      <c r="AG79" s="19"/>
      <c r="AH79" s="19"/>
      <c r="AI79" s="19"/>
    </row>
    <row r="80" spans="1:35" x14ac:dyDescent="0.3">
      <c r="A80" s="421">
        <v>75</v>
      </c>
      <c r="B80" s="48">
        <v>3045</v>
      </c>
      <c r="C80" s="42" t="s">
        <v>550</v>
      </c>
      <c r="D80" s="91">
        <v>2014</v>
      </c>
      <c r="E80" s="20">
        <v>10</v>
      </c>
      <c r="F80" s="21" t="s">
        <v>701</v>
      </c>
      <c r="G80" s="22"/>
      <c r="H80" s="44"/>
      <c r="I80" s="5" t="s">
        <v>1145</v>
      </c>
      <c r="J80" s="5">
        <v>2</v>
      </c>
      <c r="K80" s="246">
        <v>8</v>
      </c>
      <c r="L80" s="32">
        <v>2</v>
      </c>
      <c r="M80" s="69" t="s">
        <v>1141</v>
      </c>
      <c r="N80" s="44">
        <v>0</v>
      </c>
      <c r="O80" s="44">
        <v>31</v>
      </c>
      <c r="P80" s="44"/>
      <c r="Q80" s="44"/>
      <c r="R80" s="70"/>
      <c r="S80" s="23" t="s">
        <v>1073</v>
      </c>
      <c r="T80" s="22" t="s">
        <v>1070</v>
      </c>
      <c r="U80" s="22">
        <v>20</v>
      </c>
      <c r="V80" s="22"/>
      <c r="W80" s="22"/>
      <c r="X80" s="33"/>
      <c r="Y80" s="142" t="s">
        <v>1627</v>
      </c>
      <c r="Z80" s="22"/>
      <c r="AA80" s="19"/>
      <c r="AB80" s="19"/>
      <c r="AC80" s="19"/>
      <c r="AD80" s="19"/>
      <c r="AE80" s="19"/>
      <c r="AF80" s="19"/>
      <c r="AG80" s="19"/>
      <c r="AH80" s="19"/>
      <c r="AI80" s="19"/>
    </row>
    <row r="81" spans="1:35" x14ac:dyDescent="0.3">
      <c r="A81" s="421">
        <v>76</v>
      </c>
      <c r="B81" s="48">
        <v>3045</v>
      </c>
      <c r="C81" s="42" t="s">
        <v>550</v>
      </c>
      <c r="D81" s="91">
        <v>2014</v>
      </c>
      <c r="E81" s="20">
        <v>10</v>
      </c>
      <c r="F81" s="290" t="s">
        <v>655</v>
      </c>
      <c r="G81" s="22"/>
      <c r="H81" s="44"/>
      <c r="I81" s="318" t="s">
        <v>1146</v>
      </c>
      <c r="J81" s="5">
        <v>2</v>
      </c>
      <c r="K81" s="5">
        <v>2</v>
      </c>
      <c r="L81" s="32">
        <v>2</v>
      </c>
      <c r="M81" s="69" t="s">
        <v>1141</v>
      </c>
      <c r="N81" s="245">
        <v>16</v>
      </c>
      <c r="O81" s="44">
        <v>24</v>
      </c>
      <c r="P81" s="44"/>
      <c r="Q81" s="44"/>
      <c r="R81" s="70"/>
      <c r="S81" s="23" t="s">
        <v>1073</v>
      </c>
      <c r="T81" s="22">
        <v>5</v>
      </c>
      <c r="U81" s="22">
        <v>6</v>
      </c>
      <c r="V81" s="22"/>
      <c r="W81" s="22"/>
      <c r="X81" s="33"/>
      <c r="Y81" s="166" t="s">
        <v>1630</v>
      </c>
      <c r="Z81" s="22"/>
      <c r="AA81" s="19"/>
      <c r="AB81" s="19"/>
      <c r="AC81" s="19"/>
      <c r="AD81" s="19"/>
      <c r="AE81" s="19"/>
      <c r="AF81" s="19"/>
      <c r="AG81" s="19"/>
      <c r="AH81" s="19"/>
      <c r="AI81" s="19"/>
    </row>
    <row r="82" spans="1:35" x14ac:dyDescent="0.3">
      <c r="A82" s="421">
        <v>77</v>
      </c>
      <c r="B82" s="48">
        <v>3045</v>
      </c>
      <c r="C82" s="42" t="s">
        <v>550</v>
      </c>
      <c r="D82" s="91">
        <v>2014</v>
      </c>
      <c r="E82" s="20">
        <v>10</v>
      </c>
      <c r="F82" s="290" t="s">
        <v>1147</v>
      </c>
      <c r="G82" s="21"/>
      <c r="H82" s="137"/>
      <c r="I82" s="318" t="s">
        <v>1146</v>
      </c>
      <c r="J82" s="233">
        <v>2</v>
      </c>
      <c r="K82" s="234">
        <v>2</v>
      </c>
      <c r="L82" s="168">
        <v>2</v>
      </c>
      <c r="M82" s="69" t="s">
        <v>1141</v>
      </c>
      <c r="N82" s="137">
        <v>6</v>
      </c>
      <c r="O82" s="44">
        <v>24</v>
      </c>
      <c r="P82" s="137"/>
      <c r="Q82" s="137"/>
      <c r="R82" s="148"/>
      <c r="S82" s="23" t="s">
        <v>1073</v>
      </c>
      <c r="T82" s="22">
        <v>3</v>
      </c>
      <c r="U82" s="22">
        <v>6</v>
      </c>
      <c r="V82" s="22"/>
      <c r="W82" s="22"/>
      <c r="X82" s="33"/>
      <c r="Y82" s="142" t="s">
        <v>1630</v>
      </c>
      <c r="Z82" s="22"/>
      <c r="AA82" s="19"/>
      <c r="AB82" s="19"/>
      <c r="AC82" s="19"/>
      <c r="AD82" s="19"/>
      <c r="AE82" s="19"/>
      <c r="AF82" s="19"/>
      <c r="AG82" s="19"/>
      <c r="AH82" s="19"/>
      <c r="AI82" s="19"/>
    </row>
    <row r="83" spans="1:35" x14ac:dyDescent="0.3">
      <c r="A83" s="421">
        <v>78</v>
      </c>
      <c r="B83" s="48">
        <v>3045</v>
      </c>
      <c r="C83" s="42" t="s">
        <v>550</v>
      </c>
      <c r="D83" s="91">
        <v>2014</v>
      </c>
      <c r="E83" s="20">
        <v>10</v>
      </c>
      <c r="F83" s="290" t="s">
        <v>1148</v>
      </c>
      <c r="G83" s="103"/>
      <c r="H83" s="22"/>
      <c r="I83" s="318" t="s">
        <v>1146</v>
      </c>
      <c r="J83" s="85">
        <v>2</v>
      </c>
      <c r="K83" s="85">
        <v>4</v>
      </c>
      <c r="L83" s="32">
        <v>2</v>
      </c>
      <c r="M83" s="69" t="s">
        <v>1141</v>
      </c>
      <c r="N83" s="191">
        <v>9</v>
      </c>
      <c r="O83" s="44">
        <v>24</v>
      </c>
      <c r="P83" s="22"/>
      <c r="Q83" s="22"/>
      <c r="R83" s="33"/>
      <c r="S83" s="23" t="s">
        <v>1073</v>
      </c>
      <c r="T83" s="22">
        <v>0</v>
      </c>
      <c r="U83" s="22">
        <v>6</v>
      </c>
      <c r="V83" s="22"/>
      <c r="W83" s="22"/>
      <c r="X83" s="33"/>
      <c r="Y83" s="166" t="s">
        <v>1630</v>
      </c>
      <c r="Z83" s="22"/>
      <c r="AA83" s="19"/>
      <c r="AB83" s="19"/>
      <c r="AC83" s="19"/>
      <c r="AD83" s="19"/>
      <c r="AE83" s="19"/>
      <c r="AF83" s="19"/>
      <c r="AG83" s="19"/>
      <c r="AH83" s="19"/>
      <c r="AI83" s="19"/>
    </row>
    <row r="84" spans="1:35" x14ac:dyDescent="0.3">
      <c r="A84" s="421">
        <v>79</v>
      </c>
      <c r="B84" s="48">
        <v>3045</v>
      </c>
      <c r="C84" s="42" t="s">
        <v>550</v>
      </c>
      <c r="D84" s="91">
        <v>2014</v>
      </c>
      <c r="E84" s="20">
        <v>10</v>
      </c>
      <c r="F84" s="290" t="s">
        <v>1149</v>
      </c>
      <c r="G84" s="103"/>
      <c r="H84" s="137"/>
      <c r="I84" s="318" t="s">
        <v>1146</v>
      </c>
      <c r="J84" s="85">
        <v>2</v>
      </c>
      <c r="K84" s="85">
        <v>4</v>
      </c>
      <c r="L84" s="32">
        <v>2</v>
      </c>
      <c r="M84" s="69" t="s">
        <v>1141</v>
      </c>
      <c r="N84" s="191">
        <v>10</v>
      </c>
      <c r="O84" s="44">
        <v>24</v>
      </c>
      <c r="P84" s="22"/>
      <c r="Q84" s="22"/>
      <c r="R84" s="33"/>
      <c r="S84" s="23" t="s">
        <v>1073</v>
      </c>
      <c r="T84" s="22">
        <v>3</v>
      </c>
      <c r="U84" s="22">
        <v>6</v>
      </c>
      <c r="V84" s="22"/>
      <c r="W84" s="22"/>
      <c r="X84" s="33"/>
      <c r="Y84" s="142" t="s">
        <v>1630</v>
      </c>
      <c r="Z84" s="22"/>
      <c r="AA84" s="19"/>
      <c r="AB84" s="19"/>
      <c r="AC84" s="19"/>
      <c r="AD84" s="19"/>
      <c r="AE84" s="19"/>
      <c r="AF84" s="19"/>
      <c r="AG84" s="19"/>
      <c r="AH84" s="19"/>
      <c r="AI84" s="19"/>
    </row>
    <row r="85" spans="1:35" x14ac:dyDescent="0.3">
      <c r="A85" s="421">
        <v>80</v>
      </c>
      <c r="B85" s="48">
        <v>3045</v>
      </c>
      <c r="C85" s="42" t="s">
        <v>550</v>
      </c>
      <c r="D85" s="91">
        <v>2014</v>
      </c>
      <c r="E85" s="20">
        <v>10</v>
      </c>
      <c r="F85" s="290" t="s">
        <v>1150</v>
      </c>
      <c r="G85" s="103"/>
      <c r="H85" s="137"/>
      <c r="I85" s="318" t="s">
        <v>1146</v>
      </c>
      <c r="J85" s="85">
        <v>1</v>
      </c>
      <c r="K85" s="85">
        <v>2</v>
      </c>
      <c r="L85" s="32">
        <v>1</v>
      </c>
      <c r="M85" s="69" t="s">
        <v>1141</v>
      </c>
      <c r="N85" s="191">
        <v>3</v>
      </c>
      <c r="O85" s="44">
        <v>24</v>
      </c>
      <c r="P85" s="22"/>
      <c r="Q85" s="22"/>
      <c r="R85" s="33"/>
      <c r="S85" s="23" t="s">
        <v>1073</v>
      </c>
      <c r="T85" s="22">
        <v>0</v>
      </c>
      <c r="U85" s="22">
        <v>6</v>
      </c>
      <c r="V85" s="22"/>
      <c r="W85" s="22"/>
      <c r="X85" s="33"/>
      <c r="Y85" s="142" t="s">
        <v>1630</v>
      </c>
      <c r="Z85" s="22"/>
      <c r="AA85" s="19"/>
      <c r="AB85" s="19"/>
      <c r="AC85" s="19"/>
      <c r="AD85" s="19"/>
      <c r="AE85" s="19"/>
      <c r="AF85" s="19"/>
      <c r="AG85" s="19"/>
      <c r="AH85" s="19"/>
      <c r="AI85" s="19"/>
    </row>
    <row r="86" spans="1:35" x14ac:dyDescent="0.3">
      <c r="A86" s="421">
        <v>81</v>
      </c>
      <c r="B86" s="48">
        <v>3045</v>
      </c>
      <c r="C86" s="42" t="s">
        <v>550</v>
      </c>
      <c r="D86" s="91">
        <v>2014</v>
      </c>
      <c r="E86" s="20">
        <v>10</v>
      </c>
      <c r="F86" s="290" t="s">
        <v>1151</v>
      </c>
      <c r="G86" s="150"/>
      <c r="H86" s="44"/>
      <c r="I86" s="318" t="s">
        <v>1146</v>
      </c>
      <c r="J86" s="531">
        <v>1</v>
      </c>
      <c r="K86" s="5">
        <v>2</v>
      </c>
      <c r="L86" s="32">
        <v>1</v>
      </c>
      <c r="M86" s="69" t="s">
        <v>1141</v>
      </c>
      <c r="N86" s="245">
        <v>0</v>
      </c>
      <c r="O86" s="44">
        <v>24</v>
      </c>
      <c r="P86" s="44"/>
      <c r="Q86" s="44"/>
      <c r="R86" s="70"/>
      <c r="S86" s="23" t="s">
        <v>1073</v>
      </c>
      <c r="T86" s="22">
        <v>0</v>
      </c>
      <c r="U86" s="22">
        <v>6</v>
      </c>
      <c r="V86" s="22"/>
      <c r="W86" s="22"/>
      <c r="X86" s="33"/>
      <c r="Y86" s="142" t="s">
        <v>1617</v>
      </c>
      <c r="Z86" s="22"/>
      <c r="AA86" s="19"/>
      <c r="AB86" s="19"/>
      <c r="AC86" s="19"/>
      <c r="AD86" s="19"/>
      <c r="AE86" s="19"/>
      <c r="AF86" s="19"/>
      <c r="AG86" s="19"/>
      <c r="AH86" s="19"/>
      <c r="AI86" s="19"/>
    </row>
    <row r="87" spans="1:35" x14ac:dyDescent="0.3">
      <c r="A87" s="421">
        <v>82</v>
      </c>
      <c r="B87" s="48">
        <v>3045</v>
      </c>
      <c r="C87" s="42" t="s">
        <v>550</v>
      </c>
      <c r="D87" s="91">
        <v>2014</v>
      </c>
      <c r="E87" s="20">
        <v>10</v>
      </c>
      <c r="F87" s="290" t="s">
        <v>1152</v>
      </c>
      <c r="G87" s="103"/>
      <c r="H87" s="22"/>
      <c r="I87" s="318" t="s">
        <v>1146</v>
      </c>
      <c r="J87" s="531">
        <v>1</v>
      </c>
      <c r="K87" s="85"/>
      <c r="L87" s="375">
        <v>1</v>
      </c>
      <c r="M87" s="69" t="s">
        <v>1141</v>
      </c>
      <c r="N87" s="191">
        <v>0</v>
      </c>
      <c r="O87" s="44">
        <v>24</v>
      </c>
      <c r="P87" s="22"/>
      <c r="Q87" s="22"/>
      <c r="R87" s="33"/>
      <c r="S87" s="23" t="s">
        <v>1073</v>
      </c>
      <c r="T87" s="22">
        <v>0</v>
      </c>
      <c r="U87" s="22">
        <v>6</v>
      </c>
      <c r="V87" s="22"/>
      <c r="W87" s="22"/>
      <c r="X87" s="33"/>
      <c r="Y87" s="142" t="s">
        <v>1617</v>
      </c>
      <c r="Z87" s="22"/>
      <c r="AA87" s="19"/>
      <c r="AB87" s="19"/>
      <c r="AC87" s="19"/>
      <c r="AD87" s="19"/>
      <c r="AE87" s="19"/>
      <c r="AF87" s="19"/>
      <c r="AG87" s="19"/>
      <c r="AH87" s="19"/>
      <c r="AI87" s="19"/>
    </row>
    <row r="88" spans="1:35" x14ac:dyDescent="0.3">
      <c r="A88" s="421">
        <v>83</v>
      </c>
      <c r="B88" s="48">
        <v>3045</v>
      </c>
      <c r="C88" s="42" t="s">
        <v>550</v>
      </c>
      <c r="D88" s="91">
        <v>2014</v>
      </c>
      <c r="E88" s="102">
        <v>10</v>
      </c>
      <c r="F88" s="290" t="s">
        <v>1153</v>
      </c>
      <c r="G88" s="103"/>
      <c r="H88" s="22"/>
      <c r="I88" s="318" t="s">
        <v>1146</v>
      </c>
      <c r="J88" s="531">
        <v>1</v>
      </c>
      <c r="K88" s="85">
        <v>7</v>
      </c>
      <c r="L88" s="375">
        <v>1</v>
      </c>
      <c r="M88" s="69" t="s">
        <v>1141</v>
      </c>
      <c r="N88" s="191">
        <v>1</v>
      </c>
      <c r="O88" s="44">
        <v>24</v>
      </c>
      <c r="P88" s="22"/>
      <c r="Q88" s="22"/>
      <c r="R88" s="33"/>
      <c r="S88" s="23" t="s">
        <v>1073</v>
      </c>
      <c r="T88" s="22">
        <v>1</v>
      </c>
      <c r="U88" s="22">
        <v>6</v>
      </c>
      <c r="V88" s="22"/>
      <c r="W88" s="22"/>
      <c r="X88" s="33"/>
      <c r="Y88" s="166" t="s">
        <v>1630</v>
      </c>
      <c r="Z88" s="22"/>
      <c r="AA88" s="19"/>
      <c r="AB88" s="19"/>
      <c r="AC88" s="19"/>
      <c r="AD88" s="19"/>
      <c r="AE88" s="19"/>
      <c r="AF88" s="19"/>
      <c r="AG88" s="19"/>
      <c r="AH88" s="19"/>
      <c r="AI88" s="19"/>
    </row>
    <row r="89" spans="1:35" x14ac:dyDescent="0.3">
      <c r="A89" s="421">
        <v>84</v>
      </c>
      <c r="B89" s="48">
        <v>3045</v>
      </c>
      <c r="C89" s="42" t="s">
        <v>550</v>
      </c>
      <c r="D89" s="91">
        <v>2014</v>
      </c>
      <c r="E89" s="102">
        <v>10</v>
      </c>
      <c r="F89" s="290" t="s">
        <v>1154</v>
      </c>
      <c r="G89" s="103"/>
      <c r="H89" s="22"/>
      <c r="I89" s="318" t="s">
        <v>1146</v>
      </c>
      <c r="J89" s="531">
        <v>1</v>
      </c>
      <c r="K89" s="85">
        <v>5</v>
      </c>
      <c r="L89" s="32">
        <v>1</v>
      </c>
      <c r="M89" s="69" t="s">
        <v>1141</v>
      </c>
      <c r="N89" s="191">
        <v>1</v>
      </c>
      <c r="O89" s="44">
        <v>24</v>
      </c>
      <c r="P89" s="22"/>
      <c r="Q89" s="22"/>
      <c r="R89" s="33"/>
      <c r="S89" s="23" t="s">
        <v>1073</v>
      </c>
      <c r="T89" s="22">
        <v>1</v>
      </c>
      <c r="U89" s="22">
        <v>6</v>
      </c>
      <c r="V89" s="22"/>
      <c r="W89" s="22"/>
      <c r="X89" s="33"/>
      <c r="Y89" s="142" t="s">
        <v>1630</v>
      </c>
      <c r="Z89" s="22"/>
    </row>
    <row r="90" spans="1:35" x14ac:dyDescent="0.3">
      <c r="A90" s="421">
        <v>85</v>
      </c>
      <c r="B90" s="48">
        <v>3045</v>
      </c>
      <c r="C90" s="42" t="s">
        <v>550</v>
      </c>
      <c r="D90" s="91">
        <v>2014</v>
      </c>
      <c r="E90" s="20">
        <v>10</v>
      </c>
      <c r="F90" s="290" t="s">
        <v>1619</v>
      </c>
      <c r="G90" s="22"/>
      <c r="H90" s="22"/>
      <c r="I90" s="318" t="s">
        <v>1146</v>
      </c>
      <c r="J90" s="531">
        <v>0</v>
      </c>
      <c r="K90" s="104"/>
      <c r="L90" s="375">
        <v>0</v>
      </c>
      <c r="M90" s="69" t="s">
        <v>1141</v>
      </c>
      <c r="N90" s="22">
        <v>1</v>
      </c>
      <c r="O90" s="44">
        <v>24</v>
      </c>
      <c r="P90" s="22"/>
      <c r="Q90" s="22"/>
      <c r="R90" s="33"/>
      <c r="S90" s="23" t="s">
        <v>1073</v>
      </c>
      <c r="T90" s="44">
        <v>0</v>
      </c>
      <c r="U90" s="22">
        <v>6</v>
      </c>
      <c r="V90" s="44"/>
      <c r="W90" s="44"/>
      <c r="X90" s="70"/>
      <c r="Y90" s="142" t="s">
        <v>1630</v>
      </c>
      <c r="Z90" s="44"/>
      <c r="AA90" s="19"/>
      <c r="AB90" s="19"/>
      <c r="AC90" s="19"/>
      <c r="AD90" s="19"/>
      <c r="AE90" s="19"/>
      <c r="AF90" s="19"/>
      <c r="AG90" s="19"/>
      <c r="AH90" s="19"/>
      <c r="AI90" s="19"/>
    </row>
    <row r="91" spans="1:35" x14ac:dyDescent="0.3">
      <c r="A91" s="421">
        <v>86</v>
      </c>
      <c r="B91" s="55">
        <v>3045</v>
      </c>
      <c r="C91" s="164" t="s">
        <v>550</v>
      </c>
      <c r="D91" s="165">
        <v>2014</v>
      </c>
      <c r="E91" s="316">
        <v>10</v>
      </c>
      <c r="F91" s="317" t="s">
        <v>1155</v>
      </c>
      <c r="G91" s="44"/>
      <c r="H91" s="44"/>
      <c r="I91" s="318" t="s">
        <v>1146</v>
      </c>
      <c r="J91" s="531">
        <v>1</v>
      </c>
      <c r="K91" s="85">
        <v>7</v>
      </c>
      <c r="L91" s="32">
        <v>1</v>
      </c>
      <c r="M91" s="69" t="s">
        <v>1141</v>
      </c>
      <c r="N91" s="245">
        <v>0</v>
      </c>
      <c r="O91" s="44">
        <v>24</v>
      </c>
      <c r="P91" s="44"/>
      <c r="Q91" s="44"/>
      <c r="R91" s="70"/>
      <c r="S91" s="69" t="s">
        <v>1073</v>
      </c>
      <c r="T91" s="44">
        <v>0</v>
      </c>
      <c r="U91" s="22">
        <v>6</v>
      </c>
      <c r="V91" s="44"/>
      <c r="W91" s="44"/>
      <c r="X91" s="70"/>
      <c r="Y91" s="142" t="s">
        <v>1617</v>
      </c>
      <c r="Z91" s="44"/>
    </row>
    <row r="92" spans="1:35" x14ac:dyDescent="0.3">
      <c r="A92" s="421">
        <v>87</v>
      </c>
      <c r="B92" s="204">
        <v>3045</v>
      </c>
      <c r="C92" s="134" t="s">
        <v>550</v>
      </c>
      <c r="D92" s="84">
        <v>2014</v>
      </c>
      <c r="E92" s="126">
        <v>10</v>
      </c>
      <c r="F92" s="261" t="s">
        <v>1156</v>
      </c>
      <c r="G92" s="95"/>
      <c r="H92" s="21"/>
      <c r="I92" s="318" t="s">
        <v>1146</v>
      </c>
      <c r="J92" s="531">
        <v>2</v>
      </c>
      <c r="K92" s="85">
        <v>5</v>
      </c>
      <c r="L92" s="375">
        <v>1</v>
      </c>
      <c r="M92" s="21" t="s">
        <v>1141</v>
      </c>
      <c r="N92" s="21">
        <v>0</v>
      </c>
      <c r="O92" s="44">
        <v>24</v>
      </c>
      <c r="P92" s="21"/>
      <c r="Q92" s="21"/>
      <c r="R92" s="21"/>
      <c r="S92" s="21" t="s">
        <v>1073</v>
      </c>
      <c r="T92" s="21">
        <v>0</v>
      </c>
      <c r="U92" s="22">
        <v>6</v>
      </c>
      <c r="V92" s="21"/>
      <c r="W92" s="21"/>
      <c r="X92" s="21"/>
      <c r="Y92" s="142" t="s">
        <v>1617</v>
      </c>
      <c r="Z92" s="21"/>
    </row>
    <row r="93" spans="1:35" x14ac:dyDescent="0.3">
      <c r="A93" s="421">
        <v>88</v>
      </c>
      <c r="B93" s="48">
        <v>3045</v>
      </c>
      <c r="C93" s="42" t="s">
        <v>550</v>
      </c>
      <c r="D93" s="91">
        <v>2014</v>
      </c>
      <c r="E93" s="20">
        <v>10</v>
      </c>
      <c r="F93" s="290" t="s">
        <v>1157</v>
      </c>
      <c r="G93" s="22"/>
      <c r="H93" s="22"/>
      <c r="I93" s="318" t="s">
        <v>1146</v>
      </c>
      <c r="J93" s="531">
        <v>2</v>
      </c>
      <c r="K93" s="104">
        <v>7</v>
      </c>
      <c r="L93" s="375">
        <v>1</v>
      </c>
      <c r="M93" s="69" t="s">
        <v>1141</v>
      </c>
      <c r="N93" s="22">
        <v>1</v>
      </c>
      <c r="O93" s="44">
        <v>24</v>
      </c>
      <c r="P93" s="22"/>
      <c r="Q93" s="22"/>
      <c r="R93" s="33"/>
      <c r="S93" s="23" t="s">
        <v>1073</v>
      </c>
      <c r="T93" s="22">
        <v>0</v>
      </c>
      <c r="U93" s="22">
        <v>6</v>
      </c>
      <c r="V93" s="22"/>
      <c r="W93" s="22"/>
      <c r="X93" s="33"/>
      <c r="Y93" s="142" t="s">
        <v>1630</v>
      </c>
      <c r="Z93" s="22"/>
    </row>
    <row r="94" spans="1:35" x14ac:dyDescent="0.3">
      <c r="A94" s="421">
        <v>89</v>
      </c>
      <c r="B94" s="48">
        <v>3045</v>
      </c>
      <c r="C94" s="42" t="s">
        <v>550</v>
      </c>
      <c r="D94" s="91">
        <v>2014</v>
      </c>
      <c r="E94" s="20">
        <v>10</v>
      </c>
      <c r="F94" s="278" t="s">
        <v>1159</v>
      </c>
      <c r="G94" s="22"/>
      <c r="H94" s="22"/>
      <c r="I94" s="318" t="s">
        <v>1146</v>
      </c>
      <c r="J94" s="531">
        <v>1</v>
      </c>
      <c r="K94" s="104">
        <v>2</v>
      </c>
      <c r="L94" s="32">
        <v>1</v>
      </c>
      <c r="M94" s="69" t="s">
        <v>1141</v>
      </c>
      <c r="N94" s="22">
        <v>2</v>
      </c>
      <c r="O94" s="44">
        <v>24</v>
      </c>
      <c r="P94" s="22"/>
      <c r="Q94" s="22"/>
      <c r="R94" s="33"/>
      <c r="S94" s="23" t="s">
        <v>1073</v>
      </c>
      <c r="T94" s="21">
        <v>0</v>
      </c>
      <c r="U94" s="22">
        <v>6</v>
      </c>
      <c r="V94" s="21"/>
      <c r="W94" s="21"/>
      <c r="X94" s="24"/>
      <c r="Y94" s="142" t="s">
        <v>1630</v>
      </c>
      <c r="Z94" s="21"/>
    </row>
    <row r="95" spans="1:35" x14ac:dyDescent="0.3">
      <c r="A95" s="421">
        <v>90</v>
      </c>
      <c r="B95" s="48">
        <v>3045</v>
      </c>
      <c r="C95" s="42" t="s">
        <v>550</v>
      </c>
      <c r="D95" s="91">
        <v>2014</v>
      </c>
      <c r="E95" s="20">
        <v>10</v>
      </c>
      <c r="F95" s="290" t="s">
        <v>1160</v>
      </c>
      <c r="G95" s="22"/>
      <c r="H95" s="22"/>
      <c r="I95" s="318" t="s">
        <v>1146</v>
      </c>
      <c r="J95" s="531">
        <v>1</v>
      </c>
      <c r="K95" s="104">
        <v>2</v>
      </c>
      <c r="L95" s="32">
        <v>1</v>
      </c>
      <c r="M95" s="69" t="s">
        <v>1141</v>
      </c>
      <c r="N95" s="22">
        <v>0</v>
      </c>
      <c r="O95" s="44">
        <v>24</v>
      </c>
      <c r="P95" s="22"/>
      <c r="Q95" s="22"/>
      <c r="R95" s="33"/>
      <c r="S95" s="23" t="s">
        <v>1073</v>
      </c>
      <c r="T95" s="21">
        <v>0</v>
      </c>
      <c r="U95" s="22">
        <v>6</v>
      </c>
      <c r="V95" s="21"/>
      <c r="W95" s="21"/>
      <c r="X95" s="24"/>
      <c r="Y95" s="142" t="s">
        <v>1617</v>
      </c>
      <c r="Z95" s="21"/>
      <c r="AA95" s="19"/>
      <c r="AB95" s="19"/>
      <c r="AC95" s="19"/>
      <c r="AD95" s="19"/>
      <c r="AE95" s="19"/>
      <c r="AF95" s="19"/>
      <c r="AG95" s="19"/>
      <c r="AH95" s="19"/>
      <c r="AI95" s="19"/>
    </row>
    <row r="96" spans="1:35" x14ac:dyDescent="0.3">
      <c r="A96" s="421">
        <v>91</v>
      </c>
      <c r="B96" s="48">
        <v>3045</v>
      </c>
      <c r="C96" s="42" t="s">
        <v>550</v>
      </c>
      <c r="D96" s="91">
        <v>2014</v>
      </c>
      <c r="E96" s="20">
        <v>10</v>
      </c>
      <c r="F96" s="290" t="s">
        <v>1158</v>
      </c>
      <c r="G96" s="22"/>
      <c r="H96" s="22"/>
      <c r="I96" s="318" t="s">
        <v>1146</v>
      </c>
      <c r="J96" s="531">
        <v>1</v>
      </c>
      <c r="K96" s="104">
        <v>1</v>
      </c>
      <c r="L96" s="32">
        <v>1</v>
      </c>
      <c r="M96" s="69" t="s">
        <v>1141</v>
      </c>
      <c r="N96" s="22">
        <v>0</v>
      </c>
      <c r="O96" s="44">
        <v>24</v>
      </c>
      <c r="P96" s="22"/>
      <c r="Q96" s="22"/>
      <c r="R96" s="33"/>
      <c r="S96" s="23" t="s">
        <v>1073</v>
      </c>
      <c r="T96" s="21">
        <v>1</v>
      </c>
      <c r="U96" s="22">
        <v>6</v>
      </c>
      <c r="V96" s="21"/>
      <c r="W96" s="21"/>
      <c r="X96" s="24"/>
      <c r="Y96" s="217" t="s">
        <v>1630</v>
      </c>
      <c r="Z96" s="21"/>
      <c r="AA96" s="19"/>
      <c r="AB96" s="19"/>
      <c r="AC96" s="19"/>
      <c r="AD96" s="19"/>
      <c r="AE96" s="19"/>
      <c r="AF96" s="19"/>
      <c r="AG96" s="19"/>
      <c r="AH96" s="19"/>
      <c r="AI96" s="19"/>
    </row>
    <row r="97" spans="1:35" ht="17.25" thickBot="1" x14ac:dyDescent="0.35">
      <c r="A97" s="421">
        <v>92</v>
      </c>
      <c r="B97" s="64">
        <v>3045</v>
      </c>
      <c r="C97" s="161" t="s">
        <v>550</v>
      </c>
      <c r="D97" s="94">
        <v>2014</v>
      </c>
      <c r="E97" s="62">
        <v>10</v>
      </c>
      <c r="F97" s="282" t="s">
        <v>1161</v>
      </c>
      <c r="G97" s="29"/>
      <c r="H97" s="65"/>
      <c r="I97" s="319" t="s">
        <v>1146</v>
      </c>
      <c r="J97" s="531">
        <v>2</v>
      </c>
      <c r="K97" s="246">
        <v>8</v>
      </c>
      <c r="L97" s="145">
        <v>2</v>
      </c>
      <c r="M97" s="66" t="s">
        <v>1141</v>
      </c>
      <c r="N97" s="29">
        <v>0</v>
      </c>
      <c r="O97" s="65">
        <v>24</v>
      </c>
      <c r="P97" s="29"/>
      <c r="Q97" s="29"/>
      <c r="R97" s="67"/>
      <c r="S97" s="66" t="s">
        <v>1073</v>
      </c>
      <c r="T97" s="29" t="s">
        <v>1070</v>
      </c>
      <c r="U97" s="65">
        <v>6</v>
      </c>
      <c r="V97" s="29"/>
      <c r="W97" s="29"/>
      <c r="X97" s="30"/>
      <c r="Y97" s="133" t="s">
        <v>1627</v>
      </c>
      <c r="Z97" s="29"/>
      <c r="AA97" s="19"/>
      <c r="AB97" s="19"/>
      <c r="AC97" s="19"/>
      <c r="AD97" s="19"/>
      <c r="AE97" s="19"/>
      <c r="AF97" s="19"/>
      <c r="AG97" s="19"/>
      <c r="AH97" s="19"/>
      <c r="AI97" s="19"/>
    </row>
    <row r="98" spans="1:35" x14ac:dyDescent="0.3">
      <c r="A98" s="421">
        <v>93</v>
      </c>
      <c r="B98" s="15">
        <v>820</v>
      </c>
      <c r="C98" s="174" t="s">
        <v>1674</v>
      </c>
      <c r="D98" s="175">
        <v>2014</v>
      </c>
      <c r="E98" s="82">
        <v>10</v>
      </c>
      <c r="F98" s="16" t="s">
        <v>1176</v>
      </c>
      <c r="G98" s="16" t="s">
        <v>1095</v>
      </c>
      <c r="H98" s="16"/>
      <c r="I98" s="135"/>
      <c r="J98" s="321">
        <v>2</v>
      </c>
      <c r="K98" s="321">
        <v>2</v>
      </c>
      <c r="L98" s="321"/>
      <c r="M98" s="17" t="s">
        <v>19</v>
      </c>
      <c r="N98" s="16">
        <v>4</v>
      </c>
      <c r="O98" s="16">
        <v>33</v>
      </c>
      <c r="P98" s="16"/>
      <c r="Q98" s="16"/>
      <c r="R98" s="18"/>
      <c r="S98" s="242" t="s">
        <v>58</v>
      </c>
      <c r="T98" s="16">
        <v>11</v>
      </c>
      <c r="U98" s="16">
        <v>34</v>
      </c>
      <c r="V98" s="16"/>
      <c r="W98" s="16"/>
      <c r="X98" s="18"/>
      <c r="Y98" s="322">
        <v>0.3</v>
      </c>
      <c r="Z98" s="16"/>
      <c r="AA98" s="21"/>
      <c r="AB98" s="21"/>
      <c r="AC98" s="21"/>
      <c r="AD98" s="21"/>
      <c r="AE98" s="21"/>
      <c r="AF98" s="21"/>
      <c r="AG98" s="19"/>
      <c r="AH98" s="19"/>
      <c r="AI98" s="19"/>
    </row>
    <row r="99" spans="1:35" ht="17.25" thickBot="1" x14ac:dyDescent="0.35">
      <c r="A99" s="421">
        <v>94</v>
      </c>
      <c r="B99" s="64">
        <v>820</v>
      </c>
      <c r="C99" s="161" t="s">
        <v>1674</v>
      </c>
      <c r="D99" s="94">
        <v>2014</v>
      </c>
      <c r="E99" s="62">
        <v>10</v>
      </c>
      <c r="F99" s="65" t="s">
        <v>1175</v>
      </c>
      <c r="G99" s="29" t="s">
        <v>1095</v>
      </c>
      <c r="H99" s="29"/>
      <c r="I99" s="86"/>
      <c r="J99" s="228">
        <v>1</v>
      </c>
      <c r="K99" s="232">
        <v>1</v>
      </c>
      <c r="L99" s="232"/>
      <c r="M99" s="66" t="s">
        <v>19</v>
      </c>
      <c r="N99" s="29">
        <v>0</v>
      </c>
      <c r="O99" s="29">
        <v>33</v>
      </c>
      <c r="P99" s="29"/>
      <c r="Q99" s="29"/>
      <c r="R99" s="67"/>
      <c r="S99" s="66" t="s">
        <v>58</v>
      </c>
      <c r="T99" s="29">
        <v>0</v>
      </c>
      <c r="U99" s="29">
        <v>34</v>
      </c>
      <c r="V99" s="29"/>
      <c r="W99" s="29"/>
      <c r="X99" s="67"/>
      <c r="Y99" s="142" t="s">
        <v>1617</v>
      </c>
      <c r="Z99" s="29"/>
      <c r="AA99" s="21"/>
      <c r="AB99" s="21"/>
      <c r="AC99" s="21"/>
      <c r="AD99" s="21"/>
      <c r="AE99" s="21"/>
      <c r="AF99" s="21"/>
      <c r="AG99" s="26"/>
      <c r="AH99" s="19"/>
      <c r="AI99" s="19"/>
    </row>
    <row r="100" spans="1:35" x14ac:dyDescent="0.3">
      <c r="A100" s="421">
        <v>95</v>
      </c>
      <c r="B100" s="48">
        <v>3606</v>
      </c>
      <c r="C100" s="42" t="s">
        <v>553</v>
      </c>
      <c r="D100" s="91">
        <v>2013</v>
      </c>
      <c r="E100" s="20">
        <v>10</v>
      </c>
      <c r="F100" s="22" t="s">
        <v>1191</v>
      </c>
      <c r="G100" s="44" t="s">
        <v>1195</v>
      </c>
      <c r="H100" s="22" t="s">
        <v>1179</v>
      </c>
      <c r="I100" s="25"/>
      <c r="J100" s="246">
        <v>2</v>
      </c>
      <c r="K100" s="246">
        <v>2</v>
      </c>
      <c r="L100" s="246"/>
      <c r="M100" s="23" t="s">
        <v>1177</v>
      </c>
      <c r="N100" s="44">
        <v>1</v>
      </c>
      <c r="O100" s="44">
        <v>25</v>
      </c>
      <c r="P100" s="44"/>
      <c r="Q100" s="44"/>
      <c r="R100" s="33"/>
      <c r="S100" s="23" t="s">
        <v>58</v>
      </c>
      <c r="T100" s="44">
        <v>1</v>
      </c>
      <c r="U100" s="33">
        <v>25</v>
      </c>
      <c r="V100" s="44"/>
      <c r="W100" s="44"/>
      <c r="X100" s="33">
        <v>25</v>
      </c>
      <c r="Y100" s="192" t="s">
        <v>1630</v>
      </c>
      <c r="Z100" s="44"/>
      <c r="AA100" s="21"/>
      <c r="AB100" s="21"/>
      <c r="AC100" s="21"/>
      <c r="AD100" s="21"/>
      <c r="AE100" s="21"/>
      <c r="AF100" s="21"/>
      <c r="AG100" s="26"/>
      <c r="AH100" s="19"/>
      <c r="AI100" s="19"/>
    </row>
    <row r="101" spans="1:35" x14ac:dyDescent="0.3">
      <c r="A101" s="421">
        <v>96</v>
      </c>
      <c r="B101" s="48">
        <v>3606</v>
      </c>
      <c r="C101" s="42" t="s">
        <v>553</v>
      </c>
      <c r="D101" s="91">
        <v>2013</v>
      </c>
      <c r="E101" s="20">
        <v>10</v>
      </c>
      <c r="F101" s="22" t="s">
        <v>1191</v>
      </c>
      <c r="G101" s="137" t="s">
        <v>1195</v>
      </c>
      <c r="H101" s="22" t="s">
        <v>1180</v>
      </c>
      <c r="I101" s="25"/>
      <c r="J101" s="234">
        <v>2</v>
      </c>
      <c r="K101" s="246">
        <v>2</v>
      </c>
      <c r="L101" s="246"/>
      <c r="M101" s="23" t="s">
        <v>1177</v>
      </c>
      <c r="N101" s="137">
        <v>4</v>
      </c>
      <c r="O101" s="44">
        <v>25</v>
      </c>
      <c r="P101" s="21"/>
      <c r="Q101" s="21"/>
      <c r="R101" s="33"/>
      <c r="S101" s="23" t="s">
        <v>58</v>
      </c>
      <c r="T101" s="137">
        <v>4</v>
      </c>
      <c r="U101" s="33">
        <v>25</v>
      </c>
      <c r="V101" s="21"/>
      <c r="W101" s="21"/>
      <c r="X101" s="33"/>
      <c r="Y101" s="192" t="s">
        <v>1630</v>
      </c>
      <c r="Z101" s="137"/>
      <c r="AA101" s="21"/>
      <c r="AB101" s="21"/>
      <c r="AC101" s="21"/>
      <c r="AD101" s="21"/>
      <c r="AE101" s="21"/>
      <c r="AF101" s="21"/>
      <c r="AG101" s="19"/>
      <c r="AH101" s="19"/>
      <c r="AI101" s="19"/>
    </row>
    <row r="102" spans="1:35" x14ac:dyDescent="0.3">
      <c r="A102" s="421">
        <v>97</v>
      </c>
      <c r="B102" s="48">
        <v>3606</v>
      </c>
      <c r="C102" s="42" t="s">
        <v>553</v>
      </c>
      <c r="D102" s="91">
        <v>2013</v>
      </c>
      <c r="E102" s="20">
        <v>10</v>
      </c>
      <c r="F102" s="22" t="s">
        <v>1191</v>
      </c>
      <c r="G102" s="137" t="s">
        <v>1195</v>
      </c>
      <c r="H102" s="22" t="s">
        <v>1181</v>
      </c>
      <c r="I102" s="25"/>
      <c r="J102" s="234">
        <v>2</v>
      </c>
      <c r="K102" s="246">
        <v>2</v>
      </c>
      <c r="L102" s="246"/>
      <c r="M102" s="23" t="s">
        <v>1177</v>
      </c>
      <c r="N102" s="137">
        <v>3</v>
      </c>
      <c r="O102" s="44">
        <v>25</v>
      </c>
      <c r="P102" s="21"/>
      <c r="Q102" s="21"/>
      <c r="R102" s="33"/>
      <c r="S102" s="23" t="s">
        <v>58</v>
      </c>
      <c r="T102" s="137">
        <v>6</v>
      </c>
      <c r="U102" s="33">
        <v>25</v>
      </c>
      <c r="V102" s="21"/>
      <c r="W102" s="21"/>
      <c r="X102" s="33"/>
      <c r="Y102" s="192" t="s">
        <v>1630</v>
      </c>
      <c r="Z102" s="137"/>
      <c r="AA102" s="21"/>
      <c r="AB102" s="21"/>
      <c r="AC102" s="21"/>
      <c r="AD102" s="21"/>
      <c r="AE102" s="21"/>
      <c r="AF102" s="21"/>
      <c r="AG102" s="19"/>
      <c r="AH102" s="19"/>
      <c r="AI102" s="19"/>
    </row>
    <row r="103" spans="1:35" x14ac:dyDescent="0.3">
      <c r="A103" s="421">
        <v>98</v>
      </c>
      <c r="B103" s="48">
        <v>3606</v>
      </c>
      <c r="C103" s="42" t="s">
        <v>553</v>
      </c>
      <c r="D103" s="91">
        <v>2013</v>
      </c>
      <c r="E103" s="20">
        <v>10</v>
      </c>
      <c r="F103" s="22" t="s">
        <v>1191</v>
      </c>
      <c r="G103" s="137" t="s">
        <v>1195</v>
      </c>
      <c r="H103" s="22" t="s">
        <v>1182</v>
      </c>
      <c r="I103" s="171"/>
      <c r="J103" s="234">
        <v>2</v>
      </c>
      <c r="K103" s="246">
        <v>2</v>
      </c>
      <c r="L103" s="5"/>
      <c r="M103" s="23" t="s">
        <v>1177</v>
      </c>
      <c r="N103" s="137">
        <v>6</v>
      </c>
      <c r="O103" s="44">
        <v>25</v>
      </c>
      <c r="P103" s="21"/>
      <c r="Q103" s="21"/>
      <c r="R103" s="33"/>
      <c r="S103" s="23" t="s">
        <v>58</v>
      </c>
      <c r="T103" s="137">
        <v>1</v>
      </c>
      <c r="U103" s="33">
        <v>25</v>
      </c>
      <c r="V103" s="21"/>
      <c r="W103" s="21"/>
      <c r="X103" s="33"/>
      <c r="Y103" s="192" t="s">
        <v>1630</v>
      </c>
      <c r="Z103" s="137"/>
      <c r="AA103" s="21"/>
      <c r="AB103" s="21"/>
      <c r="AC103" s="21"/>
      <c r="AD103" s="21"/>
      <c r="AE103" s="21"/>
      <c r="AF103" s="21"/>
      <c r="AG103" s="19"/>
      <c r="AH103" s="19"/>
      <c r="AI103" s="19"/>
    </row>
    <row r="104" spans="1:35" x14ac:dyDescent="0.3">
      <c r="A104" s="421">
        <v>99</v>
      </c>
      <c r="B104" s="48">
        <v>3606</v>
      </c>
      <c r="C104" s="42" t="s">
        <v>1675</v>
      </c>
      <c r="D104" s="91">
        <v>2013</v>
      </c>
      <c r="E104" s="20">
        <v>10</v>
      </c>
      <c r="F104" s="22" t="s">
        <v>1191</v>
      </c>
      <c r="G104" s="137" t="s">
        <v>1195</v>
      </c>
      <c r="H104" s="22" t="s">
        <v>1183</v>
      </c>
      <c r="I104" s="171"/>
      <c r="J104" s="234">
        <v>2</v>
      </c>
      <c r="K104" s="246">
        <v>2</v>
      </c>
      <c r="L104" s="5"/>
      <c r="M104" s="23" t="s">
        <v>1177</v>
      </c>
      <c r="N104" s="137">
        <v>2</v>
      </c>
      <c r="O104" s="44">
        <v>25</v>
      </c>
      <c r="P104" s="21"/>
      <c r="Q104" s="21"/>
      <c r="R104" s="33"/>
      <c r="S104" s="23" t="s">
        <v>58</v>
      </c>
      <c r="T104" s="137">
        <v>0</v>
      </c>
      <c r="U104" s="33">
        <v>25</v>
      </c>
      <c r="V104" s="21"/>
      <c r="W104" s="21"/>
      <c r="X104" s="33"/>
      <c r="Y104" s="192" t="s">
        <v>1630</v>
      </c>
      <c r="Z104" s="137"/>
      <c r="AA104" s="21"/>
      <c r="AB104" s="21"/>
      <c r="AC104" s="21"/>
      <c r="AD104" s="21"/>
      <c r="AE104" s="21"/>
      <c r="AF104" s="21"/>
      <c r="AG104" s="19"/>
      <c r="AH104" s="19"/>
      <c r="AI104" s="19"/>
    </row>
    <row r="105" spans="1:35" x14ac:dyDescent="0.3">
      <c r="A105" s="421">
        <v>100</v>
      </c>
      <c r="B105" s="48">
        <v>3606</v>
      </c>
      <c r="C105" s="42" t="s">
        <v>553</v>
      </c>
      <c r="D105" s="91">
        <v>2013</v>
      </c>
      <c r="E105" s="20">
        <v>10</v>
      </c>
      <c r="F105" s="22" t="s">
        <v>1191</v>
      </c>
      <c r="G105" s="22" t="s">
        <v>1195</v>
      </c>
      <c r="H105" s="22" t="s">
        <v>1184</v>
      </c>
      <c r="I105" s="247"/>
      <c r="J105" s="234">
        <v>2</v>
      </c>
      <c r="K105" s="246">
        <v>2</v>
      </c>
      <c r="L105" s="104"/>
      <c r="M105" s="23" t="s">
        <v>1177</v>
      </c>
      <c r="N105" s="103">
        <v>0</v>
      </c>
      <c r="O105" s="150">
        <v>25</v>
      </c>
      <c r="P105" s="103"/>
      <c r="Q105" s="103"/>
      <c r="R105" s="139"/>
      <c r="S105" s="123" t="s">
        <v>58</v>
      </c>
      <c r="T105" s="103">
        <v>1</v>
      </c>
      <c r="U105" s="139">
        <v>25</v>
      </c>
      <c r="V105" s="22"/>
      <c r="W105" s="22"/>
      <c r="X105" s="33"/>
      <c r="Y105" s="192" t="s">
        <v>1630</v>
      </c>
      <c r="Z105" s="22"/>
      <c r="AA105" s="21"/>
      <c r="AB105" s="19"/>
      <c r="AC105" s="19"/>
      <c r="AD105" s="19"/>
      <c r="AE105" s="19"/>
      <c r="AF105" s="19"/>
      <c r="AG105" s="19"/>
      <c r="AH105" s="19"/>
      <c r="AI105" s="19"/>
    </row>
    <row r="106" spans="1:35" x14ac:dyDescent="0.3">
      <c r="A106" s="421">
        <v>101</v>
      </c>
      <c r="B106" s="204">
        <v>3606</v>
      </c>
      <c r="C106" s="42" t="s">
        <v>553</v>
      </c>
      <c r="D106" s="91">
        <v>2013</v>
      </c>
      <c r="E106" s="20">
        <v>10</v>
      </c>
      <c r="F106" s="22" t="s">
        <v>1191</v>
      </c>
      <c r="G106" s="22" t="s">
        <v>1195</v>
      </c>
      <c r="H106" s="22" t="s">
        <v>1185</v>
      </c>
      <c r="I106" s="22"/>
      <c r="J106" s="234">
        <v>2</v>
      </c>
      <c r="K106" s="246">
        <v>2</v>
      </c>
      <c r="L106" s="85"/>
      <c r="M106" s="23" t="s">
        <v>1177</v>
      </c>
      <c r="N106" s="22">
        <v>1</v>
      </c>
      <c r="O106" s="22">
        <v>25</v>
      </c>
      <c r="P106" s="22"/>
      <c r="Q106" s="22"/>
      <c r="R106" s="33"/>
      <c r="S106" s="23" t="s">
        <v>58</v>
      </c>
      <c r="T106" s="22">
        <v>2</v>
      </c>
      <c r="U106" s="33">
        <v>25</v>
      </c>
      <c r="V106" s="22"/>
      <c r="W106" s="22"/>
      <c r="X106" s="33"/>
      <c r="Y106" s="192" t="s">
        <v>1630</v>
      </c>
      <c r="Z106" s="22"/>
      <c r="AA106" s="21"/>
      <c r="AB106" s="19"/>
      <c r="AC106" s="19"/>
      <c r="AD106" s="19"/>
      <c r="AE106" s="19"/>
      <c r="AF106" s="19"/>
      <c r="AG106" s="19"/>
      <c r="AH106" s="19"/>
      <c r="AI106" s="19"/>
    </row>
    <row r="107" spans="1:35" x14ac:dyDescent="0.3">
      <c r="A107" s="421">
        <v>102</v>
      </c>
      <c r="B107" s="204">
        <v>3606</v>
      </c>
      <c r="C107" s="134" t="s">
        <v>553</v>
      </c>
      <c r="D107" s="84">
        <v>2013</v>
      </c>
      <c r="E107" s="41">
        <v>10</v>
      </c>
      <c r="F107" s="21" t="s">
        <v>1208</v>
      </c>
      <c r="G107" s="21" t="s">
        <v>1195</v>
      </c>
      <c r="H107" s="21"/>
      <c r="I107" s="21"/>
      <c r="J107" s="234">
        <v>2</v>
      </c>
      <c r="K107" s="246">
        <v>2</v>
      </c>
      <c r="L107" s="32"/>
      <c r="M107" s="34" t="s">
        <v>1177</v>
      </c>
      <c r="N107" s="21" t="s">
        <v>1207</v>
      </c>
      <c r="O107" s="21">
        <v>25</v>
      </c>
      <c r="P107" s="21"/>
      <c r="Q107" s="21"/>
      <c r="R107" s="24"/>
      <c r="S107" s="34" t="s">
        <v>58</v>
      </c>
      <c r="T107" s="21" t="s">
        <v>1207</v>
      </c>
      <c r="U107" s="24">
        <v>25</v>
      </c>
      <c r="V107" s="21"/>
      <c r="W107" s="21"/>
      <c r="X107" s="24"/>
      <c r="Y107" s="127" t="s">
        <v>1193</v>
      </c>
      <c r="Z107" s="21"/>
      <c r="AA107" s="19"/>
      <c r="AB107" s="19"/>
      <c r="AC107" s="19"/>
      <c r="AD107" s="19"/>
      <c r="AE107" s="19"/>
      <c r="AF107" s="19"/>
      <c r="AG107" s="19"/>
      <c r="AH107" s="19"/>
      <c r="AI107" s="19"/>
    </row>
    <row r="108" spans="1:35" x14ac:dyDescent="0.3">
      <c r="A108" s="421">
        <v>103</v>
      </c>
      <c r="B108" s="204">
        <v>3606</v>
      </c>
      <c r="C108" s="42" t="s">
        <v>1675</v>
      </c>
      <c r="D108" s="91">
        <v>2013</v>
      </c>
      <c r="E108" s="20">
        <v>10</v>
      </c>
      <c r="F108" s="22" t="s">
        <v>1205</v>
      </c>
      <c r="G108" s="22" t="s">
        <v>1195</v>
      </c>
      <c r="H108" s="22"/>
      <c r="I108" s="22"/>
      <c r="J108" s="85">
        <v>1</v>
      </c>
      <c r="K108" s="85">
        <v>2</v>
      </c>
      <c r="L108" s="85"/>
      <c r="M108" s="23" t="s">
        <v>1177</v>
      </c>
      <c r="N108" s="22">
        <v>0</v>
      </c>
      <c r="O108" s="22">
        <v>25</v>
      </c>
      <c r="P108" s="22"/>
      <c r="Q108" s="22"/>
      <c r="R108" s="33"/>
      <c r="S108" s="23" t="s">
        <v>58</v>
      </c>
      <c r="T108" s="22">
        <v>0</v>
      </c>
      <c r="U108" s="33">
        <v>25</v>
      </c>
      <c r="V108" s="22"/>
      <c r="W108" s="22"/>
      <c r="X108" s="33"/>
      <c r="Y108" s="142" t="s">
        <v>1617</v>
      </c>
      <c r="Z108" s="22"/>
      <c r="AA108" s="19"/>
      <c r="AB108" s="19"/>
      <c r="AC108" s="19"/>
      <c r="AD108" s="19"/>
      <c r="AE108" s="19"/>
      <c r="AF108" s="19"/>
      <c r="AG108" s="19"/>
      <c r="AH108" s="19"/>
      <c r="AI108" s="19"/>
    </row>
    <row r="109" spans="1:35" ht="17.25" thickBot="1" x14ac:dyDescent="0.35">
      <c r="A109" s="421">
        <v>104</v>
      </c>
      <c r="B109" s="257">
        <v>3606</v>
      </c>
      <c r="C109" s="161" t="s">
        <v>1675</v>
      </c>
      <c r="D109" s="94">
        <v>2013</v>
      </c>
      <c r="E109" s="62">
        <v>10</v>
      </c>
      <c r="F109" s="65" t="s">
        <v>1206</v>
      </c>
      <c r="G109" s="65" t="s">
        <v>1195</v>
      </c>
      <c r="H109" s="65"/>
      <c r="I109" s="65"/>
      <c r="J109" s="87">
        <v>1</v>
      </c>
      <c r="K109" s="87">
        <v>1</v>
      </c>
      <c r="L109" s="87"/>
      <c r="M109" s="66" t="s">
        <v>1177</v>
      </c>
      <c r="N109" s="65">
        <v>0</v>
      </c>
      <c r="O109" s="65">
        <v>25</v>
      </c>
      <c r="P109" s="65"/>
      <c r="Q109" s="65"/>
      <c r="R109" s="67"/>
      <c r="S109" s="66" t="s">
        <v>58</v>
      </c>
      <c r="T109" s="65">
        <v>0</v>
      </c>
      <c r="U109" s="67">
        <v>25</v>
      </c>
      <c r="V109" s="65"/>
      <c r="W109" s="65"/>
      <c r="X109" s="67"/>
      <c r="Y109" s="142" t="s">
        <v>1617</v>
      </c>
      <c r="Z109" s="65"/>
      <c r="AA109" s="19"/>
      <c r="AB109" s="19"/>
      <c r="AC109" s="19"/>
      <c r="AD109" s="19"/>
      <c r="AE109" s="19"/>
      <c r="AF109" s="19"/>
      <c r="AG109" s="19"/>
      <c r="AH109" s="19"/>
      <c r="AI109" s="19"/>
    </row>
    <row r="110" spans="1:35" x14ac:dyDescent="0.3">
      <c r="A110" s="421">
        <v>105</v>
      </c>
      <c r="B110" s="48">
        <v>1321</v>
      </c>
      <c r="C110" s="90" t="s">
        <v>1676</v>
      </c>
      <c r="D110" s="91">
        <v>2013</v>
      </c>
      <c r="E110" s="20">
        <v>10</v>
      </c>
      <c r="F110" s="22" t="s">
        <v>1224</v>
      </c>
      <c r="G110" s="22"/>
      <c r="H110" s="22"/>
      <c r="I110" s="22"/>
      <c r="J110" s="85">
        <v>2</v>
      </c>
      <c r="K110" s="85">
        <v>4</v>
      </c>
      <c r="L110" s="85"/>
      <c r="M110" s="23" t="s">
        <v>1177</v>
      </c>
      <c r="N110" s="22">
        <v>0</v>
      </c>
      <c r="O110" s="22">
        <v>40</v>
      </c>
      <c r="P110" s="22"/>
      <c r="Q110" s="22"/>
      <c r="R110" s="33"/>
      <c r="S110" s="23" t="s">
        <v>1212</v>
      </c>
      <c r="T110" s="22">
        <v>8</v>
      </c>
      <c r="U110" s="22">
        <v>40</v>
      </c>
      <c r="V110" s="22"/>
      <c r="W110" s="22"/>
      <c r="X110" s="33"/>
      <c r="Y110" s="325" t="s">
        <v>1631</v>
      </c>
      <c r="Z110" s="22"/>
      <c r="AA110" s="19"/>
      <c r="AB110" s="19"/>
      <c r="AC110" s="19"/>
      <c r="AD110" s="19"/>
      <c r="AE110" s="19"/>
      <c r="AF110" s="19"/>
      <c r="AG110" s="19"/>
      <c r="AH110" s="19"/>
      <c r="AI110" s="19"/>
    </row>
    <row r="111" spans="1:35" x14ac:dyDescent="0.3">
      <c r="A111" s="421">
        <v>106</v>
      </c>
      <c r="B111" s="48">
        <v>1321</v>
      </c>
      <c r="C111" s="90" t="s">
        <v>1676</v>
      </c>
      <c r="D111" s="91">
        <v>2013</v>
      </c>
      <c r="E111" s="20">
        <v>10</v>
      </c>
      <c r="F111" s="22" t="s">
        <v>1353</v>
      </c>
      <c r="G111" s="22"/>
      <c r="H111" s="22"/>
      <c r="I111" s="21"/>
      <c r="J111" s="104">
        <v>2</v>
      </c>
      <c r="K111" s="85">
        <v>2</v>
      </c>
      <c r="L111" s="85"/>
      <c r="M111" s="23" t="s">
        <v>1177</v>
      </c>
      <c r="N111" s="21">
        <v>15</v>
      </c>
      <c r="O111" s="22">
        <v>40</v>
      </c>
      <c r="P111" s="21"/>
      <c r="Q111" s="21"/>
      <c r="R111" s="33"/>
      <c r="S111" s="23" t="s">
        <v>1212</v>
      </c>
      <c r="T111" s="21">
        <v>12</v>
      </c>
      <c r="U111" s="22">
        <v>40</v>
      </c>
      <c r="V111" s="21"/>
      <c r="W111" s="21"/>
      <c r="X111" s="24"/>
      <c r="Y111" s="127">
        <v>0.318</v>
      </c>
      <c r="Z111" s="21" t="s">
        <v>1600</v>
      </c>
      <c r="AA111" s="19"/>
      <c r="AB111" s="19"/>
      <c r="AC111" s="19"/>
      <c r="AD111" s="19"/>
      <c r="AE111" s="19"/>
      <c r="AF111" s="19"/>
      <c r="AG111" s="19"/>
      <c r="AH111" s="19"/>
      <c r="AI111" s="19"/>
    </row>
    <row r="112" spans="1:35" x14ac:dyDescent="0.3">
      <c r="A112" s="421">
        <v>107</v>
      </c>
      <c r="B112" s="48">
        <v>1321</v>
      </c>
      <c r="C112" s="90" t="s">
        <v>556</v>
      </c>
      <c r="D112" s="91">
        <v>2013</v>
      </c>
      <c r="E112" s="20">
        <v>10</v>
      </c>
      <c r="F112" s="22" t="s">
        <v>1225</v>
      </c>
      <c r="G112" s="22"/>
      <c r="H112" s="22"/>
      <c r="I112" s="22"/>
      <c r="J112" s="104">
        <v>2</v>
      </c>
      <c r="K112" s="85">
        <v>7</v>
      </c>
      <c r="L112" s="85"/>
      <c r="M112" s="23" t="s">
        <v>1177</v>
      </c>
      <c r="N112" s="21">
        <v>0</v>
      </c>
      <c r="O112" s="22">
        <v>40</v>
      </c>
      <c r="P112" s="21"/>
      <c r="Q112" s="21"/>
      <c r="R112" s="33"/>
      <c r="S112" s="23" t="s">
        <v>1212</v>
      </c>
      <c r="T112" s="21">
        <v>8</v>
      </c>
      <c r="U112" s="22">
        <v>40</v>
      </c>
      <c r="V112" s="21"/>
      <c r="W112" s="21"/>
      <c r="X112" s="24"/>
      <c r="Y112" s="127" t="s">
        <v>1631</v>
      </c>
      <c r="Z112" s="21"/>
      <c r="AA112" s="19"/>
      <c r="AB112" s="19"/>
      <c r="AC112" s="19"/>
      <c r="AD112" s="19"/>
      <c r="AE112" s="19"/>
      <c r="AF112" s="19"/>
      <c r="AG112" s="19"/>
      <c r="AH112" s="19"/>
      <c r="AI112" s="19"/>
    </row>
    <row r="113" spans="1:35" x14ac:dyDescent="0.3">
      <c r="A113" s="421">
        <v>108</v>
      </c>
      <c r="B113" s="48">
        <v>1321</v>
      </c>
      <c r="C113" s="90" t="s">
        <v>556</v>
      </c>
      <c r="D113" s="91">
        <v>2013</v>
      </c>
      <c r="E113" s="20">
        <v>10</v>
      </c>
      <c r="F113" s="21" t="s">
        <v>1226</v>
      </c>
      <c r="G113" s="22"/>
      <c r="H113" s="22"/>
      <c r="I113" s="22"/>
      <c r="J113" s="104">
        <v>2</v>
      </c>
      <c r="K113" s="85">
        <v>5</v>
      </c>
      <c r="L113" s="85"/>
      <c r="M113" s="23" t="s">
        <v>1177</v>
      </c>
      <c r="N113" s="21">
        <v>1</v>
      </c>
      <c r="O113" s="22">
        <v>40</v>
      </c>
      <c r="P113" s="21"/>
      <c r="Q113" s="21"/>
      <c r="R113" s="33"/>
      <c r="S113" s="23" t="s">
        <v>1212</v>
      </c>
      <c r="T113" s="21">
        <v>3</v>
      </c>
      <c r="U113" s="22">
        <v>40</v>
      </c>
      <c r="V113" s="21"/>
      <c r="W113" s="21"/>
      <c r="X113" s="24"/>
      <c r="Y113" s="127" t="s">
        <v>1630</v>
      </c>
      <c r="Z113" s="21"/>
      <c r="AA113" s="19"/>
      <c r="AB113" s="19"/>
      <c r="AC113" s="19"/>
      <c r="AD113" s="19"/>
      <c r="AE113" s="19"/>
      <c r="AF113" s="19"/>
      <c r="AG113" s="19"/>
      <c r="AH113" s="19"/>
      <c r="AI113" s="19"/>
    </row>
    <row r="114" spans="1:35" x14ac:dyDescent="0.3">
      <c r="A114" s="421">
        <v>109</v>
      </c>
      <c r="B114" s="48">
        <v>1321</v>
      </c>
      <c r="C114" s="90" t="s">
        <v>556</v>
      </c>
      <c r="D114" s="91">
        <v>2013</v>
      </c>
      <c r="E114" s="20">
        <v>10</v>
      </c>
      <c r="F114" s="21" t="s">
        <v>1227</v>
      </c>
      <c r="G114" s="22"/>
      <c r="H114" s="22"/>
      <c r="I114" s="22"/>
      <c r="J114" s="104">
        <v>2</v>
      </c>
      <c r="K114" s="85">
        <v>6</v>
      </c>
      <c r="L114" s="85"/>
      <c r="M114" s="23" t="s">
        <v>1177</v>
      </c>
      <c r="N114" s="21">
        <v>0</v>
      </c>
      <c r="O114" s="22">
        <v>40</v>
      </c>
      <c r="P114" s="21"/>
      <c r="Q114" s="21"/>
      <c r="R114" s="33"/>
      <c r="S114" s="23" t="s">
        <v>1212</v>
      </c>
      <c r="T114" s="21">
        <v>0</v>
      </c>
      <c r="U114" s="22">
        <v>40</v>
      </c>
      <c r="V114" s="21"/>
      <c r="W114" s="21"/>
      <c r="X114" s="24"/>
      <c r="Y114" s="142" t="s">
        <v>1617</v>
      </c>
      <c r="Z114" s="21"/>
      <c r="AA114" s="19"/>
      <c r="AB114" s="19"/>
      <c r="AC114" s="19"/>
      <c r="AD114" s="19"/>
      <c r="AE114" s="19"/>
      <c r="AF114" s="19"/>
      <c r="AG114" s="19"/>
      <c r="AH114" s="19"/>
      <c r="AI114" s="19"/>
    </row>
    <row r="115" spans="1:35" ht="17.25" thickBot="1" x14ac:dyDescent="0.35">
      <c r="A115" s="421">
        <v>110</v>
      </c>
      <c r="B115" s="257">
        <v>1321</v>
      </c>
      <c r="C115" s="88" t="s">
        <v>1676</v>
      </c>
      <c r="D115" s="28">
        <v>2013</v>
      </c>
      <c r="E115" s="52">
        <v>10</v>
      </c>
      <c r="F115" s="29" t="s">
        <v>1228</v>
      </c>
      <c r="G115" s="29"/>
      <c r="H115" s="29"/>
      <c r="I115" s="29"/>
      <c r="J115" s="228">
        <v>1</v>
      </c>
      <c r="K115" s="35">
        <v>1</v>
      </c>
      <c r="L115" s="35"/>
      <c r="M115" s="36" t="s">
        <v>1177</v>
      </c>
      <c r="N115" s="29">
        <v>0</v>
      </c>
      <c r="O115" s="29">
        <v>40</v>
      </c>
      <c r="P115" s="29"/>
      <c r="Q115" s="29"/>
      <c r="R115" s="30"/>
      <c r="S115" s="36" t="s">
        <v>1212</v>
      </c>
      <c r="T115" s="29">
        <v>0</v>
      </c>
      <c r="U115" s="29">
        <v>40</v>
      </c>
      <c r="V115" s="29"/>
      <c r="W115" s="29"/>
      <c r="X115" s="30"/>
      <c r="Y115" s="142" t="s">
        <v>1617</v>
      </c>
      <c r="Z115" s="29"/>
      <c r="AA115" s="19"/>
      <c r="AB115" s="19"/>
      <c r="AC115" s="19"/>
      <c r="AD115" s="19"/>
      <c r="AE115" s="19"/>
      <c r="AF115" s="19"/>
      <c r="AG115" s="19"/>
      <c r="AH115" s="19"/>
      <c r="AI115" s="19"/>
    </row>
    <row r="116" spans="1:35" x14ac:dyDescent="0.3">
      <c r="A116" s="421">
        <v>111</v>
      </c>
      <c r="B116" s="48">
        <v>4565</v>
      </c>
      <c r="C116" s="42" t="s">
        <v>1234</v>
      </c>
      <c r="D116" s="91">
        <v>2012</v>
      </c>
      <c r="E116" s="20">
        <v>10</v>
      </c>
      <c r="F116" s="22" t="s">
        <v>1235</v>
      </c>
      <c r="G116" s="22"/>
      <c r="H116" s="22"/>
      <c r="I116" s="25"/>
      <c r="J116" s="104">
        <v>1</v>
      </c>
      <c r="K116" s="104">
        <v>1</v>
      </c>
      <c r="L116" s="104"/>
      <c r="M116" s="23" t="s">
        <v>1239</v>
      </c>
      <c r="N116" s="22">
        <v>0</v>
      </c>
      <c r="O116" s="22">
        <v>21</v>
      </c>
      <c r="P116" s="22"/>
      <c r="Q116" s="22"/>
      <c r="R116" s="33"/>
      <c r="S116" s="23" t="s">
        <v>1240</v>
      </c>
      <c r="T116" s="22">
        <v>0</v>
      </c>
      <c r="U116" s="22">
        <v>24</v>
      </c>
      <c r="V116" s="22"/>
      <c r="W116" s="22"/>
      <c r="X116" s="33"/>
      <c r="Y116" s="142">
        <v>1</v>
      </c>
      <c r="Z116" s="22"/>
      <c r="AA116" s="19"/>
      <c r="AB116" s="19"/>
      <c r="AC116" s="19"/>
      <c r="AD116" s="19"/>
      <c r="AE116" s="19"/>
      <c r="AF116" s="19"/>
      <c r="AG116" s="19"/>
      <c r="AH116" s="19"/>
      <c r="AI116" s="19"/>
    </row>
    <row r="117" spans="1:35" x14ac:dyDescent="0.3">
      <c r="A117" s="421">
        <v>112</v>
      </c>
      <c r="B117" s="48">
        <v>4565</v>
      </c>
      <c r="C117" s="42" t="s">
        <v>1234</v>
      </c>
      <c r="D117" s="91">
        <v>2012</v>
      </c>
      <c r="E117" s="20">
        <v>10</v>
      </c>
      <c r="F117" s="21" t="s">
        <v>1629</v>
      </c>
      <c r="G117" s="22"/>
      <c r="H117" s="22"/>
      <c r="I117" s="25"/>
      <c r="J117" s="104">
        <v>1</v>
      </c>
      <c r="K117" s="104">
        <v>2</v>
      </c>
      <c r="L117" s="104"/>
      <c r="M117" s="23" t="s">
        <v>1239</v>
      </c>
      <c r="N117" s="21">
        <v>2</v>
      </c>
      <c r="O117" s="22">
        <v>21</v>
      </c>
      <c r="P117" s="21"/>
      <c r="Q117" s="21"/>
      <c r="R117" s="33"/>
      <c r="S117" s="23" t="s">
        <v>1240</v>
      </c>
      <c r="T117" s="21">
        <v>1</v>
      </c>
      <c r="U117" s="22">
        <v>24</v>
      </c>
      <c r="V117" s="21"/>
      <c r="W117" s="21"/>
      <c r="X117" s="24"/>
      <c r="Y117" s="127">
        <v>0.59</v>
      </c>
      <c r="Z117" s="21"/>
      <c r="AA117" s="19"/>
      <c r="AB117" s="19"/>
      <c r="AC117" s="19"/>
      <c r="AD117" s="19"/>
      <c r="AE117" s="19"/>
      <c r="AF117" s="19"/>
      <c r="AG117" s="19"/>
      <c r="AH117" s="19"/>
      <c r="AI117" s="19"/>
    </row>
    <row r="118" spans="1:35" x14ac:dyDescent="0.3">
      <c r="A118" s="421">
        <v>113</v>
      </c>
      <c r="B118" s="48">
        <v>4565</v>
      </c>
      <c r="C118" s="42" t="s">
        <v>1234</v>
      </c>
      <c r="D118" s="91">
        <v>2012</v>
      </c>
      <c r="E118" s="20">
        <v>10</v>
      </c>
      <c r="F118" s="21" t="s">
        <v>1236</v>
      </c>
      <c r="G118" s="21"/>
      <c r="H118" s="21"/>
      <c r="I118" s="25"/>
      <c r="J118" s="104">
        <v>1</v>
      </c>
      <c r="K118" s="104">
        <v>2</v>
      </c>
      <c r="L118" s="104"/>
      <c r="M118" s="23" t="s">
        <v>1239</v>
      </c>
      <c r="N118" s="21">
        <v>0</v>
      </c>
      <c r="O118" s="22">
        <v>21</v>
      </c>
      <c r="P118" s="21"/>
      <c r="Q118" s="21"/>
      <c r="R118" s="33"/>
      <c r="S118" s="23" t="s">
        <v>1240</v>
      </c>
      <c r="T118" s="21">
        <v>0</v>
      </c>
      <c r="U118" s="22">
        <v>24</v>
      </c>
      <c r="V118" s="21"/>
      <c r="W118" s="21"/>
      <c r="X118" s="24"/>
      <c r="Y118" s="127">
        <v>1</v>
      </c>
      <c r="Z118" s="21"/>
      <c r="AA118" s="19"/>
      <c r="AB118" s="19"/>
      <c r="AC118" s="19"/>
      <c r="AD118" s="19"/>
      <c r="AE118" s="19"/>
      <c r="AF118" s="19"/>
      <c r="AG118" s="19"/>
      <c r="AH118" s="19"/>
      <c r="AI118" s="19"/>
    </row>
    <row r="119" spans="1:35" x14ac:dyDescent="0.3">
      <c r="A119" s="421">
        <v>114</v>
      </c>
      <c r="B119" s="48">
        <v>4565</v>
      </c>
      <c r="C119" s="42" t="s">
        <v>582</v>
      </c>
      <c r="D119" s="91">
        <v>2012</v>
      </c>
      <c r="E119" s="20">
        <v>10</v>
      </c>
      <c r="F119" s="21" t="s">
        <v>1237</v>
      </c>
      <c r="G119" s="21"/>
      <c r="H119" s="22"/>
      <c r="I119" s="25"/>
      <c r="J119" s="104">
        <v>1</v>
      </c>
      <c r="K119" s="104">
        <v>1</v>
      </c>
      <c r="L119" s="104"/>
      <c r="M119" s="23" t="s">
        <v>1239</v>
      </c>
      <c r="N119" s="21">
        <v>3</v>
      </c>
      <c r="O119" s="22">
        <v>21</v>
      </c>
      <c r="P119" s="21"/>
      <c r="Q119" s="21"/>
      <c r="R119" s="33"/>
      <c r="S119" s="23" t="s">
        <v>1240</v>
      </c>
      <c r="T119" s="21">
        <v>1</v>
      </c>
      <c r="U119" s="22">
        <v>24</v>
      </c>
      <c r="V119" s="21"/>
      <c r="W119" s="21"/>
      <c r="X119" s="24"/>
      <c r="Y119" s="127">
        <v>0.21</v>
      </c>
      <c r="Z119" s="21"/>
      <c r="AA119" s="19"/>
      <c r="AB119" s="19"/>
      <c r="AC119" s="19"/>
      <c r="AD119" s="19"/>
      <c r="AE119" s="19"/>
      <c r="AF119" s="19"/>
      <c r="AG119" s="19"/>
      <c r="AH119" s="19"/>
      <c r="AI119" s="19"/>
    </row>
    <row r="120" spans="1:35" x14ac:dyDescent="0.3">
      <c r="A120" s="421">
        <v>115</v>
      </c>
      <c r="B120" s="48">
        <v>4565</v>
      </c>
      <c r="C120" s="42" t="s">
        <v>582</v>
      </c>
      <c r="D120" s="91">
        <v>2012</v>
      </c>
      <c r="E120" s="20">
        <v>10</v>
      </c>
      <c r="F120" s="21" t="s">
        <v>1618</v>
      </c>
      <c r="G120" s="21"/>
      <c r="H120" s="22"/>
      <c r="I120" s="25"/>
      <c r="J120" s="104">
        <v>1</v>
      </c>
      <c r="K120" s="104">
        <v>5</v>
      </c>
      <c r="L120" s="104"/>
      <c r="M120" s="23" t="s">
        <v>1239</v>
      </c>
      <c r="N120" s="21">
        <v>0</v>
      </c>
      <c r="O120" s="22">
        <v>21</v>
      </c>
      <c r="P120" s="21"/>
      <c r="Q120" s="21"/>
      <c r="R120" s="33"/>
      <c r="S120" s="23" t="s">
        <v>1240</v>
      </c>
      <c r="T120" s="21">
        <v>0</v>
      </c>
      <c r="U120" s="22">
        <v>24</v>
      </c>
      <c r="V120" s="21"/>
      <c r="W120" s="21"/>
      <c r="X120" s="24"/>
      <c r="Y120" s="127">
        <v>1</v>
      </c>
      <c r="Z120" s="21"/>
      <c r="AA120" s="19"/>
      <c r="AB120" s="19"/>
      <c r="AC120" s="19"/>
      <c r="AD120" s="19"/>
      <c r="AE120" s="19"/>
      <c r="AF120" s="19"/>
      <c r="AG120" s="19"/>
      <c r="AH120" s="19"/>
      <c r="AI120" s="19"/>
    </row>
    <row r="121" spans="1:35" x14ac:dyDescent="0.3">
      <c r="A121" s="421">
        <v>116</v>
      </c>
      <c r="B121" s="204">
        <v>4565</v>
      </c>
      <c r="C121" s="134" t="s">
        <v>1234</v>
      </c>
      <c r="D121" s="84">
        <v>2012</v>
      </c>
      <c r="E121" s="41">
        <v>10</v>
      </c>
      <c r="F121" s="21" t="s">
        <v>1621</v>
      </c>
      <c r="G121" s="21"/>
      <c r="H121" s="21"/>
      <c r="I121" s="47"/>
      <c r="J121" s="168">
        <v>1</v>
      </c>
      <c r="K121" s="168">
        <v>5</v>
      </c>
      <c r="L121" s="168"/>
      <c r="M121" s="34" t="s">
        <v>1239</v>
      </c>
      <c r="N121" s="21">
        <v>2</v>
      </c>
      <c r="O121" s="21">
        <v>21</v>
      </c>
      <c r="P121" s="21"/>
      <c r="Q121" s="21"/>
      <c r="R121" s="24"/>
      <c r="S121" s="34" t="s">
        <v>1240</v>
      </c>
      <c r="T121" s="21">
        <v>0</v>
      </c>
      <c r="U121" s="21">
        <v>24</v>
      </c>
      <c r="V121" s="21"/>
      <c r="W121" s="21"/>
      <c r="X121" s="24"/>
      <c r="Y121" s="127">
        <v>0.21</v>
      </c>
      <c r="Z121" s="21"/>
      <c r="AA121" s="19"/>
      <c r="AB121" s="19"/>
      <c r="AC121" s="19"/>
      <c r="AD121" s="19"/>
      <c r="AE121" s="19"/>
      <c r="AF121" s="19"/>
      <c r="AG121" s="19"/>
      <c r="AH121" s="19"/>
      <c r="AI121" s="19"/>
    </row>
    <row r="122" spans="1:35" ht="17.25" thickBot="1" x14ac:dyDescent="0.35">
      <c r="A122" s="421">
        <v>117</v>
      </c>
      <c r="B122" s="64">
        <v>4565</v>
      </c>
      <c r="C122" s="161" t="s">
        <v>1234</v>
      </c>
      <c r="D122" s="94">
        <v>2012</v>
      </c>
      <c r="E122" s="62">
        <v>10</v>
      </c>
      <c r="F122" s="374" t="s">
        <v>1238</v>
      </c>
      <c r="G122" s="29"/>
      <c r="H122" s="65"/>
      <c r="I122" s="86"/>
      <c r="J122" s="232">
        <v>0</v>
      </c>
      <c r="K122" s="232"/>
      <c r="L122" s="232">
        <v>0</v>
      </c>
      <c r="M122" s="66" t="s">
        <v>1239</v>
      </c>
      <c r="N122" s="29">
        <v>1</v>
      </c>
      <c r="O122" s="65">
        <v>21</v>
      </c>
      <c r="P122" s="29"/>
      <c r="Q122" s="29"/>
      <c r="R122" s="67"/>
      <c r="S122" s="66" t="s">
        <v>1240</v>
      </c>
      <c r="T122" s="29">
        <v>1</v>
      </c>
      <c r="U122" s="65">
        <v>24</v>
      </c>
      <c r="V122" s="29"/>
      <c r="W122" s="29"/>
      <c r="X122" s="30"/>
      <c r="Y122" s="133">
        <v>1</v>
      </c>
      <c r="Z122" s="29"/>
      <c r="AA122" s="19"/>
      <c r="AB122" s="19"/>
      <c r="AC122" s="19"/>
      <c r="AD122" s="19"/>
      <c r="AE122" s="19"/>
      <c r="AF122" s="19"/>
      <c r="AG122" s="19"/>
      <c r="AH122" s="19"/>
      <c r="AI122" s="19"/>
    </row>
    <row r="123" spans="1:35" ht="17.25" thickBot="1" x14ac:dyDescent="0.35">
      <c r="A123" s="421">
        <v>118</v>
      </c>
      <c r="B123" s="359">
        <v>3048</v>
      </c>
      <c r="C123" s="360" t="s">
        <v>558</v>
      </c>
      <c r="D123" s="361">
        <v>2012</v>
      </c>
      <c r="E123" s="362">
        <v>10</v>
      </c>
      <c r="F123" s="363" t="s">
        <v>1602</v>
      </c>
      <c r="G123" s="363"/>
      <c r="H123" s="363"/>
      <c r="I123" s="364"/>
      <c r="J123" s="365">
        <v>1</v>
      </c>
      <c r="K123" s="366">
        <v>1</v>
      </c>
      <c r="L123" s="366"/>
      <c r="M123" s="367" t="s">
        <v>801</v>
      </c>
      <c r="N123" s="363">
        <v>0</v>
      </c>
      <c r="O123" s="363">
        <v>19</v>
      </c>
      <c r="P123" s="363"/>
      <c r="Q123" s="363"/>
      <c r="R123" s="368"/>
      <c r="S123" s="367" t="s">
        <v>58</v>
      </c>
      <c r="T123" s="363">
        <v>0</v>
      </c>
      <c r="U123" s="363">
        <v>20</v>
      </c>
      <c r="V123" s="363"/>
      <c r="W123" s="363"/>
      <c r="X123" s="368"/>
      <c r="Y123" s="369" t="s">
        <v>708</v>
      </c>
      <c r="Z123" s="363"/>
      <c r="AA123" s="19"/>
      <c r="AB123" s="19"/>
      <c r="AC123" s="19"/>
      <c r="AD123" s="19"/>
      <c r="AE123" s="19"/>
      <c r="AF123" s="19"/>
      <c r="AG123" s="19"/>
      <c r="AH123" s="19"/>
      <c r="AI123" s="19"/>
    </row>
    <row r="124" spans="1:35" ht="17.25" thickBot="1" x14ac:dyDescent="0.35">
      <c r="A124" s="421">
        <v>119</v>
      </c>
      <c r="B124" s="332">
        <v>684</v>
      </c>
      <c r="C124" s="333" t="s">
        <v>560</v>
      </c>
      <c r="D124" s="334">
        <v>2011</v>
      </c>
      <c r="E124" s="238">
        <v>10</v>
      </c>
      <c r="F124" s="335" t="s">
        <v>1253</v>
      </c>
      <c r="G124" s="239"/>
      <c r="H124" s="239"/>
      <c r="I124" s="312"/>
      <c r="J124" s="314">
        <v>2</v>
      </c>
      <c r="K124" s="314">
        <v>8</v>
      </c>
      <c r="L124" s="314"/>
      <c r="M124" s="240" t="s">
        <v>19</v>
      </c>
      <c r="N124" s="239">
        <v>0</v>
      </c>
      <c r="O124" s="239">
        <v>6</v>
      </c>
      <c r="P124" s="239"/>
      <c r="Q124" s="239"/>
      <c r="R124" s="241"/>
      <c r="S124" s="240" t="s">
        <v>1240</v>
      </c>
      <c r="T124" s="239">
        <v>0</v>
      </c>
      <c r="U124" s="239">
        <v>9</v>
      </c>
      <c r="V124" s="239"/>
      <c r="W124" s="239"/>
      <c r="X124" s="241"/>
      <c r="Y124" s="142" t="s">
        <v>1617</v>
      </c>
      <c r="Z124" s="239"/>
      <c r="AA124" s="19"/>
      <c r="AB124" s="19"/>
      <c r="AC124" s="19"/>
      <c r="AD124" s="19"/>
      <c r="AE124" s="19"/>
      <c r="AF124" s="19"/>
      <c r="AG124" s="19"/>
      <c r="AH124" s="19"/>
      <c r="AI124" s="19"/>
    </row>
    <row r="125" spans="1:35" x14ac:dyDescent="0.3">
      <c r="A125" s="421">
        <v>120</v>
      </c>
      <c r="B125" s="48">
        <v>3608</v>
      </c>
      <c r="C125" s="42" t="s">
        <v>561</v>
      </c>
      <c r="D125" s="91">
        <v>2010</v>
      </c>
      <c r="E125" s="20">
        <v>10</v>
      </c>
      <c r="F125" s="103" t="s">
        <v>1628</v>
      </c>
      <c r="G125" s="22"/>
      <c r="H125" s="22"/>
      <c r="I125" s="25"/>
      <c r="J125" s="104">
        <v>1</v>
      </c>
      <c r="K125" s="104">
        <v>2</v>
      </c>
      <c r="L125" s="104"/>
      <c r="M125" s="23" t="s">
        <v>1264</v>
      </c>
      <c r="N125" s="22">
        <v>2</v>
      </c>
      <c r="O125" s="22">
        <v>28</v>
      </c>
      <c r="P125" s="22"/>
      <c r="Q125" s="22"/>
      <c r="R125" s="33"/>
      <c r="S125" s="23" t="s">
        <v>1039</v>
      </c>
      <c r="T125" s="22">
        <v>3</v>
      </c>
      <c r="U125" s="22">
        <v>27</v>
      </c>
      <c r="V125" s="22"/>
      <c r="W125" s="22"/>
      <c r="X125" s="33"/>
      <c r="Y125" s="142">
        <v>0.61</v>
      </c>
      <c r="Z125" s="22"/>
      <c r="AA125" s="19"/>
      <c r="AB125" s="19"/>
      <c r="AC125" s="19"/>
      <c r="AD125" s="19"/>
      <c r="AE125" s="19"/>
      <c r="AF125" s="19"/>
      <c r="AG125" s="19"/>
      <c r="AH125" s="19"/>
      <c r="AI125" s="19"/>
    </row>
    <row r="126" spans="1:35" x14ac:dyDescent="0.3">
      <c r="A126" s="421">
        <v>121</v>
      </c>
      <c r="B126" s="48">
        <v>3608</v>
      </c>
      <c r="C126" s="42" t="s">
        <v>561</v>
      </c>
      <c r="D126" s="91">
        <v>2010</v>
      </c>
      <c r="E126" s="20">
        <v>10</v>
      </c>
      <c r="F126" s="95" t="s">
        <v>1269</v>
      </c>
      <c r="G126" s="21"/>
      <c r="H126" s="22"/>
      <c r="I126" s="25"/>
      <c r="J126" s="104">
        <v>1</v>
      </c>
      <c r="K126" s="104">
        <v>5</v>
      </c>
      <c r="L126" s="104"/>
      <c r="M126" s="23" t="s">
        <v>1264</v>
      </c>
      <c r="N126" s="21">
        <v>2</v>
      </c>
      <c r="O126" s="22">
        <v>28</v>
      </c>
      <c r="P126" s="21"/>
      <c r="Q126" s="21"/>
      <c r="R126" s="33"/>
      <c r="S126" s="23" t="s">
        <v>1039</v>
      </c>
      <c r="T126" s="21">
        <v>9</v>
      </c>
      <c r="U126" s="22">
        <v>27</v>
      </c>
      <c r="V126" s="21"/>
      <c r="W126" s="21"/>
      <c r="X126" s="24"/>
      <c r="Y126" s="127">
        <v>0.02</v>
      </c>
      <c r="Z126" s="21"/>
      <c r="AA126" s="19"/>
      <c r="AB126" s="19"/>
      <c r="AC126" s="19"/>
      <c r="AD126" s="19"/>
      <c r="AE126" s="19"/>
      <c r="AF126" s="19"/>
      <c r="AG126" s="19"/>
      <c r="AH126" s="19"/>
      <c r="AI126" s="19"/>
    </row>
    <row r="127" spans="1:35" x14ac:dyDescent="0.3">
      <c r="A127" s="421">
        <v>122</v>
      </c>
      <c r="B127" s="48">
        <v>3608</v>
      </c>
      <c r="C127" s="42" t="s">
        <v>561</v>
      </c>
      <c r="D127" s="91">
        <v>2010</v>
      </c>
      <c r="E127" s="20">
        <v>10</v>
      </c>
      <c r="F127" s="95" t="s">
        <v>1270</v>
      </c>
      <c r="G127" s="21"/>
      <c r="H127" s="22"/>
      <c r="I127" s="25"/>
      <c r="J127" s="104">
        <v>1</v>
      </c>
      <c r="K127" s="104">
        <v>4</v>
      </c>
      <c r="L127" s="104"/>
      <c r="M127" s="23" t="s">
        <v>1264</v>
      </c>
      <c r="N127" s="21">
        <v>0</v>
      </c>
      <c r="O127" s="22">
        <v>28</v>
      </c>
      <c r="P127" s="21"/>
      <c r="Q127" s="326"/>
      <c r="R127" s="33"/>
      <c r="S127" s="23" t="s">
        <v>1039</v>
      </c>
      <c r="T127" s="21">
        <v>1</v>
      </c>
      <c r="U127" s="22">
        <v>27</v>
      </c>
      <c r="V127" s="21"/>
      <c r="W127" s="21"/>
      <c r="X127" s="24"/>
      <c r="Y127" s="127" t="s">
        <v>1630</v>
      </c>
      <c r="Z127" s="21"/>
      <c r="AA127" s="19"/>
      <c r="AB127" s="19"/>
      <c r="AC127" s="19"/>
      <c r="AD127" s="19"/>
      <c r="AE127" s="19"/>
      <c r="AF127" s="19"/>
      <c r="AG127" s="19"/>
      <c r="AH127" s="19"/>
      <c r="AI127" s="19"/>
    </row>
    <row r="128" spans="1:35" x14ac:dyDescent="0.3">
      <c r="A128" s="421">
        <v>123</v>
      </c>
      <c r="B128" s="48">
        <v>3608</v>
      </c>
      <c r="C128" s="42" t="s">
        <v>561</v>
      </c>
      <c r="D128" s="91">
        <v>2010</v>
      </c>
      <c r="E128" s="20">
        <v>10</v>
      </c>
      <c r="F128" s="95" t="s">
        <v>1271</v>
      </c>
      <c r="G128" s="21"/>
      <c r="H128" s="22"/>
      <c r="I128" s="25"/>
      <c r="J128" s="104">
        <v>1</v>
      </c>
      <c r="K128" s="104">
        <v>5</v>
      </c>
      <c r="L128" s="104"/>
      <c r="M128" s="23" t="s">
        <v>1264</v>
      </c>
      <c r="N128" s="21">
        <v>1</v>
      </c>
      <c r="O128" s="22">
        <v>28</v>
      </c>
      <c r="P128" s="21"/>
      <c r="Q128" s="21"/>
      <c r="R128" s="33"/>
      <c r="S128" s="23" t="s">
        <v>1039</v>
      </c>
      <c r="T128" s="21">
        <v>1</v>
      </c>
      <c r="U128" s="22">
        <v>27</v>
      </c>
      <c r="V128" s="21"/>
      <c r="W128" s="21"/>
      <c r="X128" s="24"/>
      <c r="Y128" s="127" t="s">
        <v>1630</v>
      </c>
      <c r="Z128" s="21"/>
      <c r="AA128" s="19"/>
      <c r="AB128" s="19"/>
      <c r="AC128" s="19"/>
      <c r="AD128" s="19"/>
      <c r="AE128" s="19"/>
      <c r="AF128" s="19"/>
      <c r="AG128" s="19"/>
      <c r="AH128" s="19"/>
      <c r="AI128" s="19"/>
    </row>
    <row r="129" spans="1:35" x14ac:dyDescent="0.3">
      <c r="A129" s="421">
        <v>124</v>
      </c>
      <c r="B129" s="48">
        <v>3608</v>
      </c>
      <c r="C129" s="42" t="s">
        <v>561</v>
      </c>
      <c r="D129" s="91">
        <v>2010</v>
      </c>
      <c r="E129" s="20">
        <v>10</v>
      </c>
      <c r="F129" s="95" t="s">
        <v>1272</v>
      </c>
      <c r="G129" s="21"/>
      <c r="H129" s="22"/>
      <c r="I129" s="25"/>
      <c r="J129" s="104">
        <v>1</v>
      </c>
      <c r="K129" s="104">
        <v>5</v>
      </c>
      <c r="L129" s="104"/>
      <c r="M129" s="23" t="s">
        <v>1264</v>
      </c>
      <c r="N129" s="21">
        <v>0</v>
      </c>
      <c r="O129" s="22">
        <v>28</v>
      </c>
      <c r="P129" s="21"/>
      <c r="Q129" s="21"/>
      <c r="R129" s="33"/>
      <c r="S129" s="23" t="s">
        <v>1039</v>
      </c>
      <c r="T129" s="21">
        <v>1</v>
      </c>
      <c r="U129" s="22">
        <v>27</v>
      </c>
      <c r="V129" s="21"/>
      <c r="W129" s="21"/>
      <c r="X129" s="24"/>
      <c r="Y129" s="127" t="s">
        <v>1630</v>
      </c>
      <c r="Z129" s="21"/>
      <c r="AA129" s="19"/>
      <c r="AB129" s="19"/>
      <c r="AC129" s="19"/>
      <c r="AD129" s="19"/>
      <c r="AE129" s="19"/>
      <c r="AF129" s="19"/>
      <c r="AG129" s="19"/>
      <c r="AH129" s="19"/>
      <c r="AI129" s="19"/>
    </row>
    <row r="130" spans="1:35" x14ac:dyDescent="0.3">
      <c r="A130" s="421">
        <v>125</v>
      </c>
      <c r="B130" s="48">
        <v>3608</v>
      </c>
      <c r="C130" s="42" t="s">
        <v>561</v>
      </c>
      <c r="D130" s="91">
        <v>2010</v>
      </c>
      <c r="E130" s="41">
        <v>10</v>
      </c>
      <c r="F130" s="95" t="s">
        <v>655</v>
      </c>
      <c r="G130" s="21"/>
      <c r="H130" s="21"/>
      <c r="I130" s="47" t="s">
        <v>1275</v>
      </c>
      <c r="J130" s="168">
        <v>2</v>
      </c>
      <c r="K130" s="168">
        <v>2</v>
      </c>
      <c r="L130" s="168"/>
      <c r="M130" s="23" t="s">
        <v>1264</v>
      </c>
      <c r="N130" s="21">
        <v>11</v>
      </c>
      <c r="O130" s="22">
        <v>28</v>
      </c>
      <c r="P130" s="21"/>
      <c r="Q130" s="21"/>
      <c r="R130" s="24"/>
      <c r="S130" s="23" t="s">
        <v>1039</v>
      </c>
      <c r="T130" s="21">
        <v>7</v>
      </c>
      <c r="U130" s="22">
        <v>27</v>
      </c>
      <c r="V130" s="21"/>
      <c r="W130" s="21"/>
      <c r="X130" s="24"/>
      <c r="Y130" s="127">
        <v>0.28999999999999998</v>
      </c>
      <c r="Z130" s="21"/>
      <c r="AA130" s="19"/>
      <c r="AB130" s="19"/>
      <c r="AC130" s="19"/>
      <c r="AD130" s="19"/>
      <c r="AE130" s="19"/>
      <c r="AF130" s="19"/>
      <c r="AG130" s="19"/>
      <c r="AH130" s="19"/>
      <c r="AI130" s="19"/>
    </row>
    <row r="131" spans="1:35" x14ac:dyDescent="0.3">
      <c r="A131" s="421">
        <v>126</v>
      </c>
      <c r="B131" s="48">
        <v>3608</v>
      </c>
      <c r="C131" s="42" t="s">
        <v>561</v>
      </c>
      <c r="D131" s="91">
        <v>2010</v>
      </c>
      <c r="E131" s="41">
        <v>10</v>
      </c>
      <c r="F131" s="95" t="s">
        <v>656</v>
      </c>
      <c r="G131" s="21"/>
      <c r="H131" s="21"/>
      <c r="I131" s="47"/>
      <c r="J131" s="168">
        <v>2</v>
      </c>
      <c r="K131" s="168">
        <v>2</v>
      </c>
      <c r="L131" s="168"/>
      <c r="M131" s="23" t="s">
        <v>1264</v>
      </c>
      <c r="N131" s="21">
        <v>2</v>
      </c>
      <c r="O131" s="22">
        <v>28</v>
      </c>
      <c r="P131" s="21"/>
      <c r="Q131" s="21"/>
      <c r="R131" s="24"/>
      <c r="S131" s="23" t="s">
        <v>1039</v>
      </c>
      <c r="T131" s="21">
        <v>1</v>
      </c>
      <c r="U131" s="22">
        <v>27</v>
      </c>
      <c r="V131" s="21"/>
      <c r="W131" s="21"/>
      <c r="X131" s="24"/>
      <c r="Y131" s="127" t="s">
        <v>1630</v>
      </c>
      <c r="Z131" s="21"/>
      <c r="AA131" s="19"/>
      <c r="AB131" s="19"/>
      <c r="AC131" s="19"/>
      <c r="AD131" s="19"/>
      <c r="AE131" s="19"/>
      <c r="AF131" s="19"/>
      <c r="AG131" s="19"/>
      <c r="AH131" s="19"/>
      <c r="AI131" s="19"/>
    </row>
    <row r="132" spans="1:35" x14ac:dyDescent="0.3">
      <c r="A132" s="421">
        <v>127</v>
      </c>
      <c r="B132" s="48">
        <v>3608</v>
      </c>
      <c r="C132" s="42" t="s">
        <v>561</v>
      </c>
      <c r="D132" s="91">
        <v>2010</v>
      </c>
      <c r="E132" s="41">
        <v>10</v>
      </c>
      <c r="F132" s="95" t="s">
        <v>1273</v>
      </c>
      <c r="G132" s="21"/>
      <c r="H132" s="21"/>
      <c r="I132" s="47"/>
      <c r="J132" s="168">
        <v>2</v>
      </c>
      <c r="K132" s="168">
        <v>3</v>
      </c>
      <c r="L132" s="168"/>
      <c r="M132" s="23" t="s">
        <v>1264</v>
      </c>
      <c r="N132" s="21">
        <v>1</v>
      </c>
      <c r="O132" s="22">
        <v>28</v>
      </c>
      <c r="P132" s="21"/>
      <c r="Q132" s="21"/>
      <c r="R132" s="24"/>
      <c r="S132" s="23" t="s">
        <v>1039</v>
      </c>
      <c r="T132" s="21">
        <v>2</v>
      </c>
      <c r="U132" s="22">
        <v>27</v>
      </c>
      <c r="V132" s="21"/>
      <c r="W132" s="21"/>
      <c r="X132" s="24"/>
      <c r="Y132" s="127" t="s">
        <v>1630</v>
      </c>
      <c r="Z132" s="21"/>
      <c r="AA132" s="19"/>
      <c r="AB132" s="19"/>
      <c r="AC132" s="19"/>
      <c r="AD132" s="19"/>
      <c r="AE132" s="19"/>
      <c r="AF132" s="19"/>
      <c r="AG132" s="19"/>
      <c r="AH132" s="19"/>
      <c r="AI132" s="19"/>
    </row>
    <row r="133" spans="1:35" x14ac:dyDescent="0.3">
      <c r="A133" s="421">
        <v>128</v>
      </c>
      <c r="B133" s="48">
        <v>3608</v>
      </c>
      <c r="C133" s="42" t="s">
        <v>561</v>
      </c>
      <c r="D133" s="91">
        <v>2010</v>
      </c>
      <c r="E133" s="41">
        <v>10</v>
      </c>
      <c r="F133" s="95" t="s">
        <v>1274</v>
      </c>
      <c r="G133" s="21"/>
      <c r="H133" s="21"/>
      <c r="I133" s="47"/>
      <c r="J133" s="168">
        <v>2</v>
      </c>
      <c r="K133" s="168">
        <v>4</v>
      </c>
      <c r="L133" s="168"/>
      <c r="M133" s="23" t="s">
        <v>1264</v>
      </c>
      <c r="N133" s="21">
        <v>0</v>
      </c>
      <c r="O133" s="22">
        <v>28</v>
      </c>
      <c r="P133" s="21"/>
      <c r="Q133" s="21"/>
      <c r="R133" s="24"/>
      <c r="S133" s="23" t="s">
        <v>1039</v>
      </c>
      <c r="T133" s="21">
        <v>2</v>
      </c>
      <c r="U133" s="22">
        <v>27</v>
      </c>
      <c r="V133" s="21"/>
      <c r="W133" s="21"/>
      <c r="X133" s="24"/>
      <c r="Y133" s="127" t="s">
        <v>1630</v>
      </c>
      <c r="Z133" s="21"/>
      <c r="AA133" s="19"/>
      <c r="AB133" s="19"/>
      <c r="AC133" s="19"/>
      <c r="AD133" s="19"/>
      <c r="AE133" s="19"/>
      <c r="AF133" s="19"/>
      <c r="AG133" s="19"/>
      <c r="AH133" s="19"/>
      <c r="AI133" s="19"/>
    </row>
    <row r="134" spans="1:35" x14ac:dyDescent="0.3">
      <c r="A134" s="421">
        <v>129</v>
      </c>
      <c r="B134" s="48">
        <v>3608</v>
      </c>
      <c r="C134" s="42" t="s">
        <v>561</v>
      </c>
      <c r="D134" s="91">
        <v>2010</v>
      </c>
      <c r="E134" s="41">
        <v>10</v>
      </c>
      <c r="F134" s="95" t="s">
        <v>1224</v>
      </c>
      <c r="G134" s="21"/>
      <c r="H134" s="21"/>
      <c r="I134" s="47"/>
      <c r="J134" s="168">
        <v>2</v>
      </c>
      <c r="K134" s="168">
        <v>4</v>
      </c>
      <c r="L134" s="168"/>
      <c r="M134" s="23" t="s">
        <v>1264</v>
      </c>
      <c r="N134" s="21">
        <v>4</v>
      </c>
      <c r="O134" s="22">
        <v>28</v>
      </c>
      <c r="P134" s="21"/>
      <c r="Q134" s="21"/>
      <c r="R134" s="24"/>
      <c r="S134" s="23" t="s">
        <v>1039</v>
      </c>
      <c r="T134" s="21">
        <v>4</v>
      </c>
      <c r="U134" s="22">
        <v>27</v>
      </c>
      <c r="V134" s="21"/>
      <c r="W134" s="21"/>
      <c r="X134" s="24"/>
      <c r="Y134" s="127" t="s">
        <v>1630</v>
      </c>
      <c r="Z134" s="21"/>
      <c r="AA134" s="19"/>
      <c r="AB134" s="19"/>
      <c r="AC134" s="19"/>
      <c r="AD134" s="19"/>
      <c r="AE134" s="19"/>
      <c r="AF134" s="19"/>
      <c r="AG134" s="19"/>
      <c r="AH134" s="19"/>
      <c r="AI134" s="19"/>
    </row>
    <row r="135" spans="1:35" x14ac:dyDescent="0.3">
      <c r="A135" s="421">
        <v>130</v>
      </c>
      <c r="B135" s="48">
        <v>3608</v>
      </c>
      <c r="C135" s="42" t="s">
        <v>561</v>
      </c>
      <c r="D135" s="91">
        <v>2010</v>
      </c>
      <c r="E135" s="41">
        <v>10</v>
      </c>
      <c r="F135" s="95" t="s">
        <v>1588</v>
      </c>
      <c r="G135" s="21"/>
      <c r="H135" s="21"/>
      <c r="I135" s="47"/>
      <c r="J135" s="168">
        <v>2</v>
      </c>
      <c r="K135" s="168">
        <v>4</v>
      </c>
      <c r="L135" s="168"/>
      <c r="M135" s="23" t="s">
        <v>1264</v>
      </c>
      <c r="N135" s="21">
        <v>0</v>
      </c>
      <c r="O135" s="22">
        <v>28</v>
      </c>
      <c r="P135" s="21"/>
      <c r="Q135" s="21"/>
      <c r="R135" s="24"/>
      <c r="S135" s="23" t="s">
        <v>1039</v>
      </c>
      <c r="T135" s="21">
        <v>1</v>
      </c>
      <c r="U135" s="22">
        <v>27</v>
      </c>
      <c r="V135" s="21"/>
      <c r="W135" s="21"/>
      <c r="X135" s="24"/>
      <c r="Y135" s="127" t="s">
        <v>1630</v>
      </c>
      <c r="Z135" s="21"/>
      <c r="AA135" s="19"/>
      <c r="AB135" s="19"/>
      <c r="AC135" s="19"/>
      <c r="AD135" s="19"/>
      <c r="AE135" s="19"/>
      <c r="AF135" s="19"/>
      <c r="AG135" s="19"/>
      <c r="AH135" s="19"/>
      <c r="AI135" s="19"/>
    </row>
    <row r="136" spans="1:35" x14ac:dyDescent="0.3">
      <c r="A136" s="421">
        <v>131</v>
      </c>
      <c r="B136" s="48">
        <v>3608</v>
      </c>
      <c r="C136" s="42" t="s">
        <v>561</v>
      </c>
      <c r="D136" s="91">
        <v>2010</v>
      </c>
      <c r="E136" s="41">
        <v>10</v>
      </c>
      <c r="F136" s="95" t="s">
        <v>1227</v>
      </c>
      <c r="G136" s="21"/>
      <c r="H136" s="21"/>
      <c r="I136" s="47"/>
      <c r="J136" s="168">
        <v>2</v>
      </c>
      <c r="K136" s="168">
        <v>6</v>
      </c>
      <c r="L136" s="168"/>
      <c r="M136" s="23" t="s">
        <v>1264</v>
      </c>
      <c r="N136" s="21">
        <v>0</v>
      </c>
      <c r="O136" s="22">
        <v>28</v>
      </c>
      <c r="P136" s="21"/>
      <c r="Q136" s="21"/>
      <c r="R136" s="24"/>
      <c r="S136" s="23" t="s">
        <v>1039</v>
      </c>
      <c r="T136" s="21">
        <v>3</v>
      </c>
      <c r="U136" s="22">
        <v>27</v>
      </c>
      <c r="V136" s="21"/>
      <c r="W136" s="21"/>
      <c r="X136" s="24"/>
      <c r="Y136" s="127" t="s">
        <v>1630</v>
      </c>
      <c r="Z136" s="21"/>
      <c r="AA136" s="19"/>
      <c r="AB136" s="19"/>
      <c r="AC136" s="19"/>
      <c r="AD136" s="19"/>
      <c r="AE136" s="19"/>
      <c r="AF136" s="19"/>
      <c r="AG136" s="19"/>
      <c r="AH136" s="19"/>
      <c r="AI136" s="19"/>
    </row>
    <row r="137" spans="1:35" x14ac:dyDescent="0.3">
      <c r="A137" s="421">
        <v>132</v>
      </c>
      <c r="B137" s="204">
        <v>3608</v>
      </c>
      <c r="C137" s="134" t="s">
        <v>561</v>
      </c>
      <c r="D137" s="84">
        <v>2010</v>
      </c>
      <c r="E137" s="41">
        <v>10</v>
      </c>
      <c r="F137" s="95" t="s">
        <v>1276</v>
      </c>
      <c r="G137" s="21"/>
      <c r="H137" s="21"/>
      <c r="I137" s="47"/>
      <c r="J137" s="168">
        <v>1</v>
      </c>
      <c r="K137" s="168">
        <v>5</v>
      </c>
      <c r="L137" s="168"/>
      <c r="M137" s="34" t="s">
        <v>1264</v>
      </c>
      <c r="N137" s="21">
        <v>15</v>
      </c>
      <c r="O137" s="21">
        <v>28</v>
      </c>
      <c r="P137" s="21"/>
      <c r="Q137" s="21"/>
      <c r="R137" s="24"/>
      <c r="S137" s="34" t="s">
        <v>1039</v>
      </c>
      <c r="T137" s="21">
        <v>14</v>
      </c>
      <c r="U137" s="21">
        <v>27</v>
      </c>
      <c r="V137" s="21"/>
      <c r="W137" s="21"/>
      <c r="X137" s="24"/>
      <c r="Y137" s="127">
        <v>0.9</v>
      </c>
      <c r="Z137" s="21"/>
      <c r="AA137" s="19"/>
      <c r="AB137" s="19"/>
      <c r="AC137" s="19"/>
      <c r="AD137" s="19"/>
      <c r="AE137" s="19"/>
      <c r="AF137" s="19"/>
      <c r="AG137" s="19"/>
      <c r="AH137" s="19"/>
      <c r="AI137" s="19"/>
    </row>
    <row r="138" spans="1:35" ht="17.25" thickBot="1" x14ac:dyDescent="0.35">
      <c r="A138" s="421">
        <v>133</v>
      </c>
      <c r="B138" s="64">
        <v>3608</v>
      </c>
      <c r="C138" s="161" t="s">
        <v>561</v>
      </c>
      <c r="D138" s="94">
        <v>2010</v>
      </c>
      <c r="E138" s="62">
        <v>10</v>
      </c>
      <c r="F138" s="383" t="s">
        <v>1603</v>
      </c>
      <c r="G138" s="65"/>
      <c r="H138" s="65"/>
      <c r="I138" s="86"/>
      <c r="J138" s="232">
        <v>2</v>
      </c>
      <c r="K138" s="232">
        <v>8</v>
      </c>
      <c r="L138" s="232"/>
      <c r="M138" s="66" t="s">
        <v>1264</v>
      </c>
      <c r="N138" s="65">
        <v>0</v>
      </c>
      <c r="O138" s="65">
        <v>28</v>
      </c>
      <c r="P138" s="65"/>
      <c r="Q138" s="65"/>
      <c r="R138" s="67"/>
      <c r="S138" s="66" t="s">
        <v>1039</v>
      </c>
      <c r="T138" s="384">
        <v>0</v>
      </c>
      <c r="U138" s="384">
        <v>27</v>
      </c>
      <c r="V138" s="65"/>
      <c r="W138" s="65"/>
      <c r="X138" s="67"/>
      <c r="Y138" s="143" t="s">
        <v>1627</v>
      </c>
      <c r="Z138" s="65"/>
      <c r="AA138" s="19"/>
      <c r="AB138" s="19"/>
      <c r="AC138" s="19"/>
      <c r="AD138" s="19"/>
      <c r="AE138" s="19"/>
      <c r="AF138" s="19"/>
      <c r="AG138" s="19"/>
      <c r="AH138" s="19"/>
      <c r="AI138" s="19"/>
    </row>
    <row r="139" spans="1:35" ht="23.25" customHeight="1" x14ac:dyDescent="0.3">
      <c r="A139" s="421">
        <v>134</v>
      </c>
      <c r="B139" s="15">
        <v>785</v>
      </c>
      <c r="C139" s="174" t="s">
        <v>563</v>
      </c>
      <c r="D139" s="175">
        <v>2010</v>
      </c>
      <c r="E139" s="43">
        <v>10</v>
      </c>
      <c r="F139" s="337" t="s">
        <v>1320</v>
      </c>
      <c r="G139" s="44"/>
      <c r="H139" s="44"/>
      <c r="I139" s="45"/>
      <c r="J139" s="246">
        <v>1</v>
      </c>
      <c r="K139" s="246">
        <v>1</v>
      </c>
      <c r="L139" s="246"/>
      <c r="M139" s="69" t="s">
        <v>1321</v>
      </c>
      <c r="N139" s="44">
        <v>0</v>
      </c>
      <c r="O139" s="44">
        <v>19</v>
      </c>
      <c r="P139" s="44"/>
      <c r="Q139" s="44"/>
      <c r="R139" s="70"/>
      <c r="S139" s="46" t="s">
        <v>59</v>
      </c>
      <c r="T139" s="44">
        <v>0</v>
      </c>
      <c r="U139" s="44">
        <v>19</v>
      </c>
      <c r="V139" s="44"/>
      <c r="W139" s="44"/>
      <c r="X139" s="70"/>
      <c r="Y139" s="142" t="s">
        <v>1617</v>
      </c>
      <c r="Z139" s="44"/>
      <c r="AA139" s="19"/>
      <c r="AB139" s="19"/>
      <c r="AC139" s="19"/>
      <c r="AD139" s="19"/>
      <c r="AE139" s="19"/>
      <c r="AF139" s="19"/>
      <c r="AG139" s="19"/>
      <c r="AH139" s="19"/>
      <c r="AI139" s="19"/>
    </row>
    <row r="140" spans="1:35" ht="17.25" thickBot="1" x14ac:dyDescent="0.35">
      <c r="A140" s="421">
        <v>135</v>
      </c>
      <c r="B140" s="257">
        <v>785</v>
      </c>
      <c r="C140" s="27" t="s">
        <v>1677</v>
      </c>
      <c r="D140" s="28">
        <v>2010</v>
      </c>
      <c r="E140" s="52">
        <v>10</v>
      </c>
      <c r="F140" s="96" t="s">
        <v>1319</v>
      </c>
      <c r="G140" s="29"/>
      <c r="H140" s="29"/>
      <c r="I140" s="53"/>
      <c r="J140" s="231">
        <v>1</v>
      </c>
      <c r="K140" s="228">
        <v>1</v>
      </c>
      <c r="L140" s="228"/>
      <c r="M140" s="36" t="s">
        <v>1321</v>
      </c>
      <c r="N140" s="29">
        <v>0</v>
      </c>
      <c r="O140" s="29">
        <v>19</v>
      </c>
      <c r="P140" s="29"/>
      <c r="Q140" s="29"/>
      <c r="R140" s="30"/>
      <c r="S140" s="37" t="s">
        <v>59</v>
      </c>
      <c r="T140" s="29">
        <v>0</v>
      </c>
      <c r="U140" s="29">
        <v>19</v>
      </c>
      <c r="V140" s="29"/>
      <c r="W140" s="29"/>
      <c r="X140" s="30"/>
      <c r="Y140" s="142" t="s">
        <v>1617</v>
      </c>
      <c r="Z140" s="29"/>
      <c r="AA140" s="19"/>
      <c r="AB140" s="19"/>
      <c r="AC140" s="19"/>
      <c r="AD140" s="19"/>
      <c r="AE140" s="19"/>
      <c r="AF140" s="19"/>
      <c r="AG140" s="19"/>
      <c r="AH140" s="19"/>
      <c r="AI140" s="19"/>
    </row>
    <row r="141" spans="1:35" x14ac:dyDescent="0.3">
      <c r="A141" s="421">
        <v>136</v>
      </c>
      <c r="B141" s="48">
        <v>2943</v>
      </c>
      <c r="C141" s="42" t="s">
        <v>565</v>
      </c>
      <c r="D141" s="91">
        <v>2009</v>
      </c>
      <c r="E141" s="20">
        <v>10</v>
      </c>
      <c r="F141" s="363" t="s">
        <v>1153</v>
      </c>
      <c r="G141" s="44"/>
      <c r="H141" s="22"/>
      <c r="I141" s="171"/>
      <c r="J141" s="141">
        <v>2</v>
      </c>
      <c r="K141" s="85">
        <v>7</v>
      </c>
      <c r="L141" s="85"/>
      <c r="M141" s="123" t="s">
        <v>1321</v>
      </c>
      <c r="N141" s="22">
        <v>1</v>
      </c>
      <c r="O141" s="22">
        <v>37</v>
      </c>
      <c r="P141" s="22"/>
      <c r="Q141" s="22"/>
      <c r="R141" s="33"/>
      <c r="S141" s="39" t="s">
        <v>1326</v>
      </c>
      <c r="T141" s="22">
        <v>3</v>
      </c>
      <c r="U141" s="22">
        <v>36</v>
      </c>
      <c r="V141" s="22"/>
      <c r="W141" s="44"/>
      <c r="X141" s="70"/>
      <c r="Y141" s="46" t="s">
        <v>1630</v>
      </c>
      <c r="Z141" s="44"/>
      <c r="AA141" s="6"/>
      <c r="AB141" s="6"/>
      <c r="AC141" s="6"/>
      <c r="AD141" s="6"/>
      <c r="AE141" s="6"/>
      <c r="AF141" s="6"/>
      <c r="AG141" s="6"/>
      <c r="AH141" s="6"/>
    </row>
    <row r="142" spans="1:35" x14ac:dyDescent="0.3">
      <c r="A142" s="421">
        <v>137</v>
      </c>
      <c r="B142" s="48">
        <v>2943</v>
      </c>
      <c r="C142" s="42" t="s">
        <v>565</v>
      </c>
      <c r="D142" s="91">
        <v>2009</v>
      </c>
      <c r="E142" s="41">
        <v>10</v>
      </c>
      <c r="F142" s="137" t="s">
        <v>1325</v>
      </c>
      <c r="G142" s="137"/>
      <c r="H142" s="21"/>
      <c r="I142" s="47"/>
      <c r="J142" s="230">
        <v>2</v>
      </c>
      <c r="K142" s="168">
        <v>7</v>
      </c>
      <c r="L142" s="168"/>
      <c r="M142" s="123" t="s">
        <v>1321</v>
      </c>
      <c r="N142" s="21">
        <v>2</v>
      </c>
      <c r="O142" s="22">
        <v>37</v>
      </c>
      <c r="P142" s="21"/>
      <c r="Q142" s="21"/>
      <c r="R142" s="24"/>
      <c r="S142" s="39" t="s">
        <v>1326</v>
      </c>
      <c r="T142" s="21">
        <v>1</v>
      </c>
      <c r="U142" s="22">
        <v>36</v>
      </c>
      <c r="V142" s="21"/>
      <c r="W142" s="137"/>
      <c r="X142" s="148"/>
      <c r="Y142" s="132" t="s">
        <v>1630</v>
      </c>
      <c r="Z142" s="137"/>
      <c r="AA142" s="19"/>
      <c r="AB142" s="19"/>
      <c r="AC142" s="19"/>
      <c r="AD142" s="19"/>
      <c r="AE142" s="19"/>
      <c r="AF142" s="19"/>
      <c r="AG142" s="19"/>
      <c r="AH142" s="19"/>
      <c r="AI142" s="19"/>
    </row>
    <row r="143" spans="1:35" x14ac:dyDescent="0.3">
      <c r="A143" s="421">
        <v>138</v>
      </c>
      <c r="B143" s="48">
        <v>2943</v>
      </c>
      <c r="C143" s="42" t="s">
        <v>565</v>
      </c>
      <c r="D143" s="91">
        <v>2009</v>
      </c>
      <c r="E143" s="41">
        <v>10</v>
      </c>
      <c r="F143" s="389" t="s">
        <v>1322</v>
      </c>
      <c r="G143" s="137"/>
      <c r="H143" s="21"/>
      <c r="I143" s="47"/>
      <c r="J143" s="230">
        <v>2</v>
      </c>
      <c r="K143" s="168">
        <v>6</v>
      </c>
      <c r="L143" s="168"/>
      <c r="M143" s="123" t="s">
        <v>1321</v>
      </c>
      <c r="N143" s="21">
        <v>0</v>
      </c>
      <c r="O143" s="22">
        <v>37</v>
      </c>
      <c r="P143" s="21"/>
      <c r="Q143" s="21"/>
      <c r="R143" s="24"/>
      <c r="S143" s="39" t="s">
        <v>1326</v>
      </c>
      <c r="T143" s="21">
        <v>1</v>
      </c>
      <c r="U143" s="22">
        <v>36</v>
      </c>
      <c r="V143" s="21"/>
      <c r="W143" s="137"/>
      <c r="X143" s="148"/>
      <c r="Y143" s="132" t="s">
        <v>1630</v>
      </c>
      <c r="Z143" s="137"/>
      <c r="AA143" s="19"/>
      <c r="AB143" s="19"/>
      <c r="AC143" s="19"/>
      <c r="AD143" s="19"/>
      <c r="AE143" s="19"/>
      <c r="AF143" s="19"/>
      <c r="AG143" s="19"/>
      <c r="AH143" s="19"/>
      <c r="AI143" s="19"/>
    </row>
    <row r="144" spans="1:35" x14ac:dyDescent="0.3">
      <c r="A144" s="421">
        <v>139</v>
      </c>
      <c r="B144" s="48">
        <v>2943</v>
      </c>
      <c r="C144" s="42" t="s">
        <v>565</v>
      </c>
      <c r="D144" s="91">
        <v>2009</v>
      </c>
      <c r="E144" s="41">
        <v>10</v>
      </c>
      <c r="F144" s="389" t="s">
        <v>1590</v>
      </c>
      <c r="G144" s="137"/>
      <c r="H144" s="21"/>
      <c r="I144" s="47"/>
      <c r="J144" s="230">
        <v>2</v>
      </c>
      <c r="K144" s="168">
        <v>5</v>
      </c>
      <c r="L144" s="168"/>
      <c r="M144" s="123" t="s">
        <v>1321</v>
      </c>
      <c r="N144" s="21">
        <v>0</v>
      </c>
      <c r="O144" s="22">
        <v>37</v>
      </c>
      <c r="P144" s="21"/>
      <c r="Q144" s="21"/>
      <c r="R144" s="24"/>
      <c r="S144" s="39" t="s">
        <v>1326</v>
      </c>
      <c r="T144" s="21">
        <v>1</v>
      </c>
      <c r="U144" s="22">
        <v>36</v>
      </c>
      <c r="V144" s="21"/>
      <c r="W144" s="137"/>
      <c r="X144" s="148"/>
      <c r="Y144" s="132" t="s">
        <v>1630</v>
      </c>
      <c r="Z144" s="137"/>
      <c r="AA144" s="19"/>
      <c r="AB144" s="19"/>
      <c r="AC144" s="19"/>
      <c r="AD144" s="19"/>
      <c r="AE144" s="19"/>
      <c r="AF144" s="19"/>
      <c r="AG144" s="19"/>
      <c r="AH144" s="19"/>
      <c r="AI144" s="19"/>
    </row>
    <row r="145" spans="1:35" x14ac:dyDescent="0.3">
      <c r="A145" s="421">
        <v>140</v>
      </c>
      <c r="B145" s="48">
        <v>2943</v>
      </c>
      <c r="C145" s="42" t="s">
        <v>1678</v>
      </c>
      <c r="D145" s="91">
        <v>2009</v>
      </c>
      <c r="E145" s="41">
        <v>10</v>
      </c>
      <c r="F145" s="389" t="s">
        <v>1770</v>
      </c>
      <c r="G145" s="137"/>
      <c r="H145" s="21"/>
      <c r="I145" s="47"/>
      <c r="J145" s="230">
        <v>2</v>
      </c>
      <c r="K145" s="168">
        <v>7</v>
      </c>
      <c r="L145" s="168"/>
      <c r="M145" s="123" t="s">
        <v>1321</v>
      </c>
      <c r="N145" s="21">
        <v>1</v>
      </c>
      <c r="O145" s="22">
        <v>37</v>
      </c>
      <c r="P145" s="21"/>
      <c r="Q145" s="21"/>
      <c r="R145" s="24"/>
      <c r="S145" s="39" t="s">
        <v>1326</v>
      </c>
      <c r="T145" s="21">
        <v>0</v>
      </c>
      <c r="U145" s="22">
        <v>36</v>
      </c>
      <c r="V145" s="21"/>
      <c r="W145" s="137"/>
      <c r="X145" s="148"/>
      <c r="Y145" s="132" t="s">
        <v>1630</v>
      </c>
      <c r="Z145" s="137"/>
      <c r="AA145" s="19"/>
      <c r="AB145" s="19"/>
      <c r="AC145" s="19"/>
      <c r="AD145" s="19"/>
      <c r="AE145" s="19"/>
      <c r="AF145" s="19"/>
      <c r="AG145" s="19"/>
      <c r="AH145" s="19"/>
      <c r="AI145" s="19"/>
    </row>
    <row r="146" spans="1:35" x14ac:dyDescent="0.3">
      <c r="A146" s="421">
        <v>141</v>
      </c>
      <c r="B146" s="48">
        <v>2943</v>
      </c>
      <c r="C146" s="42" t="s">
        <v>565</v>
      </c>
      <c r="D146" s="91">
        <v>2009</v>
      </c>
      <c r="E146" s="41">
        <v>10</v>
      </c>
      <c r="F146" s="387" t="s">
        <v>1769</v>
      </c>
      <c r="G146" s="137"/>
      <c r="H146" s="21"/>
      <c r="I146" s="47"/>
      <c r="J146" s="230">
        <v>2</v>
      </c>
      <c r="K146" s="168">
        <v>5</v>
      </c>
      <c r="L146" s="168"/>
      <c r="M146" s="123" t="s">
        <v>1321</v>
      </c>
      <c r="N146" s="21">
        <v>1</v>
      </c>
      <c r="O146" s="22">
        <v>37</v>
      </c>
      <c r="P146" s="21"/>
      <c r="Q146" s="21"/>
      <c r="R146" s="24"/>
      <c r="S146" s="39" t="s">
        <v>1326</v>
      </c>
      <c r="T146" s="21">
        <v>0</v>
      </c>
      <c r="U146" s="22">
        <v>36</v>
      </c>
      <c r="V146" s="21"/>
      <c r="W146" s="137"/>
      <c r="X146" s="148"/>
      <c r="Y146" s="132" t="s">
        <v>1630</v>
      </c>
      <c r="Z146" s="137"/>
      <c r="AA146" s="19"/>
      <c r="AB146" s="19"/>
      <c r="AC146" s="19"/>
      <c r="AD146" s="19"/>
      <c r="AE146" s="19"/>
      <c r="AF146" s="19"/>
      <c r="AG146" s="19"/>
      <c r="AH146" s="19"/>
      <c r="AI146" s="19"/>
    </row>
    <row r="147" spans="1:35" x14ac:dyDescent="0.3">
      <c r="A147" s="421">
        <v>142</v>
      </c>
      <c r="B147" s="204">
        <v>2943</v>
      </c>
      <c r="C147" s="134" t="s">
        <v>565</v>
      </c>
      <c r="D147" s="84">
        <v>2009</v>
      </c>
      <c r="E147" s="41">
        <v>10</v>
      </c>
      <c r="F147" s="137" t="s">
        <v>1323</v>
      </c>
      <c r="G147" s="137"/>
      <c r="H147" s="21"/>
      <c r="I147" s="47"/>
      <c r="J147" s="230">
        <v>1</v>
      </c>
      <c r="K147" s="168">
        <v>2</v>
      </c>
      <c r="L147" s="168"/>
      <c r="M147" s="57" t="s">
        <v>1321</v>
      </c>
      <c r="N147" s="21">
        <v>1</v>
      </c>
      <c r="O147" s="22">
        <v>37</v>
      </c>
      <c r="P147" s="21"/>
      <c r="Q147" s="21"/>
      <c r="R147" s="24"/>
      <c r="S147" s="26" t="s">
        <v>1326</v>
      </c>
      <c r="T147" s="21">
        <v>0</v>
      </c>
      <c r="U147" s="22">
        <v>36</v>
      </c>
      <c r="V147" s="21"/>
      <c r="W147" s="137"/>
      <c r="X147" s="148"/>
      <c r="Y147" s="132" t="s">
        <v>1630</v>
      </c>
      <c r="Z147" s="137"/>
      <c r="AA147" s="19"/>
      <c r="AB147" s="19"/>
      <c r="AC147" s="19"/>
      <c r="AD147" s="19"/>
      <c r="AE147" s="19"/>
      <c r="AF147" s="19"/>
      <c r="AG147" s="19"/>
      <c r="AH147" s="19"/>
      <c r="AI147" s="19"/>
    </row>
    <row r="148" spans="1:35" x14ac:dyDescent="0.3">
      <c r="A148" s="421">
        <v>143</v>
      </c>
      <c r="B148" s="204">
        <v>2943</v>
      </c>
      <c r="C148" s="134" t="s">
        <v>565</v>
      </c>
      <c r="D148" s="84">
        <v>2009</v>
      </c>
      <c r="E148" s="41">
        <v>10</v>
      </c>
      <c r="F148" s="21" t="s">
        <v>1324</v>
      </c>
      <c r="G148" s="21"/>
      <c r="H148" s="21"/>
      <c r="I148" s="47"/>
      <c r="J148" s="230">
        <v>1</v>
      </c>
      <c r="K148" s="168">
        <v>3</v>
      </c>
      <c r="L148" s="168"/>
      <c r="M148" s="57" t="s">
        <v>1321</v>
      </c>
      <c r="N148" s="21">
        <v>1</v>
      </c>
      <c r="O148" s="21">
        <v>37</v>
      </c>
      <c r="P148" s="21"/>
      <c r="Q148" s="21"/>
      <c r="R148" s="24"/>
      <c r="S148" s="26" t="s">
        <v>1326</v>
      </c>
      <c r="T148" s="21">
        <v>0</v>
      </c>
      <c r="U148" s="21">
        <v>36</v>
      </c>
      <c r="V148" s="21"/>
      <c r="W148" s="21"/>
      <c r="X148" s="24"/>
      <c r="Y148" s="132" t="s">
        <v>1630</v>
      </c>
      <c r="Z148" s="21"/>
      <c r="AA148" s="19"/>
      <c r="AB148" s="19"/>
      <c r="AC148" s="19"/>
      <c r="AD148" s="19"/>
      <c r="AE148" s="19"/>
      <c r="AF148" s="19"/>
      <c r="AG148" s="19"/>
      <c r="AH148" s="19"/>
      <c r="AI148" s="19"/>
    </row>
    <row r="149" spans="1:35" ht="17.25" thickBot="1" x14ac:dyDescent="0.35">
      <c r="A149" s="421">
        <v>144</v>
      </c>
      <c r="B149" s="257">
        <v>2943</v>
      </c>
      <c r="C149" s="27" t="s">
        <v>1678</v>
      </c>
      <c r="D149" s="28">
        <v>2009</v>
      </c>
      <c r="E149" s="52">
        <v>10</v>
      </c>
      <c r="F149" s="29" t="s">
        <v>1340</v>
      </c>
      <c r="G149" s="29"/>
      <c r="H149" s="29"/>
      <c r="I149" s="172"/>
      <c r="J149" s="145">
        <v>1</v>
      </c>
      <c r="K149" s="35">
        <v>1</v>
      </c>
      <c r="L149" s="35"/>
      <c r="M149" s="158" t="s">
        <v>1321</v>
      </c>
      <c r="N149" s="29">
        <v>0</v>
      </c>
      <c r="O149" s="29">
        <v>37</v>
      </c>
      <c r="P149" s="29"/>
      <c r="Q149" s="29"/>
      <c r="R149" s="30"/>
      <c r="S149" s="37" t="s">
        <v>1326</v>
      </c>
      <c r="T149" s="29">
        <v>0</v>
      </c>
      <c r="U149" s="29">
        <v>36</v>
      </c>
      <c r="V149" s="29"/>
      <c r="W149" s="29"/>
      <c r="X149" s="30"/>
      <c r="Y149" s="142" t="s">
        <v>1617</v>
      </c>
      <c r="Z149" s="29"/>
      <c r="AA149" s="6"/>
      <c r="AB149" s="6"/>
      <c r="AC149" s="6"/>
      <c r="AD149" s="6"/>
      <c r="AE149" s="6"/>
      <c r="AF149" s="6"/>
      <c r="AG149" s="6"/>
      <c r="AH149" s="6"/>
    </row>
    <row r="150" spans="1:35" x14ac:dyDescent="0.3">
      <c r="A150" s="421">
        <v>145</v>
      </c>
      <c r="B150" s="48">
        <v>1341</v>
      </c>
      <c r="C150" s="42" t="s">
        <v>567</v>
      </c>
      <c r="D150" s="91">
        <v>2008</v>
      </c>
      <c r="E150" s="20">
        <v>10</v>
      </c>
      <c r="F150" s="388" t="s">
        <v>1349</v>
      </c>
      <c r="G150" s="44"/>
      <c r="H150" s="44"/>
      <c r="I150" s="210"/>
      <c r="J150" s="338" t="s">
        <v>708</v>
      </c>
      <c r="K150" s="5"/>
      <c r="L150" s="5">
        <v>0</v>
      </c>
      <c r="M150" s="339" t="s">
        <v>19</v>
      </c>
      <c r="N150" s="44" t="s">
        <v>1356</v>
      </c>
      <c r="O150" s="44">
        <v>84</v>
      </c>
      <c r="P150" s="44"/>
      <c r="Q150" s="44"/>
      <c r="R150" s="70"/>
      <c r="S150" s="39" t="s">
        <v>58</v>
      </c>
      <c r="T150" s="137" t="s">
        <v>1356</v>
      </c>
      <c r="U150" s="22">
        <v>84</v>
      </c>
      <c r="V150" s="44"/>
      <c r="W150" s="44"/>
      <c r="X150" s="70"/>
      <c r="Y150" s="46" t="s">
        <v>1295</v>
      </c>
      <c r="Z150" s="44"/>
      <c r="AA150" s="6"/>
      <c r="AB150" s="6"/>
      <c r="AC150" s="6"/>
      <c r="AD150" s="6"/>
      <c r="AE150" s="6"/>
      <c r="AF150" s="6"/>
      <c r="AG150" s="6"/>
      <c r="AH150" s="6"/>
    </row>
    <row r="151" spans="1:35" x14ac:dyDescent="0.3">
      <c r="A151" s="421">
        <v>146</v>
      </c>
      <c r="B151" s="48">
        <v>1341</v>
      </c>
      <c r="C151" s="42" t="s">
        <v>567</v>
      </c>
      <c r="D151" s="91">
        <v>2008</v>
      </c>
      <c r="E151" s="41">
        <v>10</v>
      </c>
      <c r="F151" s="387" t="s">
        <v>1350</v>
      </c>
      <c r="G151" s="137"/>
      <c r="H151" s="137"/>
      <c r="I151" s="249"/>
      <c r="J151" s="244" t="s">
        <v>708</v>
      </c>
      <c r="K151" s="115"/>
      <c r="L151" s="115">
        <v>0</v>
      </c>
      <c r="M151" s="339" t="s">
        <v>19</v>
      </c>
      <c r="N151" s="137" t="s">
        <v>1356</v>
      </c>
      <c r="O151" s="44">
        <v>84</v>
      </c>
      <c r="P151" s="137"/>
      <c r="Q151" s="137"/>
      <c r="R151" s="148"/>
      <c r="S151" s="39" t="s">
        <v>58</v>
      </c>
      <c r="T151" s="137" t="s">
        <v>1356</v>
      </c>
      <c r="U151" s="22">
        <v>84</v>
      </c>
      <c r="V151" s="137"/>
      <c r="W151" s="137"/>
      <c r="X151" s="148"/>
      <c r="Y151" s="138" t="s">
        <v>1295</v>
      </c>
      <c r="Z151" s="137"/>
      <c r="AA151" s="6"/>
      <c r="AB151" s="6"/>
      <c r="AC151" s="6"/>
      <c r="AD151" s="6"/>
      <c r="AE151" s="6"/>
      <c r="AF151" s="6"/>
      <c r="AG151" s="6"/>
      <c r="AH151" s="6"/>
    </row>
    <row r="152" spans="1:35" x14ac:dyDescent="0.3">
      <c r="A152" s="421">
        <v>147</v>
      </c>
      <c r="B152" s="48">
        <v>1341</v>
      </c>
      <c r="C152" s="42" t="s">
        <v>567</v>
      </c>
      <c r="D152" s="91">
        <v>2008</v>
      </c>
      <c r="E152" s="41">
        <v>10</v>
      </c>
      <c r="F152" s="389" t="s">
        <v>1351</v>
      </c>
      <c r="G152" s="137"/>
      <c r="H152" s="137"/>
      <c r="I152" s="151"/>
      <c r="J152" s="233" t="s">
        <v>708</v>
      </c>
      <c r="K152" s="234"/>
      <c r="L152" s="234">
        <v>0</v>
      </c>
      <c r="M152" s="339" t="s">
        <v>19</v>
      </c>
      <c r="N152" s="137" t="s">
        <v>1356</v>
      </c>
      <c r="O152" s="44">
        <v>84</v>
      </c>
      <c r="P152" s="137"/>
      <c r="Q152" s="137"/>
      <c r="R152" s="148"/>
      <c r="S152" s="39" t="s">
        <v>58</v>
      </c>
      <c r="T152" s="137" t="s">
        <v>1356</v>
      </c>
      <c r="U152" s="22">
        <v>84</v>
      </c>
      <c r="V152" s="137"/>
      <c r="W152" s="137"/>
      <c r="X152" s="148"/>
      <c r="Y152" s="132" t="s">
        <v>1295</v>
      </c>
      <c r="Z152" s="137"/>
      <c r="AA152" s="19"/>
      <c r="AB152" s="19"/>
      <c r="AC152" s="19"/>
      <c r="AD152" s="19"/>
      <c r="AE152" s="19"/>
      <c r="AF152" s="19"/>
      <c r="AG152" s="19"/>
      <c r="AH152" s="19"/>
      <c r="AI152" s="19"/>
    </row>
    <row r="153" spans="1:35" x14ac:dyDescent="0.3">
      <c r="A153" s="421">
        <v>148</v>
      </c>
      <c r="B153" s="48">
        <v>1341</v>
      </c>
      <c r="C153" s="42" t="s">
        <v>1679</v>
      </c>
      <c r="D153" s="91">
        <v>2008</v>
      </c>
      <c r="E153" s="41">
        <v>10</v>
      </c>
      <c r="F153" s="137" t="s">
        <v>1352</v>
      </c>
      <c r="G153" s="137"/>
      <c r="H153" s="137"/>
      <c r="I153" s="137"/>
      <c r="J153" s="244">
        <v>2</v>
      </c>
      <c r="K153" s="115">
        <v>4</v>
      </c>
      <c r="L153" s="115"/>
      <c r="M153" s="339" t="s">
        <v>19</v>
      </c>
      <c r="N153" s="137" t="s">
        <v>1356</v>
      </c>
      <c r="O153" s="44">
        <v>84</v>
      </c>
      <c r="P153" s="137"/>
      <c r="Q153" s="137"/>
      <c r="R153" s="148"/>
      <c r="S153" s="39" t="s">
        <v>58</v>
      </c>
      <c r="T153" s="137" t="s">
        <v>1356</v>
      </c>
      <c r="U153" s="22">
        <v>84</v>
      </c>
      <c r="V153" s="137"/>
      <c r="W153" s="137"/>
      <c r="X153" s="148"/>
      <c r="Y153" s="132" t="s">
        <v>1354</v>
      </c>
      <c r="Z153" s="137" t="s">
        <v>1355</v>
      </c>
      <c r="AA153" s="19"/>
      <c r="AB153" s="19"/>
      <c r="AC153" s="19"/>
      <c r="AD153" s="19"/>
      <c r="AE153" s="19"/>
      <c r="AF153" s="19"/>
      <c r="AG153" s="19"/>
      <c r="AH153" s="19"/>
      <c r="AI153" s="19"/>
    </row>
    <row r="154" spans="1:35" ht="17.25" thickBot="1" x14ac:dyDescent="0.35">
      <c r="A154" s="421">
        <v>149</v>
      </c>
      <c r="B154" s="64">
        <v>1341</v>
      </c>
      <c r="C154" s="161" t="s">
        <v>1679</v>
      </c>
      <c r="D154" s="94">
        <v>2008</v>
      </c>
      <c r="E154" s="52">
        <v>10</v>
      </c>
      <c r="F154" s="29" t="s">
        <v>1353</v>
      </c>
      <c r="G154" s="29"/>
      <c r="H154" s="29"/>
      <c r="I154" s="29"/>
      <c r="J154" s="145">
        <v>2</v>
      </c>
      <c r="K154" s="35">
        <v>2</v>
      </c>
      <c r="L154" s="35"/>
      <c r="M154" s="159" t="s">
        <v>19</v>
      </c>
      <c r="N154" s="29" t="s">
        <v>1356</v>
      </c>
      <c r="O154" s="65">
        <v>84</v>
      </c>
      <c r="P154" s="29"/>
      <c r="Q154" s="29"/>
      <c r="R154" s="30"/>
      <c r="S154" s="49" t="s">
        <v>58</v>
      </c>
      <c r="T154" s="29" t="s">
        <v>1356</v>
      </c>
      <c r="U154" s="65">
        <v>84</v>
      </c>
      <c r="V154" s="29"/>
      <c r="W154" s="29"/>
      <c r="X154" s="30"/>
      <c r="Y154" s="133" t="s">
        <v>1354</v>
      </c>
      <c r="Z154" s="29" t="s">
        <v>1355</v>
      </c>
      <c r="AA154" s="19"/>
      <c r="AB154" s="19"/>
      <c r="AC154" s="19"/>
      <c r="AD154" s="19"/>
      <c r="AE154" s="19"/>
      <c r="AF154" s="19"/>
      <c r="AG154" s="19"/>
      <c r="AH154" s="19"/>
      <c r="AI154" s="19"/>
    </row>
    <row r="155" spans="1:35" x14ac:dyDescent="0.3">
      <c r="A155" s="421">
        <v>150</v>
      </c>
      <c r="B155" s="48">
        <v>2771</v>
      </c>
      <c r="C155" s="90" t="s">
        <v>1680</v>
      </c>
      <c r="D155" s="91">
        <v>2007</v>
      </c>
      <c r="E155" s="20">
        <v>10</v>
      </c>
      <c r="F155" s="363" t="s">
        <v>1367</v>
      </c>
      <c r="G155" s="44" t="s">
        <v>1371</v>
      </c>
      <c r="H155" s="44"/>
      <c r="I155" s="44"/>
      <c r="J155" s="338">
        <v>1</v>
      </c>
      <c r="K155" s="5">
        <v>5</v>
      </c>
      <c r="L155" s="5"/>
      <c r="M155" s="123" t="s">
        <v>19</v>
      </c>
      <c r="N155" s="22"/>
      <c r="O155" s="22"/>
      <c r="P155" s="22">
        <v>46</v>
      </c>
      <c r="Q155" s="22">
        <v>39</v>
      </c>
      <c r="R155" s="33">
        <v>30</v>
      </c>
      <c r="S155" s="23" t="s">
        <v>1326</v>
      </c>
      <c r="T155" s="22"/>
      <c r="U155" s="22"/>
      <c r="V155" s="22">
        <v>47</v>
      </c>
      <c r="W155" s="22">
        <v>33</v>
      </c>
      <c r="X155" s="33">
        <v>30</v>
      </c>
      <c r="Y155" s="196" t="s">
        <v>1295</v>
      </c>
      <c r="Z155" s="44"/>
      <c r="AA155" s="19"/>
      <c r="AB155" s="19"/>
      <c r="AC155" s="19"/>
      <c r="AD155" s="19"/>
      <c r="AE155" s="19"/>
      <c r="AF155" s="19"/>
      <c r="AG155" s="19"/>
      <c r="AH155" s="19"/>
      <c r="AI155" s="19"/>
    </row>
    <row r="156" spans="1:35" x14ac:dyDescent="0.3">
      <c r="A156" s="421">
        <v>151</v>
      </c>
      <c r="B156" s="48">
        <v>2771</v>
      </c>
      <c r="C156" s="90" t="s">
        <v>568</v>
      </c>
      <c r="D156" s="91">
        <v>2007</v>
      </c>
      <c r="E156" s="41">
        <v>10</v>
      </c>
      <c r="F156" s="387" t="s">
        <v>1368</v>
      </c>
      <c r="G156" s="137"/>
      <c r="H156" s="137"/>
      <c r="I156" s="137"/>
      <c r="J156" s="244">
        <v>1</v>
      </c>
      <c r="K156" s="115">
        <v>1</v>
      </c>
      <c r="L156" s="391">
        <v>0</v>
      </c>
      <c r="M156" s="123" t="s">
        <v>19</v>
      </c>
      <c r="N156" s="22" t="s">
        <v>1356</v>
      </c>
      <c r="O156" s="22">
        <v>30</v>
      </c>
      <c r="P156" s="22"/>
      <c r="Q156" s="22"/>
      <c r="R156" s="33">
        <v>30</v>
      </c>
      <c r="S156" s="23" t="s">
        <v>1326</v>
      </c>
      <c r="T156" s="22" t="s">
        <v>1356</v>
      </c>
      <c r="U156" s="22">
        <v>30</v>
      </c>
      <c r="V156" s="22"/>
      <c r="W156" s="22"/>
      <c r="X156" s="33"/>
      <c r="Y156" s="132" t="s">
        <v>1295</v>
      </c>
      <c r="Z156" s="137"/>
      <c r="AA156" s="19"/>
      <c r="AB156" s="19"/>
      <c r="AC156" s="19"/>
      <c r="AD156" s="19"/>
      <c r="AE156" s="19"/>
      <c r="AF156" s="19"/>
      <c r="AG156" s="19"/>
      <c r="AH156" s="19"/>
      <c r="AI156" s="19"/>
    </row>
    <row r="157" spans="1:35" x14ac:dyDescent="0.3">
      <c r="A157" s="421">
        <v>152</v>
      </c>
      <c r="B157" s="48">
        <v>2771</v>
      </c>
      <c r="C157" s="90" t="s">
        <v>1680</v>
      </c>
      <c r="D157" s="91">
        <v>2007</v>
      </c>
      <c r="E157" s="41">
        <v>10</v>
      </c>
      <c r="F157" s="21" t="s">
        <v>1369</v>
      </c>
      <c r="G157" s="21"/>
      <c r="H157" s="21"/>
      <c r="I157" s="21"/>
      <c r="J157" s="54">
        <v>1</v>
      </c>
      <c r="K157" s="32">
        <v>2</v>
      </c>
      <c r="L157" s="32"/>
      <c r="M157" s="123" t="s">
        <v>19</v>
      </c>
      <c r="N157" s="21">
        <v>0</v>
      </c>
      <c r="O157" s="21">
        <v>30</v>
      </c>
      <c r="P157" s="21"/>
      <c r="Q157" s="21"/>
      <c r="R157" s="24"/>
      <c r="S157" s="23" t="s">
        <v>1326</v>
      </c>
      <c r="T157" s="21">
        <v>0</v>
      </c>
      <c r="U157" s="22">
        <v>30</v>
      </c>
      <c r="V157" s="21"/>
      <c r="W157" s="21"/>
      <c r="X157" s="33"/>
      <c r="Y157" s="142" t="s">
        <v>1617</v>
      </c>
      <c r="Z157" s="21"/>
      <c r="AA157" s="19"/>
      <c r="AB157" s="19"/>
      <c r="AC157" s="19"/>
      <c r="AD157" s="19"/>
      <c r="AE157" s="19"/>
      <c r="AF157" s="19"/>
      <c r="AG157" s="19"/>
      <c r="AH157" s="19"/>
      <c r="AI157" s="19"/>
    </row>
    <row r="158" spans="1:35" ht="17.25" thickBot="1" x14ac:dyDescent="0.35">
      <c r="A158" s="421">
        <v>153</v>
      </c>
      <c r="B158" s="257">
        <v>2771</v>
      </c>
      <c r="C158" s="88" t="s">
        <v>568</v>
      </c>
      <c r="D158" s="28">
        <v>2007</v>
      </c>
      <c r="E158" s="52">
        <v>10</v>
      </c>
      <c r="F158" s="29" t="s">
        <v>1370</v>
      </c>
      <c r="G158" s="29"/>
      <c r="H158" s="29"/>
      <c r="I158" s="29"/>
      <c r="J158" s="35">
        <v>1</v>
      </c>
      <c r="K158" s="35">
        <v>2</v>
      </c>
      <c r="L158" s="35"/>
      <c r="M158" s="158" t="s">
        <v>19</v>
      </c>
      <c r="N158" s="29">
        <v>0</v>
      </c>
      <c r="O158" s="29">
        <v>30</v>
      </c>
      <c r="P158" s="29"/>
      <c r="Q158" s="29"/>
      <c r="R158" s="30"/>
      <c r="S158" s="36" t="s">
        <v>1326</v>
      </c>
      <c r="T158" s="29">
        <v>0</v>
      </c>
      <c r="U158" s="29">
        <v>30</v>
      </c>
      <c r="V158" s="29"/>
      <c r="W158" s="29"/>
      <c r="X158" s="30"/>
      <c r="Y158" s="173" t="s">
        <v>1617</v>
      </c>
      <c r="Z158" s="29"/>
      <c r="AA158" s="19"/>
      <c r="AB158" s="19"/>
      <c r="AC158" s="19"/>
      <c r="AD158" s="19"/>
      <c r="AE158" s="19"/>
      <c r="AF158" s="19"/>
      <c r="AG158" s="19"/>
      <c r="AH158" s="19"/>
      <c r="AI158" s="19"/>
    </row>
    <row r="159" spans="1:35" x14ac:dyDescent="0.3">
      <c r="A159" s="421">
        <v>154</v>
      </c>
      <c r="B159" s="48">
        <v>831</v>
      </c>
      <c r="C159" s="90" t="s">
        <v>569</v>
      </c>
      <c r="D159" s="91">
        <v>2007</v>
      </c>
      <c r="E159" s="20">
        <v>10</v>
      </c>
      <c r="F159" s="386" t="s">
        <v>1271</v>
      </c>
      <c r="G159" s="22"/>
      <c r="H159" s="22"/>
      <c r="I159" s="22"/>
      <c r="J159" s="85">
        <v>2</v>
      </c>
      <c r="K159" s="85">
        <v>6</v>
      </c>
      <c r="L159" s="85"/>
      <c r="M159" s="23" t="s">
        <v>19</v>
      </c>
      <c r="N159" s="22">
        <v>8</v>
      </c>
      <c r="O159" s="22">
        <v>143</v>
      </c>
      <c r="P159" s="22"/>
      <c r="Q159" s="22"/>
      <c r="R159" s="33"/>
      <c r="S159" s="17" t="s">
        <v>58</v>
      </c>
      <c r="T159" s="16">
        <v>7</v>
      </c>
      <c r="U159" s="16">
        <v>167</v>
      </c>
      <c r="V159" s="16"/>
      <c r="W159" s="16"/>
      <c r="X159" s="18"/>
      <c r="Y159" s="142" t="s">
        <v>1630</v>
      </c>
      <c r="Z159" s="44"/>
      <c r="AA159" s="19"/>
      <c r="AB159" s="19"/>
      <c r="AC159" s="19"/>
      <c r="AD159" s="19"/>
      <c r="AE159" s="19"/>
      <c r="AF159" s="19"/>
      <c r="AG159" s="19"/>
      <c r="AH159" s="19"/>
      <c r="AI159" s="19"/>
    </row>
    <row r="160" spans="1:35" x14ac:dyDescent="0.3">
      <c r="A160" s="421">
        <v>155</v>
      </c>
      <c r="B160" s="48">
        <v>831</v>
      </c>
      <c r="C160" s="90" t="s">
        <v>1681</v>
      </c>
      <c r="D160" s="91">
        <v>2007</v>
      </c>
      <c r="E160" s="41">
        <v>10</v>
      </c>
      <c r="F160" s="376" t="s">
        <v>1768</v>
      </c>
      <c r="G160" s="21"/>
      <c r="H160" s="22"/>
      <c r="I160" s="25"/>
      <c r="J160" s="104">
        <v>2</v>
      </c>
      <c r="K160" s="104">
        <v>7</v>
      </c>
      <c r="L160" s="104"/>
      <c r="M160" s="23" t="s">
        <v>19</v>
      </c>
      <c r="N160" s="22">
        <v>4</v>
      </c>
      <c r="O160" s="22">
        <v>143</v>
      </c>
      <c r="P160" s="22"/>
      <c r="Q160" s="22"/>
      <c r="R160" s="33"/>
      <c r="S160" s="23" t="s">
        <v>58</v>
      </c>
      <c r="T160" s="22">
        <v>4</v>
      </c>
      <c r="U160" s="22">
        <v>167</v>
      </c>
      <c r="V160" s="22"/>
      <c r="W160" s="21"/>
      <c r="X160" s="24"/>
      <c r="Y160" s="142" t="s">
        <v>1630</v>
      </c>
      <c r="Z160" s="21"/>
      <c r="AA160" s="19"/>
      <c r="AB160" s="19"/>
      <c r="AC160" s="19"/>
      <c r="AD160" s="19"/>
      <c r="AE160" s="19"/>
      <c r="AF160" s="19"/>
      <c r="AG160" s="19"/>
      <c r="AH160" s="19"/>
      <c r="AI160" s="19"/>
    </row>
    <row r="161" spans="1:35" x14ac:dyDescent="0.3">
      <c r="A161" s="421">
        <v>156</v>
      </c>
      <c r="B161" s="48">
        <v>831</v>
      </c>
      <c r="C161" s="90" t="s">
        <v>1681</v>
      </c>
      <c r="D161" s="91">
        <v>2007</v>
      </c>
      <c r="E161" s="41">
        <v>10</v>
      </c>
      <c r="F161" s="21" t="s">
        <v>1373</v>
      </c>
      <c r="G161" s="21"/>
      <c r="H161" s="22"/>
      <c r="I161" s="25"/>
      <c r="J161" s="104">
        <v>2</v>
      </c>
      <c r="K161" s="104">
        <v>2</v>
      </c>
      <c r="L161" s="104"/>
      <c r="M161" s="23" t="s">
        <v>19</v>
      </c>
      <c r="N161" s="22">
        <v>13</v>
      </c>
      <c r="O161" s="22">
        <v>143</v>
      </c>
      <c r="P161" s="22"/>
      <c r="Q161" s="22"/>
      <c r="R161" s="33"/>
      <c r="S161" s="23" t="s">
        <v>58</v>
      </c>
      <c r="T161" s="22">
        <v>14</v>
      </c>
      <c r="U161" s="22">
        <v>167</v>
      </c>
      <c r="V161" s="22"/>
      <c r="W161" s="21"/>
      <c r="X161" s="24"/>
      <c r="Y161" s="142" t="s">
        <v>1630</v>
      </c>
      <c r="Z161" s="21"/>
      <c r="AA161" s="19"/>
      <c r="AB161" s="19"/>
      <c r="AC161" s="19"/>
      <c r="AD161" s="19"/>
      <c r="AE161" s="19"/>
      <c r="AF161" s="19"/>
      <c r="AG161" s="19"/>
      <c r="AH161" s="19"/>
      <c r="AI161" s="19"/>
    </row>
    <row r="162" spans="1:35" x14ac:dyDescent="0.3">
      <c r="A162" s="421">
        <v>157</v>
      </c>
      <c r="B162" s="48">
        <v>831</v>
      </c>
      <c r="C162" s="90" t="s">
        <v>569</v>
      </c>
      <c r="D162" s="91">
        <v>2007</v>
      </c>
      <c r="E162" s="41">
        <v>10</v>
      </c>
      <c r="F162" s="376" t="s">
        <v>1764</v>
      </c>
      <c r="G162" s="21"/>
      <c r="H162" s="22"/>
      <c r="I162" s="25"/>
      <c r="J162" s="104">
        <v>1</v>
      </c>
      <c r="K162" s="104">
        <v>4</v>
      </c>
      <c r="L162" s="104"/>
      <c r="M162" s="23" t="s">
        <v>19</v>
      </c>
      <c r="N162" s="22">
        <v>0</v>
      </c>
      <c r="O162" s="22">
        <v>143</v>
      </c>
      <c r="P162" s="22"/>
      <c r="Q162" s="22"/>
      <c r="R162" s="33"/>
      <c r="S162" s="23" t="s">
        <v>58</v>
      </c>
      <c r="T162" s="22">
        <v>2</v>
      </c>
      <c r="U162" s="22">
        <v>167</v>
      </c>
      <c r="V162" s="22"/>
      <c r="W162" s="21"/>
      <c r="X162" s="24"/>
      <c r="Y162" s="142" t="s">
        <v>1630</v>
      </c>
      <c r="Z162" s="21"/>
      <c r="AA162" s="19"/>
      <c r="AB162" s="19"/>
      <c r="AC162" s="19"/>
      <c r="AD162" s="19"/>
      <c r="AE162" s="19"/>
      <c r="AF162" s="19"/>
      <c r="AG162" s="19"/>
      <c r="AH162" s="19"/>
      <c r="AI162" s="19"/>
    </row>
    <row r="163" spans="1:35" x14ac:dyDescent="0.3">
      <c r="A163" s="421">
        <v>158</v>
      </c>
      <c r="B163" s="48">
        <v>831</v>
      </c>
      <c r="C163" s="90" t="s">
        <v>569</v>
      </c>
      <c r="D163" s="91">
        <v>2007</v>
      </c>
      <c r="E163" s="41">
        <v>10</v>
      </c>
      <c r="F163" s="376" t="s">
        <v>1763</v>
      </c>
      <c r="G163" s="21"/>
      <c r="H163" s="22"/>
      <c r="I163" s="25"/>
      <c r="J163" s="85">
        <v>2</v>
      </c>
      <c r="K163" s="85">
        <v>6</v>
      </c>
      <c r="L163" s="85"/>
      <c r="M163" s="23" t="s">
        <v>19</v>
      </c>
      <c r="N163" s="22">
        <v>1</v>
      </c>
      <c r="O163" s="22">
        <v>143</v>
      </c>
      <c r="P163" s="22"/>
      <c r="Q163" s="22"/>
      <c r="R163" s="33"/>
      <c r="S163" s="23" t="s">
        <v>58</v>
      </c>
      <c r="T163" s="22">
        <v>0</v>
      </c>
      <c r="U163" s="22">
        <v>167</v>
      </c>
      <c r="V163" s="22"/>
      <c r="W163" s="21"/>
      <c r="X163" s="24"/>
      <c r="Y163" s="393" t="s">
        <v>1630</v>
      </c>
      <c r="Z163" s="21"/>
      <c r="AA163" s="19"/>
      <c r="AB163" s="19"/>
      <c r="AC163" s="19"/>
      <c r="AD163" s="19"/>
      <c r="AE163" s="19"/>
      <c r="AF163" s="19"/>
      <c r="AG163" s="19"/>
      <c r="AH163" s="19"/>
      <c r="AI163" s="19"/>
    </row>
    <row r="164" spans="1:35" x14ac:dyDescent="0.3">
      <c r="A164" s="421">
        <v>159</v>
      </c>
      <c r="B164" s="48">
        <v>831</v>
      </c>
      <c r="C164" s="90" t="s">
        <v>569</v>
      </c>
      <c r="D164" s="91">
        <v>2007</v>
      </c>
      <c r="E164" s="41">
        <v>10</v>
      </c>
      <c r="F164" s="21" t="s">
        <v>1620</v>
      </c>
      <c r="G164" s="21"/>
      <c r="H164" s="22"/>
      <c r="I164" s="25"/>
      <c r="J164" s="85">
        <v>1</v>
      </c>
      <c r="K164" s="85">
        <v>2</v>
      </c>
      <c r="L164" s="85"/>
      <c r="M164" s="23" t="s">
        <v>19</v>
      </c>
      <c r="N164" s="22">
        <v>14</v>
      </c>
      <c r="O164" s="22">
        <v>143</v>
      </c>
      <c r="P164" s="22"/>
      <c r="Q164" s="22"/>
      <c r="R164" s="33"/>
      <c r="S164" s="23" t="s">
        <v>58</v>
      </c>
      <c r="T164" s="22">
        <v>13</v>
      </c>
      <c r="U164" s="22">
        <v>167</v>
      </c>
      <c r="V164" s="22"/>
      <c r="W164" s="21"/>
      <c r="X164" s="24"/>
      <c r="Y164" s="142" t="s">
        <v>1630</v>
      </c>
      <c r="Z164" s="21"/>
      <c r="AA164" s="19"/>
      <c r="AB164" s="19"/>
      <c r="AC164" s="19"/>
      <c r="AD164" s="19"/>
      <c r="AE164" s="19"/>
      <c r="AF164" s="19"/>
      <c r="AG164" s="19"/>
      <c r="AH164" s="19"/>
      <c r="AI164" s="19"/>
    </row>
    <row r="165" spans="1:35" x14ac:dyDescent="0.3">
      <c r="A165" s="421">
        <v>160</v>
      </c>
      <c r="B165" s="48">
        <v>831</v>
      </c>
      <c r="C165" s="90" t="s">
        <v>569</v>
      </c>
      <c r="D165" s="91">
        <v>2007</v>
      </c>
      <c r="E165" s="41">
        <v>10</v>
      </c>
      <c r="F165" s="21" t="s">
        <v>792</v>
      </c>
      <c r="G165" s="21"/>
      <c r="H165" s="22"/>
      <c r="I165" s="25"/>
      <c r="J165" s="85">
        <v>1</v>
      </c>
      <c r="K165" s="85">
        <v>2</v>
      </c>
      <c r="L165" s="85"/>
      <c r="M165" s="23" t="s">
        <v>19</v>
      </c>
      <c r="N165" s="22">
        <v>10</v>
      </c>
      <c r="O165" s="22">
        <v>143</v>
      </c>
      <c r="P165" s="22"/>
      <c r="Q165" s="22"/>
      <c r="R165" s="33"/>
      <c r="S165" s="23" t="s">
        <v>58</v>
      </c>
      <c r="T165" s="22">
        <v>6</v>
      </c>
      <c r="U165" s="22">
        <v>167</v>
      </c>
      <c r="V165" s="22"/>
      <c r="W165" s="21"/>
      <c r="X165" s="24"/>
      <c r="Y165" s="142" t="s">
        <v>1630</v>
      </c>
      <c r="Z165" s="21"/>
      <c r="AA165" s="19"/>
      <c r="AB165" s="19"/>
      <c r="AC165" s="19"/>
      <c r="AD165" s="19"/>
      <c r="AE165" s="19"/>
      <c r="AF165" s="19"/>
      <c r="AG165" s="19"/>
      <c r="AH165" s="19"/>
      <c r="AI165" s="19"/>
    </row>
    <row r="166" spans="1:35" x14ac:dyDescent="0.3">
      <c r="A166" s="421">
        <v>161</v>
      </c>
      <c r="B166" s="48">
        <v>831</v>
      </c>
      <c r="C166" s="90" t="s">
        <v>569</v>
      </c>
      <c r="D166" s="91">
        <v>2007</v>
      </c>
      <c r="E166" s="41">
        <v>10</v>
      </c>
      <c r="F166" s="21" t="s">
        <v>1374</v>
      </c>
      <c r="G166" s="21"/>
      <c r="H166" s="22"/>
      <c r="I166" s="25"/>
      <c r="J166" s="85">
        <v>1</v>
      </c>
      <c r="K166" s="85">
        <v>2</v>
      </c>
      <c r="L166" s="85"/>
      <c r="M166" s="23" t="s">
        <v>19</v>
      </c>
      <c r="N166" s="22">
        <v>2</v>
      </c>
      <c r="O166" s="22">
        <v>143</v>
      </c>
      <c r="P166" s="22"/>
      <c r="Q166" s="22"/>
      <c r="R166" s="33"/>
      <c r="S166" s="23" t="s">
        <v>58</v>
      </c>
      <c r="T166" s="22">
        <v>7</v>
      </c>
      <c r="U166" s="22">
        <v>167</v>
      </c>
      <c r="V166" s="22"/>
      <c r="W166" s="21"/>
      <c r="X166" s="24"/>
      <c r="Y166" s="142" t="s">
        <v>1630</v>
      </c>
      <c r="Z166" s="21"/>
      <c r="AA166" s="19"/>
      <c r="AB166" s="19"/>
      <c r="AC166" s="19"/>
      <c r="AD166" s="19"/>
      <c r="AE166" s="19"/>
      <c r="AF166" s="19"/>
      <c r="AG166" s="19"/>
      <c r="AH166" s="19"/>
      <c r="AI166" s="19"/>
    </row>
    <row r="167" spans="1:35" x14ac:dyDescent="0.3">
      <c r="A167" s="421">
        <v>162</v>
      </c>
      <c r="B167" s="48">
        <v>831</v>
      </c>
      <c r="C167" s="90" t="s">
        <v>569</v>
      </c>
      <c r="D167" s="91">
        <v>2007</v>
      </c>
      <c r="E167" s="41">
        <v>10</v>
      </c>
      <c r="F167" s="21" t="s">
        <v>1375</v>
      </c>
      <c r="G167" s="21"/>
      <c r="H167" s="22"/>
      <c r="I167" s="25"/>
      <c r="J167" s="85">
        <v>1</v>
      </c>
      <c r="K167" s="85">
        <v>2</v>
      </c>
      <c r="L167" s="85"/>
      <c r="M167" s="23" t="s">
        <v>19</v>
      </c>
      <c r="N167" s="22">
        <v>1</v>
      </c>
      <c r="O167" s="22">
        <v>143</v>
      </c>
      <c r="P167" s="22"/>
      <c r="Q167" s="22"/>
      <c r="R167" s="33"/>
      <c r="S167" s="23" t="s">
        <v>58</v>
      </c>
      <c r="T167" s="22">
        <v>4</v>
      </c>
      <c r="U167" s="22">
        <v>167</v>
      </c>
      <c r="V167" s="22"/>
      <c r="W167" s="21"/>
      <c r="X167" s="24"/>
      <c r="Y167" s="142" t="s">
        <v>1630</v>
      </c>
      <c r="Z167" s="21"/>
      <c r="AA167" s="19"/>
      <c r="AB167" s="19"/>
      <c r="AC167" s="19"/>
      <c r="AD167" s="19"/>
      <c r="AE167" s="19"/>
      <c r="AF167" s="19"/>
      <c r="AG167" s="19"/>
      <c r="AH167" s="19"/>
      <c r="AI167" s="19"/>
    </row>
    <row r="168" spans="1:35" ht="17.25" thickBot="1" x14ac:dyDescent="0.35">
      <c r="A168" s="421">
        <v>163</v>
      </c>
      <c r="B168" s="257">
        <v>831</v>
      </c>
      <c r="C168" s="88" t="s">
        <v>569</v>
      </c>
      <c r="D168" s="28">
        <v>2007</v>
      </c>
      <c r="E168" s="52">
        <v>10</v>
      </c>
      <c r="F168" s="29" t="s">
        <v>1149</v>
      </c>
      <c r="G168" s="29"/>
      <c r="H168" s="29"/>
      <c r="I168" s="53"/>
      <c r="J168" s="35">
        <v>2</v>
      </c>
      <c r="K168" s="35">
        <v>3</v>
      </c>
      <c r="L168" s="35"/>
      <c r="M168" s="36" t="s">
        <v>19</v>
      </c>
      <c r="N168" s="29">
        <v>2</v>
      </c>
      <c r="O168" s="29">
        <v>143</v>
      </c>
      <c r="P168" s="29"/>
      <c r="Q168" s="29"/>
      <c r="R168" s="30"/>
      <c r="S168" s="36" t="s">
        <v>58</v>
      </c>
      <c r="T168" s="29">
        <v>2</v>
      </c>
      <c r="U168" s="29">
        <v>167</v>
      </c>
      <c r="V168" s="29"/>
      <c r="W168" s="29"/>
      <c r="X168" s="30"/>
      <c r="Y168" s="143" t="s">
        <v>1630</v>
      </c>
      <c r="Z168" s="29"/>
      <c r="AA168" s="19"/>
      <c r="AB168" s="19"/>
      <c r="AC168" s="19"/>
      <c r="AD168" s="19"/>
      <c r="AE168" s="19"/>
      <c r="AF168" s="19"/>
      <c r="AG168" s="19"/>
      <c r="AH168" s="19"/>
      <c r="AI168" s="19"/>
    </row>
    <row r="169" spans="1:35" x14ac:dyDescent="0.3">
      <c r="A169" s="421">
        <v>164</v>
      </c>
      <c r="B169" s="204">
        <v>771</v>
      </c>
      <c r="C169" s="134" t="s">
        <v>1682</v>
      </c>
      <c r="D169" s="84">
        <v>2007</v>
      </c>
      <c r="E169" s="41">
        <v>10</v>
      </c>
      <c r="F169" s="21" t="s">
        <v>1398</v>
      </c>
      <c r="G169" s="21" t="s">
        <v>1400</v>
      </c>
      <c r="H169" s="22"/>
      <c r="I169" s="25"/>
      <c r="J169" s="104">
        <v>2</v>
      </c>
      <c r="K169" s="104">
        <v>2</v>
      </c>
      <c r="L169" s="104"/>
      <c r="M169" s="343" t="s">
        <v>19</v>
      </c>
      <c r="N169" s="16">
        <v>2</v>
      </c>
      <c r="O169" s="16">
        <v>21</v>
      </c>
      <c r="P169" s="16"/>
      <c r="Q169" s="16"/>
      <c r="R169" s="18"/>
      <c r="S169" s="17" t="s">
        <v>1039</v>
      </c>
      <c r="T169" s="16">
        <v>6</v>
      </c>
      <c r="U169" s="16">
        <v>21</v>
      </c>
      <c r="V169" s="16"/>
      <c r="W169" s="16"/>
      <c r="X169" s="18"/>
      <c r="Y169" s="127" t="s">
        <v>1399</v>
      </c>
      <c r="Z169" s="21"/>
      <c r="AA169" s="19"/>
      <c r="AB169" s="19"/>
      <c r="AC169" s="19"/>
      <c r="AD169" s="19"/>
      <c r="AE169" s="19"/>
      <c r="AF169" s="19"/>
      <c r="AG169" s="19"/>
      <c r="AH169" s="19"/>
      <c r="AI169" s="19"/>
    </row>
    <row r="170" spans="1:35" ht="17.25" thickBot="1" x14ac:dyDescent="0.35">
      <c r="A170" s="421">
        <v>165</v>
      </c>
      <c r="B170" s="257">
        <v>771</v>
      </c>
      <c r="C170" s="27" t="s">
        <v>570</v>
      </c>
      <c r="D170" s="28">
        <v>2007</v>
      </c>
      <c r="E170" s="52">
        <v>10</v>
      </c>
      <c r="F170" s="29" t="s">
        <v>1402</v>
      </c>
      <c r="G170" s="29"/>
      <c r="H170" s="29"/>
      <c r="I170" s="53"/>
      <c r="J170" s="228">
        <v>1</v>
      </c>
      <c r="K170" s="228"/>
      <c r="L170" s="392" t="s">
        <v>1627</v>
      </c>
      <c r="M170" s="158" t="s">
        <v>19</v>
      </c>
      <c r="N170" s="29">
        <v>0</v>
      </c>
      <c r="O170" s="29">
        <v>21</v>
      </c>
      <c r="P170" s="29"/>
      <c r="Q170" s="29"/>
      <c r="R170" s="30"/>
      <c r="S170" s="36" t="s">
        <v>1401</v>
      </c>
      <c r="T170" s="29">
        <v>1</v>
      </c>
      <c r="U170" s="29">
        <v>21</v>
      </c>
      <c r="V170" s="29"/>
      <c r="W170" s="29"/>
      <c r="X170" s="30"/>
      <c r="Y170" s="133"/>
      <c r="Z170" s="29" t="s">
        <v>1403</v>
      </c>
      <c r="AA170" s="19"/>
      <c r="AB170" s="19"/>
      <c r="AC170" s="19"/>
      <c r="AD170" s="19"/>
      <c r="AE170" s="19"/>
      <c r="AF170" s="19"/>
      <c r="AG170" s="19"/>
      <c r="AH170" s="19"/>
      <c r="AI170" s="19"/>
    </row>
    <row r="171" spans="1:35" x14ac:dyDescent="0.3">
      <c r="A171" s="421">
        <v>166</v>
      </c>
      <c r="B171" s="48">
        <v>3567</v>
      </c>
      <c r="C171" s="42" t="s">
        <v>1683</v>
      </c>
      <c r="D171" s="91">
        <v>2006</v>
      </c>
      <c r="E171" s="20">
        <v>10</v>
      </c>
      <c r="F171" s="22" t="s">
        <v>1423</v>
      </c>
      <c r="G171" s="22" t="s">
        <v>1400</v>
      </c>
      <c r="H171" s="22"/>
      <c r="I171" s="25"/>
      <c r="J171" s="104">
        <v>2</v>
      </c>
      <c r="K171" s="104">
        <v>2</v>
      </c>
      <c r="L171" s="104"/>
      <c r="M171" s="123" t="s">
        <v>441</v>
      </c>
      <c r="N171" s="22">
        <v>22</v>
      </c>
      <c r="O171" s="22">
        <v>35</v>
      </c>
      <c r="P171" s="22"/>
      <c r="Q171" s="22"/>
      <c r="R171" s="33"/>
      <c r="S171" s="23" t="s">
        <v>59</v>
      </c>
      <c r="T171" s="22">
        <v>25</v>
      </c>
      <c r="U171" s="22">
        <v>35</v>
      </c>
      <c r="V171" s="22"/>
      <c r="W171" s="22"/>
      <c r="X171" s="33"/>
      <c r="Y171" s="142" t="s">
        <v>1630</v>
      </c>
      <c r="Z171" s="22"/>
      <c r="AA171" s="19"/>
      <c r="AB171" s="19"/>
      <c r="AC171" s="19"/>
      <c r="AD171" s="19"/>
      <c r="AE171" s="19"/>
      <c r="AF171" s="19"/>
      <c r="AG171" s="19"/>
      <c r="AH171" s="19"/>
      <c r="AI171" s="19"/>
    </row>
    <row r="172" spans="1:35" x14ac:dyDescent="0.3">
      <c r="A172" s="421">
        <v>167</v>
      </c>
      <c r="B172" s="48">
        <v>3567</v>
      </c>
      <c r="C172" s="42" t="s">
        <v>571</v>
      </c>
      <c r="D172" s="91">
        <v>2006</v>
      </c>
      <c r="E172" s="20">
        <v>10</v>
      </c>
      <c r="F172" s="21" t="s">
        <v>792</v>
      </c>
      <c r="G172" s="21" t="s">
        <v>1400</v>
      </c>
      <c r="H172" s="22"/>
      <c r="I172" s="25"/>
      <c r="J172" s="104">
        <v>1</v>
      </c>
      <c r="K172" s="104">
        <v>2</v>
      </c>
      <c r="L172" s="104"/>
      <c r="M172" s="123" t="s">
        <v>441</v>
      </c>
      <c r="N172" s="22">
        <v>1</v>
      </c>
      <c r="O172" s="22">
        <v>35</v>
      </c>
      <c r="P172" s="22"/>
      <c r="Q172" s="22"/>
      <c r="R172" s="33"/>
      <c r="S172" s="23" t="s">
        <v>59</v>
      </c>
      <c r="T172" s="22">
        <v>1</v>
      </c>
      <c r="U172" s="22">
        <v>35</v>
      </c>
      <c r="V172" s="22"/>
      <c r="W172" s="22"/>
      <c r="X172" s="33"/>
      <c r="Y172" s="142" t="s">
        <v>1630</v>
      </c>
      <c r="Z172" s="22"/>
      <c r="AA172" s="19"/>
      <c r="AB172" s="19"/>
      <c r="AC172" s="19"/>
      <c r="AD172" s="19"/>
      <c r="AE172" s="19"/>
      <c r="AF172" s="19"/>
      <c r="AG172" s="19"/>
      <c r="AH172" s="19"/>
      <c r="AI172" s="19"/>
    </row>
    <row r="173" spans="1:35" x14ac:dyDescent="0.3">
      <c r="A173" s="421">
        <v>168</v>
      </c>
      <c r="B173" s="48">
        <v>3567</v>
      </c>
      <c r="C173" s="42" t="s">
        <v>571</v>
      </c>
      <c r="D173" s="91">
        <v>2006</v>
      </c>
      <c r="E173" s="20">
        <v>10</v>
      </c>
      <c r="F173" s="376" t="s">
        <v>1424</v>
      </c>
      <c r="G173" s="21" t="s">
        <v>1400</v>
      </c>
      <c r="H173" s="22"/>
      <c r="I173" s="25"/>
      <c r="J173" s="104">
        <v>2</v>
      </c>
      <c r="K173" s="104">
        <v>7</v>
      </c>
      <c r="L173" s="104"/>
      <c r="M173" s="123" t="s">
        <v>441</v>
      </c>
      <c r="N173" s="22">
        <v>8</v>
      </c>
      <c r="O173" s="22">
        <v>35</v>
      </c>
      <c r="P173" s="22"/>
      <c r="Q173" s="22"/>
      <c r="R173" s="33"/>
      <c r="S173" s="23" t="s">
        <v>59</v>
      </c>
      <c r="T173" s="22">
        <v>7</v>
      </c>
      <c r="U173" s="22">
        <v>35</v>
      </c>
      <c r="V173" s="22"/>
      <c r="W173" s="22"/>
      <c r="X173" s="33"/>
      <c r="Y173" s="142" t="s">
        <v>1630</v>
      </c>
      <c r="Z173" s="22"/>
      <c r="AA173" s="19"/>
      <c r="AB173" s="19"/>
      <c r="AC173" s="19"/>
      <c r="AD173" s="19"/>
      <c r="AE173" s="19"/>
      <c r="AF173" s="19"/>
      <c r="AG173" s="19"/>
      <c r="AH173" s="19"/>
      <c r="AI173" s="19"/>
    </row>
    <row r="174" spans="1:35" x14ac:dyDescent="0.3">
      <c r="A174" s="421">
        <v>169</v>
      </c>
      <c r="B174" s="204">
        <v>3567</v>
      </c>
      <c r="C174" s="134" t="s">
        <v>571</v>
      </c>
      <c r="D174" s="84">
        <v>2006</v>
      </c>
      <c r="E174" s="41">
        <v>10</v>
      </c>
      <c r="F174" s="376" t="s">
        <v>1425</v>
      </c>
      <c r="G174" s="21" t="s">
        <v>1400</v>
      </c>
      <c r="H174" s="21"/>
      <c r="I174" s="47"/>
      <c r="J174" s="168">
        <v>2</v>
      </c>
      <c r="K174" s="168">
        <v>6</v>
      </c>
      <c r="L174" s="168"/>
      <c r="M174" s="57" t="s">
        <v>441</v>
      </c>
      <c r="N174" s="21">
        <v>0</v>
      </c>
      <c r="O174" s="21">
        <v>35</v>
      </c>
      <c r="P174" s="21"/>
      <c r="Q174" s="21"/>
      <c r="R174" s="24"/>
      <c r="S174" s="34" t="s">
        <v>59</v>
      </c>
      <c r="T174" s="21">
        <v>1</v>
      </c>
      <c r="U174" s="21">
        <v>35</v>
      </c>
      <c r="V174" s="21"/>
      <c r="W174" s="21"/>
      <c r="X174" s="24"/>
      <c r="Y174" s="142" t="s">
        <v>1630</v>
      </c>
      <c r="Z174" s="21"/>
      <c r="AA174" s="19"/>
      <c r="AB174" s="19"/>
      <c r="AC174" s="19"/>
      <c r="AD174" s="19"/>
      <c r="AE174" s="19"/>
      <c r="AF174" s="19"/>
      <c r="AG174" s="19"/>
      <c r="AH174" s="19"/>
      <c r="AI174" s="19"/>
    </row>
    <row r="175" spans="1:35" ht="17.25" thickBot="1" x14ac:dyDescent="0.35">
      <c r="A175" s="421">
        <v>170</v>
      </c>
      <c r="B175" s="64">
        <v>3567</v>
      </c>
      <c r="C175" s="161" t="s">
        <v>571</v>
      </c>
      <c r="D175" s="94">
        <v>2006</v>
      </c>
      <c r="E175" s="62">
        <v>10</v>
      </c>
      <c r="F175" s="374" t="s">
        <v>1766</v>
      </c>
      <c r="G175" s="29" t="s">
        <v>1400</v>
      </c>
      <c r="H175" s="65"/>
      <c r="I175" s="86"/>
      <c r="J175" s="232">
        <v>2</v>
      </c>
      <c r="K175" s="232">
        <v>6</v>
      </c>
      <c r="L175" s="232"/>
      <c r="M175" s="159" t="s">
        <v>441</v>
      </c>
      <c r="N175" s="65">
        <v>0</v>
      </c>
      <c r="O175" s="65">
        <v>35</v>
      </c>
      <c r="P175" s="65"/>
      <c r="Q175" s="65"/>
      <c r="R175" s="67"/>
      <c r="S175" s="66" t="s">
        <v>59</v>
      </c>
      <c r="T175" s="65">
        <v>1</v>
      </c>
      <c r="U175" s="65">
        <v>35</v>
      </c>
      <c r="V175" s="65"/>
      <c r="W175" s="65"/>
      <c r="X175" s="67"/>
      <c r="Y175" s="143" t="s">
        <v>1630</v>
      </c>
      <c r="Z175" s="65"/>
      <c r="AA175" s="19"/>
      <c r="AB175" s="19"/>
      <c r="AC175" s="19"/>
      <c r="AD175" s="19"/>
      <c r="AE175" s="19"/>
      <c r="AF175" s="19"/>
      <c r="AG175" s="19"/>
      <c r="AH175" s="19"/>
      <c r="AI175" s="19"/>
    </row>
    <row r="176" spans="1:35" x14ac:dyDescent="0.3">
      <c r="A176" s="421">
        <v>171</v>
      </c>
      <c r="B176" s="48">
        <v>3529</v>
      </c>
      <c r="C176" s="42" t="s">
        <v>572</v>
      </c>
      <c r="D176" s="91">
        <v>2005</v>
      </c>
      <c r="E176" s="20">
        <v>10</v>
      </c>
      <c r="F176" s="21" t="s">
        <v>1427</v>
      </c>
      <c r="G176" s="22"/>
      <c r="H176" s="22"/>
      <c r="I176" s="25"/>
      <c r="J176" s="104">
        <v>1</v>
      </c>
      <c r="K176" s="104">
        <v>2</v>
      </c>
      <c r="L176" s="104"/>
      <c r="M176" s="123" t="s">
        <v>441</v>
      </c>
      <c r="N176" s="22">
        <v>6</v>
      </c>
      <c r="O176" s="22">
        <v>40</v>
      </c>
      <c r="P176" s="22"/>
      <c r="Q176" s="22"/>
      <c r="R176" s="33"/>
      <c r="S176" s="23" t="s">
        <v>58</v>
      </c>
      <c r="T176" s="22">
        <v>3</v>
      </c>
      <c r="U176" s="22">
        <v>40</v>
      </c>
      <c r="V176" s="22"/>
      <c r="W176" s="22"/>
      <c r="X176" s="33"/>
      <c r="Y176" s="372" t="s">
        <v>660</v>
      </c>
      <c r="Z176" s="16"/>
      <c r="AA176" s="19"/>
      <c r="AB176" s="19"/>
      <c r="AC176" s="19"/>
      <c r="AD176" s="19"/>
      <c r="AE176" s="19"/>
      <c r="AF176" s="19"/>
      <c r="AG176" s="19"/>
      <c r="AH176" s="19"/>
      <c r="AI176" s="19"/>
    </row>
    <row r="177" spans="1:35" x14ac:dyDescent="0.3">
      <c r="A177" s="421">
        <v>172</v>
      </c>
      <c r="B177" s="48">
        <v>3529</v>
      </c>
      <c r="C177" s="42" t="s">
        <v>572</v>
      </c>
      <c r="D177" s="91">
        <v>2005</v>
      </c>
      <c r="E177" s="20">
        <v>10</v>
      </c>
      <c r="F177" s="21" t="s">
        <v>1428</v>
      </c>
      <c r="G177" s="21"/>
      <c r="H177" s="22"/>
      <c r="I177" s="25"/>
      <c r="J177" s="104">
        <v>1</v>
      </c>
      <c r="K177" s="104">
        <v>2</v>
      </c>
      <c r="L177" s="104"/>
      <c r="M177" s="123" t="s">
        <v>441</v>
      </c>
      <c r="N177" s="22">
        <v>0</v>
      </c>
      <c r="O177" s="22">
        <v>40</v>
      </c>
      <c r="P177" s="22"/>
      <c r="Q177" s="22"/>
      <c r="R177" s="33"/>
      <c r="S177" s="23" t="s">
        <v>58</v>
      </c>
      <c r="T177" s="22">
        <v>3</v>
      </c>
      <c r="U177" s="22">
        <v>40</v>
      </c>
      <c r="V177" s="22"/>
      <c r="W177" s="22"/>
      <c r="X177" s="33"/>
      <c r="Y177" s="373" t="s">
        <v>660</v>
      </c>
      <c r="Z177" s="21"/>
      <c r="AA177" s="19"/>
      <c r="AB177" s="19"/>
      <c r="AC177" s="19"/>
      <c r="AD177" s="19"/>
      <c r="AE177" s="19"/>
      <c r="AF177" s="19"/>
      <c r="AG177" s="19"/>
      <c r="AH177" s="19"/>
      <c r="AI177" s="19"/>
    </row>
    <row r="178" spans="1:35" x14ac:dyDescent="0.3">
      <c r="A178" s="421">
        <v>173</v>
      </c>
      <c r="B178" s="48">
        <v>3529</v>
      </c>
      <c r="C178" s="42" t="s">
        <v>572</v>
      </c>
      <c r="D178" s="91">
        <v>2005</v>
      </c>
      <c r="E178" s="20">
        <v>10</v>
      </c>
      <c r="F178" s="21" t="s">
        <v>1429</v>
      </c>
      <c r="G178" s="21"/>
      <c r="H178" s="22"/>
      <c r="I178" s="25"/>
      <c r="J178" s="104">
        <v>1</v>
      </c>
      <c r="K178" s="104">
        <v>2</v>
      </c>
      <c r="L178" s="104"/>
      <c r="M178" s="123" t="s">
        <v>441</v>
      </c>
      <c r="N178" s="22">
        <v>2</v>
      </c>
      <c r="O178" s="22">
        <v>40</v>
      </c>
      <c r="P178" s="22"/>
      <c r="Q178" s="22"/>
      <c r="R178" s="33"/>
      <c r="S178" s="23" t="s">
        <v>58</v>
      </c>
      <c r="T178" s="22">
        <v>1</v>
      </c>
      <c r="U178" s="22">
        <v>40</v>
      </c>
      <c r="V178" s="22"/>
      <c r="W178" s="22"/>
      <c r="X178" s="33"/>
      <c r="Y178" s="373" t="s">
        <v>660</v>
      </c>
      <c r="Z178" s="21"/>
      <c r="AA178" s="19"/>
      <c r="AB178" s="19"/>
      <c r="AC178" s="19"/>
      <c r="AD178" s="19"/>
      <c r="AE178" s="19"/>
      <c r="AF178" s="19"/>
      <c r="AG178" s="19"/>
      <c r="AH178" s="19"/>
      <c r="AI178" s="19"/>
    </row>
    <row r="179" spans="1:35" x14ac:dyDescent="0.3">
      <c r="A179" s="421">
        <v>174</v>
      </c>
      <c r="B179" s="48">
        <v>3529</v>
      </c>
      <c r="C179" s="42" t="s">
        <v>572</v>
      </c>
      <c r="D179" s="91">
        <v>2005</v>
      </c>
      <c r="E179" s="20">
        <v>10</v>
      </c>
      <c r="F179" s="21" t="s">
        <v>1153</v>
      </c>
      <c r="G179" s="21"/>
      <c r="H179" s="22"/>
      <c r="I179" s="21" t="s">
        <v>1430</v>
      </c>
      <c r="J179" s="370">
        <v>1</v>
      </c>
      <c r="K179" s="104">
        <v>7</v>
      </c>
      <c r="L179" s="104"/>
      <c r="M179" s="123" t="s">
        <v>441</v>
      </c>
      <c r="N179" s="22">
        <v>5</v>
      </c>
      <c r="O179" s="22">
        <v>40</v>
      </c>
      <c r="P179" s="22"/>
      <c r="Q179" s="22"/>
      <c r="R179" s="33"/>
      <c r="S179" s="23" t="s">
        <v>58</v>
      </c>
      <c r="T179" s="22">
        <v>5</v>
      </c>
      <c r="U179" s="22">
        <v>40</v>
      </c>
      <c r="V179" s="22"/>
      <c r="W179" s="22"/>
      <c r="X179" s="33"/>
      <c r="Y179" s="373" t="s">
        <v>660</v>
      </c>
      <c r="Z179" s="21"/>
      <c r="AA179" s="19"/>
      <c r="AB179" s="19"/>
      <c r="AC179" s="19"/>
      <c r="AD179" s="19"/>
      <c r="AE179" s="19"/>
      <c r="AF179" s="19"/>
      <c r="AG179" s="19"/>
      <c r="AH179" s="19"/>
      <c r="AI179" s="19"/>
    </row>
    <row r="180" spans="1:35" x14ac:dyDescent="0.3">
      <c r="A180" s="421">
        <v>175</v>
      </c>
      <c r="B180" s="48">
        <v>3529</v>
      </c>
      <c r="C180" s="42" t="s">
        <v>572</v>
      </c>
      <c r="D180" s="91">
        <v>2005</v>
      </c>
      <c r="E180" s="20">
        <v>10</v>
      </c>
      <c r="F180" s="21" t="s">
        <v>1431</v>
      </c>
      <c r="G180" s="21"/>
      <c r="H180" s="22"/>
      <c r="I180" s="21" t="s">
        <v>1430</v>
      </c>
      <c r="J180" s="370">
        <v>1</v>
      </c>
      <c r="K180" s="104">
        <v>5</v>
      </c>
      <c r="L180" s="104">
        <v>0</v>
      </c>
      <c r="M180" s="123" t="s">
        <v>441</v>
      </c>
      <c r="N180" s="22">
        <v>4</v>
      </c>
      <c r="O180" s="22">
        <v>40</v>
      </c>
      <c r="P180" s="22"/>
      <c r="Q180" s="22"/>
      <c r="R180" s="33"/>
      <c r="S180" s="23" t="s">
        <v>58</v>
      </c>
      <c r="T180" s="22">
        <v>6</v>
      </c>
      <c r="U180" s="22">
        <v>40</v>
      </c>
      <c r="V180" s="22"/>
      <c r="W180" s="22"/>
      <c r="X180" s="33"/>
      <c r="Y180" s="373" t="s">
        <v>660</v>
      </c>
      <c r="Z180" s="21"/>
      <c r="AA180" s="19"/>
      <c r="AB180" s="19"/>
      <c r="AC180" s="19"/>
      <c r="AD180" s="19"/>
      <c r="AE180" s="19"/>
      <c r="AF180" s="19"/>
      <c r="AG180" s="19"/>
      <c r="AH180" s="19"/>
      <c r="AI180" s="19"/>
    </row>
    <row r="181" spans="1:35" x14ac:dyDescent="0.3">
      <c r="A181" s="421">
        <v>176</v>
      </c>
      <c r="B181" s="48">
        <v>3529</v>
      </c>
      <c r="C181" s="42" t="s">
        <v>572</v>
      </c>
      <c r="D181" s="91">
        <v>2005</v>
      </c>
      <c r="E181" s="20">
        <v>10</v>
      </c>
      <c r="F181" s="21" t="s">
        <v>1763</v>
      </c>
      <c r="G181" s="21"/>
      <c r="H181" s="22"/>
      <c r="I181" s="21" t="s">
        <v>1430</v>
      </c>
      <c r="J181" s="370">
        <v>1</v>
      </c>
      <c r="K181" s="104">
        <v>5</v>
      </c>
      <c r="L181" s="104"/>
      <c r="M181" s="123" t="s">
        <v>441</v>
      </c>
      <c r="N181" s="22">
        <v>0</v>
      </c>
      <c r="O181" s="22">
        <v>40</v>
      </c>
      <c r="P181" s="22"/>
      <c r="Q181" s="22"/>
      <c r="R181" s="33"/>
      <c r="S181" s="23" t="s">
        <v>58</v>
      </c>
      <c r="T181" s="22">
        <v>2</v>
      </c>
      <c r="U181" s="22">
        <v>40</v>
      </c>
      <c r="V181" s="22"/>
      <c r="W181" s="22"/>
      <c r="X181" s="33"/>
      <c r="Y181" s="373" t="s">
        <v>660</v>
      </c>
      <c r="Z181" s="21"/>
      <c r="AA181" s="19"/>
      <c r="AB181" s="19"/>
      <c r="AC181" s="19"/>
      <c r="AD181" s="19"/>
      <c r="AE181" s="19"/>
      <c r="AF181" s="19"/>
      <c r="AG181" s="19"/>
      <c r="AH181" s="19"/>
      <c r="AI181" s="19"/>
    </row>
    <row r="182" spans="1:35" x14ac:dyDescent="0.3">
      <c r="A182" s="421">
        <v>177</v>
      </c>
      <c r="B182" s="48">
        <v>3529</v>
      </c>
      <c r="C182" s="42" t="s">
        <v>572</v>
      </c>
      <c r="D182" s="91">
        <v>2005</v>
      </c>
      <c r="E182" s="20">
        <v>10</v>
      </c>
      <c r="F182" s="21" t="s">
        <v>1432</v>
      </c>
      <c r="G182" s="21"/>
      <c r="H182" s="22" t="s">
        <v>1762</v>
      </c>
      <c r="I182" s="21" t="s">
        <v>1430</v>
      </c>
      <c r="J182" s="370">
        <v>1</v>
      </c>
      <c r="K182" s="104">
        <v>5</v>
      </c>
      <c r="L182" s="104"/>
      <c r="M182" s="123" t="s">
        <v>441</v>
      </c>
      <c r="N182" s="22">
        <v>0</v>
      </c>
      <c r="O182" s="22">
        <v>40</v>
      </c>
      <c r="P182" s="22"/>
      <c r="Q182" s="22"/>
      <c r="R182" s="33"/>
      <c r="S182" s="23" t="s">
        <v>58</v>
      </c>
      <c r="T182" s="22">
        <v>2</v>
      </c>
      <c r="U182" s="22">
        <v>40</v>
      </c>
      <c r="V182" s="22"/>
      <c r="W182" s="22"/>
      <c r="X182" s="33"/>
      <c r="Y182" s="373" t="s">
        <v>660</v>
      </c>
      <c r="Z182" s="21"/>
      <c r="AA182" s="19"/>
      <c r="AB182" s="19"/>
      <c r="AC182" s="19"/>
      <c r="AD182" s="19"/>
      <c r="AE182" s="19"/>
      <c r="AF182" s="19"/>
      <c r="AG182" s="19"/>
      <c r="AH182" s="19"/>
      <c r="AI182" s="19"/>
    </row>
    <row r="183" spans="1:35" x14ac:dyDescent="0.3">
      <c r="A183" s="421">
        <v>178</v>
      </c>
      <c r="B183" s="48">
        <v>3529</v>
      </c>
      <c r="C183" s="42" t="s">
        <v>572</v>
      </c>
      <c r="D183" s="91">
        <v>2005</v>
      </c>
      <c r="E183" s="20">
        <v>10</v>
      </c>
      <c r="F183" s="21" t="s">
        <v>1433</v>
      </c>
      <c r="G183" s="22"/>
      <c r="H183" s="22"/>
      <c r="I183" s="21" t="s">
        <v>1430</v>
      </c>
      <c r="J183" s="370">
        <v>1</v>
      </c>
      <c r="K183" s="104"/>
      <c r="L183" s="104"/>
      <c r="M183" s="123" t="s">
        <v>441</v>
      </c>
      <c r="N183" s="22">
        <v>15</v>
      </c>
      <c r="O183" s="22">
        <v>40</v>
      </c>
      <c r="P183" s="22"/>
      <c r="Q183" s="22"/>
      <c r="R183" s="33"/>
      <c r="S183" s="23" t="s">
        <v>58</v>
      </c>
      <c r="T183" s="22">
        <v>14</v>
      </c>
      <c r="U183" s="22">
        <v>40</v>
      </c>
      <c r="V183" s="22"/>
      <c r="W183" s="22"/>
      <c r="X183" s="33"/>
      <c r="Y183" s="373" t="s">
        <v>660</v>
      </c>
      <c r="Z183" s="21"/>
      <c r="AA183" s="19"/>
      <c r="AB183" s="19"/>
      <c r="AC183" s="19"/>
      <c r="AD183" s="19"/>
      <c r="AE183" s="19"/>
      <c r="AF183" s="19"/>
      <c r="AG183" s="19"/>
      <c r="AH183" s="19"/>
      <c r="AI183" s="19"/>
    </row>
    <row r="184" spans="1:35" x14ac:dyDescent="0.3">
      <c r="A184" s="421">
        <v>179</v>
      </c>
      <c r="B184" s="204">
        <v>3529</v>
      </c>
      <c r="C184" s="134" t="s">
        <v>1760</v>
      </c>
      <c r="D184" s="84">
        <v>2005</v>
      </c>
      <c r="E184" s="41">
        <v>10</v>
      </c>
      <c r="F184" s="21" t="s">
        <v>1434</v>
      </c>
      <c r="G184" s="21"/>
      <c r="H184" s="21"/>
      <c r="I184" s="21" t="s">
        <v>1430</v>
      </c>
      <c r="J184" s="370">
        <v>1</v>
      </c>
      <c r="K184" s="168">
        <v>1</v>
      </c>
      <c r="L184" s="168"/>
      <c r="M184" s="57" t="s">
        <v>441</v>
      </c>
      <c r="N184" s="21">
        <v>21</v>
      </c>
      <c r="O184" s="21">
        <v>40</v>
      </c>
      <c r="P184" s="21"/>
      <c r="Q184" s="21"/>
      <c r="R184" s="24"/>
      <c r="S184" s="34" t="s">
        <v>58</v>
      </c>
      <c r="T184" s="21">
        <v>19</v>
      </c>
      <c r="U184" s="21">
        <v>40</v>
      </c>
      <c r="V184" s="21"/>
      <c r="W184" s="21"/>
      <c r="X184" s="24"/>
      <c r="Y184" s="373" t="s">
        <v>660</v>
      </c>
      <c r="Z184" s="21"/>
      <c r="AA184" s="19"/>
      <c r="AB184" s="19"/>
      <c r="AC184" s="19"/>
      <c r="AD184" s="19"/>
      <c r="AE184" s="19"/>
      <c r="AF184" s="19"/>
      <c r="AG184" s="19"/>
      <c r="AH184" s="19"/>
      <c r="AI184" s="19"/>
    </row>
    <row r="185" spans="1:35" ht="17.25" thickBot="1" x14ac:dyDescent="0.35">
      <c r="A185" s="421">
        <v>180</v>
      </c>
      <c r="B185" s="64">
        <v>3529</v>
      </c>
      <c r="C185" s="161" t="s">
        <v>572</v>
      </c>
      <c r="D185" s="94">
        <v>2005</v>
      </c>
      <c r="E185" s="62">
        <v>10</v>
      </c>
      <c r="F185" s="29" t="s">
        <v>1441</v>
      </c>
      <c r="G185" s="65"/>
      <c r="H185" s="65"/>
      <c r="I185" s="29" t="s">
        <v>1430</v>
      </c>
      <c r="J185" s="371">
        <v>1</v>
      </c>
      <c r="K185" s="232">
        <v>1</v>
      </c>
      <c r="L185" s="232"/>
      <c r="M185" s="159" t="s">
        <v>441</v>
      </c>
      <c r="N185" s="65">
        <v>0</v>
      </c>
      <c r="O185" s="65">
        <v>40</v>
      </c>
      <c r="P185" s="65"/>
      <c r="Q185" s="65"/>
      <c r="R185" s="67"/>
      <c r="S185" s="66" t="s">
        <v>58</v>
      </c>
      <c r="T185" s="65">
        <v>8</v>
      </c>
      <c r="U185" s="65">
        <v>40</v>
      </c>
      <c r="V185" s="65"/>
      <c r="W185" s="65"/>
      <c r="X185" s="67"/>
      <c r="Y185" s="328">
        <v>4.0000000000000001E-3</v>
      </c>
      <c r="Z185" s="374" t="s">
        <v>712</v>
      </c>
      <c r="AA185" s="19"/>
      <c r="AB185" s="19"/>
      <c r="AC185" s="19"/>
      <c r="AD185" s="19"/>
      <c r="AE185" s="19"/>
      <c r="AF185" s="19"/>
      <c r="AG185" s="19"/>
      <c r="AH185" s="19"/>
      <c r="AI185" s="19"/>
    </row>
    <row r="186" spans="1:35" ht="17.25" thickBot="1" x14ac:dyDescent="0.35">
      <c r="A186" s="421">
        <v>181</v>
      </c>
      <c r="B186" s="109">
        <v>1750</v>
      </c>
      <c r="C186" s="209" t="s">
        <v>573</v>
      </c>
      <c r="D186" s="110">
        <v>2005</v>
      </c>
      <c r="E186" s="238">
        <v>10</v>
      </c>
      <c r="F186" s="239" t="s">
        <v>1451</v>
      </c>
      <c r="G186" s="239"/>
      <c r="H186" s="239"/>
      <c r="I186" s="312"/>
      <c r="J186" s="314">
        <v>1</v>
      </c>
      <c r="K186" s="314">
        <v>2</v>
      </c>
      <c r="L186" s="314"/>
      <c r="M186" s="347" t="s">
        <v>441</v>
      </c>
      <c r="N186" s="239">
        <v>0</v>
      </c>
      <c r="O186" s="239">
        <v>29</v>
      </c>
      <c r="P186" s="239"/>
      <c r="Q186" s="239"/>
      <c r="R186" s="241"/>
      <c r="S186" s="240" t="s">
        <v>1452</v>
      </c>
      <c r="T186" s="239">
        <v>0</v>
      </c>
      <c r="U186" s="239">
        <v>23</v>
      </c>
      <c r="V186" s="239"/>
      <c r="W186" s="239"/>
      <c r="X186" s="241"/>
      <c r="Y186" s="315" t="s">
        <v>1627</v>
      </c>
      <c r="Z186" s="239"/>
      <c r="AA186" s="19"/>
      <c r="AB186" s="19"/>
      <c r="AC186" s="19"/>
      <c r="AD186" s="19"/>
      <c r="AE186" s="19"/>
      <c r="AF186" s="19"/>
      <c r="AG186" s="19"/>
      <c r="AH186" s="19"/>
      <c r="AI186" s="19"/>
    </row>
    <row r="187" spans="1:35" x14ac:dyDescent="0.3">
      <c r="A187" s="421">
        <v>182</v>
      </c>
      <c r="B187" s="48">
        <v>1590</v>
      </c>
      <c r="C187" s="42" t="s">
        <v>574</v>
      </c>
      <c r="D187" s="91">
        <v>2005</v>
      </c>
      <c r="E187" s="20">
        <v>10</v>
      </c>
      <c r="F187" s="22" t="s">
        <v>1463</v>
      </c>
      <c r="G187" s="22"/>
      <c r="H187" s="22" t="s">
        <v>1455</v>
      </c>
      <c r="I187" s="171"/>
      <c r="J187" s="85">
        <v>2</v>
      </c>
      <c r="K187" s="85">
        <v>2</v>
      </c>
      <c r="L187" s="85"/>
      <c r="M187" s="22" t="s">
        <v>1464</v>
      </c>
      <c r="N187" s="22"/>
      <c r="O187" s="22"/>
      <c r="P187" s="22">
        <v>12.1</v>
      </c>
      <c r="Q187" s="22">
        <v>18.600000000000001</v>
      </c>
      <c r="R187" s="33">
        <v>50</v>
      </c>
      <c r="S187" s="23" t="s">
        <v>58</v>
      </c>
      <c r="T187" s="22"/>
      <c r="U187" s="22"/>
      <c r="V187" s="22">
        <v>17</v>
      </c>
      <c r="W187" s="22">
        <v>23.3</v>
      </c>
      <c r="X187" s="33">
        <v>50</v>
      </c>
      <c r="Y187" s="39">
        <v>0.4</v>
      </c>
      <c r="Z187" s="22"/>
      <c r="AA187" s="19"/>
      <c r="AB187" s="19"/>
      <c r="AC187" s="19"/>
      <c r="AD187" s="19"/>
      <c r="AE187" s="19"/>
      <c r="AF187" s="19"/>
      <c r="AG187" s="19"/>
      <c r="AH187" s="19"/>
      <c r="AI187" s="19"/>
    </row>
    <row r="188" spans="1:35" x14ac:dyDescent="0.3">
      <c r="A188" s="421">
        <v>183</v>
      </c>
      <c r="B188" s="48">
        <v>1590</v>
      </c>
      <c r="C188" s="42" t="s">
        <v>574</v>
      </c>
      <c r="D188" s="91">
        <v>2005</v>
      </c>
      <c r="E188" s="20">
        <v>10</v>
      </c>
      <c r="F188" s="22" t="s">
        <v>1463</v>
      </c>
      <c r="G188" s="22"/>
      <c r="H188" s="22" t="s">
        <v>1456</v>
      </c>
      <c r="I188" s="171"/>
      <c r="J188" s="85">
        <v>2</v>
      </c>
      <c r="K188" s="85">
        <v>2</v>
      </c>
      <c r="L188" s="85"/>
      <c r="M188" s="22" t="s">
        <v>1464</v>
      </c>
      <c r="N188" s="22"/>
      <c r="O188" s="22"/>
      <c r="P188" s="22">
        <v>8.8000000000000007</v>
      </c>
      <c r="Q188" s="22">
        <v>15.1</v>
      </c>
      <c r="R188" s="33">
        <v>50</v>
      </c>
      <c r="S188" s="23" t="s">
        <v>58</v>
      </c>
      <c r="T188" s="22"/>
      <c r="U188" s="22"/>
      <c r="V188" s="22">
        <v>16.399999999999999</v>
      </c>
      <c r="W188" s="22">
        <v>21.2</v>
      </c>
      <c r="X188" s="33">
        <v>50</v>
      </c>
      <c r="Y188" s="39">
        <v>7.0000000000000007E-2</v>
      </c>
      <c r="Z188" s="22"/>
      <c r="AA188" s="19"/>
      <c r="AB188" s="19"/>
      <c r="AC188" s="19"/>
      <c r="AD188" s="19"/>
      <c r="AE188" s="19"/>
      <c r="AF188" s="19"/>
      <c r="AG188" s="19"/>
      <c r="AH188" s="19"/>
      <c r="AI188" s="19"/>
    </row>
    <row r="189" spans="1:35" x14ac:dyDescent="0.3">
      <c r="A189" s="421">
        <v>184</v>
      </c>
      <c r="B189" s="204">
        <v>1590</v>
      </c>
      <c r="C189" s="134" t="s">
        <v>574</v>
      </c>
      <c r="D189" s="84">
        <v>2005</v>
      </c>
      <c r="E189" s="41">
        <v>10</v>
      </c>
      <c r="F189" s="21" t="s">
        <v>1463</v>
      </c>
      <c r="G189" s="21"/>
      <c r="H189" s="21" t="s">
        <v>1457</v>
      </c>
      <c r="I189" s="198"/>
      <c r="J189" s="41">
        <v>2</v>
      </c>
      <c r="K189" s="41">
        <v>2</v>
      </c>
      <c r="L189" s="41"/>
      <c r="M189" s="21" t="s">
        <v>1464</v>
      </c>
      <c r="N189" s="21"/>
      <c r="O189" s="21"/>
      <c r="P189" s="21">
        <v>8.3000000000000007</v>
      </c>
      <c r="Q189" s="21">
        <v>22</v>
      </c>
      <c r="R189" s="24">
        <v>50</v>
      </c>
      <c r="S189" s="34" t="s">
        <v>58</v>
      </c>
      <c r="T189" s="21"/>
      <c r="U189" s="21"/>
      <c r="V189" s="21">
        <v>5.4</v>
      </c>
      <c r="W189" s="21">
        <v>12.8</v>
      </c>
      <c r="X189" s="24">
        <v>50</v>
      </c>
      <c r="Y189" s="26">
        <v>0.47</v>
      </c>
      <c r="Z189" s="21"/>
      <c r="AA189" s="19"/>
      <c r="AB189" s="19"/>
      <c r="AC189" s="19"/>
      <c r="AD189" s="19"/>
      <c r="AE189" s="19"/>
      <c r="AF189" s="19"/>
      <c r="AG189" s="19"/>
      <c r="AH189" s="19"/>
      <c r="AI189" s="19"/>
    </row>
    <row r="190" spans="1:35" ht="17.25" thickBot="1" x14ac:dyDescent="0.35">
      <c r="A190" s="421">
        <v>185</v>
      </c>
      <c r="B190" s="64">
        <v>1590</v>
      </c>
      <c r="C190" s="161" t="s">
        <v>574</v>
      </c>
      <c r="D190" s="94">
        <v>2005</v>
      </c>
      <c r="E190" s="62">
        <v>10</v>
      </c>
      <c r="F190" s="65" t="s">
        <v>1463</v>
      </c>
      <c r="G190" s="29"/>
      <c r="H190" s="29" t="s">
        <v>1458</v>
      </c>
      <c r="I190" s="172"/>
      <c r="J190" s="62">
        <v>2</v>
      </c>
      <c r="K190" s="62">
        <v>2</v>
      </c>
      <c r="L190" s="62"/>
      <c r="M190" s="65" t="s">
        <v>1464</v>
      </c>
      <c r="N190" s="65"/>
      <c r="O190" s="65"/>
      <c r="P190" s="65">
        <v>2.8</v>
      </c>
      <c r="Q190" s="65">
        <v>5.9</v>
      </c>
      <c r="R190" s="67">
        <v>50</v>
      </c>
      <c r="S190" s="66" t="s">
        <v>58</v>
      </c>
      <c r="T190" s="65"/>
      <c r="U190" s="65"/>
      <c r="V190" s="65">
        <v>3.2</v>
      </c>
      <c r="W190" s="65">
        <v>7.8</v>
      </c>
      <c r="X190" s="67">
        <v>50</v>
      </c>
      <c r="Y190" s="49">
        <v>0.8</v>
      </c>
      <c r="Z190" s="65"/>
      <c r="AA190" s="19"/>
      <c r="AB190" s="19"/>
      <c r="AC190" s="19"/>
      <c r="AD190" s="19"/>
      <c r="AE190" s="19"/>
      <c r="AF190" s="19"/>
      <c r="AG190" s="19"/>
      <c r="AH190" s="19"/>
      <c r="AI190" s="19"/>
    </row>
    <row r="191" spans="1:35" x14ac:dyDescent="0.3">
      <c r="A191" s="421">
        <v>186</v>
      </c>
      <c r="B191" s="48">
        <v>4557</v>
      </c>
      <c r="C191" s="42" t="s">
        <v>1467</v>
      </c>
      <c r="D191" s="91">
        <v>2004</v>
      </c>
      <c r="E191" s="20">
        <v>10</v>
      </c>
      <c r="F191" s="21" t="s">
        <v>1478</v>
      </c>
      <c r="G191" s="22"/>
      <c r="H191" s="22"/>
      <c r="I191" s="25"/>
      <c r="J191" s="104">
        <v>1</v>
      </c>
      <c r="K191" s="104">
        <v>2</v>
      </c>
      <c r="L191" s="104"/>
      <c r="M191" s="123" t="s">
        <v>1472</v>
      </c>
      <c r="N191" s="22">
        <v>0</v>
      </c>
      <c r="O191" s="22">
        <v>23</v>
      </c>
      <c r="P191" s="22"/>
      <c r="Q191" s="22"/>
      <c r="R191" s="33"/>
      <c r="S191" s="23" t="s">
        <v>1452</v>
      </c>
      <c r="T191" s="22">
        <v>0</v>
      </c>
      <c r="U191" s="22">
        <v>22</v>
      </c>
      <c r="V191" s="22"/>
      <c r="W191" s="22"/>
      <c r="X191" s="33"/>
      <c r="Y191" s="142" t="s">
        <v>1617</v>
      </c>
      <c r="Z191" s="22"/>
      <c r="AA191" s="19"/>
      <c r="AB191" s="19"/>
      <c r="AC191" s="19"/>
      <c r="AD191" s="19"/>
      <c r="AE191" s="19"/>
      <c r="AF191" s="19"/>
      <c r="AG191" s="19"/>
      <c r="AH191" s="19"/>
      <c r="AI191" s="19"/>
    </row>
    <row r="192" spans="1:35" ht="17.25" thickBot="1" x14ac:dyDescent="0.35">
      <c r="A192" s="421">
        <v>187</v>
      </c>
      <c r="B192" s="257">
        <v>4557</v>
      </c>
      <c r="C192" s="27" t="s">
        <v>1467</v>
      </c>
      <c r="D192" s="28">
        <v>2004</v>
      </c>
      <c r="E192" s="52">
        <v>10</v>
      </c>
      <c r="F192" s="374" t="s">
        <v>1479</v>
      </c>
      <c r="G192" s="29"/>
      <c r="H192" s="29"/>
      <c r="I192" s="53"/>
      <c r="J192" s="228">
        <v>1</v>
      </c>
      <c r="K192" s="228"/>
      <c r="L192" s="228"/>
      <c r="M192" s="158" t="s">
        <v>1472</v>
      </c>
      <c r="N192" s="29">
        <v>1</v>
      </c>
      <c r="O192" s="29">
        <v>23</v>
      </c>
      <c r="P192" s="29"/>
      <c r="Q192" s="29"/>
      <c r="R192" s="30"/>
      <c r="S192" s="36" t="s">
        <v>1452</v>
      </c>
      <c r="T192" s="29">
        <v>0</v>
      </c>
      <c r="U192" s="29">
        <v>22</v>
      </c>
      <c r="V192" s="29"/>
      <c r="W192" s="29"/>
      <c r="X192" s="30"/>
      <c r="Y192" s="328" t="s">
        <v>1630</v>
      </c>
      <c r="Z192" s="29"/>
      <c r="AA192" s="19"/>
      <c r="AB192" s="19"/>
      <c r="AC192" s="19"/>
      <c r="AD192" s="19"/>
      <c r="AE192" s="19"/>
      <c r="AF192" s="19"/>
      <c r="AG192" s="19"/>
      <c r="AH192" s="19"/>
      <c r="AI192" s="19"/>
    </row>
    <row r="193" spans="1:35" ht="17.25" thickBot="1" x14ac:dyDescent="0.35">
      <c r="A193" s="421">
        <v>188</v>
      </c>
      <c r="B193" s="109">
        <v>3057</v>
      </c>
      <c r="C193" s="209" t="s">
        <v>1761</v>
      </c>
      <c r="D193" s="110">
        <v>2004</v>
      </c>
      <c r="E193" s="238">
        <v>10</v>
      </c>
      <c r="F193" s="239" t="s">
        <v>1368</v>
      </c>
      <c r="G193" s="239"/>
      <c r="H193" s="239"/>
      <c r="I193" s="312"/>
      <c r="J193" s="314">
        <v>1</v>
      </c>
      <c r="K193" s="314">
        <v>1</v>
      </c>
      <c r="L193" s="314"/>
      <c r="M193" s="240" t="s">
        <v>19</v>
      </c>
      <c r="N193" s="239">
        <v>0</v>
      </c>
      <c r="O193" s="239">
        <v>23</v>
      </c>
      <c r="P193" s="239"/>
      <c r="Q193" s="239"/>
      <c r="R193" s="241"/>
      <c r="S193" s="297" t="s">
        <v>1489</v>
      </c>
      <c r="T193" s="239">
        <v>0</v>
      </c>
      <c r="U193" s="239">
        <v>24</v>
      </c>
      <c r="V193" s="239"/>
      <c r="W193" s="239"/>
      <c r="X193" s="241"/>
      <c r="Y193" s="142" t="s">
        <v>1617</v>
      </c>
      <c r="Z193" s="239"/>
      <c r="AA193" s="19"/>
      <c r="AB193" s="19"/>
      <c r="AC193" s="19"/>
      <c r="AD193" s="19"/>
      <c r="AE193" s="19"/>
      <c r="AF193" s="19"/>
      <c r="AG193" s="19"/>
      <c r="AH193" s="19"/>
      <c r="AI193" s="19"/>
    </row>
    <row r="194" spans="1:35" x14ac:dyDescent="0.3">
      <c r="A194" s="421">
        <v>189</v>
      </c>
      <c r="B194" s="48">
        <v>748</v>
      </c>
      <c r="C194" s="42" t="s">
        <v>576</v>
      </c>
      <c r="D194" s="91">
        <v>2004</v>
      </c>
      <c r="E194" s="20">
        <v>10</v>
      </c>
      <c r="F194" s="22" t="s">
        <v>1490</v>
      </c>
      <c r="G194" s="22"/>
      <c r="H194" s="22" t="s">
        <v>1491</v>
      </c>
      <c r="I194" s="25"/>
      <c r="J194" s="104">
        <v>2</v>
      </c>
      <c r="K194" s="104">
        <v>2</v>
      </c>
      <c r="L194" s="104"/>
      <c r="M194" s="23" t="s">
        <v>441</v>
      </c>
      <c r="N194" s="22">
        <v>9</v>
      </c>
      <c r="O194" s="22">
        <v>34</v>
      </c>
      <c r="P194" s="22"/>
      <c r="Q194" s="22"/>
      <c r="R194" s="33"/>
      <c r="S194" s="39" t="s">
        <v>58</v>
      </c>
      <c r="T194" s="22">
        <v>18</v>
      </c>
      <c r="U194" s="22">
        <v>37</v>
      </c>
      <c r="V194" s="22"/>
      <c r="W194" s="22"/>
      <c r="X194" s="33"/>
      <c r="Y194" s="112">
        <v>5.3999999999999999E-2</v>
      </c>
      <c r="Z194" s="22"/>
      <c r="AA194" s="19"/>
      <c r="AB194" s="19"/>
      <c r="AC194" s="19"/>
      <c r="AD194" s="19"/>
      <c r="AE194" s="19"/>
      <c r="AF194" s="19"/>
      <c r="AG194" s="19"/>
      <c r="AH194" s="19"/>
      <c r="AI194" s="19"/>
    </row>
    <row r="195" spans="1:35" x14ac:dyDescent="0.3">
      <c r="A195" s="421">
        <v>190</v>
      </c>
      <c r="B195" s="48">
        <v>748</v>
      </c>
      <c r="C195" s="42" t="s">
        <v>1765</v>
      </c>
      <c r="D195" s="91">
        <v>2004</v>
      </c>
      <c r="E195" s="20">
        <v>10</v>
      </c>
      <c r="F195" s="290" t="s">
        <v>1493</v>
      </c>
      <c r="G195" s="22"/>
      <c r="H195" s="22" t="s">
        <v>1491</v>
      </c>
      <c r="I195" s="22"/>
      <c r="J195" s="85">
        <v>2</v>
      </c>
      <c r="K195" s="85">
        <v>4</v>
      </c>
      <c r="L195" s="85"/>
      <c r="M195" s="23" t="s">
        <v>441</v>
      </c>
      <c r="N195" s="22">
        <v>0</v>
      </c>
      <c r="O195" s="22">
        <v>34</v>
      </c>
      <c r="P195" s="22"/>
      <c r="Q195" s="22"/>
      <c r="R195" s="33"/>
      <c r="S195" s="39" t="s">
        <v>58</v>
      </c>
      <c r="T195" s="22">
        <v>3</v>
      </c>
      <c r="U195" s="22">
        <v>37</v>
      </c>
      <c r="V195" s="22"/>
      <c r="W195" s="22"/>
      <c r="X195" s="33"/>
      <c r="Y195" s="112" t="s">
        <v>1497</v>
      </c>
      <c r="Z195" s="22"/>
      <c r="AA195" s="19"/>
      <c r="AB195" s="19"/>
      <c r="AC195" s="19"/>
      <c r="AD195" s="19"/>
      <c r="AE195" s="19"/>
      <c r="AF195" s="19"/>
      <c r="AG195" s="19"/>
      <c r="AH195" s="19"/>
      <c r="AI195" s="19"/>
    </row>
    <row r="196" spans="1:35" x14ac:dyDescent="0.3">
      <c r="A196" s="421">
        <v>191</v>
      </c>
      <c r="B196" s="48">
        <v>748</v>
      </c>
      <c r="C196" s="42" t="s">
        <v>576</v>
      </c>
      <c r="D196" s="91">
        <v>2004</v>
      </c>
      <c r="E196" s="20">
        <v>10</v>
      </c>
      <c r="F196" s="290" t="s">
        <v>1493</v>
      </c>
      <c r="G196" s="22"/>
      <c r="H196" s="22" t="s">
        <v>1492</v>
      </c>
      <c r="I196" s="22"/>
      <c r="J196" s="85">
        <v>2</v>
      </c>
      <c r="K196" s="85">
        <v>4</v>
      </c>
      <c r="L196" s="85"/>
      <c r="M196" s="23" t="s">
        <v>441</v>
      </c>
      <c r="N196" s="22">
        <v>3</v>
      </c>
      <c r="O196" s="22">
        <v>34</v>
      </c>
      <c r="P196" s="22"/>
      <c r="Q196" s="22"/>
      <c r="R196" s="33"/>
      <c r="S196" s="39" t="s">
        <v>58</v>
      </c>
      <c r="T196" s="22">
        <v>2</v>
      </c>
      <c r="U196" s="22">
        <v>37</v>
      </c>
      <c r="V196" s="22"/>
      <c r="W196" s="22"/>
      <c r="X196" s="33"/>
      <c r="Y196" s="112" t="s">
        <v>1497</v>
      </c>
      <c r="Z196" s="22"/>
      <c r="AA196" s="19"/>
      <c r="AB196" s="19"/>
      <c r="AC196" s="19"/>
      <c r="AD196" s="19"/>
      <c r="AE196" s="19"/>
      <c r="AF196" s="19"/>
      <c r="AG196" s="19"/>
      <c r="AH196" s="19"/>
      <c r="AI196" s="19"/>
    </row>
    <row r="197" spans="1:35" x14ac:dyDescent="0.3">
      <c r="A197" s="421">
        <v>192</v>
      </c>
      <c r="B197" s="48">
        <v>748</v>
      </c>
      <c r="C197" s="42" t="s">
        <v>576</v>
      </c>
      <c r="D197" s="91">
        <v>2004</v>
      </c>
      <c r="E197" s="20">
        <v>10</v>
      </c>
      <c r="F197" s="22" t="s">
        <v>1494</v>
      </c>
      <c r="G197" s="22"/>
      <c r="H197" s="22" t="s">
        <v>1491</v>
      </c>
      <c r="I197" s="22"/>
      <c r="J197" s="85">
        <v>2</v>
      </c>
      <c r="K197" s="85">
        <v>8</v>
      </c>
      <c r="L197" s="85"/>
      <c r="M197" s="23" t="s">
        <v>441</v>
      </c>
      <c r="N197" s="22">
        <v>5</v>
      </c>
      <c r="O197" s="22">
        <v>34</v>
      </c>
      <c r="P197" s="22"/>
      <c r="Q197" s="22"/>
      <c r="R197" s="33"/>
      <c r="S197" s="39" t="s">
        <v>58</v>
      </c>
      <c r="T197" s="22">
        <v>6</v>
      </c>
      <c r="U197" s="22">
        <v>37</v>
      </c>
      <c r="V197" s="22"/>
      <c r="W197" s="22"/>
      <c r="X197" s="33"/>
      <c r="Y197" s="112" t="s">
        <v>1497</v>
      </c>
      <c r="Z197" s="22"/>
      <c r="AA197" s="19"/>
      <c r="AB197" s="19"/>
      <c r="AC197" s="19"/>
      <c r="AD197" s="19"/>
      <c r="AE197" s="19"/>
      <c r="AF197" s="19"/>
      <c r="AG197" s="19"/>
      <c r="AH197" s="19"/>
      <c r="AI197" s="19"/>
    </row>
    <row r="198" spans="1:35" x14ac:dyDescent="0.3">
      <c r="A198" s="421">
        <v>193</v>
      </c>
      <c r="B198" s="48">
        <v>748</v>
      </c>
      <c r="C198" s="42" t="s">
        <v>576</v>
      </c>
      <c r="D198" s="91">
        <v>2004</v>
      </c>
      <c r="E198" s="20">
        <v>10</v>
      </c>
      <c r="F198" s="22" t="s">
        <v>1494</v>
      </c>
      <c r="G198" s="22"/>
      <c r="H198" s="22" t="s">
        <v>1492</v>
      </c>
      <c r="I198" s="22"/>
      <c r="J198" s="85">
        <v>2</v>
      </c>
      <c r="K198" s="85">
        <v>8</v>
      </c>
      <c r="L198" s="85"/>
      <c r="M198" s="23" t="s">
        <v>441</v>
      </c>
      <c r="N198" s="22">
        <v>1</v>
      </c>
      <c r="O198" s="22">
        <v>34</v>
      </c>
      <c r="P198" s="22"/>
      <c r="Q198" s="22"/>
      <c r="R198" s="33"/>
      <c r="S198" s="39" t="s">
        <v>58</v>
      </c>
      <c r="T198" s="22">
        <v>3</v>
      </c>
      <c r="U198" s="22">
        <v>37</v>
      </c>
      <c r="V198" s="22"/>
      <c r="W198" s="22"/>
      <c r="X198" s="33"/>
      <c r="Y198" s="112" t="s">
        <v>1497</v>
      </c>
      <c r="Z198" s="22"/>
      <c r="AA198" s="19"/>
      <c r="AB198" s="19"/>
      <c r="AC198" s="19"/>
      <c r="AD198" s="19"/>
      <c r="AE198" s="19"/>
      <c r="AF198" s="19"/>
      <c r="AG198" s="19"/>
      <c r="AH198" s="19"/>
      <c r="AI198" s="19"/>
    </row>
    <row r="199" spans="1:35" x14ac:dyDescent="0.3">
      <c r="A199" s="421">
        <v>194</v>
      </c>
      <c r="B199" s="48">
        <v>748</v>
      </c>
      <c r="C199" s="42" t="s">
        <v>576</v>
      </c>
      <c r="D199" s="91">
        <v>2004</v>
      </c>
      <c r="E199" s="20">
        <v>10</v>
      </c>
      <c r="F199" s="290" t="s">
        <v>1495</v>
      </c>
      <c r="G199" s="22"/>
      <c r="H199" s="22" t="s">
        <v>1491</v>
      </c>
      <c r="I199" s="25"/>
      <c r="J199" s="104">
        <v>2</v>
      </c>
      <c r="K199" s="104">
        <v>4</v>
      </c>
      <c r="L199" s="104"/>
      <c r="M199" s="23" t="s">
        <v>441</v>
      </c>
      <c r="N199" s="22">
        <v>6</v>
      </c>
      <c r="O199" s="22">
        <v>34</v>
      </c>
      <c r="P199" s="22"/>
      <c r="Q199" s="22"/>
      <c r="R199" s="33"/>
      <c r="S199" s="39" t="s">
        <v>58</v>
      </c>
      <c r="T199" s="22">
        <v>4</v>
      </c>
      <c r="U199" s="22">
        <v>37</v>
      </c>
      <c r="V199" s="22"/>
      <c r="W199" s="22"/>
      <c r="X199" s="33"/>
      <c r="Y199" s="142" t="s">
        <v>1497</v>
      </c>
      <c r="Z199" s="22"/>
      <c r="AA199" s="19"/>
      <c r="AB199" s="19"/>
      <c r="AC199" s="19"/>
      <c r="AD199" s="19"/>
      <c r="AE199" s="19"/>
      <c r="AF199" s="19"/>
      <c r="AG199" s="19"/>
      <c r="AH199" s="19"/>
      <c r="AI199" s="19"/>
    </row>
    <row r="200" spans="1:35" x14ac:dyDescent="0.3">
      <c r="A200" s="421">
        <v>195</v>
      </c>
      <c r="B200" s="204">
        <v>748</v>
      </c>
      <c r="C200" s="134" t="s">
        <v>576</v>
      </c>
      <c r="D200" s="84">
        <v>2004</v>
      </c>
      <c r="E200" s="41">
        <v>10</v>
      </c>
      <c r="F200" s="264" t="s">
        <v>1495</v>
      </c>
      <c r="G200" s="21"/>
      <c r="H200" s="21" t="s">
        <v>1492</v>
      </c>
      <c r="I200" s="47"/>
      <c r="J200" s="168">
        <v>2</v>
      </c>
      <c r="K200" s="168">
        <v>4</v>
      </c>
      <c r="L200" s="168"/>
      <c r="M200" s="34" t="s">
        <v>441</v>
      </c>
      <c r="N200" s="21">
        <v>7</v>
      </c>
      <c r="O200" s="21">
        <v>27</v>
      </c>
      <c r="P200" s="21"/>
      <c r="Q200" s="21"/>
      <c r="R200" s="24"/>
      <c r="S200" s="26" t="s">
        <v>58</v>
      </c>
      <c r="T200" s="21">
        <v>1</v>
      </c>
      <c r="U200" s="21">
        <v>36</v>
      </c>
      <c r="V200" s="21"/>
      <c r="W200" s="21"/>
      <c r="X200" s="24"/>
      <c r="Y200" s="305" t="s">
        <v>1496</v>
      </c>
      <c r="Z200" s="21"/>
      <c r="AA200" s="19"/>
      <c r="AB200" s="19"/>
      <c r="AC200" s="19"/>
      <c r="AD200" s="19"/>
      <c r="AE200" s="19"/>
      <c r="AF200" s="19"/>
      <c r="AG200" s="19"/>
      <c r="AH200" s="19"/>
      <c r="AI200" s="19"/>
    </row>
    <row r="201" spans="1:35" x14ac:dyDescent="0.3">
      <c r="A201" s="421">
        <v>196</v>
      </c>
      <c r="B201" s="48">
        <v>748</v>
      </c>
      <c r="C201" s="42" t="s">
        <v>576</v>
      </c>
      <c r="D201" s="91">
        <v>2004</v>
      </c>
      <c r="E201" s="43">
        <v>10</v>
      </c>
      <c r="F201" s="44" t="s">
        <v>1502</v>
      </c>
      <c r="G201" s="44"/>
      <c r="H201" s="44"/>
      <c r="I201" s="45"/>
      <c r="J201" s="246">
        <v>1</v>
      </c>
      <c r="K201" s="246">
        <v>3</v>
      </c>
      <c r="L201" s="246"/>
      <c r="M201" s="23" t="s">
        <v>441</v>
      </c>
      <c r="N201" s="44"/>
      <c r="O201" s="44"/>
      <c r="P201" s="44"/>
      <c r="Q201" s="44"/>
      <c r="R201" s="70"/>
      <c r="S201" s="39" t="s">
        <v>58</v>
      </c>
      <c r="T201" s="44"/>
      <c r="U201" s="44"/>
      <c r="V201" s="44"/>
      <c r="W201" s="44"/>
      <c r="X201" s="70"/>
      <c r="Y201" s="348" t="s">
        <v>1550</v>
      </c>
      <c r="Z201" s="44" t="s">
        <v>1551</v>
      </c>
      <c r="AA201" s="19"/>
      <c r="AB201" s="19"/>
      <c r="AC201" s="19"/>
      <c r="AD201" s="19"/>
      <c r="AE201" s="19"/>
      <c r="AF201" s="19"/>
      <c r="AG201" s="19"/>
      <c r="AH201" s="19"/>
      <c r="AI201" s="19"/>
    </row>
    <row r="202" spans="1:35" x14ac:dyDescent="0.3">
      <c r="A202" s="421">
        <v>197</v>
      </c>
      <c r="B202" s="48">
        <v>748</v>
      </c>
      <c r="C202" s="42" t="s">
        <v>576</v>
      </c>
      <c r="D202" s="91">
        <v>2004</v>
      </c>
      <c r="E202" s="41">
        <v>10</v>
      </c>
      <c r="F202" s="21" t="s">
        <v>1503</v>
      </c>
      <c r="G202" s="21"/>
      <c r="H202" s="21"/>
      <c r="I202" s="47"/>
      <c r="J202" s="168">
        <v>1</v>
      </c>
      <c r="K202" s="168">
        <v>2</v>
      </c>
      <c r="L202" s="168"/>
      <c r="M202" s="23" t="s">
        <v>441</v>
      </c>
      <c r="N202" s="21">
        <v>0</v>
      </c>
      <c r="O202" s="21"/>
      <c r="P202" s="21"/>
      <c r="Q202" s="21"/>
      <c r="R202" s="24"/>
      <c r="S202" s="39" t="s">
        <v>58</v>
      </c>
      <c r="T202" s="21">
        <v>0</v>
      </c>
      <c r="U202" s="21"/>
      <c r="V202" s="21"/>
      <c r="W202" s="21"/>
      <c r="X202" s="24"/>
      <c r="Y202" s="305" t="s">
        <v>1548</v>
      </c>
      <c r="Z202" s="44" t="s">
        <v>1551</v>
      </c>
      <c r="AA202" s="19"/>
      <c r="AB202" s="19"/>
      <c r="AC202" s="19"/>
      <c r="AD202" s="19"/>
      <c r="AE202" s="19"/>
      <c r="AF202" s="19"/>
      <c r="AG202" s="19"/>
      <c r="AH202" s="19"/>
      <c r="AI202" s="19"/>
    </row>
    <row r="203" spans="1:35" ht="17.25" thickBot="1" x14ac:dyDescent="0.35">
      <c r="A203" s="421">
        <v>198</v>
      </c>
      <c r="B203" s="64">
        <v>748</v>
      </c>
      <c r="C203" s="161" t="s">
        <v>576</v>
      </c>
      <c r="D203" s="94">
        <v>2004</v>
      </c>
      <c r="E203" s="62">
        <v>10</v>
      </c>
      <c r="F203" s="65" t="s">
        <v>1504</v>
      </c>
      <c r="G203" s="65"/>
      <c r="H203" s="65"/>
      <c r="I203" s="86"/>
      <c r="J203" s="232">
        <v>1</v>
      </c>
      <c r="K203" s="232">
        <v>2</v>
      </c>
      <c r="L203" s="232"/>
      <c r="M203" s="66" t="s">
        <v>441</v>
      </c>
      <c r="N203" s="65"/>
      <c r="O203" s="65"/>
      <c r="P203" s="65"/>
      <c r="Q203" s="65"/>
      <c r="R203" s="67"/>
      <c r="S203" s="49" t="s">
        <v>58</v>
      </c>
      <c r="T203" s="65"/>
      <c r="U203" s="65"/>
      <c r="V203" s="65"/>
      <c r="W203" s="65"/>
      <c r="X203" s="67"/>
      <c r="Y203" s="114" t="s">
        <v>1549</v>
      </c>
      <c r="Z203" s="65" t="s">
        <v>1551</v>
      </c>
      <c r="AA203" s="19"/>
      <c r="AB203" s="19"/>
      <c r="AC203" s="19"/>
      <c r="AD203" s="19"/>
      <c r="AE203" s="19"/>
      <c r="AF203" s="19"/>
      <c r="AG203" s="19"/>
      <c r="AH203" s="19"/>
      <c r="AI203" s="19"/>
    </row>
    <row r="204" spans="1:35" x14ac:dyDescent="0.3">
      <c r="A204" s="421">
        <v>199</v>
      </c>
      <c r="B204" s="48">
        <v>779</v>
      </c>
      <c r="C204" s="90" t="s">
        <v>589</v>
      </c>
      <c r="D204" s="91">
        <v>2017</v>
      </c>
      <c r="E204" s="20">
        <v>10</v>
      </c>
      <c r="F204" s="349" t="s">
        <v>1527</v>
      </c>
      <c r="G204" s="22"/>
      <c r="H204" s="22"/>
      <c r="I204" s="22"/>
      <c r="J204" s="85">
        <v>2</v>
      </c>
      <c r="K204" s="85">
        <v>3</v>
      </c>
      <c r="L204" s="85"/>
      <c r="M204" s="23" t="s">
        <v>1552</v>
      </c>
      <c r="N204" s="22">
        <v>32</v>
      </c>
      <c r="O204" s="22">
        <v>63</v>
      </c>
      <c r="P204" s="22"/>
      <c r="Q204" s="22"/>
      <c r="R204" s="33"/>
      <c r="S204" s="39" t="s">
        <v>1039</v>
      </c>
      <c r="T204" s="22">
        <v>34</v>
      </c>
      <c r="U204" s="22">
        <v>58</v>
      </c>
      <c r="V204" s="22"/>
      <c r="W204" s="22"/>
      <c r="X204" s="33"/>
      <c r="Y204" s="142"/>
      <c r="Z204" s="22"/>
      <c r="AA204" s="19"/>
      <c r="AB204" s="19"/>
      <c r="AC204" s="19"/>
      <c r="AD204" s="19"/>
      <c r="AE204" s="19"/>
      <c r="AF204" s="19"/>
      <c r="AG204" s="19"/>
      <c r="AH204" s="19"/>
      <c r="AI204" s="19"/>
    </row>
    <row r="205" spans="1:35" x14ac:dyDescent="0.3">
      <c r="A205" s="421">
        <v>200</v>
      </c>
      <c r="B205" s="48">
        <v>779</v>
      </c>
      <c r="C205" s="90" t="s">
        <v>589</v>
      </c>
      <c r="D205" s="91">
        <v>2017</v>
      </c>
      <c r="E205" s="20">
        <v>10</v>
      </c>
      <c r="F205" s="349" t="s">
        <v>1528</v>
      </c>
      <c r="G205" s="22"/>
      <c r="H205" s="22"/>
      <c r="I205" s="22"/>
      <c r="J205" s="85">
        <v>2</v>
      </c>
      <c r="K205" s="85">
        <v>3</v>
      </c>
      <c r="L205" s="85"/>
      <c r="M205" s="23" t="s">
        <v>1552</v>
      </c>
      <c r="N205" s="22">
        <v>11</v>
      </c>
      <c r="O205" s="22">
        <v>63</v>
      </c>
      <c r="P205" s="22"/>
      <c r="Q205" s="22"/>
      <c r="R205" s="33"/>
      <c r="S205" s="39" t="s">
        <v>1039</v>
      </c>
      <c r="T205" s="22">
        <v>13</v>
      </c>
      <c r="U205" s="22">
        <v>58</v>
      </c>
      <c r="V205" s="22"/>
      <c r="W205" s="22"/>
      <c r="X205" s="33"/>
      <c r="Y205" s="142"/>
      <c r="Z205" s="22"/>
      <c r="AA205" s="19"/>
      <c r="AB205" s="19"/>
      <c r="AC205" s="19"/>
      <c r="AD205" s="19"/>
      <c r="AE205" s="19"/>
      <c r="AF205" s="19"/>
      <c r="AG205" s="19"/>
      <c r="AH205" s="19"/>
      <c r="AI205" s="19"/>
    </row>
    <row r="206" spans="1:35" x14ac:dyDescent="0.3">
      <c r="A206" s="421">
        <v>201</v>
      </c>
      <c r="B206" s="48">
        <v>779</v>
      </c>
      <c r="C206" s="90" t="s">
        <v>589</v>
      </c>
      <c r="D206" s="91">
        <v>2017</v>
      </c>
      <c r="E206" s="20">
        <v>10</v>
      </c>
      <c r="F206" s="349" t="s">
        <v>1529</v>
      </c>
      <c r="G206" s="22"/>
      <c r="H206" s="22"/>
      <c r="I206" s="22"/>
      <c r="J206" s="85">
        <v>2</v>
      </c>
      <c r="K206" s="85">
        <v>3</v>
      </c>
      <c r="L206" s="85"/>
      <c r="M206" s="23" t="s">
        <v>1552</v>
      </c>
      <c r="N206" s="22">
        <v>16</v>
      </c>
      <c r="O206" s="22">
        <v>63</v>
      </c>
      <c r="P206" s="22"/>
      <c r="Q206" s="22"/>
      <c r="R206" s="33"/>
      <c r="S206" s="39" t="s">
        <v>1039</v>
      </c>
      <c r="T206" s="22">
        <v>7</v>
      </c>
      <c r="U206" s="22">
        <v>58</v>
      </c>
      <c r="V206" s="22"/>
      <c r="W206" s="22"/>
      <c r="X206" s="33"/>
      <c r="Y206" s="142"/>
      <c r="Z206" s="22"/>
      <c r="AA206" s="19"/>
      <c r="AB206" s="19"/>
      <c r="AC206" s="19"/>
      <c r="AD206" s="19"/>
      <c r="AE206" s="19"/>
      <c r="AF206" s="19"/>
      <c r="AG206" s="19"/>
      <c r="AH206" s="19"/>
      <c r="AI206" s="19"/>
    </row>
    <row r="207" spans="1:35" x14ac:dyDescent="0.3">
      <c r="A207" s="421">
        <v>202</v>
      </c>
      <c r="B207" s="48">
        <v>779</v>
      </c>
      <c r="C207" s="90" t="s">
        <v>589</v>
      </c>
      <c r="D207" s="91">
        <v>2017</v>
      </c>
      <c r="E207" s="20">
        <v>10</v>
      </c>
      <c r="F207" s="349" t="s">
        <v>1530</v>
      </c>
      <c r="G207" s="22"/>
      <c r="H207" s="22"/>
      <c r="I207" s="22"/>
      <c r="J207" s="85">
        <v>2</v>
      </c>
      <c r="K207" s="85">
        <v>3</v>
      </c>
      <c r="L207" s="85"/>
      <c r="M207" s="23" t="s">
        <v>1552</v>
      </c>
      <c r="N207" s="22">
        <v>4</v>
      </c>
      <c r="O207" s="22">
        <v>63</v>
      </c>
      <c r="P207" s="22"/>
      <c r="Q207" s="22"/>
      <c r="R207" s="33"/>
      <c r="S207" s="39" t="s">
        <v>1039</v>
      </c>
      <c r="T207" s="22">
        <v>1</v>
      </c>
      <c r="U207" s="22">
        <v>58</v>
      </c>
      <c r="V207" s="22"/>
      <c r="W207" s="22"/>
      <c r="X207" s="33"/>
      <c r="Y207" s="112"/>
      <c r="Z207" s="22"/>
      <c r="AA207" s="19"/>
      <c r="AB207" s="19"/>
      <c r="AC207" s="19"/>
      <c r="AD207" s="19"/>
      <c r="AE207" s="19"/>
      <c r="AF207" s="19"/>
      <c r="AG207" s="19"/>
      <c r="AH207" s="19"/>
      <c r="AI207" s="19"/>
    </row>
    <row r="208" spans="1:35" x14ac:dyDescent="0.3">
      <c r="A208" s="421">
        <v>203</v>
      </c>
      <c r="B208" s="48">
        <v>779</v>
      </c>
      <c r="C208" s="90" t="s">
        <v>589</v>
      </c>
      <c r="D208" s="91">
        <v>2017</v>
      </c>
      <c r="E208" s="20">
        <v>10</v>
      </c>
      <c r="F208" s="22" t="s">
        <v>1531</v>
      </c>
      <c r="G208" s="22" t="s">
        <v>789</v>
      </c>
      <c r="H208" s="22"/>
      <c r="I208" s="22"/>
      <c r="J208" s="85">
        <v>2</v>
      </c>
      <c r="K208" s="85">
        <v>2</v>
      </c>
      <c r="L208" s="85"/>
      <c r="M208" s="23" t="s">
        <v>1552</v>
      </c>
      <c r="N208" s="22">
        <v>53</v>
      </c>
      <c r="O208" s="22">
        <v>63</v>
      </c>
      <c r="P208" s="22"/>
      <c r="Q208" s="22"/>
      <c r="R208" s="33"/>
      <c r="S208" s="39" t="s">
        <v>1039</v>
      </c>
      <c r="T208" s="22">
        <v>49</v>
      </c>
      <c r="U208" s="22">
        <v>58</v>
      </c>
      <c r="V208" s="22"/>
      <c r="W208" s="22"/>
      <c r="X208" s="33"/>
      <c r="Y208" s="112">
        <v>0.999</v>
      </c>
      <c r="Z208" s="22"/>
      <c r="AA208" s="19"/>
      <c r="AB208" s="19"/>
      <c r="AC208" s="19"/>
      <c r="AD208" s="19"/>
      <c r="AE208" s="19"/>
      <c r="AF208" s="19"/>
      <c r="AG208" s="19"/>
      <c r="AH208" s="19"/>
      <c r="AI208" s="19"/>
    </row>
    <row r="209" spans="1:35" x14ac:dyDescent="0.3">
      <c r="A209" s="421">
        <v>204</v>
      </c>
      <c r="B209" s="48">
        <v>779</v>
      </c>
      <c r="C209" s="90" t="s">
        <v>589</v>
      </c>
      <c r="D209" s="91">
        <v>2017</v>
      </c>
      <c r="E209" s="20">
        <v>10</v>
      </c>
      <c r="F209" s="22" t="s">
        <v>1532</v>
      </c>
      <c r="G209" s="22"/>
      <c r="H209" s="22"/>
      <c r="I209" s="22"/>
      <c r="J209" s="85">
        <v>2</v>
      </c>
      <c r="K209" s="85">
        <v>2</v>
      </c>
      <c r="L209" s="85"/>
      <c r="M209" s="23" t="s">
        <v>1552</v>
      </c>
      <c r="N209" s="22">
        <v>5</v>
      </c>
      <c r="O209" s="22">
        <v>63</v>
      </c>
      <c r="P209" s="22"/>
      <c r="Q209" s="22"/>
      <c r="R209" s="33"/>
      <c r="S209" s="39" t="s">
        <v>1039</v>
      </c>
      <c r="T209" s="22">
        <v>3</v>
      </c>
      <c r="U209" s="22">
        <v>58</v>
      </c>
      <c r="V209" s="22"/>
      <c r="W209" s="22"/>
      <c r="X209" s="33"/>
      <c r="Y209" s="142"/>
      <c r="Z209" s="22"/>
      <c r="AA209" s="19"/>
      <c r="AB209" s="19"/>
      <c r="AC209" s="19"/>
      <c r="AD209" s="19"/>
      <c r="AE209" s="19"/>
      <c r="AF209" s="19"/>
      <c r="AG209" s="19"/>
      <c r="AH209" s="19"/>
      <c r="AI209" s="19"/>
    </row>
    <row r="210" spans="1:35" x14ac:dyDescent="0.3">
      <c r="A210" s="421">
        <v>205</v>
      </c>
      <c r="B210" s="48">
        <v>779</v>
      </c>
      <c r="C210" s="90" t="s">
        <v>589</v>
      </c>
      <c r="D210" s="91">
        <v>2017</v>
      </c>
      <c r="E210" s="20">
        <v>10</v>
      </c>
      <c r="F210" s="22" t="s">
        <v>1533</v>
      </c>
      <c r="G210" s="22"/>
      <c r="H210" s="22"/>
      <c r="I210" s="22"/>
      <c r="J210" s="85">
        <v>2</v>
      </c>
      <c r="K210" s="85">
        <v>2</v>
      </c>
      <c r="L210" s="85"/>
      <c r="M210" s="23" t="s">
        <v>1552</v>
      </c>
      <c r="N210" s="22">
        <v>4</v>
      </c>
      <c r="O210" s="22">
        <v>63</v>
      </c>
      <c r="P210" s="22"/>
      <c r="Q210" s="22"/>
      <c r="R210" s="33"/>
      <c r="S210" s="39" t="s">
        <v>1039</v>
      </c>
      <c r="T210" s="22">
        <v>5</v>
      </c>
      <c r="U210" s="22">
        <v>58</v>
      </c>
      <c r="V210" s="22"/>
      <c r="W210" s="22"/>
      <c r="X210" s="33"/>
      <c r="Y210" s="142"/>
      <c r="Z210" s="22"/>
      <c r="AA210" s="19"/>
      <c r="AB210" s="19"/>
      <c r="AC210" s="19"/>
      <c r="AD210" s="19"/>
      <c r="AE210" s="19"/>
      <c r="AF210" s="19"/>
      <c r="AG210" s="19"/>
      <c r="AH210" s="19"/>
      <c r="AI210" s="19"/>
    </row>
    <row r="211" spans="1:35" x14ac:dyDescent="0.3">
      <c r="A211" s="421">
        <v>206</v>
      </c>
      <c r="B211" s="48">
        <v>779</v>
      </c>
      <c r="C211" s="90" t="s">
        <v>589</v>
      </c>
      <c r="D211" s="91">
        <v>2017</v>
      </c>
      <c r="E211" s="20">
        <v>10</v>
      </c>
      <c r="F211" s="22" t="s">
        <v>1534</v>
      </c>
      <c r="G211" s="22"/>
      <c r="H211" s="22"/>
      <c r="I211" s="22"/>
      <c r="J211" s="85">
        <v>2</v>
      </c>
      <c r="K211" s="85">
        <v>2</v>
      </c>
      <c r="L211" s="85"/>
      <c r="M211" s="23" t="s">
        <v>1552</v>
      </c>
      <c r="N211" s="22">
        <v>1</v>
      </c>
      <c r="O211" s="22">
        <v>63</v>
      </c>
      <c r="P211" s="22"/>
      <c r="Q211" s="22"/>
      <c r="R211" s="33"/>
      <c r="S211" s="39" t="s">
        <v>1039</v>
      </c>
      <c r="T211" s="22">
        <v>1</v>
      </c>
      <c r="U211" s="22">
        <v>58</v>
      </c>
      <c r="V211" s="22"/>
      <c r="W211" s="22"/>
      <c r="X211" s="33"/>
      <c r="Y211" s="112"/>
      <c r="Z211" s="22"/>
      <c r="AA211" s="19"/>
      <c r="AB211" s="19"/>
      <c r="AC211" s="19"/>
      <c r="AD211" s="19"/>
      <c r="AE211" s="19"/>
      <c r="AF211" s="19"/>
      <c r="AG211" s="19"/>
      <c r="AH211" s="19"/>
      <c r="AI211" s="19"/>
    </row>
    <row r="212" spans="1:35" ht="17.25" thickBot="1" x14ac:dyDescent="0.35">
      <c r="A212" s="421">
        <v>207</v>
      </c>
      <c r="B212" s="257">
        <v>779</v>
      </c>
      <c r="C212" s="88" t="s">
        <v>589</v>
      </c>
      <c r="D212" s="28">
        <v>2017</v>
      </c>
      <c r="E212" s="52">
        <v>10</v>
      </c>
      <c r="F212" s="282" t="s">
        <v>1535</v>
      </c>
      <c r="G212" s="65"/>
      <c r="H212" s="65"/>
      <c r="I212" s="86"/>
      <c r="J212" s="231">
        <v>2</v>
      </c>
      <c r="K212" s="232">
        <v>5</v>
      </c>
      <c r="L212" s="232"/>
      <c r="M212" s="66" t="s">
        <v>1552</v>
      </c>
      <c r="N212" s="65">
        <v>22</v>
      </c>
      <c r="O212" s="65">
        <v>63</v>
      </c>
      <c r="P212" s="65"/>
      <c r="Q212" s="65"/>
      <c r="R212" s="67"/>
      <c r="S212" s="49" t="s">
        <v>1039</v>
      </c>
      <c r="T212" s="65">
        <v>30</v>
      </c>
      <c r="U212" s="65">
        <v>58</v>
      </c>
      <c r="V212" s="65"/>
      <c r="W212" s="65"/>
      <c r="X212" s="67"/>
      <c r="Y212" s="114">
        <v>0.152</v>
      </c>
      <c r="Z212" s="65"/>
      <c r="AA212" s="19"/>
      <c r="AB212" s="19"/>
      <c r="AC212" s="19"/>
      <c r="AD212" s="19"/>
      <c r="AE212" s="19"/>
      <c r="AF212" s="19"/>
      <c r="AG212" s="19"/>
      <c r="AH212" s="19"/>
      <c r="AI212" s="19"/>
    </row>
    <row r="213" spans="1:35" x14ac:dyDescent="0.3">
      <c r="A213" s="421">
        <v>208</v>
      </c>
      <c r="B213" s="48">
        <v>3195</v>
      </c>
      <c r="C213" s="90" t="s">
        <v>602</v>
      </c>
      <c r="D213" s="91">
        <v>2018</v>
      </c>
      <c r="E213" s="20">
        <v>10</v>
      </c>
      <c r="F213" s="22" t="s">
        <v>1579</v>
      </c>
      <c r="G213" s="22"/>
      <c r="H213" s="22"/>
      <c r="I213" s="22"/>
      <c r="J213" s="85">
        <v>1</v>
      </c>
      <c r="K213" s="85">
        <v>1</v>
      </c>
      <c r="L213" s="85"/>
      <c r="M213" s="23" t="s">
        <v>1575</v>
      </c>
      <c r="N213" s="16">
        <v>0</v>
      </c>
      <c r="O213" s="16">
        <v>30</v>
      </c>
      <c r="P213" s="16"/>
      <c r="Q213" s="16"/>
      <c r="R213" s="18"/>
      <c r="S213" s="39" t="s">
        <v>1576</v>
      </c>
      <c r="T213" s="22">
        <v>2</v>
      </c>
      <c r="U213" s="22">
        <v>27</v>
      </c>
      <c r="V213" s="22"/>
      <c r="W213" s="22"/>
      <c r="X213" s="33"/>
      <c r="Y213" s="142" t="s">
        <v>1630</v>
      </c>
      <c r="Z213" s="22"/>
      <c r="AA213" s="19"/>
      <c r="AB213" s="19"/>
      <c r="AC213" s="19"/>
      <c r="AD213" s="19"/>
      <c r="AE213" s="19"/>
      <c r="AF213" s="19"/>
      <c r="AG213" s="19"/>
      <c r="AH213" s="19"/>
      <c r="AI213" s="19"/>
    </row>
    <row r="214" spans="1:35" x14ac:dyDescent="0.3">
      <c r="A214" s="421">
        <v>209</v>
      </c>
      <c r="B214" s="48">
        <v>3195</v>
      </c>
      <c r="C214" s="90" t="s">
        <v>602</v>
      </c>
      <c r="D214" s="91">
        <v>2018</v>
      </c>
      <c r="E214" s="20">
        <v>10</v>
      </c>
      <c r="F214" s="22" t="s">
        <v>1574</v>
      </c>
      <c r="G214" s="22"/>
      <c r="H214" s="22"/>
      <c r="I214" s="22"/>
      <c r="J214" s="85">
        <v>1</v>
      </c>
      <c r="K214" s="85">
        <v>2</v>
      </c>
      <c r="L214" s="85"/>
      <c r="M214" s="23" t="s">
        <v>1575</v>
      </c>
      <c r="N214" s="22">
        <v>1</v>
      </c>
      <c r="O214" s="22">
        <v>30</v>
      </c>
      <c r="P214" s="22"/>
      <c r="Q214" s="22"/>
      <c r="R214" s="33"/>
      <c r="S214" s="39" t="s">
        <v>1576</v>
      </c>
      <c r="T214" s="22">
        <v>1</v>
      </c>
      <c r="U214" s="22">
        <v>27</v>
      </c>
      <c r="V214" s="22"/>
      <c r="W214" s="22"/>
      <c r="X214" s="33"/>
      <c r="Y214" s="142" t="s">
        <v>1630</v>
      </c>
      <c r="Z214" s="22"/>
    </row>
    <row r="215" spans="1:35" ht="17.25" thickBot="1" x14ac:dyDescent="0.35">
      <c r="A215" s="421">
        <v>210</v>
      </c>
      <c r="B215" s="257">
        <v>3195</v>
      </c>
      <c r="C215" s="88" t="s">
        <v>1512</v>
      </c>
      <c r="D215" s="28">
        <v>2018</v>
      </c>
      <c r="E215" s="52">
        <v>10</v>
      </c>
      <c r="F215" s="29" t="s">
        <v>1578</v>
      </c>
      <c r="G215" s="29"/>
      <c r="H215" s="29"/>
      <c r="I215" s="29"/>
      <c r="J215" s="35">
        <v>2</v>
      </c>
      <c r="K215" s="35">
        <v>8</v>
      </c>
      <c r="L215" s="35"/>
      <c r="M215" s="36" t="s">
        <v>1575</v>
      </c>
      <c r="N215" s="29">
        <v>1</v>
      </c>
      <c r="O215" s="29">
        <v>30</v>
      </c>
      <c r="P215" s="29"/>
      <c r="Q215" s="29"/>
      <c r="R215" s="30"/>
      <c r="S215" s="37" t="s">
        <v>1576</v>
      </c>
      <c r="T215" s="29" t="s">
        <v>1577</v>
      </c>
      <c r="U215" s="29"/>
      <c r="V215" s="29"/>
      <c r="W215" s="29"/>
      <c r="X215" s="30"/>
      <c r="Y215" s="133" t="s">
        <v>1627</v>
      </c>
      <c r="Z215" s="29"/>
    </row>
    <row r="216" spans="1:35" x14ac:dyDescent="0.3">
      <c r="A216" s="421">
        <v>211</v>
      </c>
      <c r="B216" s="48">
        <v>836</v>
      </c>
      <c r="C216" s="90" t="s">
        <v>611</v>
      </c>
      <c r="D216" s="90">
        <v>2012</v>
      </c>
      <c r="E216" s="20">
        <v>10</v>
      </c>
      <c r="F216" s="103" t="s">
        <v>1149</v>
      </c>
      <c r="G216" s="22"/>
      <c r="H216" s="22" t="s">
        <v>1540</v>
      </c>
      <c r="I216" s="22"/>
      <c r="J216" s="104">
        <v>2</v>
      </c>
      <c r="K216" s="104">
        <v>3</v>
      </c>
      <c r="L216" s="104"/>
      <c r="M216" s="23" t="s">
        <v>1539</v>
      </c>
      <c r="N216" s="22">
        <v>10</v>
      </c>
      <c r="O216" s="22">
        <v>22</v>
      </c>
      <c r="P216" s="22"/>
      <c r="Q216" s="22"/>
      <c r="R216" s="33"/>
      <c r="S216" s="39" t="s">
        <v>1489</v>
      </c>
      <c r="T216" s="22">
        <v>10</v>
      </c>
      <c r="U216" s="22">
        <v>20</v>
      </c>
      <c r="V216" s="22"/>
      <c r="W216" s="22"/>
      <c r="X216" s="33"/>
      <c r="Y216" s="192" t="s">
        <v>1630</v>
      </c>
      <c r="Z216" s="22"/>
      <c r="AA216" s="19"/>
      <c r="AB216" s="19"/>
      <c r="AC216" s="19"/>
      <c r="AD216" s="19"/>
      <c r="AE216" s="19"/>
      <c r="AF216" s="19"/>
      <c r="AG216" s="19"/>
      <c r="AH216" s="19"/>
      <c r="AI216" s="19"/>
    </row>
    <row r="217" spans="1:35" x14ac:dyDescent="0.3">
      <c r="A217" s="421">
        <v>212</v>
      </c>
      <c r="B217" s="48">
        <v>836</v>
      </c>
      <c r="C217" s="90" t="s">
        <v>611</v>
      </c>
      <c r="D217" s="90">
        <v>2012</v>
      </c>
      <c r="E217" s="20">
        <v>10</v>
      </c>
      <c r="F217" s="103" t="s">
        <v>1149</v>
      </c>
      <c r="G217" s="22"/>
      <c r="H217" s="22" t="s">
        <v>1541</v>
      </c>
      <c r="I217" s="25"/>
      <c r="J217" s="104">
        <v>2</v>
      </c>
      <c r="K217" s="104">
        <v>3</v>
      </c>
      <c r="L217" s="104"/>
      <c r="M217" s="23" t="s">
        <v>1539</v>
      </c>
      <c r="N217" s="22">
        <v>11</v>
      </c>
      <c r="O217" s="22">
        <v>22</v>
      </c>
      <c r="P217" s="22"/>
      <c r="Q217" s="22"/>
      <c r="R217" s="33"/>
      <c r="S217" s="39" t="s">
        <v>1489</v>
      </c>
      <c r="T217" s="22">
        <v>11</v>
      </c>
      <c r="U217" s="22">
        <v>20</v>
      </c>
      <c r="V217" s="22"/>
      <c r="W217" s="22"/>
      <c r="X217" s="33"/>
      <c r="Y217" s="192" t="s">
        <v>1630</v>
      </c>
      <c r="Z217" s="22"/>
      <c r="AA217" s="19"/>
      <c r="AB217" s="19"/>
      <c r="AC217" s="19"/>
      <c r="AD217" s="19"/>
      <c r="AE217" s="19"/>
      <c r="AF217" s="19"/>
      <c r="AG217" s="19"/>
      <c r="AH217" s="19"/>
      <c r="AI217" s="19"/>
    </row>
    <row r="218" spans="1:35" x14ac:dyDescent="0.3">
      <c r="A218" s="421">
        <v>213</v>
      </c>
      <c r="B218" s="48">
        <v>836</v>
      </c>
      <c r="C218" s="90" t="s">
        <v>611</v>
      </c>
      <c r="D218" s="90">
        <v>2012</v>
      </c>
      <c r="E218" s="20">
        <v>10</v>
      </c>
      <c r="F218" s="103" t="s">
        <v>1149</v>
      </c>
      <c r="G218" s="22"/>
      <c r="H218" s="22" t="s">
        <v>1542</v>
      </c>
      <c r="I218" s="25"/>
      <c r="J218" s="104">
        <v>2</v>
      </c>
      <c r="K218" s="104">
        <v>3</v>
      </c>
      <c r="L218" s="104"/>
      <c r="M218" s="23" t="s">
        <v>1539</v>
      </c>
      <c r="N218" s="22">
        <v>9</v>
      </c>
      <c r="O218" s="22">
        <v>22</v>
      </c>
      <c r="P218" s="22"/>
      <c r="Q218" s="22"/>
      <c r="R218" s="33"/>
      <c r="S218" s="39" t="s">
        <v>1489</v>
      </c>
      <c r="T218" s="22">
        <v>5</v>
      </c>
      <c r="U218" s="22">
        <v>20</v>
      </c>
      <c r="V218" s="22"/>
      <c r="W218" s="22"/>
      <c r="X218" s="33"/>
      <c r="Y218" s="192" t="s">
        <v>1630</v>
      </c>
      <c r="Z218" s="22"/>
      <c r="AA218" s="19"/>
      <c r="AB218" s="19"/>
      <c r="AC218" s="19"/>
      <c r="AD218" s="19"/>
      <c r="AE218" s="19"/>
      <c r="AF218" s="19"/>
      <c r="AG218" s="19"/>
      <c r="AH218" s="19"/>
      <c r="AI218" s="19"/>
    </row>
    <row r="219" spans="1:35" x14ac:dyDescent="0.3">
      <c r="A219" s="421">
        <v>214</v>
      </c>
      <c r="B219" s="48">
        <v>836</v>
      </c>
      <c r="C219" s="90" t="s">
        <v>611</v>
      </c>
      <c r="D219" s="90">
        <v>2012</v>
      </c>
      <c r="E219" s="20">
        <v>10</v>
      </c>
      <c r="F219" s="103" t="s">
        <v>1149</v>
      </c>
      <c r="G219" s="22"/>
      <c r="H219" s="22" t="s">
        <v>1543</v>
      </c>
      <c r="I219" s="25"/>
      <c r="J219" s="104">
        <v>2</v>
      </c>
      <c r="K219" s="104">
        <v>3</v>
      </c>
      <c r="L219" s="104"/>
      <c r="M219" s="23" t="s">
        <v>1539</v>
      </c>
      <c r="N219" s="22">
        <v>1</v>
      </c>
      <c r="O219" s="22">
        <v>22</v>
      </c>
      <c r="P219" s="22"/>
      <c r="Q219" s="22"/>
      <c r="R219" s="33"/>
      <c r="S219" s="39" t="s">
        <v>1489</v>
      </c>
      <c r="T219" s="22">
        <v>3</v>
      </c>
      <c r="U219" s="22">
        <v>20</v>
      </c>
      <c r="V219" s="22"/>
      <c r="W219" s="22"/>
      <c r="X219" s="33"/>
      <c r="Y219" s="142" t="s">
        <v>1630</v>
      </c>
      <c r="Z219" s="22"/>
      <c r="AA219" s="19"/>
      <c r="AB219" s="19"/>
      <c r="AC219" s="19"/>
      <c r="AD219" s="19"/>
      <c r="AE219" s="19"/>
      <c r="AF219" s="19"/>
      <c r="AG219" s="19"/>
      <c r="AH219" s="19"/>
      <c r="AI219" s="19"/>
    </row>
    <row r="220" spans="1:35" x14ac:dyDescent="0.3">
      <c r="A220" s="421">
        <v>215</v>
      </c>
      <c r="B220" s="48">
        <v>836</v>
      </c>
      <c r="C220" s="90" t="s">
        <v>611</v>
      </c>
      <c r="D220" s="90">
        <v>2012</v>
      </c>
      <c r="E220" s="20">
        <v>10</v>
      </c>
      <c r="F220" s="103" t="s">
        <v>1149</v>
      </c>
      <c r="G220" s="103"/>
      <c r="H220" s="103" t="s">
        <v>1544</v>
      </c>
      <c r="I220" s="103"/>
      <c r="J220" s="104">
        <v>2</v>
      </c>
      <c r="K220" s="104">
        <v>3</v>
      </c>
      <c r="L220" s="104"/>
      <c r="M220" s="23" t="s">
        <v>1539</v>
      </c>
      <c r="N220" s="22">
        <v>0</v>
      </c>
      <c r="O220" s="22">
        <v>22</v>
      </c>
      <c r="P220" s="22"/>
      <c r="Q220" s="22"/>
      <c r="R220" s="33"/>
      <c r="S220" s="39" t="s">
        <v>1489</v>
      </c>
      <c r="T220" s="22">
        <v>0</v>
      </c>
      <c r="U220" s="22">
        <v>20</v>
      </c>
      <c r="V220" s="22"/>
      <c r="W220" s="22"/>
      <c r="X220" s="33"/>
      <c r="Y220" s="142" t="s">
        <v>1617</v>
      </c>
      <c r="Z220" s="22"/>
      <c r="AA220" s="19"/>
      <c r="AB220" s="19"/>
      <c r="AC220" s="19"/>
      <c r="AD220" s="19"/>
      <c r="AE220" s="19"/>
      <c r="AF220" s="19"/>
      <c r="AG220" s="19"/>
      <c r="AH220" s="19"/>
      <c r="AI220" s="19"/>
    </row>
    <row r="221" spans="1:35" x14ac:dyDescent="0.3">
      <c r="A221" s="421">
        <v>216</v>
      </c>
      <c r="B221" s="48">
        <v>836</v>
      </c>
      <c r="C221" s="90" t="s">
        <v>611</v>
      </c>
      <c r="D221" s="90">
        <v>2012</v>
      </c>
      <c r="E221" s="43">
        <v>10</v>
      </c>
      <c r="F221" s="350" t="s">
        <v>655</v>
      </c>
      <c r="G221" s="150"/>
      <c r="H221" s="150" t="s">
        <v>1540</v>
      </c>
      <c r="I221" s="150"/>
      <c r="J221" s="246">
        <v>2</v>
      </c>
      <c r="K221" s="246">
        <v>2</v>
      </c>
      <c r="L221" s="246"/>
      <c r="M221" s="23" t="s">
        <v>1539</v>
      </c>
      <c r="N221" s="44">
        <v>2</v>
      </c>
      <c r="O221" s="22">
        <v>22</v>
      </c>
      <c r="P221" s="44"/>
      <c r="Q221" s="44"/>
      <c r="R221" s="33"/>
      <c r="S221" s="39" t="s">
        <v>1489</v>
      </c>
      <c r="T221" s="44">
        <v>1</v>
      </c>
      <c r="U221" s="44">
        <v>20</v>
      </c>
      <c r="V221" s="44"/>
      <c r="W221" s="44"/>
      <c r="X221" s="70"/>
      <c r="Y221" s="196" t="s">
        <v>1630</v>
      </c>
      <c r="Z221" s="44"/>
      <c r="AA221" s="19"/>
      <c r="AB221" s="19"/>
      <c r="AC221" s="19"/>
      <c r="AD221" s="19"/>
      <c r="AE221" s="19"/>
      <c r="AF221" s="19"/>
      <c r="AG221" s="19"/>
      <c r="AH221" s="19"/>
      <c r="AI221" s="19"/>
    </row>
    <row r="222" spans="1:35" x14ac:dyDescent="0.3">
      <c r="A222" s="421">
        <v>217</v>
      </c>
      <c r="B222" s="48">
        <v>836</v>
      </c>
      <c r="C222" s="90" t="s">
        <v>611</v>
      </c>
      <c r="D222" s="90">
        <v>2012</v>
      </c>
      <c r="E222" s="41">
        <v>10</v>
      </c>
      <c r="F222" s="261" t="s">
        <v>1490</v>
      </c>
      <c r="G222" s="95"/>
      <c r="H222" s="95" t="s">
        <v>1541</v>
      </c>
      <c r="I222" s="95"/>
      <c r="J222" s="126">
        <v>2</v>
      </c>
      <c r="K222" s="126">
        <v>2</v>
      </c>
      <c r="L222" s="126"/>
      <c r="M222" s="23" t="s">
        <v>1539</v>
      </c>
      <c r="N222" s="21">
        <v>0</v>
      </c>
      <c r="O222" s="21">
        <v>22</v>
      </c>
      <c r="P222" s="21"/>
      <c r="Q222" s="21"/>
      <c r="R222" s="33"/>
      <c r="S222" s="39" t="s">
        <v>1489</v>
      </c>
      <c r="T222" s="21">
        <v>1</v>
      </c>
      <c r="U222" s="21">
        <v>20</v>
      </c>
      <c r="V222" s="21"/>
      <c r="W222" s="21"/>
      <c r="X222" s="21"/>
      <c r="Y222" s="196" t="s">
        <v>1630</v>
      </c>
      <c r="Z222" s="21"/>
      <c r="AA222" s="19"/>
      <c r="AB222" s="19"/>
      <c r="AC222" s="19"/>
      <c r="AD222" s="19"/>
      <c r="AE222" s="19"/>
      <c r="AF222" s="19"/>
      <c r="AG222" s="19"/>
      <c r="AH222" s="19"/>
      <c r="AI222" s="19"/>
    </row>
    <row r="223" spans="1:35" x14ac:dyDescent="0.3">
      <c r="A223" s="421">
        <v>218</v>
      </c>
      <c r="B223" s="48">
        <v>836</v>
      </c>
      <c r="C223" s="90" t="s">
        <v>611</v>
      </c>
      <c r="D223" s="90">
        <v>2012</v>
      </c>
      <c r="E223" s="41">
        <v>10</v>
      </c>
      <c r="F223" s="261" t="s">
        <v>655</v>
      </c>
      <c r="G223" s="95"/>
      <c r="H223" s="95" t="s">
        <v>1545</v>
      </c>
      <c r="I223" s="95"/>
      <c r="J223" s="126">
        <v>2</v>
      </c>
      <c r="K223" s="126">
        <v>2</v>
      </c>
      <c r="L223" s="126"/>
      <c r="M223" s="23" t="s">
        <v>1539</v>
      </c>
      <c r="N223" s="21">
        <v>1</v>
      </c>
      <c r="O223" s="21">
        <v>22</v>
      </c>
      <c r="P223" s="21"/>
      <c r="Q223" s="21"/>
      <c r="R223" s="33"/>
      <c r="S223" s="39" t="s">
        <v>1489</v>
      </c>
      <c r="T223" s="21">
        <v>3</v>
      </c>
      <c r="U223" s="21">
        <v>20</v>
      </c>
      <c r="V223" s="21"/>
      <c r="W223" s="21"/>
      <c r="X223" s="21"/>
      <c r="Y223" s="196" t="s">
        <v>1630</v>
      </c>
      <c r="Z223" s="21"/>
      <c r="AA223" s="19"/>
      <c r="AB223" s="19"/>
      <c r="AC223" s="19"/>
      <c r="AD223" s="19"/>
      <c r="AE223" s="19"/>
      <c r="AF223" s="19"/>
      <c r="AG223" s="19"/>
      <c r="AH223" s="19"/>
      <c r="AI223" s="19"/>
    </row>
    <row r="224" spans="1:35" ht="17.25" thickBot="1" x14ac:dyDescent="0.35">
      <c r="A224" s="421">
        <v>219</v>
      </c>
      <c r="B224" s="64">
        <v>836</v>
      </c>
      <c r="C224" s="93" t="s">
        <v>611</v>
      </c>
      <c r="D224" s="93">
        <v>2012</v>
      </c>
      <c r="E224" s="52">
        <v>10</v>
      </c>
      <c r="F224" s="327" t="s">
        <v>655</v>
      </c>
      <c r="G224" s="96"/>
      <c r="H224" s="96" t="s">
        <v>1546</v>
      </c>
      <c r="I224" s="96"/>
      <c r="J224" s="157">
        <v>2</v>
      </c>
      <c r="K224" s="157">
        <v>2</v>
      </c>
      <c r="L224" s="157"/>
      <c r="M224" s="66" t="s">
        <v>1539</v>
      </c>
      <c r="N224" s="29">
        <v>0</v>
      </c>
      <c r="O224" s="29">
        <v>22</v>
      </c>
      <c r="P224" s="29"/>
      <c r="Q224" s="29"/>
      <c r="R224" s="67"/>
      <c r="S224" s="49" t="s">
        <v>1489</v>
      </c>
      <c r="T224" s="29">
        <v>1</v>
      </c>
      <c r="U224" s="29">
        <v>20</v>
      </c>
      <c r="V224" s="29"/>
      <c r="W224" s="29"/>
      <c r="X224" s="29"/>
      <c r="Y224" s="199" t="s">
        <v>1630</v>
      </c>
      <c r="Z224" s="29"/>
      <c r="AA224" s="19"/>
      <c r="AB224" s="19"/>
      <c r="AC224" s="19"/>
      <c r="AD224" s="19"/>
      <c r="AE224" s="19"/>
      <c r="AF224" s="19"/>
      <c r="AG224" s="19"/>
      <c r="AH224" s="19"/>
      <c r="AI224" s="19"/>
    </row>
    <row r="225" spans="1:36" x14ac:dyDescent="0.3">
      <c r="A225" s="421">
        <v>220</v>
      </c>
      <c r="B225" s="77">
        <v>1627</v>
      </c>
      <c r="C225" s="38" t="s">
        <v>1755</v>
      </c>
      <c r="D225" s="38">
        <v>2014</v>
      </c>
      <c r="E225" s="20">
        <v>10</v>
      </c>
      <c r="F225" s="225" t="s">
        <v>715</v>
      </c>
      <c r="G225" s="22" t="s">
        <v>716</v>
      </c>
      <c r="H225" s="22"/>
      <c r="I225" s="22"/>
      <c r="J225" s="128">
        <v>2</v>
      </c>
      <c r="K225" s="128">
        <v>2</v>
      </c>
      <c r="L225" s="128"/>
      <c r="M225" s="23" t="s">
        <v>713</v>
      </c>
      <c r="N225" s="22"/>
      <c r="O225" s="22"/>
      <c r="P225" s="22">
        <v>1.75</v>
      </c>
      <c r="Q225" s="22">
        <v>0.72</v>
      </c>
      <c r="R225" s="33">
        <v>19</v>
      </c>
      <c r="S225" s="23" t="s">
        <v>714</v>
      </c>
      <c r="T225" s="22"/>
      <c r="U225" s="22"/>
      <c r="V225" s="22">
        <v>2.4</v>
      </c>
      <c r="W225" s="22">
        <v>0.68</v>
      </c>
      <c r="X225" s="33">
        <v>20</v>
      </c>
      <c r="Y225" s="39">
        <v>6.0000000000000001E-3</v>
      </c>
      <c r="Z225" s="22"/>
      <c r="AA225" s="19"/>
      <c r="AB225" s="19"/>
      <c r="AC225" s="19"/>
      <c r="AD225" s="19"/>
      <c r="AE225" s="19"/>
      <c r="AF225" s="19"/>
      <c r="AG225" s="19"/>
      <c r="AH225" s="19"/>
      <c r="AI225" s="19"/>
    </row>
    <row r="226" spans="1:36" x14ac:dyDescent="0.3">
      <c r="A226" s="421">
        <v>221</v>
      </c>
      <c r="B226" s="77">
        <v>1627</v>
      </c>
      <c r="C226" s="38" t="s">
        <v>551</v>
      </c>
      <c r="D226" s="38">
        <v>2014</v>
      </c>
      <c r="E226" s="20">
        <v>10</v>
      </c>
      <c r="F226" s="278" t="s">
        <v>725</v>
      </c>
      <c r="G226" s="22"/>
      <c r="H226" s="22" t="s">
        <v>726</v>
      </c>
      <c r="I226" s="22"/>
      <c r="J226" s="128">
        <v>2</v>
      </c>
      <c r="K226" s="128">
        <v>4</v>
      </c>
      <c r="L226" s="128"/>
      <c r="M226" s="23" t="s">
        <v>713</v>
      </c>
      <c r="N226" s="22"/>
      <c r="O226" s="22"/>
      <c r="P226" s="22" t="s">
        <v>699</v>
      </c>
      <c r="Q226" s="22" t="s">
        <v>699</v>
      </c>
      <c r="R226" s="33">
        <v>19</v>
      </c>
      <c r="S226" s="23" t="s">
        <v>714</v>
      </c>
      <c r="T226" s="22"/>
      <c r="U226" s="22"/>
      <c r="V226" s="22" t="s">
        <v>699</v>
      </c>
      <c r="W226" s="22" t="s">
        <v>699</v>
      </c>
      <c r="X226" s="33">
        <v>20</v>
      </c>
      <c r="Y226" s="39" t="s">
        <v>712</v>
      </c>
      <c r="Z226" s="22" t="s">
        <v>728</v>
      </c>
      <c r="AA226" s="19"/>
      <c r="AB226" s="19"/>
      <c r="AC226" s="19"/>
      <c r="AD226" s="19"/>
      <c r="AE226" s="19"/>
      <c r="AF226" s="19"/>
      <c r="AG226" s="19"/>
      <c r="AH226" s="19"/>
      <c r="AI226" s="19"/>
    </row>
    <row r="227" spans="1:36" x14ac:dyDescent="0.3">
      <c r="A227" s="421">
        <v>222</v>
      </c>
      <c r="B227" s="77">
        <v>1627</v>
      </c>
      <c r="C227" s="38" t="s">
        <v>551</v>
      </c>
      <c r="D227" s="38">
        <v>2014</v>
      </c>
      <c r="E227" s="20">
        <v>10</v>
      </c>
      <c r="F227" s="278" t="s">
        <v>725</v>
      </c>
      <c r="G227" s="22"/>
      <c r="H227" s="22" t="s">
        <v>720</v>
      </c>
      <c r="I227" s="22"/>
      <c r="J227" s="128">
        <v>2</v>
      </c>
      <c r="K227" s="128">
        <v>4</v>
      </c>
      <c r="L227" s="128"/>
      <c r="M227" s="23" t="s">
        <v>713</v>
      </c>
      <c r="N227" s="22"/>
      <c r="O227" s="22"/>
      <c r="P227" s="22" t="s">
        <v>699</v>
      </c>
      <c r="Q227" s="22" t="s">
        <v>699</v>
      </c>
      <c r="R227" s="33">
        <v>19</v>
      </c>
      <c r="S227" s="23" t="s">
        <v>714</v>
      </c>
      <c r="T227" s="22"/>
      <c r="U227" s="22"/>
      <c r="V227" s="22" t="s">
        <v>699</v>
      </c>
      <c r="W227" s="22" t="s">
        <v>699</v>
      </c>
      <c r="X227" s="33">
        <v>20</v>
      </c>
      <c r="Y227" s="39" t="s">
        <v>712</v>
      </c>
      <c r="Z227" s="22" t="s">
        <v>728</v>
      </c>
      <c r="AA227" s="19"/>
      <c r="AB227" s="19"/>
      <c r="AC227" s="19"/>
      <c r="AD227" s="19"/>
      <c r="AE227" s="19"/>
      <c r="AF227" s="19"/>
      <c r="AG227" s="19"/>
      <c r="AH227" s="19"/>
      <c r="AI227" s="19"/>
    </row>
    <row r="228" spans="1:36" x14ac:dyDescent="0.3">
      <c r="A228" s="421">
        <v>223</v>
      </c>
      <c r="B228" s="77">
        <v>1627</v>
      </c>
      <c r="C228" s="38" t="s">
        <v>551</v>
      </c>
      <c r="D228" s="38">
        <v>2014</v>
      </c>
      <c r="E228" s="20">
        <v>10</v>
      </c>
      <c r="F228" s="278" t="s">
        <v>725</v>
      </c>
      <c r="G228" s="22"/>
      <c r="H228" s="22" t="s">
        <v>721</v>
      </c>
      <c r="I228" s="22"/>
      <c r="J228" s="128">
        <v>2</v>
      </c>
      <c r="K228" s="128">
        <v>4</v>
      </c>
      <c r="L228" s="128"/>
      <c r="M228" s="23" t="s">
        <v>713</v>
      </c>
      <c r="N228" s="22"/>
      <c r="O228" s="22"/>
      <c r="P228" s="22" t="s">
        <v>699</v>
      </c>
      <c r="Q228" s="22" t="s">
        <v>699</v>
      </c>
      <c r="R228" s="33">
        <v>19</v>
      </c>
      <c r="S228" s="23" t="s">
        <v>714</v>
      </c>
      <c r="T228" s="22"/>
      <c r="U228" s="22"/>
      <c r="V228" s="22" t="s">
        <v>699</v>
      </c>
      <c r="W228" s="22" t="s">
        <v>699</v>
      </c>
      <c r="X228" s="33">
        <v>20</v>
      </c>
      <c r="Y228" s="39" t="s">
        <v>700</v>
      </c>
      <c r="Z228" s="22" t="s">
        <v>727</v>
      </c>
      <c r="AA228" s="19"/>
      <c r="AB228" s="19"/>
      <c r="AC228" s="19"/>
      <c r="AD228" s="19"/>
      <c r="AE228" s="19"/>
      <c r="AF228" s="19"/>
      <c r="AG228" s="19"/>
      <c r="AH228" s="19"/>
      <c r="AI228" s="19"/>
    </row>
    <row r="229" spans="1:36" x14ac:dyDescent="0.3">
      <c r="A229" s="421">
        <v>224</v>
      </c>
      <c r="B229" s="77">
        <v>1627</v>
      </c>
      <c r="C229" s="38" t="s">
        <v>551</v>
      </c>
      <c r="D229" s="38">
        <v>2014</v>
      </c>
      <c r="E229" s="20">
        <v>10</v>
      </c>
      <c r="F229" s="278" t="s">
        <v>725</v>
      </c>
      <c r="G229" s="22"/>
      <c r="H229" s="22" t="s">
        <v>697</v>
      </c>
      <c r="I229" s="22"/>
      <c r="J229" s="128">
        <v>2</v>
      </c>
      <c r="K229" s="128">
        <v>4</v>
      </c>
      <c r="L229" s="128"/>
      <c r="M229" s="23" t="s">
        <v>713</v>
      </c>
      <c r="N229" s="22"/>
      <c r="O229" s="22"/>
      <c r="P229" s="22" t="s">
        <v>699</v>
      </c>
      <c r="Q229" s="22" t="s">
        <v>699</v>
      </c>
      <c r="R229" s="33">
        <v>19</v>
      </c>
      <c r="S229" s="23" t="s">
        <v>714</v>
      </c>
      <c r="T229" s="22"/>
      <c r="U229" s="22"/>
      <c r="V229" s="22" t="s">
        <v>699</v>
      </c>
      <c r="W229" s="22" t="s">
        <v>699</v>
      </c>
      <c r="X229" s="33">
        <v>20</v>
      </c>
      <c r="Y229" s="39" t="s">
        <v>700</v>
      </c>
      <c r="Z229" s="22" t="s">
        <v>727</v>
      </c>
      <c r="AA229" s="19"/>
      <c r="AB229" s="19"/>
      <c r="AC229" s="19"/>
      <c r="AD229" s="19"/>
      <c r="AE229" s="19"/>
      <c r="AF229" s="19"/>
      <c r="AG229" s="19"/>
      <c r="AH229" s="19"/>
      <c r="AI229" s="19"/>
    </row>
    <row r="230" spans="1:36" x14ac:dyDescent="0.3">
      <c r="A230" s="421">
        <v>225</v>
      </c>
      <c r="B230" s="256">
        <v>1627</v>
      </c>
      <c r="C230" s="40" t="s">
        <v>551</v>
      </c>
      <c r="D230" s="40">
        <v>2014</v>
      </c>
      <c r="E230" s="41">
        <v>10</v>
      </c>
      <c r="F230" s="265" t="s">
        <v>725</v>
      </c>
      <c r="G230" s="21"/>
      <c r="H230" s="21" t="s">
        <v>729</v>
      </c>
      <c r="I230" s="21"/>
      <c r="J230" s="128">
        <v>2</v>
      </c>
      <c r="K230" s="128">
        <v>4</v>
      </c>
      <c r="L230" s="129"/>
      <c r="M230" s="34" t="s">
        <v>713</v>
      </c>
      <c r="N230" s="21"/>
      <c r="O230" s="21"/>
      <c r="P230" s="21" t="s">
        <v>699</v>
      </c>
      <c r="Q230" s="21" t="s">
        <v>699</v>
      </c>
      <c r="R230" s="24">
        <v>19</v>
      </c>
      <c r="S230" s="34" t="s">
        <v>714</v>
      </c>
      <c r="T230" s="21"/>
      <c r="U230" s="21"/>
      <c r="V230" s="21" t="s">
        <v>699</v>
      </c>
      <c r="W230" s="21" t="s">
        <v>699</v>
      </c>
      <c r="X230" s="24">
        <v>20</v>
      </c>
      <c r="Y230" s="26" t="s">
        <v>700</v>
      </c>
      <c r="Z230" s="21" t="s">
        <v>727</v>
      </c>
      <c r="AA230" s="19"/>
      <c r="AB230" s="19"/>
      <c r="AC230" s="19"/>
      <c r="AD230" s="19"/>
      <c r="AE230" s="19"/>
      <c r="AF230" s="19"/>
      <c r="AG230" s="19"/>
      <c r="AH230" s="19"/>
      <c r="AI230" s="19"/>
    </row>
    <row r="231" spans="1:36" ht="17.25" thickBot="1" x14ac:dyDescent="0.35">
      <c r="A231" s="421">
        <v>226</v>
      </c>
      <c r="B231" s="156">
        <v>1627</v>
      </c>
      <c r="C231" s="61" t="s">
        <v>551</v>
      </c>
      <c r="D231" s="61">
        <v>2014</v>
      </c>
      <c r="E231" s="62">
        <v>10</v>
      </c>
      <c r="F231" s="279" t="s">
        <v>725</v>
      </c>
      <c r="G231" s="65"/>
      <c r="H231" s="65" t="s">
        <v>730</v>
      </c>
      <c r="I231" s="65"/>
      <c r="J231" s="79">
        <v>2</v>
      </c>
      <c r="K231" s="79">
        <v>4</v>
      </c>
      <c r="L231" s="79"/>
      <c r="M231" s="66" t="s">
        <v>713</v>
      </c>
      <c r="N231" s="65"/>
      <c r="O231" s="65"/>
      <c r="P231" s="65" t="s">
        <v>699</v>
      </c>
      <c r="Q231" s="65" t="s">
        <v>699</v>
      </c>
      <c r="R231" s="67">
        <v>19</v>
      </c>
      <c r="S231" s="66" t="s">
        <v>714</v>
      </c>
      <c r="T231" s="65"/>
      <c r="U231" s="65"/>
      <c r="V231" s="65" t="s">
        <v>699</v>
      </c>
      <c r="W231" s="65" t="s">
        <v>699</v>
      </c>
      <c r="X231" s="67">
        <v>20</v>
      </c>
      <c r="Y231" s="49" t="s">
        <v>700</v>
      </c>
      <c r="Z231" s="65" t="s">
        <v>727</v>
      </c>
      <c r="AA231" s="19"/>
      <c r="AB231" s="19"/>
      <c r="AC231" s="19"/>
      <c r="AD231" s="19"/>
      <c r="AE231" s="19"/>
      <c r="AF231" s="19"/>
      <c r="AG231" s="19"/>
      <c r="AH231" s="19"/>
      <c r="AI231" s="19"/>
    </row>
    <row r="232" spans="1:36" x14ac:dyDescent="0.3">
      <c r="A232" s="421">
        <v>227</v>
      </c>
      <c r="B232" s="417">
        <v>1629</v>
      </c>
      <c r="C232" s="84" t="s">
        <v>2502</v>
      </c>
      <c r="D232" s="197">
        <v>2009</v>
      </c>
      <c r="E232" s="82">
        <v>9</v>
      </c>
      <c r="F232" s="16" t="s">
        <v>2503</v>
      </c>
      <c r="G232" s="16" t="s">
        <v>2504</v>
      </c>
      <c r="H232" s="16"/>
      <c r="I232" s="16"/>
      <c r="J232" s="31">
        <v>2</v>
      </c>
      <c r="K232" s="31">
        <v>1</v>
      </c>
      <c r="L232" s="31"/>
      <c r="M232" s="17" t="s">
        <v>2505</v>
      </c>
      <c r="N232" s="16">
        <v>2</v>
      </c>
      <c r="O232" s="16">
        <v>20</v>
      </c>
      <c r="P232" s="16"/>
      <c r="Q232" s="16"/>
      <c r="R232" s="18"/>
      <c r="S232" s="17" t="s">
        <v>2506</v>
      </c>
      <c r="T232" s="16">
        <v>5</v>
      </c>
      <c r="U232" s="16">
        <v>20</v>
      </c>
      <c r="V232" s="16"/>
      <c r="W232" s="16"/>
      <c r="X232" s="18"/>
      <c r="Y232" s="130" t="s">
        <v>2507</v>
      </c>
      <c r="Z232" s="16" t="s">
        <v>2508</v>
      </c>
      <c r="AB232" s="19"/>
      <c r="AC232" s="19"/>
      <c r="AD232" s="19"/>
      <c r="AE232" s="19"/>
      <c r="AF232" s="19"/>
      <c r="AG232" s="19"/>
      <c r="AH232" s="19"/>
      <c r="AI232" s="19"/>
      <c r="AJ232" s="19"/>
    </row>
    <row r="233" spans="1:36" x14ac:dyDescent="0.3">
      <c r="A233" s="421">
        <v>228</v>
      </c>
      <c r="B233" s="417">
        <v>1629</v>
      </c>
      <c r="C233" s="84" t="s">
        <v>2502</v>
      </c>
      <c r="D233" s="197">
        <v>2009</v>
      </c>
      <c r="E233" s="20">
        <v>9</v>
      </c>
      <c r="F233" s="22" t="s">
        <v>2509</v>
      </c>
      <c r="G233" s="22" t="s">
        <v>2504</v>
      </c>
      <c r="H233" s="22"/>
      <c r="I233" s="22"/>
      <c r="J233" s="85">
        <v>2</v>
      </c>
      <c r="K233" s="85">
        <v>4</v>
      </c>
      <c r="L233" s="85"/>
      <c r="M233" s="23" t="s">
        <v>2505</v>
      </c>
      <c r="N233" s="22">
        <v>0</v>
      </c>
      <c r="O233" s="22">
        <v>20</v>
      </c>
      <c r="P233" s="22"/>
      <c r="Q233" s="22"/>
      <c r="R233" s="33"/>
      <c r="S233" s="34" t="s">
        <v>2506</v>
      </c>
      <c r="T233" s="21">
        <v>0</v>
      </c>
      <c r="U233" s="22">
        <v>20</v>
      </c>
      <c r="V233" s="22"/>
      <c r="W233" s="22"/>
      <c r="X233" s="33"/>
      <c r="Y233" s="142" t="s">
        <v>812</v>
      </c>
      <c r="Z233" s="22"/>
      <c r="AB233" s="19"/>
      <c r="AC233" s="19"/>
      <c r="AD233" s="19"/>
      <c r="AE233" s="19"/>
      <c r="AF233" s="19"/>
      <c r="AG233" s="19"/>
      <c r="AH233" s="19"/>
      <c r="AI233" s="19"/>
      <c r="AJ233" s="19"/>
    </row>
    <row r="234" spans="1:36" x14ac:dyDescent="0.3">
      <c r="A234" s="421">
        <v>229</v>
      </c>
      <c r="B234" s="417">
        <v>1629</v>
      </c>
      <c r="C234" s="84" t="s">
        <v>2510</v>
      </c>
      <c r="D234" s="197">
        <v>2009</v>
      </c>
      <c r="E234" s="20">
        <v>9</v>
      </c>
      <c r="F234" s="103" t="s">
        <v>1157</v>
      </c>
      <c r="G234" s="22" t="s">
        <v>2504</v>
      </c>
      <c r="H234" s="22"/>
      <c r="I234" s="22"/>
      <c r="J234" s="85">
        <v>2</v>
      </c>
      <c r="K234" s="85">
        <v>6</v>
      </c>
      <c r="L234" s="85"/>
      <c r="M234" s="23" t="s">
        <v>2505</v>
      </c>
      <c r="N234" s="22">
        <v>0</v>
      </c>
      <c r="O234" s="22">
        <v>20</v>
      </c>
      <c r="P234" s="22"/>
      <c r="Q234" s="22"/>
      <c r="R234" s="33"/>
      <c r="S234" s="34" t="s">
        <v>2506</v>
      </c>
      <c r="T234" s="21">
        <v>3</v>
      </c>
      <c r="U234" s="22">
        <v>20</v>
      </c>
      <c r="V234" s="22"/>
      <c r="W234" s="22"/>
      <c r="X234" s="33"/>
      <c r="Y234" s="142" t="s">
        <v>2511</v>
      </c>
      <c r="Z234" s="22" t="s">
        <v>2508</v>
      </c>
      <c r="AB234" s="19"/>
      <c r="AC234" s="19"/>
      <c r="AD234" s="19"/>
      <c r="AE234" s="19"/>
      <c r="AF234" s="19"/>
      <c r="AG234" s="19"/>
      <c r="AH234" s="19"/>
      <c r="AI234" s="19"/>
      <c r="AJ234" s="19"/>
    </row>
    <row r="235" spans="1:36" x14ac:dyDescent="0.3">
      <c r="A235" s="421">
        <v>230</v>
      </c>
      <c r="B235" s="417">
        <v>1629</v>
      </c>
      <c r="C235" s="84" t="s">
        <v>2510</v>
      </c>
      <c r="D235" s="197">
        <v>2009</v>
      </c>
      <c r="E235" s="20">
        <v>9</v>
      </c>
      <c r="F235" s="22" t="s">
        <v>2512</v>
      </c>
      <c r="G235" s="22" t="s">
        <v>2504</v>
      </c>
      <c r="H235" s="22"/>
      <c r="I235" s="22"/>
      <c r="J235" s="85">
        <v>1</v>
      </c>
      <c r="K235" s="85">
        <v>1</v>
      </c>
      <c r="L235" s="85"/>
      <c r="M235" s="23" t="s">
        <v>2505</v>
      </c>
      <c r="N235" s="22">
        <v>0</v>
      </c>
      <c r="O235" s="22">
        <v>20</v>
      </c>
      <c r="P235" s="22"/>
      <c r="Q235" s="22"/>
      <c r="R235" s="33"/>
      <c r="S235" s="34" t="s">
        <v>2506</v>
      </c>
      <c r="T235" s="21">
        <v>0</v>
      </c>
      <c r="U235" s="22">
        <v>20</v>
      </c>
      <c r="V235" s="22"/>
      <c r="W235" s="22"/>
      <c r="X235" s="33"/>
      <c r="Y235" s="142" t="s">
        <v>812</v>
      </c>
      <c r="Z235" s="22"/>
    </row>
    <row r="236" spans="1:36" ht="17.25" thickBot="1" x14ac:dyDescent="0.35">
      <c r="A236" s="421">
        <v>231</v>
      </c>
      <c r="B236" s="418">
        <v>2768</v>
      </c>
      <c r="C236" s="27" t="s">
        <v>2513</v>
      </c>
      <c r="D236" s="28">
        <v>2011</v>
      </c>
      <c r="E236" s="52">
        <v>5</v>
      </c>
      <c r="F236" s="52" t="s">
        <v>2514</v>
      </c>
      <c r="G236" s="29" t="s">
        <v>1606</v>
      </c>
      <c r="H236" s="29" t="s">
        <v>2515</v>
      </c>
      <c r="I236" s="53"/>
      <c r="J236" s="228">
        <v>1</v>
      </c>
      <c r="K236" s="228">
        <v>1</v>
      </c>
      <c r="L236" s="228"/>
      <c r="M236" s="36" t="s">
        <v>1513</v>
      </c>
      <c r="N236" s="29">
        <v>1</v>
      </c>
      <c r="O236" s="29">
        <v>19</v>
      </c>
      <c r="P236" s="29"/>
      <c r="Q236" s="29"/>
      <c r="R236" s="30"/>
      <c r="S236" s="36" t="s">
        <v>2516</v>
      </c>
      <c r="T236" s="29">
        <v>1</v>
      </c>
      <c r="U236" s="29">
        <v>19</v>
      </c>
      <c r="V236" s="29"/>
      <c r="W236" s="29"/>
      <c r="X236" s="30"/>
      <c r="Y236" s="112" t="s">
        <v>812</v>
      </c>
      <c r="Z236" s="29"/>
      <c r="AB236" s="19"/>
      <c r="AC236" s="19"/>
      <c r="AD236" s="19"/>
      <c r="AE236" s="19"/>
      <c r="AF236" s="19"/>
      <c r="AG236" s="19"/>
      <c r="AH236" s="19"/>
      <c r="AI236" s="19"/>
      <c r="AJ236" s="19"/>
    </row>
    <row r="237" spans="1:36" x14ac:dyDescent="0.3">
      <c r="A237" s="421">
        <v>232</v>
      </c>
      <c r="B237" s="48">
        <v>2768</v>
      </c>
      <c r="C237" s="42" t="s">
        <v>2513</v>
      </c>
      <c r="D237" s="91">
        <v>2011</v>
      </c>
      <c r="E237" s="20">
        <v>5</v>
      </c>
      <c r="F237" s="103" t="s">
        <v>1064</v>
      </c>
      <c r="G237" s="22" t="s">
        <v>1606</v>
      </c>
      <c r="H237" s="22" t="s">
        <v>2468</v>
      </c>
      <c r="I237" s="25"/>
      <c r="J237" s="229">
        <v>2</v>
      </c>
      <c r="K237" s="104">
        <v>6</v>
      </c>
      <c r="L237" s="104"/>
      <c r="M237" s="23" t="s">
        <v>1513</v>
      </c>
      <c r="N237" s="22">
        <v>0</v>
      </c>
      <c r="O237" s="22">
        <v>19</v>
      </c>
      <c r="P237" s="22"/>
      <c r="Q237" s="22"/>
      <c r="R237" s="33"/>
      <c r="S237" s="23" t="s">
        <v>2516</v>
      </c>
      <c r="T237" s="22">
        <v>1</v>
      </c>
      <c r="U237" s="22">
        <v>19</v>
      </c>
      <c r="V237" s="22"/>
      <c r="W237" s="22"/>
      <c r="X237" s="33"/>
      <c r="Y237" s="112">
        <v>0.33100000000000002</v>
      </c>
      <c r="Z237" s="22"/>
      <c r="AB237" s="19"/>
      <c r="AC237" s="19"/>
      <c r="AD237" s="19"/>
      <c r="AE237" s="19"/>
      <c r="AF237" s="19"/>
      <c r="AG237" s="19"/>
      <c r="AH237" s="19"/>
      <c r="AI237" s="19"/>
      <c r="AJ237" s="19"/>
    </row>
    <row r="238" spans="1:36" x14ac:dyDescent="0.3">
      <c r="A238" s="421">
        <v>233</v>
      </c>
      <c r="B238" s="417">
        <v>2768</v>
      </c>
      <c r="C238" s="134" t="s">
        <v>2513</v>
      </c>
      <c r="D238" s="84">
        <v>2011</v>
      </c>
      <c r="E238" s="41">
        <v>5</v>
      </c>
      <c r="F238" s="264" t="s">
        <v>1226</v>
      </c>
      <c r="G238" s="21" t="s">
        <v>1606</v>
      </c>
      <c r="H238" s="329" t="s">
        <v>106</v>
      </c>
      <c r="I238" s="47"/>
      <c r="J238" s="230">
        <v>2</v>
      </c>
      <c r="K238" s="104">
        <v>4</v>
      </c>
      <c r="L238" s="104"/>
      <c r="M238" s="23" t="s">
        <v>1513</v>
      </c>
      <c r="N238" s="21">
        <v>0</v>
      </c>
      <c r="O238" s="21">
        <v>19</v>
      </c>
      <c r="P238" s="21"/>
      <c r="Q238" s="21"/>
      <c r="R238" s="24"/>
      <c r="S238" s="23" t="s">
        <v>2516</v>
      </c>
      <c r="T238" s="21">
        <v>0</v>
      </c>
      <c r="U238" s="21">
        <v>19</v>
      </c>
      <c r="V238" s="21"/>
      <c r="W238" s="21"/>
      <c r="X238" s="24"/>
      <c r="Y238" s="305" t="s">
        <v>812</v>
      </c>
      <c r="Z238" s="21"/>
      <c r="AB238" s="19"/>
      <c r="AC238" s="19"/>
      <c r="AD238" s="19"/>
      <c r="AE238" s="19"/>
      <c r="AF238" s="19"/>
      <c r="AG238" s="19"/>
      <c r="AH238" s="19"/>
      <c r="AI238" s="19"/>
      <c r="AJ238" s="19"/>
    </row>
    <row r="239" spans="1:36" x14ac:dyDescent="0.3">
      <c r="A239" s="421">
        <v>234</v>
      </c>
      <c r="B239" s="417">
        <v>2768</v>
      </c>
      <c r="C239" s="134" t="s">
        <v>2513</v>
      </c>
      <c r="D239" s="84">
        <v>2011</v>
      </c>
      <c r="E239" s="41">
        <v>5</v>
      </c>
      <c r="F239" s="264" t="s">
        <v>1226</v>
      </c>
      <c r="G239" s="21" t="s">
        <v>1606</v>
      </c>
      <c r="H239" s="21" t="s">
        <v>1384</v>
      </c>
      <c r="I239" s="47"/>
      <c r="J239" s="230">
        <v>2</v>
      </c>
      <c r="K239" s="104">
        <v>4</v>
      </c>
      <c r="L239" s="104"/>
      <c r="M239" s="23" t="s">
        <v>1513</v>
      </c>
      <c r="N239" s="21">
        <v>0</v>
      </c>
      <c r="O239" s="21">
        <v>19</v>
      </c>
      <c r="P239" s="21"/>
      <c r="Q239" s="21"/>
      <c r="R239" s="24"/>
      <c r="S239" s="23" t="s">
        <v>2516</v>
      </c>
      <c r="T239" s="21">
        <v>1</v>
      </c>
      <c r="U239" s="21">
        <v>19</v>
      </c>
      <c r="V239" s="21"/>
      <c r="W239" s="21"/>
      <c r="X239" s="24"/>
      <c r="Y239" s="305">
        <v>0.32400000000000001</v>
      </c>
      <c r="Z239" s="21"/>
      <c r="AB239" s="19"/>
      <c r="AC239" s="19"/>
      <c r="AD239" s="19"/>
      <c r="AE239" s="19"/>
      <c r="AF239" s="19"/>
      <c r="AG239" s="19"/>
      <c r="AH239" s="19"/>
      <c r="AI239" s="19"/>
      <c r="AJ239" s="19"/>
    </row>
    <row r="240" spans="1:36" x14ac:dyDescent="0.3">
      <c r="A240" s="421">
        <v>235</v>
      </c>
      <c r="B240" s="417">
        <v>2768</v>
      </c>
      <c r="C240" s="134" t="s">
        <v>2513</v>
      </c>
      <c r="D240" s="84">
        <v>2011</v>
      </c>
      <c r="E240" s="41">
        <v>5</v>
      </c>
      <c r="F240" s="264" t="s">
        <v>1226</v>
      </c>
      <c r="G240" s="21" t="s">
        <v>1606</v>
      </c>
      <c r="H240" s="21" t="s">
        <v>2468</v>
      </c>
      <c r="I240" s="47"/>
      <c r="J240" s="230">
        <v>2</v>
      </c>
      <c r="K240" s="104">
        <v>4</v>
      </c>
      <c r="L240" s="104"/>
      <c r="M240" s="23" t="s">
        <v>1513</v>
      </c>
      <c r="N240" s="21">
        <v>0</v>
      </c>
      <c r="O240" s="21">
        <v>19</v>
      </c>
      <c r="P240" s="21"/>
      <c r="Q240" s="21"/>
      <c r="R240" s="24"/>
      <c r="S240" s="23" t="s">
        <v>2516</v>
      </c>
      <c r="T240" s="21">
        <v>2</v>
      </c>
      <c r="U240" s="21">
        <v>19</v>
      </c>
      <c r="V240" s="21"/>
      <c r="W240" s="21"/>
      <c r="X240" s="24"/>
      <c r="Y240" s="305">
        <v>0.14599999999999999</v>
      </c>
      <c r="Z240" s="21"/>
      <c r="AB240" s="19"/>
      <c r="AC240" s="19"/>
      <c r="AD240" s="19"/>
      <c r="AE240" s="19"/>
      <c r="AF240" s="19"/>
      <c r="AG240" s="19"/>
      <c r="AH240" s="19"/>
      <c r="AI240" s="19"/>
      <c r="AJ240" s="19"/>
    </row>
    <row r="241" spans="1:36" x14ac:dyDescent="0.3">
      <c r="A241" s="421">
        <v>236</v>
      </c>
      <c r="B241" s="417">
        <v>2768</v>
      </c>
      <c r="C241" s="134" t="s">
        <v>2513</v>
      </c>
      <c r="D241" s="84">
        <v>2011</v>
      </c>
      <c r="E241" s="41">
        <v>5</v>
      </c>
      <c r="F241" s="21" t="s">
        <v>1149</v>
      </c>
      <c r="G241" s="21" t="s">
        <v>1606</v>
      </c>
      <c r="H241" s="329" t="s">
        <v>106</v>
      </c>
      <c r="I241" s="47"/>
      <c r="J241" s="230">
        <v>2</v>
      </c>
      <c r="K241" s="168">
        <v>2</v>
      </c>
      <c r="L241" s="168"/>
      <c r="M241" s="34" t="s">
        <v>1513</v>
      </c>
      <c r="N241" s="21">
        <v>0</v>
      </c>
      <c r="O241" s="21">
        <v>19</v>
      </c>
      <c r="P241" s="21"/>
      <c r="Q241" s="21"/>
      <c r="R241" s="24"/>
      <c r="S241" s="34" t="s">
        <v>2516</v>
      </c>
      <c r="T241" s="21">
        <v>1</v>
      </c>
      <c r="U241" s="21">
        <v>19</v>
      </c>
      <c r="V241" s="21"/>
      <c r="W241" s="21"/>
      <c r="X241" s="24"/>
      <c r="Y241" s="305">
        <v>0.311</v>
      </c>
      <c r="Z241" s="21"/>
      <c r="AB241" s="19"/>
      <c r="AC241" s="19"/>
      <c r="AD241" s="19"/>
      <c r="AE241" s="19"/>
      <c r="AF241" s="19"/>
      <c r="AG241" s="19"/>
      <c r="AH241" s="19"/>
      <c r="AI241" s="19"/>
      <c r="AJ241" s="19"/>
    </row>
    <row r="242" spans="1:36" ht="17.25" thickBot="1" x14ac:dyDescent="0.35">
      <c r="A242" s="421">
        <v>237</v>
      </c>
      <c r="B242" s="418">
        <v>2768</v>
      </c>
      <c r="C242" s="27" t="s">
        <v>2513</v>
      </c>
      <c r="D242" s="28">
        <v>2011</v>
      </c>
      <c r="E242" s="52">
        <v>5</v>
      </c>
      <c r="F242" s="29" t="s">
        <v>1149</v>
      </c>
      <c r="G242" s="29" t="s">
        <v>1606</v>
      </c>
      <c r="H242" s="29" t="s">
        <v>1384</v>
      </c>
      <c r="I242" s="53"/>
      <c r="J242" s="231">
        <v>2</v>
      </c>
      <c r="K242" s="232">
        <v>2</v>
      </c>
      <c r="L242" s="232"/>
      <c r="M242" s="66" t="s">
        <v>1513</v>
      </c>
      <c r="N242" s="29">
        <v>0</v>
      </c>
      <c r="O242" s="29">
        <v>19</v>
      </c>
      <c r="P242" s="29"/>
      <c r="Q242" s="29"/>
      <c r="R242" s="30"/>
      <c r="S242" s="66" t="s">
        <v>2516</v>
      </c>
      <c r="T242" s="29">
        <v>4</v>
      </c>
      <c r="U242" s="29">
        <v>19</v>
      </c>
      <c r="V242" s="29"/>
      <c r="W242" s="29"/>
      <c r="X242" s="30"/>
      <c r="Y242" s="328">
        <v>3.9E-2</v>
      </c>
      <c r="Z242" s="29"/>
      <c r="AB242" s="19"/>
      <c r="AC242" s="19"/>
      <c r="AD242" s="19"/>
      <c r="AE242" s="19"/>
      <c r="AF242" s="19"/>
      <c r="AG242" s="19"/>
      <c r="AH242" s="19"/>
      <c r="AI242" s="19"/>
      <c r="AJ242" s="19"/>
    </row>
    <row r="243" spans="1:36" x14ac:dyDescent="0.3">
      <c r="A243" s="421">
        <v>238</v>
      </c>
      <c r="B243" s="48">
        <v>2768</v>
      </c>
      <c r="C243" s="42" t="s">
        <v>2513</v>
      </c>
      <c r="D243" s="91">
        <v>2011</v>
      </c>
      <c r="E243" s="20">
        <v>5</v>
      </c>
      <c r="F243" s="22" t="s">
        <v>1149</v>
      </c>
      <c r="G243" s="22" t="s">
        <v>1606</v>
      </c>
      <c r="H243" s="22" t="s">
        <v>2468</v>
      </c>
      <c r="I243" s="25"/>
      <c r="J243" s="229">
        <v>2</v>
      </c>
      <c r="K243" s="104">
        <v>2</v>
      </c>
      <c r="L243" s="104"/>
      <c r="M243" s="23" t="s">
        <v>1513</v>
      </c>
      <c r="N243" s="22">
        <v>0</v>
      </c>
      <c r="O243" s="22">
        <v>19</v>
      </c>
      <c r="P243" s="22"/>
      <c r="Q243" s="22"/>
      <c r="R243" s="33"/>
      <c r="S243" s="23" t="s">
        <v>2516</v>
      </c>
      <c r="T243" s="22">
        <v>9</v>
      </c>
      <c r="U243" s="22">
        <v>19</v>
      </c>
      <c r="V243" s="22"/>
      <c r="W243" s="22"/>
      <c r="X243" s="33"/>
      <c r="Y243" s="112" t="s">
        <v>2517</v>
      </c>
      <c r="Z243" s="22"/>
      <c r="AB243" s="19"/>
      <c r="AC243" s="19"/>
      <c r="AD243" s="19"/>
      <c r="AE243" s="19"/>
      <c r="AF243" s="19"/>
      <c r="AG243" s="19"/>
      <c r="AH243" s="19"/>
      <c r="AI243" s="19"/>
      <c r="AJ243" s="19"/>
    </row>
    <row r="244" spans="1:36" x14ac:dyDescent="0.3">
      <c r="A244" s="421">
        <v>239</v>
      </c>
      <c r="B244" s="417">
        <v>2768</v>
      </c>
      <c r="C244" s="134" t="s">
        <v>2236</v>
      </c>
      <c r="D244" s="84">
        <v>2011</v>
      </c>
      <c r="E244" s="41">
        <v>5</v>
      </c>
      <c r="F244" s="22" t="s">
        <v>1353</v>
      </c>
      <c r="G244" s="22" t="s">
        <v>1606</v>
      </c>
      <c r="H244" s="176" t="s">
        <v>106</v>
      </c>
      <c r="I244" s="25"/>
      <c r="J244" s="104">
        <v>2</v>
      </c>
      <c r="K244" s="104">
        <v>1</v>
      </c>
      <c r="L244" s="104">
        <v>0</v>
      </c>
      <c r="M244" s="23" t="s">
        <v>1513</v>
      </c>
      <c r="N244" s="22">
        <v>4</v>
      </c>
      <c r="O244" s="22">
        <v>19</v>
      </c>
      <c r="P244" s="22"/>
      <c r="Q244" s="22"/>
      <c r="R244" s="33"/>
      <c r="S244" s="23" t="s">
        <v>2516</v>
      </c>
      <c r="T244" s="22">
        <v>2</v>
      </c>
      <c r="U244" s="22">
        <v>19</v>
      </c>
      <c r="V244" s="22"/>
      <c r="W244" s="22"/>
      <c r="X244" s="33"/>
      <c r="Y244" s="112">
        <v>0.374</v>
      </c>
      <c r="Z244" s="22"/>
      <c r="AB244" s="19"/>
      <c r="AC244" s="19"/>
      <c r="AD244" s="19"/>
      <c r="AE244" s="19"/>
      <c r="AF244" s="19"/>
      <c r="AG244" s="19"/>
      <c r="AH244" s="19"/>
      <c r="AI244" s="19"/>
      <c r="AJ244" s="19"/>
    </row>
    <row r="245" spans="1:36" x14ac:dyDescent="0.3">
      <c r="A245" s="421">
        <v>240</v>
      </c>
      <c r="B245" s="417">
        <v>2768</v>
      </c>
      <c r="C245" s="134" t="s">
        <v>2513</v>
      </c>
      <c r="D245" s="84">
        <v>2011</v>
      </c>
      <c r="E245" s="41">
        <v>5</v>
      </c>
      <c r="F245" s="21" t="s">
        <v>1353</v>
      </c>
      <c r="G245" s="21" t="s">
        <v>1606</v>
      </c>
      <c r="H245" s="21" t="s">
        <v>1384</v>
      </c>
      <c r="I245" s="47"/>
      <c r="J245" s="168">
        <v>2</v>
      </c>
      <c r="K245" s="168">
        <v>1</v>
      </c>
      <c r="L245" s="168"/>
      <c r="M245" s="34" t="s">
        <v>1513</v>
      </c>
      <c r="N245" s="21">
        <v>5</v>
      </c>
      <c r="O245" s="21">
        <v>19</v>
      </c>
      <c r="P245" s="21"/>
      <c r="Q245" s="21"/>
      <c r="R245" s="24"/>
      <c r="S245" s="34" t="s">
        <v>2516</v>
      </c>
      <c r="T245" s="21">
        <v>2</v>
      </c>
      <c r="U245" s="21">
        <v>19</v>
      </c>
      <c r="V245" s="21"/>
      <c r="W245" s="21"/>
      <c r="X245" s="24"/>
      <c r="Y245" s="305">
        <v>0.18099999999999999</v>
      </c>
      <c r="Z245" s="21"/>
      <c r="AB245" s="19"/>
      <c r="AC245" s="19"/>
      <c r="AD245" s="19"/>
      <c r="AE245" s="19"/>
      <c r="AF245" s="19"/>
      <c r="AG245" s="19"/>
      <c r="AH245" s="19"/>
      <c r="AI245" s="19"/>
      <c r="AJ245" s="19"/>
    </row>
    <row r="246" spans="1:36" x14ac:dyDescent="0.3">
      <c r="A246" s="421">
        <v>241</v>
      </c>
      <c r="B246" s="419">
        <v>2768</v>
      </c>
      <c r="C246" s="194" t="s">
        <v>2513</v>
      </c>
      <c r="D246" s="195">
        <v>2011</v>
      </c>
      <c r="E246" s="147">
        <v>5</v>
      </c>
      <c r="F246" s="137" t="s">
        <v>1353</v>
      </c>
      <c r="G246" s="137" t="s">
        <v>1606</v>
      </c>
      <c r="H246" s="137" t="s">
        <v>1746</v>
      </c>
      <c r="I246" s="151"/>
      <c r="J246" s="233">
        <v>2</v>
      </c>
      <c r="K246" s="234">
        <v>1</v>
      </c>
      <c r="L246" s="234"/>
      <c r="M246" s="124" t="s">
        <v>1513</v>
      </c>
      <c r="N246" s="137">
        <v>6</v>
      </c>
      <c r="O246" s="137">
        <v>19</v>
      </c>
      <c r="P246" s="137"/>
      <c r="Q246" s="137"/>
      <c r="R246" s="148"/>
      <c r="S246" s="124" t="s">
        <v>2516</v>
      </c>
      <c r="T246" s="137">
        <v>4</v>
      </c>
      <c r="U246" s="137">
        <v>19</v>
      </c>
      <c r="V246" s="137"/>
      <c r="W246" s="137"/>
      <c r="X246" s="148"/>
      <c r="Y246" s="452">
        <v>0.45600000000000002</v>
      </c>
      <c r="Z246" s="137"/>
      <c r="AB246" s="19"/>
      <c r="AC246" s="19"/>
      <c r="AD246" s="19"/>
      <c r="AE246" s="19"/>
      <c r="AF246" s="19"/>
      <c r="AG246" s="19"/>
      <c r="AH246" s="19"/>
      <c r="AI246" s="19"/>
      <c r="AJ246" s="19"/>
    </row>
    <row r="247" spans="1:36" x14ac:dyDescent="0.3">
      <c r="A247" s="421">
        <v>242</v>
      </c>
      <c r="B247" s="417">
        <v>2768</v>
      </c>
      <c r="C247" s="134" t="s">
        <v>2236</v>
      </c>
      <c r="D247" s="84">
        <v>2011</v>
      </c>
      <c r="E247" s="41">
        <v>5</v>
      </c>
      <c r="F247" s="21" t="s">
        <v>2518</v>
      </c>
      <c r="G247" s="21" t="s">
        <v>1606</v>
      </c>
      <c r="H247" s="21"/>
      <c r="I247" s="47"/>
      <c r="J247" s="230">
        <v>2</v>
      </c>
      <c r="K247" s="168">
        <v>3</v>
      </c>
      <c r="L247" s="168"/>
      <c r="M247" s="34" t="s">
        <v>1513</v>
      </c>
      <c r="N247" s="21">
        <v>0</v>
      </c>
      <c r="O247" s="21">
        <v>19</v>
      </c>
      <c r="P247" s="21"/>
      <c r="Q247" s="21"/>
      <c r="R247" s="24"/>
      <c r="S247" s="34" t="s">
        <v>2516</v>
      </c>
      <c r="T247" s="21" t="s">
        <v>708</v>
      </c>
      <c r="U247" s="21">
        <v>19</v>
      </c>
      <c r="V247" s="21"/>
      <c r="W247" s="21"/>
      <c r="X247" s="24"/>
      <c r="Y247" s="127" t="s">
        <v>812</v>
      </c>
      <c r="Z247" s="21"/>
      <c r="AB247" s="19"/>
      <c r="AC247" s="19"/>
      <c r="AD247" s="19"/>
      <c r="AE247" s="19"/>
      <c r="AF247" s="19"/>
      <c r="AG247" s="19"/>
      <c r="AH247" s="19"/>
      <c r="AI247" s="19"/>
      <c r="AJ247" s="19"/>
    </row>
    <row r="248" spans="1:36" ht="17.25" thickBot="1" x14ac:dyDescent="0.35">
      <c r="A248" s="421">
        <v>243</v>
      </c>
      <c r="B248" s="418">
        <v>2768</v>
      </c>
      <c r="C248" s="27" t="s">
        <v>2513</v>
      </c>
      <c r="D248" s="28">
        <v>2011</v>
      </c>
      <c r="E248" s="52">
        <v>5</v>
      </c>
      <c r="F248" s="96" t="s">
        <v>2519</v>
      </c>
      <c r="G248" s="29" t="s">
        <v>1606</v>
      </c>
      <c r="H248" s="29"/>
      <c r="I248" s="53"/>
      <c r="J248" s="231">
        <v>2</v>
      </c>
      <c r="K248" s="228">
        <v>3</v>
      </c>
      <c r="L248" s="228"/>
      <c r="M248" s="36" t="s">
        <v>1513</v>
      </c>
      <c r="N248" s="29">
        <v>0</v>
      </c>
      <c r="O248" s="29">
        <v>19</v>
      </c>
      <c r="P248" s="29"/>
      <c r="Q248" s="29"/>
      <c r="R248" s="30"/>
      <c r="S248" s="36" t="s">
        <v>2516</v>
      </c>
      <c r="T248" s="29">
        <v>1</v>
      </c>
      <c r="U248" s="29">
        <v>19</v>
      </c>
      <c r="V248" s="29"/>
      <c r="W248" s="29"/>
      <c r="X248" s="30"/>
      <c r="Y248" s="133" t="s">
        <v>812</v>
      </c>
      <c r="Z248" s="29"/>
      <c r="AB248" s="19"/>
      <c r="AC248" s="19"/>
      <c r="AD248" s="19"/>
      <c r="AE248" s="19"/>
      <c r="AF248" s="19"/>
      <c r="AG248" s="19"/>
      <c r="AH248" s="19"/>
      <c r="AI248" s="19"/>
      <c r="AJ248" s="19"/>
    </row>
    <row r="249" spans="1:36" x14ac:dyDescent="0.3">
      <c r="A249" s="421">
        <v>244</v>
      </c>
      <c r="B249" s="48">
        <v>410</v>
      </c>
      <c r="C249" s="90" t="s">
        <v>2520</v>
      </c>
      <c r="D249" s="91">
        <v>2018</v>
      </c>
      <c r="E249" s="20">
        <v>6</v>
      </c>
      <c r="F249" s="290" t="s">
        <v>2521</v>
      </c>
      <c r="G249" s="22" t="s">
        <v>1606</v>
      </c>
      <c r="H249" s="22"/>
      <c r="I249" s="22"/>
      <c r="J249" s="85">
        <v>2</v>
      </c>
      <c r="K249" s="85">
        <v>1</v>
      </c>
      <c r="L249" s="85"/>
      <c r="M249" s="23" t="s">
        <v>1513</v>
      </c>
      <c r="N249" s="22">
        <v>34</v>
      </c>
      <c r="O249" s="22">
        <v>50</v>
      </c>
      <c r="P249" s="22"/>
      <c r="Q249" s="22"/>
      <c r="R249" s="33"/>
      <c r="S249" s="23" t="s">
        <v>2522</v>
      </c>
      <c r="T249" s="22">
        <v>37</v>
      </c>
      <c r="U249" s="22">
        <v>50</v>
      </c>
      <c r="V249" s="22"/>
      <c r="W249" s="22"/>
      <c r="X249" s="33"/>
      <c r="Y249" s="142">
        <v>0.74099999999999999</v>
      </c>
      <c r="Z249" s="22"/>
      <c r="AB249" s="19"/>
      <c r="AC249" s="19"/>
      <c r="AD249" s="19"/>
      <c r="AE249" s="19"/>
      <c r="AF249" s="19"/>
      <c r="AG249" s="19"/>
      <c r="AH249" s="19"/>
      <c r="AI249" s="19"/>
      <c r="AJ249" s="19"/>
    </row>
    <row r="250" spans="1:36" x14ac:dyDescent="0.3">
      <c r="A250" s="421">
        <v>245</v>
      </c>
      <c r="B250" s="48">
        <v>410</v>
      </c>
      <c r="C250" s="90" t="s">
        <v>1925</v>
      </c>
      <c r="D250" s="91">
        <v>2018</v>
      </c>
      <c r="E250" s="20">
        <v>6</v>
      </c>
      <c r="F250" s="290" t="s">
        <v>2523</v>
      </c>
      <c r="G250" s="22" t="s">
        <v>1606</v>
      </c>
      <c r="H250" s="22"/>
      <c r="I250" s="22"/>
      <c r="J250" s="85">
        <v>2</v>
      </c>
      <c r="K250" s="85">
        <v>1</v>
      </c>
      <c r="L250" s="85"/>
      <c r="M250" s="23" t="s">
        <v>1513</v>
      </c>
      <c r="N250" s="22">
        <v>11</v>
      </c>
      <c r="O250" s="22">
        <v>50</v>
      </c>
      <c r="P250" s="22"/>
      <c r="Q250" s="22"/>
      <c r="R250" s="33"/>
      <c r="S250" s="34" t="s">
        <v>2522</v>
      </c>
      <c r="T250" s="22">
        <v>8</v>
      </c>
      <c r="U250" s="22">
        <v>50</v>
      </c>
      <c r="V250" s="22"/>
      <c r="W250" s="22"/>
      <c r="X250" s="33"/>
      <c r="Y250" s="142"/>
      <c r="Z250" s="22"/>
      <c r="AB250" s="19"/>
      <c r="AC250" s="19"/>
      <c r="AD250" s="19"/>
      <c r="AE250" s="19"/>
      <c r="AF250" s="19"/>
      <c r="AG250" s="19"/>
      <c r="AH250" s="19"/>
      <c r="AI250" s="19"/>
      <c r="AJ250" s="19"/>
    </row>
    <row r="251" spans="1:36" ht="17.25" thickBot="1" x14ac:dyDescent="0.35">
      <c r="A251" s="421">
        <v>246</v>
      </c>
      <c r="B251" s="64">
        <v>410</v>
      </c>
      <c r="C251" s="93" t="s">
        <v>1925</v>
      </c>
      <c r="D251" s="94">
        <v>2018</v>
      </c>
      <c r="E251" s="62">
        <v>6</v>
      </c>
      <c r="F251" s="453" t="s">
        <v>2524</v>
      </c>
      <c r="G251" s="65" t="s">
        <v>1606</v>
      </c>
      <c r="H251" s="65"/>
      <c r="I251" s="65"/>
      <c r="J251" s="87">
        <v>2</v>
      </c>
      <c r="K251" s="87">
        <v>1</v>
      </c>
      <c r="L251" s="87"/>
      <c r="M251" s="66" t="s">
        <v>1513</v>
      </c>
      <c r="N251" s="65">
        <v>5</v>
      </c>
      <c r="O251" s="65">
        <v>50</v>
      </c>
      <c r="P251" s="65"/>
      <c r="Q251" s="65"/>
      <c r="R251" s="67"/>
      <c r="S251" s="36" t="s">
        <v>2522</v>
      </c>
      <c r="T251" s="65">
        <v>5</v>
      </c>
      <c r="U251" s="65">
        <v>50</v>
      </c>
      <c r="V251" s="65"/>
      <c r="W251" s="65"/>
      <c r="X251" s="67"/>
      <c r="Y251" s="143"/>
      <c r="Z251" s="65"/>
      <c r="AB251" s="19"/>
      <c r="AC251" s="19"/>
      <c r="AD251" s="19"/>
      <c r="AE251" s="19"/>
      <c r="AF251" s="19"/>
      <c r="AG251" s="19"/>
      <c r="AH251" s="19"/>
      <c r="AI251" s="19"/>
      <c r="AJ251" s="19"/>
    </row>
    <row r="252" spans="1:36" x14ac:dyDescent="0.3">
      <c r="A252" s="421">
        <v>247</v>
      </c>
      <c r="B252" s="48">
        <v>410</v>
      </c>
      <c r="C252" s="90" t="s">
        <v>1925</v>
      </c>
      <c r="D252" s="91">
        <v>2018</v>
      </c>
      <c r="E252" s="20">
        <v>6</v>
      </c>
      <c r="F252" s="22" t="s">
        <v>2525</v>
      </c>
      <c r="G252" s="22" t="s">
        <v>1606</v>
      </c>
      <c r="H252" s="22"/>
      <c r="I252" s="22"/>
      <c r="J252" s="85">
        <v>1</v>
      </c>
      <c r="K252" s="85">
        <v>1</v>
      </c>
      <c r="L252" s="85"/>
      <c r="M252" s="23" t="s">
        <v>1513</v>
      </c>
      <c r="N252" s="22">
        <v>1</v>
      </c>
      <c r="O252" s="22">
        <v>50</v>
      </c>
      <c r="P252" s="22"/>
      <c r="Q252" s="22"/>
      <c r="R252" s="33"/>
      <c r="S252" s="23" t="s">
        <v>2522</v>
      </c>
      <c r="T252" s="22">
        <v>0</v>
      </c>
      <c r="U252" s="22">
        <v>50</v>
      </c>
      <c r="V252" s="22"/>
      <c r="W252" s="22"/>
      <c r="X252" s="33"/>
      <c r="Y252" s="142">
        <v>1</v>
      </c>
      <c r="Z252" s="22"/>
      <c r="AB252" s="19"/>
      <c r="AC252" s="19"/>
      <c r="AD252" s="19"/>
      <c r="AE252" s="19"/>
      <c r="AF252" s="19"/>
      <c r="AG252" s="19"/>
      <c r="AH252" s="19"/>
      <c r="AI252" s="19"/>
      <c r="AJ252" s="19"/>
    </row>
    <row r="253" spans="1:36" x14ac:dyDescent="0.3">
      <c r="A253" s="421">
        <v>248</v>
      </c>
      <c r="B253" s="48">
        <v>2535</v>
      </c>
      <c r="C253" s="90" t="s">
        <v>2526</v>
      </c>
      <c r="D253" s="91">
        <v>2017</v>
      </c>
      <c r="E253" s="20">
        <v>4</v>
      </c>
      <c r="F253" s="22" t="s">
        <v>2527</v>
      </c>
      <c r="G253" s="22" t="s">
        <v>1606</v>
      </c>
      <c r="H253" s="22" t="s">
        <v>1746</v>
      </c>
      <c r="I253" s="22"/>
      <c r="J253" s="85">
        <v>1</v>
      </c>
      <c r="K253" s="85">
        <v>1</v>
      </c>
      <c r="L253" s="85"/>
      <c r="M253" s="23" t="s">
        <v>1513</v>
      </c>
      <c r="N253" s="22">
        <v>2</v>
      </c>
      <c r="O253" s="22">
        <v>25</v>
      </c>
      <c r="P253" s="22"/>
      <c r="Q253" s="22"/>
      <c r="R253" s="33"/>
      <c r="S253" s="23" t="s">
        <v>2528</v>
      </c>
      <c r="T253" s="22">
        <v>1</v>
      </c>
      <c r="U253" s="22">
        <v>25</v>
      </c>
      <c r="V253" s="22"/>
      <c r="W253" s="22"/>
      <c r="X253" s="33"/>
      <c r="Y253" s="142">
        <v>1</v>
      </c>
      <c r="Z253" s="22"/>
      <c r="AB253" s="19"/>
      <c r="AC253" s="19"/>
      <c r="AD253" s="19"/>
      <c r="AE253" s="19"/>
      <c r="AF253" s="19"/>
      <c r="AG253" s="19"/>
      <c r="AH253" s="19"/>
      <c r="AI253" s="19"/>
      <c r="AJ253" s="19"/>
    </row>
    <row r="254" spans="1:36" x14ac:dyDescent="0.3">
      <c r="A254" s="421">
        <v>249</v>
      </c>
      <c r="B254" s="48">
        <v>2535</v>
      </c>
      <c r="C254" s="90" t="s">
        <v>1950</v>
      </c>
      <c r="D254" s="91">
        <v>2017</v>
      </c>
      <c r="E254" s="20">
        <v>4</v>
      </c>
      <c r="F254" s="176" t="s">
        <v>2529</v>
      </c>
      <c r="G254" s="22" t="s">
        <v>2530</v>
      </c>
      <c r="H254" s="22" t="s">
        <v>1746</v>
      </c>
      <c r="I254" s="22" t="s">
        <v>1544</v>
      </c>
      <c r="J254" s="85" t="s">
        <v>708</v>
      </c>
      <c r="K254" s="85"/>
      <c r="L254" s="85">
        <v>0</v>
      </c>
      <c r="M254" s="23" t="s">
        <v>1513</v>
      </c>
      <c r="N254" s="22" t="s">
        <v>812</v>
      </c>
      <c r="O254" s="22">
        <v>25</v>
      </c>
      <c r="P254" s="22"/>
      <c r="Q254" s="22"/>
      <c r="R254" s="33"/>
      <c r="S254" s="23" t="s">
        <v>2528</v>
      </c>
      <c r="T254" s="22" t="s">
        <v>812</v>
      </c>
      <c r="U254" s="22">
        <v>25</v>
      </c>
      <c r="V254" s="22"/>
      <c r="W254" s="22"/>
      <c r="X254" s="33"/>
      <c r="Y254" s="142" t="s">
        <v>812</v>
      </c>
      <c r="Z254" s="22"/>
      <c r="AB254" s="19"/>
      <c r="AC254" s="19"/>
      <c r="AD254" s="19"/>
      <c r="AE254" s="19"/>
      <c r="AF254" s="19"/>
      <c r="AG254" s="19"/>
      <c r="AH254" s="19"/>
      <c r="AI254" s="19"/>
      <c r="AJ254" s="19"/>
    </row>
    <row r="255" spans="1:36" x14ac:dyDescent="0.3">
      <c r="A255" s="421">
        <v>250</v>
      </c>
      <c r="B255" s="48">
        <v>2535</v>
      </c>
      <c r="C255" s="90" t="s">
        <v>1950</v>
      </c>
      <c r="D255" s="91">
        <v>2017</v>
      </c>
      <c r="E255" s="20">
        <v>4</v>
      </c>
      <c r="F255" s="22" t="s">
        <v>1064</v>
      </c>
      <c r="G255" s="22" t="s">
        <v>1606</v>
      </c>
      <c r="H255" s="225" t="s">
        <v>2468</v>
      </c>
      <c r="I255" s="22"/>
      <c r="J255" s="85">
        <v>2</v>
      </c>
      <c r="K255" s="85">
        <v>6</v>
      </c>
      <c r="L255" s="85"/>
      <c r="M255" s="23" t="s">
        <v>1513</v>
      </c>
      <c r="N255" s="22">
        <v>4</v>
      </c>
      <c r="O255" s="22">
        <v>25</v>
      </c>
      <c r="P255" s="22"/>
      <c r="Q255" s="22"/>
      <c r="R255" s="33"/>
      <c r="S255" s="23" t="s">
        <v>2528</v>
      </c>
      <c r="T255" s="22">
        <v>0</v>
      </c>
      <c r="U255" s="22">
        <v>25</v>
      </c>
      <c r="V255" s="22"/>
      <c r="W255" s="22"/>
      <c r="X255" s="33"/>
      <c r="Y255" s="142">
        <v>0.11</v>
      </c>
      <c r="Z255" s="22"/>
      <c r="AB255" s="19"/>
      <c r="AC255" s="19"/>
      <c r="AD255" s="19"/>
      <c r="AE255" s="19"/>
      <c r="AF255" s="19"/>
      <c r="AG255" s="19"/>
      <c r="AH255" s="19"/>
      <c r="AI255" s="19"/>
      <c r="AJ255" s="19"/>
    </row>
    <row r="256" spans="1:36" x14ac:dyDescent="0.3">
      <c r="A256" s="421">
        <v>251</v>
      </c>
      <c r="B256" s="48">
        <v>2535</v>
      </c>
      <c r="C256" s="90" t="s">
        <v>1950</v>
      </c>
      <c r="D256" s="91">
        <v>2017</v>
      </c>
      <c r="E256" s="20">
        <v>4</v>
      </c>
      <c r="F256" s="22" t="s">
        <v>1066</v>
      </c>
      <c r="G256" s="22" t="s">
        <v>1606</v>
      </c>
      <c r="H256" s="225" t="s">
        <v>2468</v>
      </c>
      <c r="I256" s="22"/>
      <c r="J256" s="85">
        <v>2</v>
      </c>
      <c r="K256" s="85">
        <v>6</v>
      </c>
      <c r="L256" s="85"/>
      <c r="M256" s="23" t="s">
        <v>1513</v>
      </c>
      <c r="N256" s="22">
        <v>17</v>
      </c>
      <c r="O256" s="22">
        <v>25</v>
      </c>
      <c r="P256" s="22"/>
      <c r="Q256" s="22"/>
      <c r="R256" s="33"/>
      <c r="S256" s="23" t="s">
        <v>2528</v>
      </c>
      <c r="T256" s="22">
        <v>4</v>
      </c>
      <c r="U256" s="22">
        <v>25</v>
      </c>
      <c r="V256" s="22"/>
      <c r="W256" s="22"/>
      <c r="X256" s="33"/>
      <c r="Y256" s="113">
        <v>4.0000000000000002E-4</v>
      </c>
      <c r="Z256" s="22"/>
      <c r="AB256" s="19"/>
      <c r="AC256" s="19"/>
      <c r="AD256" s="19"/>
      <c r="AE256" s="19"/>
      <c r="AF256" s="19"/>
      <c r="AG256" s="19"/>
      <c r="AH256" s="19"/>
      <c r="AI256" s="19"/>
      <c r="AJ256" s="19"/>
    </row>
    <row r="257" spans="1:36" x14ac:dyDescent="0.3">
      <c r="A257" s="421">
        <v>252</v>
      </c>
      <c r="B257" s="48">
        <v>2535</v>
      </c>
      <c r="C257" s="90" t="s">
        <v>1950</v>
      </c>
      <c r="D257" s="91">
        <v>2017</v>
      </c>
      <c r="E257" s="20">
        <v>4</v>
      </c>
      <c r="F257" s="22" t="s">
        <v>2531</v>
      </c>
      <c r="G257" s="22" t="s">
        <v>1606</v>
      </c>
      <c r="H257" s="22" t="s">
        <v>1746</v>
      </c>
      <c r="I257" s="22"/>
      <c r="J257" s="85">
        <v>2</v>
      </c>
      <c r="K257" s="85">
        <v>7</v>
      </c>
      <c r="L257" s="85"/>
      <c r="M257" s="23" t="s">
        <v>1513</v>
      </c>
      <c r="N257" s="22">
        <v>1</v>
      </c>
      <c r="O257" s="22">
        <v>25</v>
      </c>
      <c r="P257" s="22"/>
      <c r="Q257" s="22"/>
      <c r="R257" s="33"/>
      <c r="S257" s="23" t="s">
        <v>2528</v>
      </c>
      <c r="T257" s="22">
        <v>0</v>
      </c>
      <c r="U257" s="22">
        <v>25</v>
      </c>
      <c r="V257" s="22"/>
      <c r="W257" s="22"/>
      <c r="X257" s="33"/>
      <c r="Y257" s="142">
        <v>1</v>
      </c>
      <c r="Z257" s="22"/>
      <c r="AB257" s="19"/>
      <c r="AC257" s="19"/>
      <c r="AD257" s="19"/>
      <c r="AE257" s="19"/>
      <c r="AF257" s="19"/>
      <c r="AG257" s="19"/>
      <c r="AH257" s="19"/>
      <c r="AI257" s="19"/>
      <c r="AJ257" s="19"/>
    </row>
    <row r="258" spans="1:36" x14ac:dyDescent="0.3">
      <c r="A258" s="421">
        <v>253</v>
      </c>
      <c r="B258" s="48">
        <v>2535</v>
      </c>
      <c r="C258" s="90" t="s">
        <v>1950</v>
      </c>
      <c r="D258" s="91">
        <v>2017</v>
      </c>
      <c r="E258" s="20">
        <v>4</v>
      </c>
      <c r="F258" s="22" t="s">
        <v>918</v>
      </c>
      <c r="G258" s="22" t="s">
        <v>1606</v>
      </c>
      <c r="H258" s="22" t="s">
        <v>1746</v>
      </c>
      <c r="I258" s="22" t="s">
        <v>2532</v>
      </c>
      <c r="J258" s="85">
        <v>2</v>
      </c>
      <c r="K258" s="85">
        <v>2</v>
      </c>
      <c r="L258" s="85"/>
      <c r="M258" s="23" t="s">
        <v>1513</v>
      </c>
      <c r="N258" s="22">
        <v>2</v>
      </c>
      <c r="O258" s="22">
        <v>25</v>
      </c>
      <c r="P258" s="22"/>
      <c r="Q258" s="22"/>
      <c r="R258" s="33"/>
      <c r="S258" s="23" t="s">
        <v>2528</v>
      </c>
      <c r="T258" s="22">
        <v>0</v>
      </c>
      <c r="U258" s="22">
        <v>25</v>
      </c>
      <c r="V258" s="22"/>
      <c r="W258" s="22"/>
      <c r="X258" s="33"/>
      <c r="Y258" s="142">
        <v>0.49</v>
      </c>
      <c r="Z258" s="22"/>
      <c r="AB258" s="19"/>
      <c r="AC258" s="19"/>
      <c r="AD258" s="19"/>
      <c r="AE258" s="19"/>
      <c r="AF258" s="19"/>
      <c r="AG258" s="19"/>
      <c r="AH258" s="19"/>
      <c r="AI258" s="19"/>
      <c r="AJ258" s="19"/>
    </row>
    <row r="259" spans="1:36" ht="17.25" thickBot="1" x14ac:dyDescent="0.35">
      <c r="A259" s="421">
        <v>254</v>
      </c>
      <c r="B259" s="64">
        <v>2535</v>
      </c>
      <c r="C259" s="93" t="s">
        <v>2526</v>
      </c>
      <c r="D259" s="94">
        <v>2017</v>
      </c>
      <c r="E259" s="62">
        <v>4</v>
      </c>
      <c r="F259" s="65" t="s">
        <v>715</v>
      </c>
      <c r="G259" s="65" t="s">
        <v>1606</v>
      </c>
      <c r="H259" s="65" t="s">
        <v>1746</v>
      </c>
      <c r="I259" s="65"/>
      <c r="J259" s="87">
        <v>2</v>
      </c>
      <c r="K259" s="87">
        <v>1</v>
      </c>
      <c r="L259" s="87"/>
      <c r="M259" s="66" t="s">
        <v>1513</v>
      </c>
      <c r="N259" s="65">
        <v>7</v>
      </c>
      <c r="O259" s="65">
        <v>25</v>
      </c>
      <c r="P259" s="226"/>
      <c r="Q259" s="65"/>
      <c r="R259" s="67"/>
      <c r="S259" s="66" t="s">
        <v>2528</v>
      </c>
      <c r="T259" s="65">
        <v>2</v>
      </c>
      <c r="U259" s="65">
        <v>25</v>
      </c>
      <c r="V259" s="65"/>
      <c r="W259" s="65"/>
      <c r="X259" s="67"/>
      <c r="Y259" s="173">
        <v>0.13800000000000001</v>
      </c>
      <c r="Z259" s="65"/>
      <c r="AB259" s="19"/>
      <c r="AC259" s="19"/>
      <c r="AD259" s="19"/>
      <c r="AE259" s="19"/>
      <c r="AF259" s="19"/>
      <c r="AG259" s="19"/>
      <c r="AH259" s="19"/>
      <c r="AI259" s="19"/>
      <c r="AJ259" s="19"/>
    </row>
    <row r="260" spans="1:36" x14ac:dyDescent="0.3">
      <c r="A260" s="421">
        <v>255</v>
      </c>
      <c r="B260" s="48">
        <v>2535</v>
      </c>
      <c r="C260" s="90" t="s">
        <v>1950</v>
      </c>
      <c r="D260" s="91">
        <v>2017</v>
      </c>
      <c r="E260" s="20">
        <v>4</v>
      </c>
      <c r="F260" s="22" t="s">
        <v>2533</v>
      </c>
      <c r="G260" s="22" t="s">
        <v>1606</v>
      </c>
      <c r="H260" s="22" t="s">
        <v>1746</v>
      </c>
      <c r="I260" s="22"/>
      <c r="J260" s="85">
        <v>2</v>
      </c>
      <c r="K260" s="85">
        <v>3</v>
      </c>
      <c r="L260" s="85"/>
      <c r="M260" s="23" t="s">
        <v>1513</v>
      </c>
      <c r="N260" s="22">
        <v>2</v>
      </c>
      <c r="O260" s="22">
        <v>25</v>
      </c>
      <c r="P260" s="22"/>
      <c r="Q260" s="22"/>
      <c r="R260" s="18"/>
      <c r="S260" s="69" t="s">
        <v>2528</v>
      </c>
      <c r="T260" s="22">
        <v>0</v>
      </c>
      <c r="U260" s="22">
        <v>25</v>
      </c>
      <c r="V260" s="22"/>
      <c r="W260" s="22"/>
      <c r="X260" s="33"/>
      <c r="Y260" s="112">
        <v>0.48299999999999998</v>
      </c>
      <c r="Z260" s="22"/>
      <c r="AB260" s="19"/>
      <c r="AC260" s="19"/>
      <c r="AD260" s="19"/>
      <c r="AE260" s="19"/>
      <c r="AF260" s="19"/>
      <c r="AG260" s="19"/>
      <c r="AH260" s="19"/>
      <c r="AI260" s="19"/>
      <c r="AJ260" s="19"/>
    </row>
    <row r="261" spans="1:36" x14ac:dyDescent="0.3">
      <c r="A261" s="421">
        <v>256</v>
      </c>
      <c r="B261" s="48">
        <v>1924</v>
      </c>
      <c r="C261" s="42" t="s">
        <v>2095</v>
      </c>
      <c r="D261" s="91">
        <v>2015</v>
      </c>
      <c r="E261" s="20">
        <v>4</v>
      </c>
      <c r="F261" s="103" t="s">
        <v>2534</v>
      </c>
      <c r="G261" s="22" t="s">
        <v>1606</v>
      </c>
      <c r="H261" s="22"/>
      <c r="I261" s="25" t="s">
        <v>2535</v>
      </c>
      <c r="J261" s="104">
        <v>1</v>
      </c>
      <c r="K261" s="104">
        <v>0</v>
      </c>
      <c r="L261" s="104"/>
      <c r="M261" s="23" t="s">
        <v>2536</v>
      </c>
      <c r="N261" s="22">
        <v>1</v>
      </c>
      <c r="O261" s="22">
        <v>14</v>
      </c>
      <c r="P261" s="22"/>
      <c r="Q261" s="22"/>
      <c r="R261" s="33"/>
      <c r="S261" s="23" t="s">
        <v>2537</v>
      </c>
      <c r="T261" s="22">
        <v>1</v>
      </c>
      <c r="U261" s="22">
        <v>11</v>
      </c>
      <c r="V261" s="22"/>
      <c r="W261" s="22"/>
      <c r="X261" s="33"/>
      <c r="Y261" s="142" t="s">
        <v>812</v>
      </c>
      <c r="Z261" s="39"/>
      <c r="AB261" s="19"/>
      <c r="AC261" s="19"/>
      <c r="AD261" s="19"/>
      <c r="AE261" s="19"/>
      <c r="AF261" s="19"/>
      <c r="AG261" s="19"/>
      <c r="AH261" s="19"/>
      <c r="AI261" s="19"/>
      <c r="AJ261" s="19"/>
    </row>
    <row r="262" spans="1:36" x14ac:dyDescent="0.3">
      <c r="A262" s="421">
        <v>257</v>
      </c>
      <c r="B262" s="48">
        <v>1924</v>
      </c>
      <c r="C262" s="42" t="s">
        <v>2095</v>
      </c>
      <c r="D262" s="91">
        <v>2015</v>
      </c>
      <c r="E262" s="20">
        <v>4</v>
      </c>
      <c r="F262" s="22" t="s">
        <v>2538</v>
      </c>
      <c r="G262" s="22" t="s">
        <v>1606</v>
      </c>
      <c r="H262" s="22"/>
      <c r="I262" s="25"/>
      <c r="J262" s="104">
        <v>1</v>
      </c>
      <c r="K262" s="104">
        <v>0</v>
      </c>
      <c r="L262" s="104"/>
      <c r="M262" s="23" t="s">
        <v>2536</v>
      </c>
      <c r="N262" s="22">
        <v>0</v>
      </c>
      <c r="O262" s="22">
        <v>14</v>
      </c>
      <c r="P262" s="22"/>
      <c r="Q262" s="22"/>
      <c r="R262" s="33"/>
      <c r="S262" s="23" t="s">
        <v>2537</v>
      </c>
      <c r="T262" s="22">
        <v>0</v>
      </c>
      <c r="U262" s="22">
        <v>11</v>
      </c>
      <c r="V262" s="22"/>
      <c r="W262" s="22"/>
      <c r="X262" s="33"/>
      <c r="Y262" s="142" t="s">
        <v>812</v>
      </c>
      <c r="Z262" s="39"/>
      <c r="AB262" s="19"/>
      <c r="AC262" s="19"/>
      <c r="AD262" s="19"/>
      <c r="AE262" s="19"/>
      <c r="AF262" s="19"/>
      <c r="AG262" s="19"/>
      <c r="AH262" s="19"/>
      <c r="AI262" s="19"/>
      <c r="AJ262" s="19"/>
    </row>
    <row r="263" spans="1:36" x14ac:dyDescent="0.3">
      <c r="A263" s="421">
        <v>258</v>
      </c>
      <c r="B263" s="48">
        <v>1924</v>
      </c>
      <c r="C263" s="42" t="s">
        <v>2095</v>
      </c>
      <c r="D263" s="91">
        <v>2015</v>
      </c>
      <c r="E263" s="20">
        <v>4</v>
      </c>
      <c r="F263" s="22" t="s">
        <v>2363</v>
      </c>
      <c r="G263" s="22" t="s">
        <v>1606</v>
      </c>
      <c r="H263" s="22"/>
      <c r="I263" s="25"/>
      <c r="J263" s="104">
        <v>1</v>
      </c>
      <c r="K263" s="104">
        <v>0</v>
      </c>
      <c r="L263" s="104"/>
      <c r="M263" s="23" t="s">
        <v>2536</v>
      </c>
      <c r="N263" s="22">
        <v>0</v>
      </c>
      <c r="O263" s="22">
        <v>14</v>
      </c>
      <c r="P263" s="22"/>
      <c r="Q263" s="22"/>
      <c r="R263" s="33"/>
      <c r="S263" s="34" t="s">
        <v>2537</v>
      </c>
      <c r="T263" s="22">
        <v>0</v>
      </c>
      <c r="U263" s="22">
        <v>11</v>
      </c>
      <c r="V263" s="22"/>
      <c r="W263" s="22"/>
      <c r="X263" s="33"/>
      <c r="Y263" s="142" t="s">
        <v>812</v>
      </c>
      <c r="Z263" s="22"/>
      <c r="AB263" s="19"/>
      <c r="AC263" s="19"/>
      <c r="AD263" s="19"/>
      <c r="AE263" s="19"/>
      <c r="AF263" s="19"/>
      <c r="AG263" s="19"/>
      <c r="AH263" s="19"/>
      <c r="AI263" s="19"/>
      <c r="AJ263" s="19"/>
    </row>
    <row r="264" spans="1:36" ht="17.25" thickBot="1" x14ac:dyDescent="0.35">
      <c r="A264" s="421">
        <v>259</v>
      </c>
      <c r="B264" s="64">
        <v>1924</v>
      </c>
      <c r="C264" s="161" t="s">
        <v>2095</v>
      </c>
      <c r="D264" s="94">
        <v>2015</v>
      </c>
      <c r="E264" s="62">
        <v>4</v>
      </c>
      <c r="F264" s="65" t="s">
        <v>2539</v>
      </c>
      <c r="G264" s="65" t="s">
        <v>1606</v>
      </c>
      <c r="H264" s="65"/>
      <c r="I264" s="53"/>
      <c r="J264" s="231">
        <v>1</v>
      </c>
      <c r="K264" s="228">
        <v>1</v>
      </c>
      <c r="L264" s="228"/>
      <c r="M264" s="36" t="s">
        <v>2536</v>
      </c>
      <c r="N264" s="65">
        <v>0</v>
      </c>
      <c r="O264" s="65">
        <v>14</v>
      </c>
      <c r="P264" s="65"/>
      <c r="Q264" s="29"/>
      <c r="R264" s="30"/>
      <c r="S264" s="36" t="s">
        <v>2537</v>
      </c>
      <c r="T264" s="29">
        <v>1</v>
      </c>
      <c r="U264" s="29">
        <v>11</v>
      </c>
      <c r="V264" s="29"/>
      <c r="W264" s="29"/>
      <c r="X264" s="30"/>
      <c r="Y264" s="133" t="s">
        <v>812</v>
      </c>
      <c r="Z264" s="65"/>
      <c r="AB264" s="19"/>
      <c r="AC264" s="19"/>
      <c r="AD264" s="19"/>
      <c r="AE264" s="19"/>
      <c r="AF264" s="19"/>
      <c r="AG264" s="19"/>
      <c r="AH264" s="19"/>
      <c r="AI264" s="19"/>
      <c r="AJ264" s="19"/>
    </row>
    <row r="265" spans="1:36" x14ac:dyDescent="0.3">
      <c r="A265" s="421">
        <v>260</v>
      </c>
      <c r="B265" s="48">
        <v>3021</v>
      </c>
      <c r="C265" s="90" t="s">
        <v>2540</v>
      </c>
      <c r="D265" s="90">
        <v>2001</v>
      </c>
      <c r="E265" s="20">
        <v>3</v>
      </c>
      <c r="F265" s="235" t="s">
        <v>2541</v>
      </c>
      <c r="G265" s="22" t="s">
        <v>2504</v>
      </c>
      <c r="H265" s="22"/>
      <c r="I265" s="22"/>
      <c r="J265" s="85">
        <v>1</v>
      </c>
      <c r="K265" s="85">
        <v>4</v>
      </c>
      <c r="L265" s="85"/>
      <c r="M265" s="23" t="s">
        <v>2542</v>
      </c>
      <c r="N265" s="22">
        <v>5</v>
      </c>
      <c r="O265" s="22">
        <v>35</v>
      </c>
      <c r="P265" s="22"/>
      <c r="Q265" s="22"/>
      <c r="R265" s="33"/>
      <c r="S265" s="23" t="s">
        <v>2543</v>
      </c>
      <c r="T265" s="22">
        <v>6</v>
      </c>
      <c r="U265" s="22">
        <v>35</v>
      </c>
      <c r="V265" s="22"/>
      <c r="W265" s="22"/>
      <c r="X265" s="33"/>
      <c r="Y265" s="39" t="s">
        <v>812</v>
      </c>
      <c r="Z265" s="22"/>
    </row>
    <row r="266" spans="1:36" x14ac:dyDescent="0.3">
      <c r="A266" s="421">
        <v>261</v>
      </c>
      <c r="B266" s="48">
        <v>1924</v>
      </c>
      <c r="C266" s="42" t="s">
        <v>2095</v>
      </c>
      <c r="D266" s="91">
        <v>2015</v>
      </c>
      <c r="E266" s="20">
        <v>4</v>
      </c>
      <c r="F266" s="176" t="s">
        <v>2544</v>
      </c>
      <c r="G266" s="22" t="s">
        <v>1606</v>
      </c>
      <c r="H266" s="22"/>
      <c r="I266" s="25"/>
      <c r="J266" s="104" t="s">
        <v>708</v>
      </c>
      <c r="K266" s="104"/>
      <c r="L266" s="104">
        <v>0</v>
      </c>
      <c r="M266" s="23" t="s">
        <v>2536</v>
      </c>
      <c r="N266" s="22">
        <v>0</v>
      </c>
      <c r="O266" s="22">
        <v>14</v>
      </c>
      <c r="P266" s="22"/>
      <c r="Q266" s="22"/>
      <c r="R266" s="33"/>
      <c r="S266" s="23" t="s">
        <v>2537</v>
      </c>
      <c r="T266" s="22">
        <v>0</v>
      </c>
      <c r="U266" s="22">
        <v>11</v>
      </c>
      <c r="V266" s="22"/>
      <c r="W266" s="22"/>
      <c r="X266" s="33"/>
      <c r="Y266" s="142" t="s">
        <v>812</v>
      </c>
      <c r="Z266" s="22"/>
      <c r="AB266" s="19"/>
      <c r="AC266" s="19"/>
      <c r="AD266" s="19"/>
      <c r="AE266" s="19"/>
      <c r="AF266" s="19"/>
      <c r="AG266" s="19"/>
      <c r="AH266" s="19"/>
      <c r="AI266" s="19"/>
      <c r="AJ266" s="19"/>
    </row>
    <row r="267" spans="1:36" x14ac:dyDescent="0.3">
      <c r="A267" s="421">
        <v>262</v>
      </c>
      <c r="B267" s="48">
        <v>3195</v>
      </c>
      <c r="C267" s="90" t="s">
        <v>1512</v>
      </c>
      <c r="D267" s="91">
        <v>2018</v>
      </c>
      <c r="E267" s="20">
        <v>2</v>
      </c>
      <c r="F267" s="21" t="s">
        <v>2545</v>
      </c>
      <c r="G267" s="22" t="s">
        <v>1606</v>
      </c>
      <c r="H267" s="22"/>
      <c r="I267" s="22"/>
      <c r="J267" s="85">
        <v>1</v>
      </c>
      <c r="K267" s="85">
        <v>1</v>
      </c>
      <c r="L267" s="85"/>
      <c r="M267" s="23" t="s">
        <v>1513</v>
      </c>
      <c r="N267" s="22">
        <v>1</v>
      </c>
      <c r="O267" s="22">
        <v>30</v>
      </c>
      <c r="P267" s="22"/>
      <c r="Q267" s="22"/>
      <c r="R267" s="33"/>
      <c r="S267" s="23" t="s">
        <v>2546</v>
      </c>
      <c r="T267" s="22">
        <v>3</v>
      </c>
      <c r="U267" s="22">
        <v>29</v>
      </c>
      <c r="V267" s="22"/>
      <c r="W267" s="22"/>
      <c r="X267" s="33"/>
      <c r="Y267" s="142" t="s">
        <v>2547</v>
      </c>
      <c r="Z267" s="22"/>
      <c r="AB267" s="19"/>
      <c r="AC267" s="19"/>
      <c r="AD267" s="19"/>
      <c r="AE267" s="19"/>
      <c r="AF267" s="19"/>
      <c r="AG267" s="19"/>
      <c r="AH267" s="19"/>
      <c r="AI267" s="19"/>
      <c r="AJ267" s="19"/>
    </row>
    <row r="268" spans="1:36" x14ac:dyDescent="0.3">
      <c r="A268" s="421">
        <v>263</v>
      </c>
      <c r="B268" s="48">
        <v>3195</v>
      </c>
      <c r="C268" s="90" t="s">
        <v>1512</v>
      </c>
      <c r="D268" s="91">
        <v>2018</v>
      </c>
      <c r="E268" s="20">
        <v>2</v>
      </c>
      <c r="F268" s="236" t="s">
        <v>2548</v>
      </c>
      <c r="G268" s="22" t="s">
        <v>1606</v>
      </c>
      <c r="H268" s="22"/>
      <c r="I268" s="25"/>
      <c r="J268" s="85">
        <v>1</v>
      </c>
      <c r="K268" s="85">
        <v>1</v>
      </c>
      <c r="L268" s="85"/>
      <c r="M268" s="23" t="s">
        <v>1513</v>
      </c>
      <c r="N268" s="22">
        <v>16</v>
      </c>
      <c r="O268" s="22">
        <v>30</v>
      </c>
      <c r="P268" s="22"/>
      <c r="Q268" s="22"/>
      <c r="R268" s="33"/>
      <c r="S268" s="23" t="s">
        <v>2546</v>
      </c>
      <c r="T268" s="22">
        <v>22</v>
      </c>
      <c r="U268" s="22">
        <v>29</v>
      </c>
      <c r="V268" s="22"/>
      <c r="W268" s="22"/>
      <c r="X268" s="33"/>
      <c r="Y268" s="39"/>
      <c r="Z268" s="22" t="s">
        <v>2549</v>
      </c>
      <c r="AB268" s="19"/>
      <c r="AC268" s="19"/>
      <c r="AD268" s="19"/>
      <c r="AE268" s="19"/>
      <c r="AF268" s="19"/>
      <c r="AG268" s="19"/>
      <c r="AH268" s="19"/>
      <c r="AI268" s="19"/>
    </row>
    <row r="269" spans="1:36" ht="17.25" thickBot="1" x14ac:dyDescent="0.35">
      <c r="A269" s="421">
        <v>264</v>
      </c>
      <c r="B269" s="64">
        <v>3195</v>
      </c>
      <c r="C269" s="93" t="s">
        <v>1512</v>
      </c>
      <c r="D269" s="94">
        <v>2018</v>
      </c>
      <c r="E269" s="62">
        <v>2</v>
      </c>
      <c r="F269" s="237" t="s">
        <v>2550</v>
      </c>
      <c r="G269" s="454" t="s">
        <v>2551</v>
      </c>
      <c r="H269" s="65" t="s">
        <v>710</v>
      </c>
      <c r="I269" s="86"/>
      <c r="J269" s="87">
        <v>1</v>
      </c>
      <c r="K269" s="87">
        <v>1</v>
      </c>
      <c r="L269" s="87">
        <v>0</v>
      </c>
      <c r="M269" s="66" t="s">
        <v>1513</v>
      </c>
      <c r="N269" s="65"/>
      <c r="O269" s="65"/>
      <c r="P269" s="65" t="s">
        <v>2552</v>
      </c>
      <c r="Q269" s="65" t="s">
        <v>2553</v>
      </c>
      <c r="R269" s="67">
        <v>30</v>
      </c>
      <c r="S269" s="66" t="s">
        <v>2546</v>
      </c>
      <c r="T269" s="65"/>
      <c r="U269" s="65"/>
      <c r="V269" s="65" t="s">
        <v>2554</v>
      </c>
      <c r="W269" s="65" t="s">
        <v>2555</v>
      </c>
      <c r="X269" s="67">
        <v>29</v>
      </c>
      <c r="Y269" s="36"/>
      <c r="Z269" s="65" t="s">
        <v>2549</v>
      </c>
      <c r="AB269" s="19"/>
      <c r="AC269" s="19"/>
      <c r="AD269" s="19"/>
      <c r="AE269" s="19"/>
      <c r="AF269" s="19"/>
      <c r="AG269" s="19"/>
      <c r="AH269" s="19"/>
      <c r="AI269" s="19"/>
    </row>
    <row r="270" spans="1:36" x14ac:dyDescent="0.3">
      <c r="A270" s="421">
        <v>265</v>
      </c>
      <c r="B270" s="48">
        <v>3195</v>
      </c>
      <c r="C270" s="90" t="s">
        <v>1512</v>
      </c>
      <c r="D270" s="91">
        <v>2018</v>
      </c>
      <c r="E270" s="20">
        <v>2</v>
      </c>
      <c r="F270" s="455" t="s">
        <v>2556</v>
      </c>
      <c r="G270" s="22" t="s">
        <v>2557</v>
      </c>
      <c r="H270" s="22"/>
      <c r="I270" s="25"/>
      <c r="J270" s="85" t="s">
        <v>708</v>
      </c>
      <c r="K270" s="85"/>
      <c r="L270" s="85">
        <v>0</v>
      </c>
      <c r="M270" s="23" t="s">
        <v>1513</v>
      </c>
      <c r="N270" s="22"/>
      <c r="O270" s="22"/>
      <c r="P270" s="22" t="s">
        <v>665</v>
      </c>
      <c r="Q270" s="22" t="s">
        <v>665</v>
      </c>
      <c r="R270" s="33">
        <v>30</v>
      </c>
      <c r="S270" s="23" t="s">
        <v>2546</v>
      </c>
      <c r="T270" s="22"/>
      <c r="U270" s="22"/>
      <c r="V270" s="22" t="s">
        <v>665</v>
      </c>
      <c r="W270" s="22" t="s">
        <v>665</v>
      </c>
      <c r="X270" s="33">
        <v>29</v>
      </c>
      <c r="Y270" s="39"/>
      <c r="Z270" s="22"/>
      <c r="AB270" s="19"/>
      <c r="AC270" s="19"/>
      <c r="AD270" s="19"/>
      <c r="AE270" s="19"/>
      <c r="AF270" s="19"/>
      <c r="AG270" s="19"/>
      <c r="AH270" s="19"/>
      <c r="AI270" s="19"/>
      <c r="AJ270" s="19"/>
    </row>
    <row r="271" spans="1:36" x14ac:dyDescent="0.3">
      <c r="A271" s="421">
        <v>266</v>
      </c>
      <c r="B271" s="48">
        <v>3195</v>
      </c>
      <c r="C271" s="90" t="s">
        <v>1512</v>
      </c>
      <c r="D271" s="91">
        <v>2018</v>
      </c>
      <c r="E271" s="20">
        <v>2</v>
      </c>
      <c r="F271" s="22" t="s">
        <v>2558</v>
      </c>
      <c r="G271" s="22" t="s">
        <v>1606</v>
      </c>
      <c r="H271" s="22"/>
      <c r="I271" s="22" t="s">
        <v>2559</v>
      </c>
      <c r="J271" s="85">
        <v>2</v>
      </c>
      <c r="K271" s="85">
        <v>7</v>
      </c>
      <c r="L271" s="85"/>
      <c r="M271" s="23" t="s">
        <v>1513</v>
      </c>
      <c r="N271" s="22">
        <v>1</v>
      </c>
      <c r="O271" s="22">
        <v>30</v>
      </c>
      <c r="P271" s="22"/>
      <c r="Q271" s="22"/>
      <c r="R271" s="33"/>
      <c r="S271" s="23" t="s">
        <v>2546</v>
      </c>
      <c r="T271" s="22">
        <v>2</v>
      </c>
      <c r="U271" s="22">
        <v>29</v>
      </c>
      <c r="V271" s="22"/>
      <c r="W271" s="22"/>
      <c r="X271" s="33"/>
      <c r="Y271" s="142" t="s">
        <v>812</v>
      </c>
      <c r="Z271" s="22"/>
      <c r="AB271" s="19"/>
      <c r="AC271" s="19"/>
      <c r="AD271" s="19"/>
      <c r="AE271" s="19"/>
      <c r="AF271" s="19"/>
      <c r="AG271" s="19"/>
      <c r="AH271" s="19"/>
      <c r="AI271" s="19"/>
      <c r="AJ271" s="19"/>
    </row>
    <row r="272" spans="1:36" x14ac:dyDescent="0.3">
      <c r="A272" s="421">
        <v>267</v>
      </c>
      <c r="B272" s="48">
        <v>1595</v>
      </c>
      <c r="C272" s="42" t="s">
        <v>2116</v>
      </c>
      <c r="D272" s="91">
        <v>2014</v>
      </c>
      <c r="E272" s="20">
        <v>3</v>
      </c>
      <c r="F272" s="290" t="s">
        <v>2560</v>
      </c>
      <c r="G272" s="22"/>
      <c r="H272" s="22"/>
      <c r="I272" s="25"/>
      <c r="J272" s="104">
        <v>1</v>
      </c>
      <c r="K272" s="104">
        <v>2</v>
      </c>
      <c r="L272" s="104"/>
      <c r="M272" s="23" t="s">
        <v>1513</v>
      </c>
      <c r="N272" s="22">
        <v>3</v>
      </c>
      <c r="O272" s="22">
        <v>29</v>
      </c>
      <c r="P272" s="22"/>
      <c r="Q272" s="22"/>
      <c r="R272" s="33"/>
      <c r="S272" s="23" t="s">
        <v>1991</v>
      </c>
      <c r="T272" s="22" t="s">
        <v>708</v>
      </c>
      <c r="U272" s="22"/>
      <c r="V272" s="22"/>
      <c r="W272" s="22"/>
      <c r="X272" s="33"/>
      <c r="Y272" s="142" t="s">
        <v>708</v>
      </c>
      <c r="Z272" s="22"/>
      <c r="AB272" s="421"/>
      <c r="AC272" s="19"/>
      <c r="AD272" s="19"/>
      <c r="AE272" s="19"/>
      <c r="AF272" s="19"/>
      <c r="AG272" s="19"/>
      <c r="AH272" s="19"/>
      <c r="AI272" s="19"/>
      <c r="AJ272" s="19"/>
    </row>
    <row r="273" spans="1:36" ht="17.25" thickBot="1" x14ac:dyDescent="0.35">
      <c r="A273" s="421">
        <v>268</v>
      </c>
      <c r="B273" s="64">
        <v>1595</v>
      </c>
      <c r="C273" s="161" t="s">
        <v>2116</v>
      </c>
      <c r="D273" s="94">
        <v>2014</v>
      </c>
      <c r="E273" s="62">
        <v>3</v>
      </c>
      <c r="F273" s="453" t="s">
        <v>2561</v>
      </c>
      <c r="G273" s="65"/>
      <c r="H273" s="65"/>
      <c r="I273" s="86"/>
      <c r="J273" s="232">
        <v>1</v>
      </c>
      <c r="K273" s="232">
        <v>2</v>
      </c>
      <c r="L273" s="232"/>
      <c r="M273" s="66" t="s">
        <v>1513</v>
      </c>
      <c r="N273" s="65">
        <v>2</v>
      </c>
      <c r="O273" s="65">
        <v>29</v>
      </c>
      <c r="P273" s="65"/>
      <c r="Q273" s="65"/>
      <c r="R273" s="67"/>
      <c r="S273" s="66" t="s">
        <v>1991</v>
      </c>
      <c r="T273" s="65" t="s">
        <v>708</v>
      </c>
      <c r="U273" s="65"/>
      <c r="V273" s="65"/>
      <c r="W273" s="65"/>
      <c r="X273" s="67"/>
      <c r="Y273" s="143" t="s">
        <v>708</v>
      </c>
      <c r="Z273" s="65"/>
      <c r="AB273" s="19"/>
      <c r="AC273" s="19"/>
      <c r="AD273" s="19"/>
      <c r="AE273" s="19"/>
      <c r="AF273" s="19"/>
      <c r="AG273" s="19"/>
      <c r="AH273" s="19"/>
      <c r="AI273" s="19"/>
      <c r="AJ273" s="19"/>
    </row>
    <row r="274" spans="1:36" ht="17.25" thickBot="1" x14ac:dyDescent="0.35">
      <c r="A274" s="421">
        <v>269</v>
      </c>
      <c r="B274" s="109">
        <v>2776</v>
      </c>
      <c r="C274" s="209" t="s">
        <v>2562</v>
      </c>
      <c r="D274" s="110">
        <v>2012</v>
      </c>
      <c r="E274" s="238">
        <v>6</v>
      </c>
      <c r="F274" s="239" t="s">
        <v>2563</v>
      </c>
      <c r="G274" s="239" t="s">
        <v>1606</v>
      </c>
      <c r="H274" s="239"/>
      <c r="I274" s="312"/>
      <c r="J274" s="314">
        <v>1</v>
      </c>
      <c r="K274" s="314">
        <v>1</v>
      </c>
      <c r="L274" s="314"/>
      <c r="M274" s="240" t="s">
        <v>1513</v>
      </c>
      <c r="N274" s="239">
        <v>1</v>
      </c>
      <c r="O274" s="239">
        <v>53</v>
      </c>
      <c r="P274" s="239"/>
      <c r="Q274" s="239"/>
      <c r="R274" s="241"/>
      <c r="S274" s="240" t="s">
        <v>2522</v>
      </c>
      <c r="T274" s="239">
        <v>2</v>
      </c>
      <c r="U274" s="239">
        <v>53</v>
      </c>
      <c r="V274" s="239"/>
      <c r="W274" s="239"/>
      <c r="X274" s="241"/>
      <c r="Y274" s="315" t="s">
        <v>660</v>
      </c>
      <c r="Z274" s="239"/>
      <c r="AB274" s="19"/>
      <c r="AC274" s="19"/>
      <c r="AD274" s="19"/>
      <c r="AE274" s="19"/>
      <c r="AF274" s="19"/>
      <c r="AG274" s="19"/>
      <c r="AH274" s="19"/>
      <c r="AI274" s="19"/>
      <c r="AJ274" s="19"/>
    </row>
    <row r="275" spans="1:36" x14ac:dyDescent="0.3">
      <c r="A275" s="421">
        <v>270</v>
      </c>
      <c r="B275" s="456">
        <v>2776</v>
      </c>
      <c r="C275" s="457" t="s">
        <v>2218</v>
      </c>
      <c r="D275" s="458">
        <v>2012</v>
      </c>
      <c r="E275" s="459">
        <v>6</v>
      </c>
      <c r="F275" s="460" t="s">
        <v>2564</v>
      </c>
      <c r="G275" s="460" t="s">
        <v>1606</v>
      </c>
      <c r="H275" s="460" t="s">
        <v>2565</v>
      </c>
      <c r="I275" s="461"/>
      <c r="J275" s="462">
        <v>1</v>
      </c>
      <c r="K275" s="462">
        <v>0</v>
      </c>
      <c r="L275" s="462"/>
      <c r="M275" s="242" t="s">
        <v>1513</v>
      </c>
      <c r="N275" s="460">
        <v>0</v>
      </c>
      <c r="O275" s="460">
        <v>53</v>
      </c>
      <c r="P275" s="460"/>
      <c r="Q275" s="460"/>
      <c r="R275" s="463"/>
      <c r="S275" s="242" t="s">
        <v>2522</v>
      </c>
      <c r="T275" s="460">
        <v>0</v>
      </c>
      <c r="U275" s="460">
        <v>53</v>
      </c>
      <c r="V275" s="460"/>
      <c r="W275" s="460"/>
      <c r="X275" s="463"/>
      <c r="Y275" s="464" t="s">
        <v>812</v>
      </c>
      <c r="Z275" s="460"/>
      <c r="AB275" s="19"/>
      <c r="AC275" s="19"/>
      <c r="AD275" s="19"/>
      <c r="AE275" s="19"/>
      <c r="AF275" s="19"/>
      <c r="AG275" s="19"/>
      <c r="AH275" s="19"/>
      <c r="AI275" s="19"/>
      <c r="AJ275" s="19"/>
    </row>
    <row r="276" spans="1:36" x14ac:dyDescent="0.3">
      <c r="A276" s="421">
        <v>271</v>
      </c>
      <c r="B276" s="417">
        <v>2776</v>
      </c>
      <c r="C276" s="134" t="s">
        <v>2562</v>
      </c>
      <c r="D276" s="84">
        <v>2012</v>
      </c>
      <c r="E276" s="41">
        <v>6</v>
      </c>
      <c r="F276" s="21" t="s">
        <v>2566</v>
      </c>
      <c r="G276" s="21" t="s">
        <v>1606</v>
      </c>
      <c r="H276" s="21"/>
      <c r="I276" s="47"/>
      <c r="J276" s="230">
        <v>1</v>
      </c>
      <c r="K276" s="168">
        <v>1</v>
      </c>
      <c r="L276" s="168"/>
      <c r="M276" s="34" t="s">
        <v>1513</v>
      </c>
      <c r="N276" s="21">
        <v>0</v>
      </c>
      <c r="O276" s="21">
        <v>53</v>
      </c>
      <c r="P276" s="21"/>
      <c r="Q276" s="21"/>
      <c r="R276" s="24"/>
      <c r="S276" s="34" t="s">
        <v>2522</v>
      </c>
      <c r="T276" s="21">
        <v>1</v>
      </c>
      <c r="U276" s="21">
        <v>53</v>
      </c>
      <c r="V276" s="21"/>
      <c r="W276" s="21"/>
      <c r="X276" s="24"/>
      <c r="Y276" s="127" t="s">
        <v>660</v>
      </c>
      <c r="Z276" s="21"/>
      <c r="AB276" s="19"/>
      <c r="AC276" s="19"/>
      <c r="AD276" s="19"/>
      <c r="AE276" s="19"/>
      <c r="AF276" s="19"/>
      <c r="AG276" s="19"/>
      <c r="AH276" s="19"/>
      <c r="AI276" s="19"/>
      <c r="AJ276" s="19"/>
    </row>
    <row r="277" spans="1:36" x14ac:dyDescent="0.3">
      <c r="A277" s="421">
        <v>272</v>
      </c>
      <c r="B277" s="420">
        <v>1821</v>
      </c>
      <c r="C277" s="153" t="s">
        <v>2189</v>
      </c>
      <c r="D277" s="154">
        <v>2013</v>
      </c>
      <c r="E277" s="126">
        <v>4</v>
      </c>
      <c r="F277" s="21" t="s">
        <v>2567</v>
      </c>
      <c r="G277" s="21" t="s">
        <v>1606</v>
      </c>
      <c r="H277" s="21"/>
      <c r="I277" s="47"/>
      <c r="J277" s="54">
        <v>1</v>
      </c>
      <c r="K277" s="32">
        <v>2</v>
      </c>
      <c r="L277" s="32"/>
      <c r="M277" s="57" t="s">
        <v>2536</v>
      </c>
      <c r="N277" s="21">
        <v>2</v>
      </c>
      <c r="O277" s="21">
        <v>17</v>
      </c>
      <c r="P277" s="21"/>
      <c r="Q277" s="21"/>
      <c r="R277" s="24"/>
      <c r="S277" s="34" t="s">
        <v>2568</v>
      </c>
      <c r="T277" s="21">
        <v>2</v>
      </c>
      <c r="U277" s="21">
        <v>14</v>
      </c>
      <c r="V277" s="21"/>
      <c r="W277" s="21"/>
      <c r="X277" s="24"/>
      <c r="Y277" s="127" t="s">
        <v>812</v>
      </c>
      <c r="Z277" s="21"/>
      <c r="AB277" s="6"/>
      <c r="AC277" s="6"/>
      <c r="AD277" s="6"/>
      <c r="AE277" s="6"/>
      <c r="AF277" s="6"/>
      <c r="AG277" s="6"/>
      <c r="AH277" s="6"/>
      <c r="AI277" s="6"/>
    </row>
    <row r="278" spans="1:36" x14ac:dyDescent="0.3">
      <c r="A278" s="421">
        <v>273</v>
      </c>
      <c r="B278" s="417">
        <v>2776</v>
      </c>
      <c r="C278" s="134" t="s">
        <v>2562</v>
      </c>
      <c r="D278" s="84">
        <v>2012</v>
      </c>
      <c r="E278" s="41">
        <v>6</v>
      </c>
      <c r="F278" s="21" t="s">
        <v>2569</v>
      </c>
      <c r="G278" s="21" t="s">
        <v>1606</v>
      </c>
      <c r="H278" s="21"/>
      <c r="I278" s="47"/>
      <c r="J278" s="230">
        <v>1</v>
      </c>
      <c r="K278" s="168">
        <v>1</v>
      </c>
      <c r="L278" s="168"/>
      <c r="M278" s="34" t="s">
        <v>1513</v>
      </c>
      <c r="N278" s="21">
        <v>1</v>
      </c>
      <c r="O278" s="21">
        <v>53</v>
      </c>
      <c r="P278" s="21"/>
      <c r="Q278" s="21"/>
      <c r="R278" s="24"/>
      <c r="S278" s="34" t="s">
        <v>2522</v>
      </c>
      <c r="T278" s="21">
        <v>0</v>
      </c>
      <c r="U278" s="21">
        <v>53</v>
      </c>
      <c r="V278" s="21"/>
      <c r="W278" s="21"/>
      <c r="X278" s="24"/>
      <c r="Y278" s="127" t="s">
        <v>660</v>
      </c>
      <c r="Z278" s="21"/>
      <c r="AB278" s="19"/>
      <c r="AC278" s="19"/>
      <c r="AD278" s="19"/>
      <c r="AE278" s="19"/>
      <c r="AF278" s="19"/>
      <c r="AG278" s="19"/>
      <c r="AH278" s="19"/>
      <c r="AI278" s="19"/>
      <c r="AJ278" s="19"/>
    </row>
    <row r="279" spans="1:36" x14ac:dyDescent="0.3">
      <c r="A279" s="421">
        <v>274</v>
      </c>
      <c r="B279" s="417">
        <v>2776</v>
      </c>
      <c r="C279" s="134" t="s">
        <v>2562</v>
      </c>
      <c r="D279" s="84">
        <v>2012</v>
      </c>
      <c r="E279" s="41">
        <v>6</v>
      </c>
      <c r="F279" s="21" t="s">
        <v>2570</v>
      </c>
      <c r="G279" s="21" t="s">
        <v>1606</v>
      </c>
      <c r="H279" s="21" t="s">
        <v>2565</v>
      </c>
      <c r="I279" s="47"/>
      <c r="J279" s="230">
        <v>1</v>
      </c>
      <c r="K279" s="168">
        <v>0</v>
      </c>
      <c r="L279" s="168"/>
      <c r="M279" s="34" t="s">
        <v>1513</v>
      </c>
      <c r="N279" s="21">
        <v>0</v>
      </c>
      <c r="O279" s="21">
        <v>53</v>
      </c>
      <c r="P279" s="21"/>
      <c r="Q279" s="21"/>
      <c r="R279" s="24"/>
      <c r="S279" s="34" t="s">
        <v>2522</v>
      </c>
      <c r="T279" s="21">
        <v>0</v>
      </c>
      <c r="U279" s="21">
        <v>53</v>
      </c>
      <c r="V279" s="21"/>
      <c r="W279" s="21"/>
      <c r="X279" s="24"/>
      <c r="Y279" s="127" t="s">
        <v>812</v>
      </c>
      <c r="Z279" s="21"/>
      <c r="AB279" s="19"/>
      <c r="AC279" s="19"/>
      <c r="AD279" s="19"/>
      <c r="AE279" s="19"/>
      <c r="AF279" s="19"/>
      <c r="AG279" s="19"/>
      <c r="AH279" s="19"/>
      <c r="AI279" s="19"/>
      <c r="AJ279" s="19"/>
    </row>
    <row r="280" spans="1:36" s="6" customFormat="1" x14ac:dyDescent="0.3">
      <c r="A280" s="421">
        <v>275</v>
      </c>
      <c r="B280" s="417">
        <v>2776</v>
      </c>
      <c r="C280" s="134" t="s">
        <v>2218</v>
      </c>
      <c r="D280" s="84">
        <v>2012</v>
      </c>
      <c r="E280" s="41">
        <v>6</v>
      </c>
      <c r="F280" s="243" t="s">
        <v>2571</v>
      </c>
      <c r="G280" s="21" t="s">
        <v>1606</v>
      </c>
      <c r="H280" s="21"/>
      <c r="I280" s="47"/>
      <c r="J280" s="230">
        <v>2</v>
      </c>
      <c r="K280" s="168">
        <v>4</v>
      </c>
      <c r="L280" s="168"/>
      <c r="M280" s="34" t="s">
        <v>1513</v>
      </c>
      <c r="N280" s="21">
        <v>2</v>
      </c>
      <c r="O280" s="21">
        <v>53</v>
      </c>
      <c r="P280" s="21"/>
      <c r="Q280" s="21"/>
      <c r="R280" s="24"/>
      <c r="S280" s="34" t="s">
        <v>2522</v>
      </c>
      <c r="T280" s="21">
        <v>5</v>
      </c>
      <c r="U280" s="21">
        <v>53</v>
      </c>
      <c r="V280" s="21"/>
      <c r="W280" s="21"/>
      <c r="X280" s="24"/>
      <c r="Y280" s="127" t="s">
        <v>660</v>
      </c>
      <c r="Z280" s="21"/>
      <c r="AB280" s="19"/>
      <c r="AC280" s="19"/>
      <c r="AD280" s="19"/>
      <c r="AE280" s="19"/>
      <c r="AF280" s="19"/>
      <c r="AG280" s="19"/>
      <c r="AH280" s="19"/>
      <c r="AI280" s="19"/>
      <c r="AJ280" s="19"/>
    </row>
    <row r="281" spans="1:36" x14ac:dyDescent="0.3">
      <c r="A281" s="421">
        <v>276</v>
      </c>
      <c r="B281" s="417">
        <v>2776</v>
      </c>
      <c r="C281" s="134" t="s">
        <v>2218</v>
      </c>
      <c r="D281" s="84">
        <v>2012</v>
      </c>
      <c r="E281" s="41">
        <v>6</v>
      </c>
      <c r="F281" s="264" t="s">
        <v>2572</v>
      </c>
      <c r="G281" s="21" t="s">
        <v>1606</v>
      </c>
      <c r="H281" s="21" t="s">
        <v>1221</v>
      </c>
      <c r="I281" s="47"/>
      <c r="J281" s="230">
        <v>2</v>
      </c>
      <c r="K281" s="168">
        <v>1</v>
      </c>
      <c r="L281" s="168"/>
      <c r="M281" s="34" t="s">
        <v>1513</v>
      </c>
      <c r="N281" s="21" t="s">
        <v>665</v>
      </c>
      <c r="O281" s="21">
        <v>53</v>
      </c>
      <c r="P281" s="21"/>
      <c r="Q281" s="21"/>
      <c r="R281" s="24"/>
      <c r="S281" s="34" t="s">
        <v>2522</v>
      </c>
      <c r="T281" s="21" t="s">
        <v>665</v>
      </c>
      <c r="U281" s="21">
        <v>53</v>
      </c>
      <c r="V281" s="21"/>
      <c r="W281" s="21"/>
      <c r="X281" s="24"/>
      <c r="Y281" s="127" t="s">
        <v>660</v>
      </c>
      <c r="Z281" s="21"/>
      <c r="AB281" s="19"/>
      <c r="AC281" s="19"/>
      <c r="AD281" s="19"/>
      <c r="AE281" s="19"/>
      <c r="AF281" s="19"/>
      <c r="AG281" s="19"/>
      <c r="AH281" s="19"/>
      <c r="AI281" s="19"/>
      <c r="AJ281" s="19"/>
    </row>
    <row r="282" spans="1:36" x14ac:dyDescent="0.3">
      <c r="A282" s="421">
        <v>277</v>
      </c>
      <c r="B282" s="417">
        <v>2776</v>
      </c>
      <c r="C282" s="134" t="s">
        <v>2562</v>
      </c>
      <c r="D282" s="84">
        <v>2012</v>
      </c>
      <c r="E282" s="41">
        <v>6</v>
      </c>
      <c r="F282" s="341" t="s">
        <v>2572</v>
      </c>
      <c r="G282" s="21" t="s">
        <v>1606</v>
      </c>
      <c r="H282" s="137" t="s">
        <v>997</v>
      </c>
      <c r="I282" s="151"/>
      <c r="J282" s="233">
        <v>2</v>
      </c>
      <c r="K282" s="234">
        <v>1</v>
      </c>
      <c r="L282" s="234"/>
      <c r="M282" s="34" t="s">
        <v>1513</v>
      </c>
      <c r="N282" s="137" t="s">
        <v>665</v>
      </c>
      <c r="O282" s="21">
        <v>53</v>
      </c>
      <c r="P282" s="137"/>
      <c r="Q282" s="137"/>
      <c r="R282" s="148"/>
      <c r="S282" s="34" t="s">
        <v>2522</v>
      </c>
      <c r="T282" s="137" t="s">
        <v>665</v>
      </c>
      <c r="U282" s="21">
        <v>53</v>
      </c>
      <c r="V282" s="137"/>
      <c r="W282" s="137"/>
      <c r="X282" s="148"/>
      <c r="Y282" s="132">
        <v>0.02</v>
      </c>
      <c r="Z282" s="137" t="s">
        <v>2573</v>
      </c>
      <c r="AB282" s="19"/>
      <c r="AC282" s="19"/>
      <c r="AD282" s="19"/>
      <c r="AE282" s="19"/>
      <c r="AF282" s="19"/>
      <c r="AG282" s="19"/>
      <c r="AH282" s="19"/>
      <c r="AI282" s="19"/>
      <c r="AJ282" s="19"/>
    </row>
    <row r="283" spans="1:36" x14ac:dyDescent="0.3">
      <c r="A283" s="421">
        <v>278</v>
      </c>
      <c r="B283" s="417">
        <v>2776</v>
      </c>
      <c r="C283" s="134" t="s">
        <v>2562</v>
      </c>
      <c r="D283" s="84">
        <v>2012</v>
      </c>
      <c r="E283" s="41">
        <v>6</v>
      </c>
      <c r="F283" s="341" t="s">
        <v>2572</v>
      </c>
      <c r="G283" s="21" t="s">
        <v>1606</v>
      </c>
      <c r="H283" s="137" t="s">
        <v>2496</v>
      </c>
      <c r="I283" s="151"/>
      <c r="J283" s="233">
        <v>2</v>
      </c>
      <c r="K283" s="234">
        <v>1</v>
      </c>
      <c r="L283" s="234"/>
      <c r="M283" s="34" t="s">
        <v>1513</v>
      </c>
      <c r="N283" s="137" t="s">
        <v>665</v>
      </c>
      <c r="O283" s="21">
        <v>53</v>
      </c>
      <c r="P283" s="137"/>
      <c r="Q283" s="137"/>
      <c r="R283" s="148"/>
      <c r="S283" s="34" t="s">
        <v>2522</v>
      </c>
      <c r="T283" s="137" t="s">
        <v>665</v>
      </c>
      <c r="U283" s="21">
        <v>53</v>
      </c>
      <c r="V283" s="137"/>
      <c r="W283" s="137"/>
      <c r="X283" s="148"/>
      <c r="Y283" s="132">
        <v>0.01</v>
      </c>
      <c r="Z283" s="137" t="s">
        <v>2573</v>
      </c>
      <c r="AB283" s="19"/>
      <c r="AC283" s="19"/>
      <c r="AD283" s="19"/>
      <c r="AE283" s="19"/>
      <c r="AF283" s="19"/>
      <c r="AG283" s="19"/>
      <c r="AH283" s="19"/>
      <c r="AI283" s="19"/>
      <c r="AJ283" s="19"/>
    </row>
    <row r="284" spans="1:36" x14ac:dyDescent="0.3">
      <c r="A284" s="421">
        <v>279</v>
      </c>
      <c r="B284" s="417">
        <v>2776</v>
      </c>
      <c r="C284" s="134" t="s">
        <v>2562</v>
      </c>
      <c r="D284" s="84">
        <v>2012</v>
      </c>
      <c r="E284" s="41">
        <v>6</v>
      </c>
      <c r="F284" s="341" t="s">
        <v>2572</v>
      </c>
      <c r="G284" s="21" t="s">
        <v>1606</v>
      </c>
      <c r="H284" s="137" t="s">
        <v>1437</v>
      </c>
      <c r="I284" s="151"/>
      <c r="J284" s="233">
        <v>2</v>
      </c>
      <c r="K284" s="234">
        <v>1</v>
      </c>
      <c r="L284" s="234"/>
      <c r="M284" s="34" t="s">
        <v>1513</v>
      </c>
      <c r="N284" s="137" t="s">
        <v>665</v>
      </c>
      <c r="O284" s="21">
        <v>53</v>
      </c>
      <c r="P284" s="137"/>
      <c r="Q284" s="137"/>
      <c r="R284" s="148"/>
      <c r="S284" s="34" t="s">
        <v>2522</v>
      </c>
      <c r="T284" s="137" t="s">
        <v>665</v>
      </c>
      <c r="U284" s="137">
        <v>53</v>
      </c>
      <c r="V284" s="137"/>
      <c r="W284" s="137"/>
      <c r="X284" s="148"/>
      <c r="Y284" s="452">
        <v>7.0000000000000001E-3</v>
      </c>
      <c r="Z284" s="137" t="s">
        <v>2573</v>
      </c>
      <c r="AB284" s="19"/>
      <c r="AC284" s="19"/>
      <c r="AD284" s="19"/>
      <c r="AE284" s="19"/>
      <c r="AF284" s="19"/>
      <c r="AG284" s="19"/>
      <c r="AH284" s="19"/>
      <c r="AI284" s="19"/>
      <c r="AJ284" s="19"/>
    </row>
    <row r="285" spans="1:36" ht="17.25" thickBot="1" x14ac:dyDescent="0.35">
      <c r="A285" s="421">
        <v>280</v>
      </c>
      <c r="B285" s="48">
        <v>1358</v>
      </c>
      <c r="C285" s="90" t="s">
        <v>2574</v>
      </c>
      <c r="D285" s="91">
        <v>2021</v>
      </c>
      <c r="E285" s="41">
        <v>4</v>
      </c>
      <c r="F285" s="465" t="s">
        <v>2575</v>
      </c>
      <c r="G285" s="21" t="s">
        <v>1606</v>
      </c>
      <c r="H285" s="137"/>
      <c r="I285" s="137"/>
      <c r="J285" s="244">
        <v>1</v>
      </c>
      <c r="K285" s="115">
        <v>2</v>
      </c>
      <c r="L285" s="115"/>
      <c r="M285" s="34" t="s">
        <v>2576</v>
      </c>
      <c r="N285" s="137">
        <v>0</v>
      </c>
      <c r="O285" s="21">
        <v>19</v>
      </c>
      <c r="P285" s="137"/>
      <c r="Q285" s="137"/>
      <c r="R285" s="148"/>
      <c r="S285" s="34" t="s">
        <v>2537</v>
      </c>
      <c r="T285" s="137">
        <v>2</v>
      </c>
      <c r="U285" s="137">
        <v>19</v>
      </c>
      <c r="V285" s="137"/>
      <c r="W285" s="137"/>
      <c r="X285" s="148"/>
      <c r="Y285" s="132" t="s">
        <v>812</v>
      </c>
      <c r="Z285" s="137"/>
      <c r="AB285" s="421"/>
      <c r="AC285" s="421"/>
      <c r="AD285" s="421"/>
      <c r="AE285" s="421"/>
      <c r="AF285" s="421"/>
      <c r="AG285" s="421"/>
      <c r="AH285" s="421"/>
      <c r="AI285" s="19"/>
      <c r="AJ285" s="19"/>
    </row>
    <row r="286" spans="1:36" s="468" customFormat="1" x14ac:dyDescent="0.3">
      <c r="A286" s="421">
        <v>281</v>
      </c>
      <c r="B286" s="466">
        <v>1821</v>
      </c>
      <c r="C286" s="174" t="s">
        <v>2577</v>
      </c>
      <c r="D286" s="175">
        <v>2013</v>
      </c>
      <c r="E286" s="82">
        <v>4</v>
      </c>
      <c r="F286" s="467" t="s">
        <v>2578</v>
      </c>
      <c r="G286" s="16" t="s">
        <v>1606</v>
      </c>
      <c r="H286" s="16"/>
      <c r="I286" s="135"/>
      <c r="J286" s="321">
        <v>1</v>
      </c>
      <c r="K286" s="321">
        <v>0</v>
      </c>
      <c r="L286" s="321"/>
      <c r="M286" s="17" t="s">
        <v>2536</v>
      </c>
      <c r="N286" s="16">
        <v>1</v>
      </c>
      <c r="O286" s="16">
        <v>17</v>
      </c>
      <c r="P286" s="14"/>
      <c r="Q286" s="16"/>
      <c r="R286" s="18"/>
      <c r="S286" s="17" t="s">
        <v>2568</v>
      </c>
      <c r="T286" s="16">
        <v>1</v>
      </c>
      <c r="U286" s="16">
        <v>14</v>
      </c>
      <c r="V286" s="16"/>
      <c r="W286" s="16"/>
      <c r="X286" s="18"/>
      <c r="Y286" s="130" t="s">
        <v>812</v>
      </c>
      <c r="Z286" s="16"/>
      <c r="AB286" s="14"/>
      <c r="AC286" s="14"/>
      <c r="AD286" s="14"/>
      <c r="AE286" s="14"/>
      <c r="AF286" s="14"/>
      <c r="AG286" s="14"/>
      <c r="AH286" s="14"/>
      <c r="AI286" s="14"/>
      <c r="AJ286" s="14"/>
    </row>
    <row r="287" spans="1:36" ht="17.25" customHeight="1" x14ac:dyDescent="0.3">
      <c r="A287" s="421">
        <v>282</v>
      </c>
      <c r="B287" s="77">
        <v>1821</v>
      </c>
      <c r="C287" s="125" t="s">
        <v>2577</v>
      </c>
      <c r="D287" s="101">
        <v>2013</v>
      </c>
      <c r="E287" s="102">
        <v>4</v>
      </c>
      <c r="F287" s="22" t="s">
        <v>2579</v>
      </c>
      <c r="G287" s="22" t="s">
        <v>1606</v>
      </c>
      <c r="H287" s="22"/>
      <c r="I287" s="25"/>
      <c r="J287" s="104">
        <v>1</v>
      </c>
      <c r="K287" s="104">
        <v>0</v>
      </c>
      <c r="L287" s="104"/>
      <c r="M287" s="123" t="s">
        <v>2536</v>
      </c>
      <c r="N287" s="22">
        <v>0</v>
      </c>
      <c r="O287" s="22">
        <v>17</v>
      </c>
      <c r="P287" s="21"/>
      <c r="Q287" s="22"/>
      <c r="R287" s="33"/>
      <c r="S287" s="34" t="s">
        <v>2568</v>
      </c>
      <c r="T287" s="22">
        <v>0</v>
      </c>
      <c r="U287" s="22">
        <v>17</v>
      </c>
      <c r="V287" s="22"/>
      <c r="W287" s="22"/>
      <c r="X287" s="33"/>
      <c r="Y287" s="142" t="s">
        <v>812</v>
      </c>
      <c r="Z287" s="22"/>
      <c r="AB287" s="19"/>
      <c r="AC287" s="19"/>
      <c r="AD287" s="19"/>
      <c r="AE287" s="19"/>
      <c r="AF287" s="19"/>
      <c r="AG287" s="19"/>
      <c r="AH287" s="19"/>
      <c r="AI287" s="19"/>
      <c r="AJ287" s="19"/>
    </row>
    <row r="288" spans="1:36" ht="17.25" customHeight="1" x14ac:dyDescent="0.3">
      <c r="A288" s="421">
        <v>283</v>
      </c>
      <c r="B288" s="77">
        <v>1821</v>
      </c>
      <c r="C288" s="42" t="s">
        <v>2189</v>
      </c>
      <c r="D288" s="91">
        <v>2013</v>
      </c>
      <c r="E288" s="20">
        <v>4</v>
      </c>
      <c r="F288" s="22" t="s">
        <v>2580</v>
      </c>
      <c r="G288" s="22" t="s">
        <v>1606</v>
      </c>
      <c r="H288" s="22"/>
      <c r="I288" s="25"/>
      <c r="J288" s="104">
        <v>1</v>
      </c>
      <c r="K288" s="104">
        <v>1</v>
      </c>
      <c r="L288" s="104"/>
      <c r="M288" s="23" t="s">
        <v>2536</v>
      </c>
      <c r="N288" s="22">
        <v>0</v>
      </c>
      <c r="O288" s="22">
        <v>17</v>
      </c>
      <c r="P288" s="22"/>
      <c r="Q288" s="22"/>
      <c r="R288" s="33"/>
      <c r="S288" s="34" t="s">
        <v>2568</v>
      </c>
      <c r="T288" s="22">
        <v>1</v>
      </c>
      <c r="U288" s="22">
        <v>14</v>
      </c>
      <c r="V288" s="22"/>
      <c r="W288" s="22"/>
      <c r="X288" s="33"/>
      <c r="Y288" s="142" t="s">
        <v>812</v>
      </c>
      <c r="Z288" s="22"/>
      <c r="AB288" s="19"/>
      <c r="AC288" s="19"/>
      <c r="AD288" s="19"/>
      <c r="AE288" s="19"/>
      <c r="AF288" s="19"/>
      <c r="AG288" s="19"/>
      <c r="AH288" s="19"/>
      <c r="AI288" s="19"/>
      <c r="AJ288" s="19"/>
    </row>
    <row r="289" spans="1:36" x14ac:dyDescent="0.3">
      <c r="A289" s="421">
        <v>284</v>
      </c>
      <c r="B289" s="48">
        <v>4556</v>
      </c>
      <c r="C289" s="90" t="s">
        <v>2581</v>
      </c>
      <c r="D289" s="90">
        <v>2006</v>
      </c>
      <c r="E289" s="20">
        <v>3</v>
      </c>
      <c r="F289" s="22" t="s">
        <v>2582</v>
      </c>
      <c r="G289" s="22" t="s">
        <v>2504</v>
      </c>
      <c r="H289" s="421"/>
      <c r="I289" s="22"/>
      <c r="J289" s="85">
        <v>1</v>
      </c>
      <c r="K289" s="85">
        <v>4</v>
      </c>
      <c r="L289" s="85"/>
      <c r="M289" s="23" t="s">
        <v>2583</v>
      </c>
      <c r="N289" s="22">
        <v>0</v>
      </c>
      <c r="O289" s="22">
        <v>10</v>
      </c>
      <c r="P289" s="22"/>
      <c r="Q289" s="22"/>
      <c r="R289" s="33"/>
      <c r="S289" s="34" t="s">
        <v>2584</v>
      </c>
      <c r="T289" s="22">
        <v>0</v>
      </c>
      <c r="U289" s="22">
        <v>10</v>
      </c>
      <c r="V289" s="22"/>
      <c r="W289" s="22"/>
      <c r="X289" s="33"/>
      <c r="Y289" s="142" t="s">
        <v>812</v>
      </c>
      <c r="Z289" s="22"/>
    </row>
    <row r="290" spans="1:36" x14ac:dyDescent="0.3">
      <c r="A290" s="421">
        <v>285</v>
      </c>
      <c r="B290" s="77">
        <v>1821</v>
      </c>
      <c r="C290" s="125" t="s">
        <v>2577</v>
      </c>
      <c r="D290" s="101">
        <v>2013</v>
      </c>
      <c r="E290" s="102">
        <v>4</v>
      </c>
      <c r="F290" s="176" t="s">
        <v>2585</v>
      </c>
      <c r="G290" s="22" t="s">
        <v>1606</v>
      </c>
      <c r="H290" s="421"/>
      <c r="I290" s="25"/>
      <c r="J290" s="104" t="s">
        <v>708</v>
      </c>
      <c r="K290" s="104">
        <v>0</v>
      </c>
      <c r="L290" s="104">
        <v>0</v>
      </c>
      <c r="M290" s="123" t="s">
        <v>2536</v>
      </c>
      <c r="N290" s="22">
        <v>3</v>
      </c>
      <c r="O290" s="22">
        <v>17</v>
      </c>
      <c r="P290" s="22"/>
      <c r="Q290" s="22"/>
      <c r="R290" s="33"/>
      <c r="S290" s="34" t="s">
        <v>2568</v>
      </c>
      <c r="T290" s="22">
        <v>3</v>
      </c>
      <c r="U290" s="22">
        <v>14</v>
      </c>
      <c r="V290" s="22"/>
      <c r="W290" s="22"/>
      <c r="X290" s="33"/>
      <c r="Y290" s="142" t="s">
        <v>812</v>
      </c>
      <c r="Z290" s="22"/>
      <c r="AB290" s="19"/>
      <c r="AC290" s="19"/>
      <c r="AD290" s="19"/>
      <c r="AE290" s="19"/>
      <c r="AF290" s="19"/>
      <c r="AG290" s="19"/>
      <c r="AH290" s="19"/>
      <c r="AI290" s="19"/>
      <c r="AJ290" s="19"/>
    </row>
    <row r="291" spans="1:36" x14ac:dyDescent="0.3">
      <c r="A291" s="421">
        <v>286</v>
      </c>
      <c r="B291" s="48">
        <v>1350</v>
      </c>
      <c r="C291" s="90" t="s">
        <v>2586</v>
      </c>
      <c r="D291" s="91">
        <v>2017</v>
      </c>
      <c r="E291" s="102" t="s">
        <v>1968</v>
      </c>
      <c r="F291" s="103" t="s">
        <v>2587</v>
      </c>
      <c r="G291" s="103" t="s">
        <v>1606</v>
      </c>
      <c r="H291" s="22"/>
      <c r="I291" s="22"/>
      <c r="J291" s="85">
        <v>2</v>
      </c>
      <c r="K291" s="85">
        <v>4</v>
      </c>
      <c r="L291" s="85"/>
      <c r="M291" s="23" t="s">
        <v>2588</v>
      </c>
      <c r="N291" s="191">
        <v>1</v>
      </c>
      <c r="O291" s="22">
        <v>19</v>
      </c>
      <c r="P291" s="22"/>
      <c r="Q291" s="22"/>
      <c r="R291" s="33"/>
      <c r="S291" s="34" t="s">
        <v>2589</v>
      </c>
      <c r="T291" s="22">
        <v>2</v>
      </c>
      <c r="U291" s="22">
        <v>20</v>
      </c>
      <c r="V291" s="22"/>
      <c r="W291" s="22"/>
      <c r="X291" s="33"/>
      <c r="Y291" s="142"/>
      <c r="Z291" s="22"/>
      <c r="AA291" s="21" t="s">
        <v>2590</v>
      </c>
      <c r="AB291" s="21">
        <v>0</v>
      </c>
      <c r="AC291" s="21">
        <v>20</v>
      </c>
      <c r="AE291" s="19"/>
      <c r="AF291" s="19"/>
      <c r="AG291" s="19"/>
      <c r="AH291" s="19"/>
      <c r="AI291" s="19"/>
      <c r="AJ291" s="19"/>
    </row>
    <row r="292" spans="1:36" ht="17.25" thickBot="1" x14ac:dyDescent="0.35">
      <c r="A292" s="421">
        <v>287</v>
      </c>
      <c r="B292" s="48">
        <v>1350</v>
      </c>
      <c r="C292" s="90" t="s">
        <v>2586</v>
      </c>
      <c r="D292" s="91">
        <v>2017</v>
      </c>
      <c r="E292" s="102" t="s">
        <v>1968</v>
      </c>
      <c r="F292" s="103" t="s">
        <v>2591</v>
      </c>
      <c r="G292" s="103" t="s">
        <v>1606</v>
      </c>
      <c r="H292" s="22"/>
      <c r="I292" s="22"/>
      <c r="J292" s="85">
        <v>2</v>
      </c>
      <c r="K292" s="85">
        <v>4</v>
      </c>
      <c r="L292" s="85"/>
      <c r="M292" s="23" t="s">
        <v>2588</v>
      </c>
      <c r="N292" s="191">
        <v>0</v>
      </c>
      <c r="O292" s="22">
        <v>19</v>
      </c>
      <c r="P292" s="22"/>
      <c r="Q292" s="22"/>
      <c r="R292" s="33"/>
      <c r="S292" s="34" t="s">
        <v>2589</v>
      </c>
      <c r="T292" s="22">
        <v>1</v>
      </c>
      <c r="U292" s="22">
        <v>20</v>
      </c>
      <c r="V292" s="22"/>
      <c r="W292" s="22"/>
      <c r="X292" s="33"/>
      <c r="Y292" s="142"/>
      <c r="Z292" s="22"/>
      <c r="AA292" s="21" t="s">
        <v>2590</v>
      </c>
      <c r="AB292" s="21">
        <v>0</v>
      </c>
      <c r="AC292" s="21">
        <v>20</v>
      </c>
      <c r="AE292" s="19"/>
      <c r="AF292" s="19"/>
      <c r="AG292" s="19"/>
      <c r="AH292" s="19"/>
      <c r="AI292" s="19"/>
      <c r="AJ292" s="19"/>
    </row>
    <row r="293" spans="1:36" x14ac:dyDescent="0.3">
      <c r="A293" s="421">
        <v>288</v>
      </c>
      <c r="B293" s="48">
        <v>1350</v>
      </c>
      <c r="C293" s="90" t="s">
        <v>1963</v>
      </c>
      <c r="D293" s="91">
        <v>2017</v>
      </c>
      <c r="E293" s="102" t="s">
        <v>1968</v>
      </c>
      <c r="F293" s="467" t="s">
        <v>2592</v>
      </c>
      <c r="G293" s="103" t="s">
        <v>1606</v>
      </c>
      <c r="H293" s="22" t="s">
        <v>2365</v>
      </c>
      <c r="I293" s="22"/>
      <c r="J293" s="85">
        <v>2</v>
      </c>
      <c r="K293" s="85">
        <v>1</v>
      </c>
      <c r="L293" s="85"/>
      <c r="M293" s="23" t="s">
        <v>2588</v>
      </c>
      <c r="N293" s="191">
        <f>O293*0.21</f>
        <v>3.9899999999999998</v>
      </c>
      <c r="O293" s="22">
        <v>19</v>
      </c>
      <c r="P293" s="22"/>
      <c r="Q293" s="22"/>
      <c r="R293" s="33"/>
      <c r="S293" s="23" t="s">
        <v>2589</v>
      </c>
      <c r="T293" s="22">
        <f>U293*0.1</f>
        <v>2</v>
      </c>
      <c r="U293" s="22">
        <v>20</v>
      </c>
      <c r="V293" s="22"/>
      <c r="W293" s="22"/>
      <c r="X293" s="33"/>
      <c r="Y293" s="142"/>
      <c r="Z293" s="22"/>
      <c r="AA293" s="21" t="s">
        <v>2590</v>
      </c>
      <c r="AB293" s="21">
        <f>AC293*0.5</f>
        <v>10</v>
      </c>
      <c r="AC293" s="21">
        <v>20</v>
      </c>
      <c r="AE293" s="19"/>
      <c r="AF293" s="19"/>
      <c r="AG293" s="19"/>
      <c r="AH293" s="19"/>
      <c r="AI293" s="19"/>
      <c r="AJ293" s="19"/>
    </row>
    <row r="294" spans="1:36" ht="17.25" thickBot="1" x14ac:dyDescent="0.35">
      <c r="A294" s="421">
        <v>289</v>
      </c>
      <c r="B294" s="48">
        <v>1350</v>
      </c>
      <c r="C294" s="90" t="s">
        <v>2586</v>
      </c>
      <c r="D294" s="91">
        <v>2017</v>
      </c>
      <c r="E294" s="102" t="s">
        <v>1968</v>
      </c>
      <c r="F294" s="150" t="s">
        <v>1023</v>
      </c>
      <c r="G294" s="150" t="s">
        <v>1606</v>
      </c>
      <c r="H294" s="44" t="s">
        <v>2365</v>
      </c>
      <c r="I294" s="44"/>
      <c r="J294" s="469">
        <v>2</v>
      </c>
      <c r="K294" s="469">
        <v>1</v>
      </c>
      <c r="L294" s="469"/>
      <c r="M294" s="69" t="s">
        <v>2588</v>
      </c>
      <c r="N294" s="245">
        <f>O294*0.52</f>
        <v>9.8800000000000008</v>
      </c>
      <c r="O294" s="44">
        <v>19</v>
      </c>
      <c r="P294" s="44"/>
      <c r="Q294" s="44"/>
      <c r="R294" s="70"/>
      <c r="S294" s="69" t="s">
        <v>2589</v>
      </c>
      <c r="T294" s="44">
        <f>U294*0.3</f>
        <v>6</v>
      </c>
      <c r="U294" s="22">
        <v>20</v>
      </c>
      <c r="V294" s="22"/>
      <c r="W294" s="22"/>
      <c r="X294" s="33"/>
      <c r="Y294" s="142"/>
      <c r="Z294" s="22" t="s">
        <v>2547</v>
      </c>
      <c r="AA294" s="21" t="s">
        <v>2590</v>
      </c>
      <c r="AB294" s="21">
        <f>AC294*0.85</f>
        <v>17</v>
      </c>
      <c r="AC294" s="21">
        <v>20</v>
      </c>
      <c r="AE294" s="19"/>
      <c r="AF294" s="19"/>
      <c r="AG294" s="19"/>
      <c r="AH294" s="19"/>
      <c r="AI294" s="19"/>
      <c r="AJ294" s="19"/>
    </row>
    <row r="295" spans="1:36" ht="17.25" thickBot="1" x14ac:dyDescent="0.35">
      <c r="A295" s="421">
        <v>290</v>
      </c>
      <c r="B295" s="48">
        <v>1350</v>
      </c>
      <c r="C295" s="90" t="s">
        <v>2586</v>
      </c>
      <c r="D295" s="91">
        <v>2017</v>
      </c>
      <c r="E295" s="229" t="s">
        <v>1968</v>
      </c>
      <c r="F295" s="335" t="s">
        <v>2593</v>
      </c>
      <c r="G295" s="335" t="s">
        <v>1606</v>
      </c>
      <c r="H295" s="239"/>
      <c r="I295" s="239"/>
      <c r="J295" s="470">
        <v>2</v>
      </c>
      <c r="K295" s="470">
        <v>5</v>
      </c>
      <c r="L295" s="470"/>
      <c r="M295" s="240" t="s">
        <v>2588</v>
      </c>
      <c r="N295" s="471">
        <v>0</v>
      </c>
      <c r="O295" s="239">
        <v>19</v>
      </c>
      <c r="P295" s="239"/>
      <c r="Q295" s="239"/>
      <c r="R295" s="241"/>
      <c r="S295" s="240" t="s">
        <v>2589</v>
      </c>
      <c r="T295" s="241">
        <v>1</v>
      </c>
      <c r="U295" s="39">
        <v>20</v>
      </c>
      <c r="V295" s="22"/>
      <c r="W295" s="22"/>
      <c r="X295" s="33"/>
      <c r="Y295" s="142"/>
      <c r="Z295" s="22"/>
      <c r="AA295" s="21" t="s">
        <v>2590</v>
      </c>
      <c r="AB295" s="21">
        <v>0</v>
      </c>
      <c r="AC295" s="21">
        <v>20</v>
      </c>
      <c r="AE295" s="19"/>
      <c r="AF295" s="19"/>
      <c r="AG295" s="19"/>
      <c r="AH295" s="19"/>
      <c r="AI295" s="19"/>
      <c r="AJ295" s="19"/>
    </row>
    <row r="296" spans="1:36" x14ac:dyDescent="0.3">
      <c r="A296" s="421">
        <v>291</v>
      </c>
      <c r="B296" s="48">
        <v>1350</v>
      </c>
      <c r="C296" s="90" t="s">
        <v>2586</v>
      </c>
      <c r="D296" s="91">
        <v>2017</v>
      </c>
      <c r="E296" s="102" t="s">
        <v>1968</v>
      </c>
      <c r="F296" s="103" t="s">
        <v>2594</v>
      </c>
      <c r="G296" s="103" t="s">
        <v>1606</v>
      </c>
      <c r="H296" s="22"/>
      <c r="I296" s="22"/>
      <c r="J296" s="85">
        <v>2</v>
      </c>
      <c r="K296" s="85">
        <v>5</v>
      </c>
      <c r="L296" s="85"/>
      <c r="M296" s="23" t="s">
        <v>2588</v>
      </c>
      <c r="N296" s="191">
        <v>0</v>
      </c>
      <c r="O296" s="22">
        <v>19</v>
      </c>
      <c r="P296" s="22"/>
      <c r="Q296" s="22"/>
      <c r="R296" s="33"/>
      <c r="S296" s="23" t="s">
        <v>2589</v>
      </c>
      <c r="T296" s="22">
        <v>0</v>
      </c>
      <c r="U296" s="22">
        <v>20</v>
      </c>
      <c r="V296" s="22"/>
      <c r="W296" s="22"/>
      <c r="X296" s="33"/>
      <c r="Y296" s="142"/>
      <c r="Z296" s="22"/>
      <c r="AA296" s="21" t="s">
        <v>2590</v>
      </c>
      <c r="AB296" s="21">
        <v>1</v>
      </c>
      <c r="AC296" s="21">
        <v>20</v>
      </c>
      <c r="AE296" s="19"/>
      <c r="AF296" s="19"/>
      <c r="AG296" s="19"/>
      <c r="AH296" s="19"/>
      <c r="AI296" s="19"/>
      <c r="AJ296" s="19"/>
    </row>
    <row r="297" spans="1:36" x14ac:dyDescent="0.3">
      <c r="A297" s="421">
        <v>292</v>
      </c>
      <c r="B297" s="48">
        <v>1350</v>
      </c>
      <c r="C297" s="90" t="s">
        <v>2586</v>
      </c>
      <c r="D297" s="91">
        <v>2017</v>
      </c>
      <c r="E297" s="102" t="s">
        <v>1968</v>
      </c>
      <c r="F297" s="176" t="s">
        <v>2595</v>
      </c>
      <c r="G297" s="103" t="s">
        <v>1606</v>
      </c>
      <c r="H297" s="22"/>
      <c r="I297" s="22"/>
      <c r="J297" s="85" t="s">
        <v>708</v>
      </c>
      <c r="K297" s="85"/>
      <c r="L297" s="85">
        <v>0</v>
      </c>
      <c r="M297" s="23" t="s">
        <v>2588</v>
      </c>
      <c r="N297" s="191">
        <f>O297*0.47</f>
        <v>8.93</v>
      </c>
      <c r="O297" s="22">
        <v>19</v>
      </c>
      <c r="P297" s="22"/>
      <c r="Q297" s="22"/>
      <c r="R297" s="33"/>
      <c r="S297" s="23" t="s">
        <v>2589</v>
      </c>
      <c r="T297" s="22">
        <f>U297*0.15</f>
        <v>3</v>
      </c>
      <c r="U297" s="22">
        <v>20</v>
      </c>
      <c r="V297" s="22"/>
      <c r="W297" s="22"/>
      <c r="X297" s="33"/>
      <c r="Y297" s="142"/>
      <c r="Z297" s="22"/>
      <c r="AA297" s="21" t="s">
        <v>2590</v>
      </c>
      <c r="AB297" s="21">
        <f>AC297*0.75</f>
        <v>15</v>
      </c>
      <c r="AC297" s="21">
        <v>20</v>
      </c>
      <c r="AE297" s="19"/>
      <c r="AF297" s="19"/>
      <c r="AG297" s="19"/>
      <c r="AH297" s="19"/>
      <c r="AI297" s="19"/>
      <c r="AJ297" s="19"/>
    </row>
    <row r="298" spans="1:36" x14ac:dyDescent="0.3">
      <c r="A298" s="421">
        <v>293</v>
      </c>
      <c r="B298" s="48">
        <v>1350</v>
      </c>
      <c r="C298" s="90" t="s">
        <v>2586</v>
      </c>
      <c r="D298" s="91">
        <v>2017</v>
      </c>
      <c r="E298" s="102" t="s">
        <v>1968</v>
      </c>
      <c r="F298" s="176" t="s">
        <v>2596</v>
      </c>
      <c r="G298" s="103" t="s">
        <v>1606</v>
      </c>
      <c r="H298" s="22"/>
      <c r="I298" s="22"/>
      <c r="J298" s="85" t="s">
        <v>708</v>
      </c>
      <c r="K298" s="85"/>
      <c r="L298" s="85">
        <v>0</v>
      </c>
      <c r="M298" s="23" t="s">
        <v>2588</v>
      </c>
      <c r="N298" s="191">
        <f>O298*0.21</f>
        <v>3.9899999999999998</v>
      </c>
      <c r="O298" s="22">
        <v>19</v>
      </c>
      <c r="P298" s="22"/>
      <c r="Q298" s="22"/>
      <c r="R298" s="33"/>
      <c r="S298" s="23" t="s">
        <v>2589</v>
      </c>
      <c r="T298" s="22">
        <v>0</v>
      </c>
      <c r="U298" s="22">
        <v>20</v>
      </c>
      <c r="V298" s="22"/>
      <c r="W298" s="22"/>
      <c r="X298" s="33"/>
      <c r="Y298" s="142"/>
      <c r="Z298" s="22"/>
      <c r="AA298" s="21" t="s">
        <v>2590</v>
      </c>
      <c r="AB298" s="21">
        <f>AC298*0.3</f>
        <v>6</v>
      </c>
      <c r="AC298" s="21">
        <v>20</v>
      </c>
      <c r="AE298" s="19"/>
      <c r="AF298" s="19"/>
      <c r="AG298" s="19"/>
      <c r="AH298" s="19"/>
      <c r="AI298" s="19"/>
      <c r="AJ298" s="19"/>
    </row>
    <row r="299" spans="1:36" x14ac:dyDescent="0.3">
      <c r="A299" s="421">
        <v>294</v>
      </c>
      <c r="B299" s="77">
        <v>813</v>
      </c>
      <c r="C299" s="125" t="s">
        <v>2007</v>
      </c>
      <c r="D299" s="91">
        <v>2016</v>
      </c>
      <c r="E299" s="20">
        <v>5</v>
      </c>
      <c r="F299" s="22" t="s">
        <v>2597</v>
      </c>
      <c r="G299" s="22" t="s">
        <v>1606</v>
      </c>
      <c r="H299" s="22"/>
      <c r="I299" s="25"/>
      <c r="J299" s="104">
        <v>1</v>
      </c>
      <c r="K299" s="104">
        <v>2</v>
      </c>
      <c r="L299" s="104"/>
      <c r="M299" s="23" t="s">
        <v>1513</v>
      </c>
      <c r="N299" s="472">
        <v>4</v>
      </c>
      <c r="O299" s="22">
        <v>55</v>
      </c>
      <c r="P299" s="22"/>
      <c r="Q299" s="22"/>
      <c r="R299" s="33"/>
      <c r="S299" s="23" t="s">
        <v>2598</v>
      </c>
      <c r="T299" s="472">
        <v>7</v>
      </c>
      <c r="U299" s="22">
        <v>47</v>
      </c>
      <c r="V299" s="22"/>
      <c r="W299" s="22"/>
      <c r="X299" s="33"/>
      <c r="Y299" s="192" t="s">
        <v>2599</v>
      </c>
      <c r="Z299" s="22"/>
      <c r="AA299" s="21"/>
      <c r="AB299" s="21"/>
      <c r="AC299" s="21"/>
      <c r="AE299" s="19"/>
      <c r="AF299" s="19"/>
      <c r="AG299" s="19"/>
      <c r="AH299" s="19"/>
      <c r="AI299" s="19"/>
      <c r="AJ299" s="19"/>
    </row>
    <row r="300" spans="1:36" x14ac:dyDescent="0.3">
      <c r="A300" s="421">
        <v>295</v>
      </c>
      <c r="B300" s="48">
        <v>1350</v>
      </c>
      <c r="C300" s="473" t="s">
        <v>2586</v>
      </c>
      <c r="D300" s="38">
        <v>2017</v>
      </c>
      <c r="E300" s="102" t="s">
        <v>1968</v>
      </c>
      <c r="F300" s="187" t="s">
        <v>2600</v>
      </c>
      <c r="G300" s="22" t="s">
        <v>1606</v>
      </c>
      <c r="H300" s="22" t="s">
        <v>2601</v>
      </c>
      <c r="I300" s="22"/>
      <c r="J300" s="85">
        <v>1</v>
      </c>
      <c r="K300" s="85">
        <v>1</v>
      </c>
      <c r="L300" s="85"/>
      <c r="M300" s="23" t="s">
        <v>2588</v>
      </c>
      <c r="N300" s="191">
        <f>O300*0.21</f>
        <v>3.9899999999999998</v>
      </c>
      <c r="O300" s="22">
        <v>19</v>
      </c>
      <c r="P300" s="22"/>
      <c r="Q300" s="22"/>
      <c r="R300" s="33"/>
      <c r="S300" s="23" t="s">
        <v>2589</v>
      </c>
      <c r="T300" s="191">
        <f>U300*0.55</f>
        <v>11</v>
      </c>
      <c r="U300" s="22">
        <v>20</v>
      </c>
      <c r="V300" s="22"/>
      <c r="W300" s="92"/>
      <c r="X300" s="33"/>
      <c r="Y300" s="166"/>
      <c r="Z300" s="22"/>
      <c r="AA300" s="21" t="s">
        <v>2590</v>
      </c>
      <c r="AB300" s="534">
        <f>AC300*0.55</f>
        <v>11</v>
      </c>
      <c r="AC300" s="21">
        <v>20</v>
      </c>
      <c r="AE300" s="19"/>
      <c r="AF300" s="19"/>
      <c r="AG300" s="19"/>
      <c r="AH300" s="19"/>
      <c r="AI300" s="19"/>
      <c r="AJ300" s="6"/>
    </row>
    <row r="301" spans="1:36" ht="17.25" thickBot="1" x14ac:dyDescent="0.35">
      <c r="A301" s="421">
        <v>296</v>
      </c>
      <c r="B301" s="64">
        <v>1350</v>
      </c>
      <c r="C301" s="93" t="s">
        <v>2586</v>
      </c>
      <c r="D301" s="94">
        <v>2017</v>
      </c>
      <c r="E301" s="162" t="s">
        <v>1968</v>
      </c>
      <c r="F301" s="144" t="s">
        <v>2602</v>
      </c>
      <c r="G301" s="144" t="s">
        <v>1606</v>
      </c>
      <c r="H301" s="65"/>
      <c r="I301" s="65"/>
      <c r="J301" s="87">
        <v>1</v>
      </c>
      <c r="K301" s="87">
        <v>1</v>
      </c>
      <c r="L301" s="87"/>
      <c r="M301" s="66" t="s">
        <v>2588</v>
      </c>
      <c r="N301" s="65">
        <v>0</v>
      </c>
      <c r="O301" s="65">
        <v>19</v>
      </c>
      <c r="P301" s="65"/>
      <c r="Q301" s="65"/>
      <c r="R301" s="67"/>
      <c r="S301" s="36" t="s">
        <v>2589</v>
      </c>
      <c r="T301" s="65">
        <v>0</v>
      </c>
      <c r="U301" s="65">
        <v>20</v>
      </c>
      <c r="V301" s="65"/>
      <c r="W301" s="65"/>
      <c r="X301" s="67"/>
      <c r="Y301" s="143"/>
      <c r="Z301" s="65"/>
      <c r="AA301" s="21" t="s">
        <v>2590</v>
      </c>
      <c r="AB301" s="21">
        <v>0</v>
      </c>
      <c r="AC301" s="21">
        <v>20</v>
      </c>
      <c r="AE301" s="19"/>
      <c r="AF301" s="19"/>
      <c r="AG301" s="19"/>
      <c r="AH301" s="19"/>
      <c r="AI301" s="19"/>
      <c r="AJ301" s="19"/>
    </row>
    <row r="302" spans="1:36" x14ac:dyDescent="0.3">
      <c r="A302" s="421">
        <v>297</v>
      </c>
      <c r="B302" s="48">
        <v>3519</v>
      </c>
      <c r="C302" s="42" t="s">
        <v>2603</v>
      </c>
      <c r="D302" s="91">
        <v>2014</v>
      </c>
      <c r="E302" s="20">
        <v>7</v>
      </c>
      <c r="F302" s="22" t="s">
        <v>2604</v>
      </c>
      <c r="G302" s="22" t="s">
        <v>1606</v>
      </c>
      <c r="H302" s="22"/>
      <c r="I302" s="25" t="s">
        <v>2605</v>
      </c>
      <c r="J302" s="104">
        <v>1</v>
      </c>
      <c r="K302" s="104">
        <v>1</v>
      </c>
      <c r="L302" s="104"/>
      <c r="M302" s="23" t="s">
        <v>1513</v>
      </c>
      <c r="N302" s="22">
        <v>2</v>
      </c>
      <c r="O302" s="22">
        <v>29</v>
      </c>
      <c r="P302" s="22"/>
      <c r="Q302" s="22"/>
      <c r="R302" s="33"/>
      <c r="S302" s="23" t="s">
        <v>2606</v>
      </c>
      <c r="T302" s="22">
        <v>0</v>
      </c>
      <c r="U302" s="22">
        <v>36</v>
      </c>
      <c r="V302" s="22"/>
      <c r="W302" s="22"/>
      <c r="X302" s="33"/>
      <c r="Y302" s="142">
        <v>0.18</v>
      </c>
      <c r="Z302" s="22"/>
      <c r="AB302" s="19"/>
      <c r="AC302" s="19"/>
      <c r="AD302" s="19"/>
      <c r="AE302" s="19"/>
      <c r="AF302" s="19"/>
      <c r="AG302" s="19"/>
      <c r="AH302" s="19"/>
      <c r="AI302" s="19"/>
      <c r="AJ302" s="19"/>
    </row>
    <row r="303" spans="1:36" x14ac:dyDescent="0.3">
      <c r="A303" s="421">
        <v>298</v>
      </c>
      <c r="B303" s="48">
        <v>3519</v>
      </c>
      <c r="C303" s="42" t="s">
        <v>2603</v>
      </c>
      <c r="D303" s="91">
        <v>2014</v>
      </c>
      <c r="E303" s="20">
        <v>7</v>
      </c>
      <c r="F303" s="225" t="s">
        <v>2607</v>
      </c>
      <c r="G303" s="22" t="s">
        <v>1606</v>
      </c>
      <c r="H303" s="22"/>
      <c r="I303" s="25" t="s">
        <v>2608</v>
      </c>
      <c r="J303" s="104">
        <v>2</v>
      </c>
      <c r="K303" s="104">
        <v>3</v>
      </c>
      <c r="L303" s="104"/>
      <c r="M303" s="23" t="s">
        <v>1513</v>
      </c>
      <c r="N303" s="22">
        <v>4</v>
      </c>
      <c r="O303" s="22">
        <v>29</v>
      </c>
      <c r="P303" s="22"/>
      <c r="Q303" s="22"/>
      <c r="R303" s="33"/>
      <c r="S303" s="34" t="s">
        <v>2606</v>
      </c>
      <c r="T303" s="22">
        <v>5</v>
      </c>
      <c r="U303" s="22">
        <v>36</v>
      </c>
      <c r="V303" s="22"/>
      <c r="W303" s="22"/>
      <c r="X303" s="33"/>
      <c r="Y303" s="142" t="s">
        <v>2609</v>
      </c>
      <c r="Z303" s="22"/>
      <c r="AB303" s="19"/>
      <c r="AC303" s="19"/>
      <c r="AD303" s="19"/>
      <c r="AE303" s="19"/>
      <c r="AF303" s="19"/>
      <c r="AG303" s="19"/>
      <c r="AH303" s="19"/>
      <c r="AI303" s="19"/>
      <c r="AJ303" s="19"/>
    </row>
    <row r="304" spans="1:36" x14ac:dyDescent="0.3">
      <c r="A304" s="421">
        <v>299</v>
      </c>
      <c r="B304" s="48">
        <v>3519</v>
      </c>
      <c r="C304" s="42" t="s">
        <v>2603</v>
      </c>
      <c r="D304" s="91">
        <v>2014</v>
      </c>
      <c r="E304" s="20">
        <v>7</v>
      </c>
      <c r="F304" s="22" t="s">
        <v>1353</v>
      </c>
      <c r="G304" s="22" t="s">
        <v>1606</v>
      </c>
      <c r="H304" s="22"/>
      <c r="I304" s="25"/>
      <c r="J304" s="104">
        <v>2</v>
      </c>
      <c r="K304" s="104">
        <v>1</v>
      </c>
      <c r="L304" s="104"/>
      <c r="M304" s="23" t="s">
        <v>1513</v>
      </c>
      <c r="N304" s="22">
        <v>0</v>
      </c>
      <c r="O304" s="22">
        <v>29</v>
      </c>
      <c r="P304" s="22"/>
      <c r="Q304" s="22"/>
      <c r="R304" s="33"/>
      <c r="S304" s="34" t="s">
        <v>2606</v>
      </c>
      <c r="T304" s="22">
        <v>6</v>
      </c>
      <c r="U304" s="22">
        <v>36</v>
      </c>
      <c r="V304" s="22"/>
      <c r="W304" s="22"/>
      <c r="X304" s="33"/>
      <c r="Y304" s="142">
        <v>0.03</v>
      </c>
      <c r="Z304" s="22"/>
      <c r="AB304" s="19"/>
      <c r="AC304" s="19"/>
      <c r="AD304" s="19"/>
      <c r="AE304" s="19"/>
      <c r="AF304" s="19"/>
      <c r="AG304" s="19"/>
      <c r="AH304" s="19"/>
      <c r="AI304" s="19"/>
      <c r="AJ304" s="19"/>
    </row>
    <row r="305" spans="1:36" x14ac:dyDescent="0.3">
      <c r="A305" s="421">
        <v>300</v>
      </c>
      <c r="B305" s="48">
        <v>3519</v>
      </c>
      <c r="C305" s="42" t="s">
        <v>2603</v>
      </c>
      <c r="D305" s="91">
        <v>2014</v>
      </c>
      <c r="E305" s="20">
        <v>7</v>
      </c>
      <c r="F305" s="22" t="s">
        <v>1149</v>
      </c>
      <c r="G305" s="22" t="s">
        <v>1606</v>
      </c>
      <c r="H305" s="22"/>
      <c r="I305" s="25"/>
      <c r="J305" s="104">
        <v>2</v>
      </c>
      <c r="K305" s="104">
        <v>2</v>
      </c>
      <c r="L305" s="104"/>
      <c r="M305" s="23" t="s">
        <v>1513</v>
      </c>
      <c r="N305" s="22">
        <v>6</v>
      </c>
      <c r="O305" s="22">
        <v>29</v>
      </c>
      <c r="P305" s="22"/>
      <c r="Q305" s="22"/>
      <c r="R305" s="33"/>
      <c r="S305" s="34" t="s">
        <v>2606</v>
      </c>
      <c r="T305" s="22">
        <v>7</v>
      </c>
      <c r="U305" s="22">
        <v>36</v>
      </c>
      <c r="V305" s="22"/>
      <c r="W305" s="22"/>
      <c r="X305" s="33"/>
      <c r="Y305" s="142" t="s">
        <v>2609</v>
      </c>
      <c r="Z305" s="22"/>
      <c r="AB305" s="19"/>
      <c r="AC305" s="19"/>
      <c r="AD305" s="19"/>
      <c r="AE305" s="19"/>
      <c r="AF305" s="19"/>
      <c r="AG305" s="19"/>
      <c r="AH305" s="19"/>
      <c r="AI305" s="19"/>
      <c r="AJ305" s="19"/>
    </row>
    <row r="306" spans="1:36" x14ac:dyDescent="0.3">
      <c r="A306" s="421">
        <v>301</v>
      </c>
      <c r="B306" s="48">
        <v>3021</v>
      </c>
      <c r="C306" s="90" t="s">
        <v>2540</v>
      </c>
      <c r="D306" s="90">
        <v>2001</v>
      </c>
      <c r="E306" s="20">
        <v>3</v>
      </c>
      <c r="F306" s="22" t="s">
        <v>792</v>
      </c>
      <c r="G306" s="22" t="s">
        <v>2504</v>
      </c>
      <c r="H306" s="22"/>
      <c r="I306" s="22"/>
      <c r="J306" s="85">
        <v>1</v>
      </c>
      <c r="K306" s="85">
        <v>1</v>
      </c>
      <c r="L306" s="85"/>
      <c r="M306" s="23" t="s">
        <v>2542</v>
      </c>
      <c r="N306" s="22">
        <v>4</v>
      </c>
      <c r="O306" s="22">
        <v>35</v>
      </c>
      <c r="P306" s="22"/>
      <c r="Q306" s="22"/>
      <c r="R306" s="33"/>
      <c r="S306" s="34" t="s">
        <v>2543</v>
      </c>
      <c r="T306" s="22">
        <v>1</v>
      </c>
      <c r="U306" s="22">
        <v>35</v>
      </c>
      <c r="V306" s="22"/>
      <c r="W306" s="22"/>
      <c r="X306" s="33"/>
      <c r="Y306" s="39">
        <v>0.36</v>
      </c>
      <c r="Z306" s="22"/>
    </row>
    <row r="307" spans="1:36" x14ac:dyDescent="0.3">
      <c r="A307" s="421">
        <v>302</v>
      </c>
      <c r="B307" s="48">
        <v>3188</v>
      </c>
      <c r="C307" s="42" t="s">
        <v>2610</v>
      </c>
      <c r="D307" s="91">
        <v>2012</v>
      </c>
      <c r="E307" s="20">
        <v>4</v>
      </c>
      <c r="F307" s="44" t="s">
        <v>2611</v>
      </c>
      <c r="G307" s="44" t="s">
        <v>1606</v>
      </c>
      <c r="H307" s="44"/>
      <c r="I307" s="45"/>
      <c r="J307" s="474">
        <v>1</v>
      </c>
      <c r="K307" s="474">
        <v>4</v>
      </c>
      <c r="L307" s="474">
        <v>0</v>
      </c>
      <c r="M307" s="23" t="s">
        <v>1513</v>
      </c>
      <c r="N307" s="44">
        <v>0</v>
      </c>
      <c r="O307" s="44">
        <v>29</v>
      </c>
      <c r="P307" s="44"/>
      <c r="Q307" s="44"/>
      <c r="R307" s="70"/>
      <c r="S307" s="34" t="s">
        <v>2612</v>
      </c>
      <c r="T307" s="44">
        <v>0</v>
      </c>
      <c r="U307" s="44">
        <v>29</v>
      </c>
      <c r="V307" s="44"/>
      <c r="W307" s="44"/>
      <c r="X307" s="70"/>
      <c r="Y307" s="196" t="s">
        <v>812</v>
      </c>
      <c r="Z307" s="44"/>
      <c r="AB307" s="19"/>
      <c r="AC307" s="19"/>
      <c r="AD307" s="19"/>
      <c r="AE307" s="19"/>
      <c r="AF307" s="19"/>
      <c r="AG307" s="19"/>
      <c r="AH307" s="19"/>
      <c r="AI307" s="19"/>
      <c r="AJ307" s="19"/>
    </row>
    <row r="308" spans="1:36" x14ac:dyDescent="0.3">
      <c r="A308" s="421">
        <v>303</v>
      </c>
      <c r="B308" s="48">
        <v>3021</v>
      </c>
      <c r="C308" s="90" t="s">
        <v>2540</v>
      </c>
      <c r="D308" s="90">
        <v>2001</v>
      </c>
      <c r="E308" s="20">
        <v>3</v>
      </c>
      <c r="F308" s="44" t="s">
        <v>2613</v>
      </c>
      <c r="G308" s="44" t="s">
        <v>2504</v>
      </c>
      <c r="H308" s="44"/>
      <c r="I308" s="44"/>
      <c r="J308" s="469">
        <v>1</v>
      </c>
      <c r="K308" s="469">
        <v>3</v>
      </c>
      <c r="L308" s="469"/>
      <c r="M308" s="23" t="s">
        <v>2542</v>
      </c>
      <c r="N308" s="44">
        <v>0</v>
      </c>
      <c r="O308" s="44">
        <v>35</v>
      </c>
      <c r="P308" s="44"/>
      <c r="Q308" s="44"/>
      <c r="R308" s="70"/>
      <c r="S308" s="34" t="s">
        <v>2543</v>
      </c>
      <c r="T308" s="44">
        <v>0</v>
      </c>
      <c r="U308" s="44">
        <v>35</v>
      </c>
      <c r="V308" s="44"/>
      <c r="W308" s="44"/>
      <c r="X308" s="70"/>
      <c r="Y308" s="46" t="s">
        <v>812</v>
      </c>
      <c r="Z308" s="44"/>
    </row>
    <row r="309" spans="1:36" ht="17.25" thickBot="1" x14ac:dyDescent="0.35">
      <c r="A309" s="421">
        <v>304</v>
      </c>
      <c r="B309" s="64">
        <v>3021</v>
      </c>
      <c r="C309" s="93" t="s">
        <v>2540</v>
      </c>
      <c r="D309" s="93">
        <v>2001</v>
      </c>
      <c r="E309" s="62">
        <v>3</v>
      </c>
      <c r="F309" s="475" t="s">
        <v>2614</v>
      </c>
      <c r="G309" s="65" t="s">
        <v>2504</v>
      </c>
      <c r="H309" s="65"/>
      <c r="I309" s="65"/>
      <c r="J309" s="87">
        <v>2</v>
      </c>
      <c r="K309" s="87">
        <v>6</v>
      </c>
      <c r="L309" s="87"/>
      <c r="M309" s="66" t="s">
        <v>2542</v>
      </c>
      <c r="N309" s="65">
        <v>0</v>
      </c>
      <c r="O309" s="65">
        <v>35</v>
      </c>
      <c r="P309" s="65"/>
      <c r="Q309" s="65"/>
      <c r="R309" s="67"/>
      <c r="S309" s="36" t="s">
        <v>2543</v>
      </c>
      <c r="T309" s="65">
        <v>0</v>
      </c>
      <c r="U309" s="65">
        <v>35</v>
      </c>
      <c r="V309" s="65"/>
      <c r="W309" s="65"/>
      <c r="X309" s="67"/>
      <c r="Y309" s="49" t="s">
        <v>812</v>
      </c>
      <c r="Z309" s="65"/>
    </row>
    <row r="310" spans="1:36" x14ac:dyDescent="0.3">
      <c r="A310" s="421">
        <v>305</v>
      </c>
      <c r="B310" s="48">
        <v>3021</v>
      </c>
      <c r="C310" s="90" t="s">
        <v>2540</v>
      </c>
      <c r="D310" s="90">
        <v>2001</v>
      </c>
      <c r="E310" s="20">
        <v>3</v>
      </c>
      <c r="F310" s="22" t="s">
        <v>2615</v>
      </c>
      <c r="G310" s="22" t="s">
        <v>2504</v>
      </c>
      <c r="H310" s="22"/>
      <c r="I310" s="22"/>
      <c r="J310" s="85">
        <v>2</v>
      </c>
      <c r="K310" s="85">
        <v>3</v>
      </c>
      <c r="L310" s="85"/>
      <c r="M310" s="23" t="s">
        <v>2542</v>
      </c>
      <c r="N310" s="22">
        <v>0</v>
      </c>
      <c r="O310" s="22">
        <v>35</v>
      </c>
      <c r="P310" s="22"/>
      <c r="Q310" s="22"/>
      <c r="R310" s="33"/>
      <c r="S310" s="69" t="s">
        <v>2543</v>
      </c>
      <c r="T310" s="22">
        <v>0</v>
      </c>
      <c r="U310" s="22">
        <v>35</v>
      </c>
      <c r="V310" s="22"/>
      <c r="W310" s="22"/>
      <c r="X310" s="33"/>
      <c r="Y310" s="39" t="s">
        <v>812</v>
      </c>
      <c r="Z310" s="22"/>
    </row>
    <row r="311" spans="1:36" x14ac:dyDescent="0.3">
      <c r="A311" s="421">
        <v>306</v>
      </c>
      <c r="B311" s="417">
        <v>3021</v>
      </c>
      <c r="C311" s="83" t="s">
        <v>2540</v>
      </c>
      <c r="D311" s="83">
        <v>2001</v>
      </c>
      <c r="E311" s="20">
        <v>3</v>
      </c>
      <c r="F311" s="21" t="s">
        <v>2616</v>
      </c>
      <c r="G311" s="22" t="s">
        <v>2504</v>
      </c>
      <c r="H311" s="22"/>
      <c r="I311" s="21"/>
      <c r="J311" s="85">
        <v>2</v>
      </c>
      <c r="K311" s="85">
        <v>1</v>
      </c>
      <c r="L311" s="85"/>
      <c r="M311" s="23" t="s">
        <v>2542</v>
      </c>
      <c r="N311" s="21">
        <v>2</v>
      </c>
      <c r="O311" s="22">
        <v>35</v>
      </c>
      <c r="P311" s="21"/>
      <c r="Q311" s="21"/>
      <c r="R311" s="33"/>
      <c r="S311" s="34" t="s">
        <v>2543</v>
      </c>
      <c r="T311" s="21">
        <v>6</v>
      </c>
      <c r="U311" s="22">
        <v>35</v>
      </c>
      <c r="V311" s="21"/>
      <c r="W311" s="21"/>
      <c r="X311" s="24"/>
      <c r="Y311" s="26">
        <v>0.26</v>
      </c>
      <c r="Z311" s="21" t="s">
        <v>1192</v>
      </c>
    </row>
    <row r="312" spans="1:36" x14ac:dyDescent="0.3">
      <c r="A312" s="421">
        <v>307</v>
      </c>
      <c r="B312" s="417">
        <v>2758</v>
      </c>
      <c r="C312" s="134" t="s">
        <v>2056</v>
      </c>
      <c r="D312" s="84">
        <v>2016</v>
      </c>
      <c r="E312" s="20">
        <v>7</v>
      </c>
      <c r="F312" s="329" t="s">
        <v>2617</v>
      </c>
      <c r="G312" s="22" t="s">
        <v>1606</v>
      </c>
      <c r="H312" s="22"/>
      <c r="I312" s="47"/>
      <c r="J312" s="104" t="s">
        <v>708</v>
      </c>
      <c r="K312" s="104" t="s">
        <v>2618</v>
      </c>
      <c r="L312" s="104">
        <v>0</v>
      </c>
      <c r="M312" s="23" t="s">
        <v>2619</v>
      </c>
      <c r="N312" s="21">
        <v>0</v>
      </c>
      <c r="O312" s="22">
        <v>30</v>
      </c>
      <c r="P312" s="21"/>
      <c r="Q312" s="21"/>
      <c r="R312" s="33"/>
      <c r="S312" s="34" t="s">
        <v>2620</v>
      </c>
      <c r="T312" s="21">
        <v>0</v>
      </c>
      <c r="U312" s="22">
        <v>30</v>
      </c>
      <c r="V312" s="21"/>
      <c r="W312" s="21"/>
      <c r="X312" s="24"/>
      <c r="Y312" s="127" t="s">
        <v>812</v>
      </c>
      <c r="Z312" s="21"/>
      <c r="AB312" s="19"/>
      <c r="AC312" s="19"/>
      <c r="AD312" s="19"/>
      <c r="AE312" s="19"/>
      <c r="AF312" s="19"/>
      <c r="AG312" s="19"/>
      <c r="AH312" s="19"/>
      <c r="AI312" s="19"/>
      <c r="AJ312" s="19"/>
    </row>
    <row r="313" spans="1:36" x14ac:dyDescent="0.3">
      <c r="A313" s="421">
        <v>308</v>
      </c>
      <c r="B313" s="420">
        <v>813</v>
      </c>
      <c r="C313" s="153" t="s">
        <v>2007</v>
      </c>
      <c r="D313" s="84">
        <v>2016</v>
      </c>
      <c r="E313" s="20">
        <v>5</v>
      </c>
      <c r="F313" s="21"/>
      <c r="G313" s="21" t="s">
        <v>1606</v>
      </c>
      <c r="H313" s="22"/>
      <c r="I313" s="247"/>
      <c r="J313" s="104">
        <v>1</v>
      </c>
      <c r="K313" s="104">
        <v>2</v>
      </c>
      <c r="L313" s="104"/>
      <c r="M313" s="23" t="s">
        <v>1513</v>
      </c>
      <c r="N313" s="476">
        <v>1</v>
      </c>
      <c r="O313" s="22">
        <v>55</v>
      </c>
      <c r="P313" s="21"/>
      <c r="Q313" s="21"/>
      <c r="R313" s="33"/>
      <c r="S313" s="34" t="s">
        <v>2598</v>
      </c>
      <c r="T313" s="477">
        <v>0</v>
      </c>
      <c r="U313" s="22">
        <v>47</v>
      </c>
      <c r="V313" s="21"/>
      <c r="W313" s="21"/>
      <c r="X313" s="24"/>
      <c r="Y313" s="217"/>
      <c r="Z313" s="21"/>
      <c r="AB313" s="19"/>
      <c r="AC313" s="19"/>
      <c r="AD313" s="19"/>
      <c r="AE313" s="19"/>
      <c r="AF313" s="19"/>
      <c r="AG313" s="19"/>
      <c r="AH313" s="19"/>
      <c r="AI313" s="19"/>
      <c r="AJ313" s="19"/>
    </row>
    <row r="314" spans="1:36" x14ac:dyDescent="0.3">
      <c r="A314" s="421">
        <v>309</v>
      </c>
      <c r="B314" s="417">
        <v>2758</v>
      </c>
      <c r="C314" s="134" t="s">
        <v>2056</v>
      </c>
      <c r="D314" s="84">
        <v>2016</v>
      </c>
      <c r="E314" s="20">
        <v>7</v>
      </c>
      <c r="F314" s="21" t="s">
        <v>2621</v>
      </c>
      <c r="G314" s="21" t="s">
        <v>1606</v>
      </c>
      <c r="H314" s="22"/>
      <c r="I314" s="25"/>
      <c r="J314" s="104">
        <v>2</v>
      </c>
      <c r="K314" s="104">
        <v>0</v>
      </c>
      <c r="L314" s="104"/>
      <c r="M314" s="23" t="s">
        <v>2619</v>
      </c>
      <c r="N314" s="21">
        <v>0</v>
      </c>
      <c r="O314" s="22">
        <v>30</v>
      </c>
      <c r="P314" s="21"/>
      <c r="Q314" s="21"/>
      <c r="R314" s="33"/>
      <c r="S314" s="34" t="s">
        <v>2620</v>
      </c>
      <c r="T314" s="21">
        <v>0</v>
      </c>
      <c r="U314" s="22">
        <v>30</v>
      </c>
      <c r="V314" s="21"/>
      <c r="W314" s="21"/>
      <c r="X314" s="24"/>
      <c r="Y314" s="127" t="s">
        <v>812</v>
      </c>
      <c r="Z314" s="21"/>
      <c r="AB314" s="19"/>
      <c r="AC314" s="19"/>
      <c r="AD314" s="19"/>
      <c r="AE314" s="19"/>
      <c r="AF314" s="19"/>
      <c r="AG314" s="19"/>
      <c r="AH314" s="19"/>
      <c r="AI314" s="19"/>
      <c r="AJ314" s="19"/>
    </row>
    <row r="315" spans="1:36" x14ac:dyDescent="0.3">
      <c r="A315" s="421">
        <v>310</v>
      </c>
      <c r="B315" s="417">
        <v>256</v>
      </c>
      <c r="C315" s="134" t="s">
        <v>2021</v>
      </c>
      <c r="D315" s="84">
        <v>2016</v>
      </c>
      <c r="E315" s="20">
        <v>6</v>
      </c>
      <c r="F315" s="430" t="s">
        <v>2622</v>
      </c>
      <c r="G315" s="21" t="s">
        <v>1606</v>
      </c>
      <c r="H315" s="22"/>
      <c r="I315" s="25"/>
      <c r="J315" s="104">
        <v>2</v>
      </c>
      <c r="K315" s="104">
        <v>5</v>
      </c>
      <c r="L315" s="104">
        <v>0</v>
      </c>
      <c r="M315" s="23" t="s">
        <v>1513</v>
      </c>
      <c r="N315" s="21">
        <v>0</v>
      </c>
      <c r="O315" s="22">
        <v>29</v>
      </c>
      <c r="P315" s="21"/>
      <c r="Q315" s="21"/>
      <c r="R315" s="33"/>
      <c r="S315" s="34" t="s">
        <v>2598</v>
      </c>
      <c r="T315" s="21">
        <v>0</v>
      </c>
      <c r="U315" s="22">
        <v>30</v>
      </c>
      <c r="V315" s="21"/>
      <c r="W315" s="21"/>
      <c r="X315" s="24"/>
      <c r="Y315" s="50" t="s">
        <v>660</v>
      </c>
      <c r="Z315" s="21"/>
      <c r="AB315" s="19"/>
      <c r="AC315" s="19"/>
      <c r="AD315" s="19"/>
      <c r="AE315" s="19"/>
      <c r="AF315" s="19"/>
      <c r="AG315" s="19"/>
      <c r="AH315" s="19"/>
      <c r="AI315" s="19"/>
      <c r="AJ315" s="19"/>
    </row>
    <row r="316" spans="1:36" ht="17.25" thickBot="1" x14ac:dyDescent="0.35">
      <c r="A316" s="421">
        <v>311</v>
      </c>
      <c r="B316" s="418">
        <v>256</v>
      </c>
      <c r="C316" s="27" t="s">
        <v>2623</v>
      </c>
      <c r="D316" s="28">
        <v>2016</v>
      </c>
      <c r="E316" s="52">
        <v>6</v>
      </c>
      <c r="F316" s="29" t="s">
        <v>2625</v>
      </c>
      <c r="G316" s="29" t="s">
        <v>1606</v>
      </c>
      <c r="H316" s="29"/>
      <c r="I316" s="53"/>
      <c r="J316" s="231">
        <v>2</v>
      </c>
      <c r="K316" s="228">
        <v>2</v>
      </c>
      <c r="L316" s="478"/>
      <c r="M316" s="124" t="s">
        <v>1513</v>
      </c>
      <c r="N316" s="137">
        <v>0</v>
      </c>
      <c r="O316" s="137">
        <v>29</v>
      </c>
      <c r="P316" s="137"/>
      <c r="Q316" s="137"/>
      <c r="R316" s="148"/>
      <c r="S316" s="36" t="s">
        <v>2626</v>
      </c>
      <c r="T316" s="29">
        <v>7</v>
      </c>
      <c r="U316" s="29">
        <v>30</v>
      </c>
      <c r="V316" s="29"/>
      <c r="W316" s="29"/>
      <c r="X316" s="30"/>
      <c r="Y316" s="479">
        <v>6.0000000000000001E-3</v>
      </c>
      <c r="Z316" s="29"/>
      <c r="AB316" s="19"/>
      <c r="AC316" s="19"/>
      <c r="AD316" s="19"/>
      <c r="AE316" s="19"/>
      <c r="AF316" s="19"/>
      <c r="AG316" s="19"/>
      <c r="AH316" s="19"/>
      <c r="AI316" s="19"/>
      <c r="AJ316" s="19"/>
    </row>
    <row r="317" spans="1:36" x14ac:dyDescent="0.3">
      <c r="A317" s="421">
        <v>312</v>
      </c>
      <c r="B317" s="48">
        <v>256</v>
      </c>
      <c r="C317" s="42" t="s">
        <v>2623</v>
      </c>
      <c r="D317" s="91">
        <v>2016</v>
      </c>
      <c r="E317" s="20">
        <v>6</v>
      </c>
      <c r="F317" s="22" t="s">
        <v>2627</v>
      </c>
      <c r="G317" s="22" t="s">
        <v>1606</v>
      </c>
      <c r="H317" s="22"/>
      <c r="I317" s="25" t="s">
        <v>2628</v>
      </c>
      <c r="J317" s="104">
        <v>2</v>
      </c>
      <c r="K317" s="104">
        <v>1</v>
      </c>
      <c r="L317" s="104"/>
      <c r="M317" s="17" t="s">
        <v>1513</v>
      </c>
      <c r="N317" s="16">
        <v>0</v>
      </c>
      <c r="O317" s="16">
        <v>29</v>
      </c>
      <c r="P317" s="16"/>
      <c r="Q317" s="16"/>
      <c r="R317" s="18"/>
      <c r="S317" s="69" t="s">
        <v>2598</v>
      </c>
      <c r="T317" s="22">
        <v>1</v>
      </c>
      <c r="U317" s="22">
        <v>30</v>
      </c>
      <c r="V317" s="22"/>
      <c r="W317" s="22"/>
      <c r="X317" s="33"/>
      <c r="Y317" s="192">
        <v>0.3</v>
      </c>
      <c r="Z317" s="22"/>
      <c r="AA317" s="407"/>
      <c r="AB317" s="421"/>
      <c r="AC317" s="421"/>
      <c r="AD317" s="421"/>
      <c r="AE317" s="421"/>
      <c r="AF317" s="421"/>
      <c r="AG317" s="421"/>
      <c r="AH317" s="421"/>
      <c r="AI317" s="421"/>
      <c r="AJ317" s="421"/>
    </row>
    <row r="318" spans="1:36" x14ac:dyDescent="0.3">
      <c r="A318" s="421">
        <v>313</v>
      </c>
      <c r="B318" s="48">
        <v>256</v>
      </c>
      <c r="C318" s="42" t="s">
        <v>2021</v>
      </c>
      <c r="D318" s="91">
        <v>2016</v>
      </c>
      <c r="E318" s="20">
        <v>6</v>
      </c>
      <c r="F318" s="137" t="s">
        <v>2629</v>
      </c>
      <c r="G318" s="137" t="s">
        <v>1606</v>
      </c>
      <c r="H318" s="21"/>
      <c r="I318" s="25"/>
      <c r="J318" s="234">
        <v>2</v>
      </c>
      <c r="K318" s="474">
        <v>4</v>
      </c>
      <c r="L318" s="474"/>
      <c r="M318" s="23" t="s">
        <v>1513</v>
      </c>
      <c r="N318" s="137">
        <v>0</v>
      </c>
      <c r="O318" s="137">
        <v>29</v>
      </c>
      <c r="P318" s="21"/>
      <c r="Q318" s="21"/>
      <c r="R318" s="33"/>
      <c r="S318" s="23" t="s">
        <v>2598</v>
      </c>
      <c r="T318" s="137">
        <v>1</v>
      </c>
      <c r="U318" s="137">
        <v>30</v>
      </c>
      <c r="V318" s="21"/>
      <c r="W318" s="21"/>
      <c r="X318" s="33"/>
      <c r="Y318" s="50">
        <v>0.3</v>
      </c>
      <c r="Z318" s="137"/>
      <c r="AA318" s="407"/>
      <c r="AB318" s="421"/>
      <c r="AC318" s="421"/>
      <c r="AD318" s="421"/>
      <c r="AE318" s="421"/>
      <c r="AF318" s="421"/>
      <c r="AG318" s="421"/>
      <c r="AH318" s="421"/>
      <c r="AI318" s="421"/>
      <c r="AJ318" s="421"/>
    </row>
    <row r="319" spans="1:36" x14ac:dyDescent="0.3">
      <c r="A319" s="421">
        <v>314</v>
      </c>
      <c r="B319" s="48">
        <v>256</v>
      </c>
      <c r="C319" s="42" t="s">
        <v>2021</v>
      </c>
      <c r="D319" s="91">
        <v>2016</v>
      </c>
      <c r="E319" s="20">
        <v>6</v>
      </c>
      <c r="F319" s="137" t="s">
        <v>2630</v>
      </c>
      <c r="G319" s="137" t="s">
        <v>1606</v>
      </c>
      <c r="H319" s="22"/>
      <c r="I319" s="25" t="s">
        <v>2631</v>
      </c>
      <c r="J319" s="234">
        <v>2</v>
      </c>
      <c r="K319" s="474">
        <v>4</v>
      </c>
      <c r="L319" s="474"/>
      <c r="M319" s="23" t="s">
        <v>1513</v>
      </c>
      <c r="N319" s="137">
        <v>0</v>
      </c>
      <c r="O319" s="137">
        <v>29</v>
      </c>
      <c r="P319" s="21"/>
      <c r="Q319" s="21"/>
      <c r="R319" s="33"/>
      <c r="S319" s="23" t="s">
        <v>2598</v>
      </c>
      <c r="T319" s="137">
        <v>0</v>
      </c>
      <c r="U319" s="137">
        <v>30</v>
      </c>
      <c r="V319" s="21"/>
      <c r="W319" s="21"/>
      <c r="X319" s="33"/>
      <c r="Y319" s="50" t="s">
        <v>660</v>
      </c>
      <c r="Z319" s="137"/>
      <c r="AA319" s="407"/>
      <c r="AB319" s="421"/>
      <c r="AC319" s="421"/>
      <c r="AD319" s="421"/>
      <c r="AE319" s="421"/>
      <c r="AF319" s="421"/>
      <c r="AG319" s="421"/>
      <c r="AH319" s="421"/>
      <c r="AI319" s="421"/>
      <c r="AJ319" s="421"/>
    </row>
    <row r="320" spans="1:36" x14ac:dyDescent="0.3">
      <c r="A320" s="421">
        <v>315</v>
      </c>
      <c r="B320" s="48">
        <v>256</v>
      </c>
      <c r="C320" s="42" t="s">
        <v>2021</v>
      </c>
      <c r="D320" s="91">
        <v>2016</v>
      </c>
      <c r="E320" s="20">
        <v>6</v>
      </c>
      <c r="F320" s="137" t="s">
        <v>2632</v>
      </c>
      <c r="G320" s="137" t="s">
        <v>1606</v>
      </c>
      <c r="H320" s="22"/>
      <c r="I320" s="25" t="s">
        <v>2633</v>
      </c>
      <c r="J320" s="234">
        <v>2</v>
      </c>
      <c r="K320" s="474">
        <v>3</v>
      </c>
      <c r="L320" s="474"/>
      <c r="M320" s="23" t="s">
        <v>1513</v>
      </c>
      <c r="N320" s="137">
        <v>0</v>
      </c>
      <c r="O320" s="137">
        <v>29</v>
      </c>
      <c r="P320" s="21"/>
      <c r="Q320" s="21"/>
      <c r="R320" s="33"/>
      <c r="S320" s="23" t="s">
        <v>2598</v>
      </c>
      <c r="T320" s="137">
        <v>0</v>
      </c>
      <c r="U320" s="137">
        <v>30</v>
      </c>
      <c r="V320" s="21"/>
      <c r="W320" s="21"/>
      <c r="X320" s="33"/>
      <c r="Y320" s="50" t="s">
        <v>660</v>
      </c>
      <c r="Z320" s="137"/>
      <c r="AA320" s="407"/>
      <c r="AB320" s="421"/>
      <c r="AC320" s="421"/>
      <c r="AD320" s="421"/>
      <c r="AE320" s="421"/>
      <c r="AF320" s="421"/>
      <c r="AG320" s="421"/>
      <c r="AH320" s="421"/>
      <c r="AI320" s="421"/>
      <c r="AJ320" s="421"/>
    </row>
    <row r="321" spans="1:36" x14ac:dyDescent="0.3">
      <c r="A321" s="421">
        <v>316</v>
      </c>
      <c r="B321" s="48">
        <v>256</v>
      </c>
      <c r="C321" s="42" t="s">
        <v>2021</v>
      </c>
      <c r="D321" s="91">
        <v>2016</v>
      </c>
      <c r="E321" s="20">
        <v>6</v>
      </c>
      <c r="F321" s="137" t="s">
        <v>1225</v>
      </c>
      <c r="G321" s="137" t="s">
        <v>1606</v>
      </c>
      <c r="H321" s="22"/>
      <c r="I321" s="25"/>
      <c r="J321" s="234">
        <v>2</v>
      </c>
      <c r="K321" s="474">
        <v>6</v>
      </c>
      <c r="L321" s="474"/>
      <c r="M321" s="23" t="s">
        <v>1513</v>
      </c>
      <c r="N321" s="137">
        <v>0</v>
      </c>
      <c r="O321" s="137">
        <v>29</v>
      </c>
      <c r="P321" s="21"/>
      <c r="Q321" s="21"/>
      <c r="R321" s="33"/>
      <c r="S321" s="23" t="s">
        <v>2598</v>
      </c>
      <c r="T321" s="137">
        <v>1</v>
      </c>
      <c r="U321" s="137">
        <v>30</v>
      </c>
      <c r="V321" s="21"/>
      <c r="W321" s="21"/>
      <c r="X321" s="33"/>
      <c r="Y321" s="50">
        <v>0.3</v>
      </c>
      <c r="Z321" s="137"/>
      <c r="AA321" s="407"/>
      <c r="AB321" s="421"/>
      <c r="AC321" s="421"/>
      <c r="AD321" s="421"/>
      <c r="AE321" s="421"/>
      <c r="AF321" s="421"/>
      <c r="AG321" s="421"/>
      <c r="AH321" s="421"/>
      <c r="AI321" s="421"/>
      <c r="AJ321" s="421"/>
    </row>
    <row r="322" spans="1:36" x14ac:dyDescent="0.3">
      <c r="A322" s="421">
        <v>317</v>
      </c>
      <c r="B322" s="48">
        <v>2054</v>
      </c>
      <c r="C322" s="42" t="s">
        <v>2310</v>
      </c>
      <c r="D322" s="91">
        <v>2014</v>
      </c>
      <c r="E322" s="20">
        <v>4</v>
      </c>
      <c r="F322" s="465" t="s">
        <v>2634</v>
      </c>
      <c r="G322" s="137" t="s">
        <v>1606</v>
      </c>
      <c r="H322" s="22" t="s">
        <v>2565</v>
      </c>
      <c r="I322" s="171"/>
      <c r="J322" s="115">
        <v>2</v>
      </c>
      <c r="K322" s="469">
        <v>3</v>
      </c>
      <c r="L322" s="469"/>
      <c r="M322" s="123" t="s">
        <v>2635</v>
      </c>
      <c r="N322" s="137">
        <v>15</v>
      </c>
      <c r="O322" s="137">
        <v>30</v>
      </c>
      <c r="P322" s="21"/>
      <c r="Q322" s="21"/>
      <c r="R322" s="33"/>
      <c r="S322" s="23" t="s">
        <v>2598</v>
      </c>
      <c r="T322" s="137">
        <v>19</v>
      </c>
      <c r="U322" s="137">
        <v>34</v>
      </c>
      <c r="V322" s="21"/>
      <c r="W322" s="21"/>
      <c r="X322" s="33"/>
      <c r="Y322" s="26">
        <v>0.63800000000000001</v>
      </c>
      <c r="Z322" s="137"/>
      <c r="AA322" s="407"/>
      <c r="AB322" s="421"/>
      <c r="AC322" s="421"/>
      <c r="AD322" s="421"/>
      <c r="AE322" s="421"/>
      <c r="AF322" s="421"/>
      <c r="AG322" s="421"/>
      <c r="AH322" s="421"/>
      <c r="AI322" s="421"/>
      <c r="AJ322" s="421"/>
    </row>
    <row r="323" spans="1:36" x14ac:dyDescent="0.3">
      <c r="A323" s="421">
        <v>318</v>
      </c>
      <c r="B323" s="48">
        <v>2054</v>
      </c>
      <c r="C323" s="42" t="s">
        <v>2143</v>
      </c>
      <c r="D323" s="91">
        <v>2014</v>
      </c>
      <c r="E323" s="20">
        <v>4</v>
      </c>
      <c r="F323" s="465" t="s">
        <v>2634</v>
      </c>
      <c r="G323" s="137" t="s">
        <v>1606</v>
      </c>
      <c r="H323" s="22" t="s">
        <v>2382</v>
      </c>
      <c r="I323" s="171"/>
      <c r="J323" s="115">
        <v>2</v>
      </c>
      <c r="K323" s="469">
        <v>3</v>
      </c>
      <c r="L323" s="469"/>
      <c r="M323" s="123" t="s">
        <v>2635</v>
      </c>
      <c r="N323" s="137">
        <v>5</v>
      </c>
      <c r="O323" s="137">
        <v>29</v>
      </c>
      <c r="P323" s="21"/>
      <c r="Q323" s="21"/>
      <c r="R323" s="33"/>
      <c r="S323" s="23" t="s">
        <v>2598</v>
      </c>
      <c r="T323" s="137">
        <v>8</v>
      </c>
      <c r="U323" s="137">
        <v>34</v>
      </c>
      <c r="V323" s="21"/>
      <c r="W323" s="21"/>
      <c r="X323" s="33"/>
      <c r="Y323" s="26">
        <v>0.53900000000000003</v>
      </c>
      <c r="Z323" s="137"/>
      <c r="AA323" s="407"/>
      <c r="AB323" s="421"/>
      <c r="AC323" s="421"/>
      <c r="AD323" s="421"/>
      <c r="AE323" s="421"/>
      <c r="AF323" s="421"/>
      <c r="AG323" s="421"/>
      <c r="AH323" s="421"/>
      <c r="AI323" s="421"/>
      <c r="AJ323" s="421"/>
    </row>
    <row r="324" spans="1:36" x14ac:dyDescent="0.3">
      <c r="A324" s="421">
        <v>319</v>
      </c>
      <c r="B324" s="77">
        <v>813</v>
      </c>
      <c r="C324" s="125" t="s">
        <v>2007</v>
      </c>
      <c r="D324" s="91">
        <v>2016</v>
      </c>
      <c r="E324" s="20">
        <v>5</v>
      </c>
      <c r="F324" s="22" t="s">
        <v>2636</v>
      </c>
      <c r="G324" s="22" t="s">
        <v>1606</v>
      </c>
      <c r="H324" s="22"/>
      <c r="I324" s="247"/>
      <c r="J324" s="104">
        <v>1</v>
      </c>
      <c r="K324" s="104">
        <v>2</v>
      </c>
      <c r="L324" s="104"/>
      <c r="M324" s="34" t="s">
        <v>1513</v>
      </c>
      <c r="N324" s="480">
        <v>1</v>
      </c>
      <c r="O324" s="22">
        <v>55</v>
      </c>
      <c r="P324" s="22"/>
      <c r="Q324" s="22"/>
      <c r="R324" s="33"/>
      <c r="S324" s="69" t="s">
        <v>2598</v>
      </c>
      <c r="T324" s="472">
        <v>0</v>
      </c>
      <c r="U324" s="22">
        <v>47</v>
      </c>
      <c r="V324" s="22"/>
      <c r="W324" s="22"/>
      <c r="X324" s="33"/>
      <c r="Y324" s="481"/>
      <c r="Z324" s="22"/>
      <c r="AA324" s="407"/>
      <c r="AB324" s="421"/>
      <c r="AC324" s="421"/>
      <c r="AD324" s="421"/>
      <c r="AE324" s="421"/>
      <c r="AF324" s="421"/>
      <c r="AG324" s="421"/>
      <c r="AH324" s="421"/>
      <c r="AI324" s="421"/>
      <c r="AJ324" s="421"/>
    </row>
    <row r="325" spans="1:36" ht="17.25" thickBot="1" x14ac:dyDescent="0.35">
      <c r="A325" s="421">
        <v>320</v>
      </c>
      <c r="B325" s="64">
        <v>1358</v>
      </c>
      <c r="C325" s="93" t="s">
        <v>1839</v>
      </c>
      <c r="D325" s="94">
        <v>2021</v>
      </c>
      <c r="E325" s="62">
        <v>4</v>
      </c>
      <c r="F325" s="65" t="s">
        <v>2637</v>
      </c>
      <c r="G325" s="65" t="s">
        <v>1606</v>
      </c>
      <c r="H325" s="65"/>
      <c r="I325" s="65"/>
      <c r="J325" s="87">
        <v>2</v>
      </c>
      <c r="K325" s="87">
        <v>4</v>
      </c>
      <c r="L325" s="87"/>
      <c r="M325" s="36" t="s">
        <v>2576</v>
      </c>
      <c r="N325" s="65">
        <v>0</v>
      </c>
      <c r="O325" s="65">
        <v>19</v>
      </c>
      <c r="P325" s="65"/>
      <c r="Q325" s="65"/>
      <c r="R325" s="67"/>
      <c r="S325" s="66" t="s">
        <v>2537</v>
      </c>
      <c r="T325" s="65">
        <v>1</v>
      </c>
      <c r="U325" s="65">
        <v>19</v>
      </c>
      <c r="V325" s="65"/>
      <c r="W325" s="65"/>
      <c r="X325" s="67"/>
      <c r="Y325" s="143" t="s">
        <v>812</v>
      </c>
      <c r="Z325" s="65"/>
      <c r="AA325" s="407"/>
      <c r="AB325" s="421"/>
      <c r="AC325" s="421"/>
      <c r="AD325" s="421"/>
      <c r="AE325" s="421"/>
      <c r="AF325" s="421"/>
      <c r="AG325" s="421"/>
      <c r="AH325" s="421"/>
      <c r="AI325" s="421"/>
      <c r="AJ325" s="421"/>
    </row>
    <row r="326" spans="1:36" x14ac:dyDescent="0.3">
      <c r="A326" s="421">
        <v>321</v>
      </c>
      <c r="B326" s="48">
        <v>1358</v>
      </c>
      <c r="C326" s="90" t="s">
        <v>1839</v>
      </c>
      <c r="D326" s="91">
        <v>2021</v>
      </c>
      <c r="E326" s="20">
        <v>4</v>
      </c>
      <c r="F326" s="21" t="s">
        <v>2638</v>
      </c>
      <c r="G326" s="21" t="s">
        <v>1606</v>
      </c>
      <c r="H326" s="21"/>
      <c r="I326" s="22"/>
      <c r="J326" s="54">
        <v>2</v>
      </c>
      <c r="K326" s="85">
        <v>3</v>
      </c>
      <c r="L326" s="85"/>
      <c r="M326" s="17" t="s">
        <v>2576</v>
      </c>
      <c r="N326" s="16">
        <v>0</v>
      </c>
      <c r="O326" s="16">
        <v>19</v>
      </c>
      <c r="P326" s="16"/>
      <c r="Q326" s="16"/>
      <c r="R326" s="18"/>
      <c r="S326" s="23" t="s">
        <v>2537</v>
      </c>
      <c r="T326" s="22">
        <v>0</v>
      </c>
      <c r="U326" s="22">
        <v>19</v>
      </c>
      <c r="V326" s="22"/>
      <c r="W326" s="22"/>
      <c r="X326" s="33"/>
      <c r="Y326" s="142" t="s">
        <v>812</v>
      </c>
      <c r="Z326" s="22"/>
      <c r="AA326" s="407"/>
      <c r="AB326" s="421"/>
      <c r="AC326" s="421"/>
      <c r="AD326" s="421"/>
      <c r="AE326" s="421"/>
      <c r="AF326" s="421"/>
      <c r="AG326" s="421"/>
      <c r="AH326" s="421"/>
      <c r="AI326" s="421"/>
      <c r="AJ326" s="421"/>
    </row>
    <row r="327" spans="1:36" ht="17.25" thickBot="1" x14ac:dyDescent="0.35">
      <c r="A327" s="421">
        <v>322</v>
      </c>
      <c r="B327" s="64">
        <v>1358</v>
      </c>
      <c r="C327" s="93" t="s">
        <v>1839</v>
      </c>
      <c r="D327" s="94">
        <v>2021</v>
      </c>
      <c r="E327" s="62">
        <v>4</v>
      </c>
      <c r="F327" s="65" t="s">
        <v>2639</v>
      </c>
      <c r="G327" s="65" t="s">
        <v>1606</v>
      </c>
      <c r="H327" s="65"/>
      <c r="I327" s="65"/>
      <c r="J327" s="87">
        <v>2</v>
      </c>
      <c r="K327" s="87">
        <v>3</v>
      </c>
      <c r="L327" s="87"/>
      <c r="M327" s="66" t="s">
        <v>2576</v>
      </c>
      <c r="N327" s="65">
        <v>0</v>
      </c>
      <c r="O327" s="65">
        <v>19</v>
      </c>
      <c r="P327" s="65"/>
      <c r="Q327" s="65"/>
      <c r="R327" s="67"/>
      <c r="S327" s="66" t="s">
        <v>2537</v>
      </c>
      <c r="T327" s="65">
        <v>0</v>
      </c>
      <c r="U327" s="65">
        <v>19</v>
      </c>
      <c r="V327" s="65"/>
      <c r="W327" s="65"/>
      <c r="X327" s="67"/>
      <c r="Y327" s="143" t="s">
        <v>812</v>
      </c>
      <c r="Z327" s="65"/>
      <c r="AB327" s="19"/>
      <c r="AC327" s="19"/>
      <c r="AD327" s="19"/>
      <c r="AE327" s="19"/>
      <c r="AF327" s="19"/>
      <c r="AG327" s="19"/>
      <c r="AH327" s="19"/>
      <c r="AI327" s="19"/>
      <c r="AJ327" s="19"/>
    </row>
    <row r="328" spans="1:36" x14ac:dyDescent="0.3">
      <c r="A328" s="421">
        <v>323</v>
      </c>
      <c r="B328" s="48">
        <v>1358</v>
      </c>
      <c r="C328" s="90" t="s">
        <v>2574</v>
      </c>
      <c r="D328" s="91">
        <v>2021</v>
      </c>
      <c r="E328" s="20">
        <v>4</v>
      </c>
      <c r="F328" s="22" t="s">
        <v>2640</v>
      </c>
      <c r="G328" s="22" t="s">
        <v>1606</v>
      </c>
      <c r="H328" s="22"/>
      <c r="I328" s="22"/>
      <c r="J328" s="85">
        <v>1</v>
      </c>
      <c r="K328" s="85">
        <v>1</v>
      </c>
      <c r="L328" s="85"/>
      <c r="M328" s="23" t="s">
        <v>2576</v>
      </c>
      <c r="N328" s="22">
        <v>2</v>
      </c>
      <c r="O328" s="22">
        <v>19</v>
      </c>
      <c r="P328" s="22"/>
      <c r="Q328" s="22"/>
      <c r="R328" s="33"/>
      <c r="S328" s="23" t="s">
        <v>2537</v>
      </c>
      <c r="T328" s="22">
        <v>0</v>
      </c>
      <c r="U328" s="22">
        <v>19</v>
      </c>
      <c r="V328" s="22"/>
      <c r="W328" s="22"/>
      <c r="X328" s="33"/>
      <c r="Y328" s="142" t="s">
        <v>812</v>
      </c>
      <c r="Z328" s="22"/>
      <c r="AB328" s="19"/>
      <c r="AC328" s="19"/>
      <c r="AD328" s="19"/>
      <c r="AE328" s="19"/>
      <c r="AF328" s="19"/>
      <c r="AG328" s="19"/>
      <c r="AH328" s="19"/>
      <c r="AI328" s="19"/>
      <c r="AJ328" s="19"/>
    </row>
    <row r="329" spans="1:36" x14ac:dyDescent="0.3">
      <c r="A329" s="421">
        <v>324</v>
      </c>
      <c r="B329" s="48">
        <v>744</v>
      </c>
      <c r="C329" s="90" t="s">
        <v>2641</v>
      </c>
      <c r="D329" s="91">
        <v>2017</v>
      </c>
      <c r="E329" s="20">
        <v>9</v>
      </c>
      <c r="F329" s="22" t="s">
        <v>1208</v>
      </c>
      <c r="G329" s="22" t="s">
        <v>1606</v>
      </c>
      <c r="H329" s="22"/>
      <c r="I329" s="22"/>
      <c r="J329" s="85">
        <v>2</v>
      </c>
      <c r="K329" s="85">
        <v>1</v>
      </c>
      <c r="L329" s="85"/>
      <c r="M329" s="23" t="s">
        <v>1513</v>
      </c>
      <c r="N329" s="22">
        <v>0</v>
      </c>
      <c r="O329" s="22">
        <v>30</v>
      </c>
      <c r="P329" s="22"/>
      <c r="Q329" s="22"/>
      <c r="R329" s="33"/>
      <c r="S329" s="23" t="s">
        <v>2642</v>
      </c>
      <c r="T329" s="22">
        <v>2</v>
      </c>
      <c r="U329" s="22">
        <v>34</v>
      </c>
      <c r="V329" s="22"/>
      <c r="W329" s="22"/>
      <c r="X329" s="33"/>
      <c r="Y329" s="142" t="s">
        <v>2643</v>
      </c>
      <c r="Z329" s="22"/>
      <c r="AB329" s="19"/>
      <c r="AC329" s="19"/>
      <c r="AD329" s="19"/>
      <c r="AE329" s="19"/>
      <c r="AF329" s="19"/>
      <c r="AG329" s="19"/>
      <c r="AH329" s="19"/>
      <c r="AI329" s="19"/>
      <c r="AJ329" s="19"/>
    </row>
    <row r="330" spans="1:36" x14ac:dyDescent="0.3">
      <c r="A330" s="421">
        <v>325</v>
      </c>
      <c r="B330" s="48">
        <v>744</v>
      </c>
      <c r="C330" s="90" t="s">
        <v>2644</v>
      </c>
      <c r="D330" s="91">
        <v>2017</v>
      </c>
      <c r="E330" s="20">
        <v>9</v>
      </c>
      <c r="F330" s="22" t="s">
        <v>1023</v>
      </c>
      <c r="G330" s="22" t="s">
        <v>1606</v>
      </c>
      <c r="H330" s="22"/>
      <c r="I330" s="21"/>
      <c r="J330" s="85">
        <v>2</v>
      </c>
      <c r="K330" s="85">
        <v>1</v>
      </c>
      <c r="L330" s="85"/>
      <c r="M330" s="23" t="s">
        <v>1513</v>
      </c>
      <c r="N330" s="21">
        <v>2</v>
      </c>
      <c r="O330" s="22">
        <v>30</v>
      </c>
      <c r="P330" s="21"/>
      <c r="Q330" s="21"/>
      <c r="R330" s="33"/>
      <c r="S330" s="23" t="s">
        <v>2642</v>
      </c>
      <c r="T330" s="21">
        <v>10</v>
      </c>
      <c r="U330" s="22">
        <v>34</v>
      </c>
      <c r="V330" s="21"/>
      <c r="W330" s="21"/>
      <c r="X330" s="24"/>
      <c r="Y330" s="482">
        <v>2.5000000000000001E-2</v>
      </c>
      <c r="Z330" s="21"/>
      <c r="AB330" s="19"/>
      <c r="AC330" s="19"/>
      <c r="AD330" s="19"/>
      <c r="AE330" s="19"/>
      <c r="AF330" s="19"/>
      <c r="AG330" s="19"/>
      <c r="AH330" s="19"/>
      <c r="AI330" s="19"/>
      <c r="AJ330" s="19"/>
    </row>
    <row r="331" spans="1:36" x14ac:dyDescent="0.3">
      <c r="A331" s="421">
        <v>326</v>
      </c>
      <c r="B331" s="48">
        <v>744</v>
      </c>
      <c r="C331" s="90" t="s">
        <v>2644</v>
      </c>
      <c r="D331" s="91">
        <v>2017</v>
      </c>
      <c r="E331" s="20">
        <v>9</v>
      </c>
      <c r="F331" s="266" t="s">
        <v>2645</v>
      </c>
      <c r="G331" s="22" t="s">
        <v>1606</v>
      </c>
      <c r="H331" s="22"/>
      <c r="I331" s="21"/>
      <c r="J331" s="104">
        <v>2</v>
      </c>
      <c r="K331" s="85">
        <v>6</v>
      </c>
      <c r="L331" s="85"/>
      <c r="M331" s="23" t="s">
        <v>1513</v>
      </c>
      <c r="N331" s="21">
        <v>0</v>
      </c>
      <c r="O331" s="22">
        <v>30</v>
      </c>
      <c r="P331" s="21"/>
      <c r="Q331" s="21"/>
      <c r="R331" s="33"/>
      <c r="S331" s="23" t="s">
        <v>2642</v>
      </c>
      <c r="T331" s="21">
        <v>0</v>
      </c>
      <c r="U331" s="22">
        <v>34</v>
      </c>
      <c r="V331" s="21"/>
      <c r="W331" s="21"/>
      <c r="X331" s="24"/>
      <c r="Y331" s="127"/>
      <c r="Z331" s="21"/>
      <c r="AB331" s="19"/>
      <c r="AC331" s="19"/>
      <c r="AD331" s="19"/>
      <c r="AE331" s="19"/>
      <c r="AF331" s="19"/>
      <c r="AG331" s="19"/>
      <c r="AH331" s="19"/>
      <c r="AI331" s="19"/>
      <c r="AJ331" s="19"/>
    </row>
    <row r="332" spans="1:36" x14ac:dyDescent="0.3">
      <c r="A332" s="421">
        <v>327</v>
      </c>
      <c r="B332" s="48">
        <v>744</v>
      </c>
      <c r="C332" s="90" t="s">
        <v>2644</v>
      </c>
      <c r="D332" s="91">
        <v>2017</v>
      </c>
      <c r="E332" s="20">
        <v>9</v>
      </c>
      <c r="F332" s="290" t="s">
        <v>2646</v>
      </c>
      <c r="G332" s="22" t="s">
        <v>1606</v>
      </c>
      <c r="H332" s="22"/>
      <c r="I332" s="22"/>
      <c r="J332" s="248" t="s">
        <v>708</v>
      </c>
      <c r="K332" s="85"/>
      <c r="L332" s="85">
        <v>0</v>
      </c>
      <c r="M332" s="23" t="s">
        <v>1513</v>
      </c>
      <c r="N332" s="21">
        <v>3</v>
      </c>
      <c r="O332" s="22">
        <v>30</v>
      </c>
      <c r="P332" s="21"/>
      <c r="Q332" s="21"/>
      <c r="R332" s="33"/>
      <c r="S332" s="23" t="s">
        <v>2642</v>
      </c>
      <c r="T332" s="21">
        <v>1</v>
      </c>
      <c r="U332" s="22">
        <v>34</v>
      </c>
      <c r="V332" s="21"/>
      <c r="W332" s="21"/>
      <c r="X332" s="24"/>
      <c r="Y332" s="127" t="s">
        <v>2647</v>
      </c>
      <c r="Z332" s="21"/>
      <c r="AB332" s="19"/>
      <c r="AC332" s="19"/>
      <c r="AD332" s="19"/>
      <c r="AE332" s="19"/>
      <c r="AF332" s="19"/>
      <c r="AG332" s="19"/>
      <c r="AH332" s="19"/>
      <c r="AI332" s="19"/>
      <c r="AJ332" s="19"/>
    </row>
    <row r="333" spans="1:36" x14ac:dyDescent="0.3">
      <c r="A333" s="421">
        <v>328</v>
      </c>
      <c r="B333" s="48">
        <v>744</v>
      </c>
      <c r="C333" s="90" t="s">
        <v>2644</v>
      </c>
      <c r="D333" s="91">
        <v>2017</v>
      </c>
      <c r="E333" s="20">
        <v>9</v>
      </c>
      <c r="F333" s="264" t="s">
        <v>2648</v>
      </c>
      <c r="G333" s="22" t="s">
        <v>1606</v>
      </c>
      <c r="H333" s="22"/>
      <c r="I333" s="22"/>
      <c r="J333" s="104">
        <v>1</v>
      </c>
      <c r="K333" s="85">
        <v>1</v>
      </c>
      <c r="L333" s="85"/>
      <c r="M333" s="23" t="s">
        <v>1513</v>
      </c>
      <c r="N333" s="21">
        <v>2</v>
      </c>
      <c r="O333" s="22">
        <v>30</v>
      </c>
      <c r="P333" s="21"/>
      <c r="Q333" s="21"/>
      <c r="R333" s="33"/>
      <c r="S333" s="23" t="s">
        <v>2642</v>
      </c>
      <c r="T333" s="21">
        <v>0</v>
      </c>
      <c r="U333" s="22">
        <v>34</v>
      </c>
      <c r="V333" s="21"/>
      <c r="W333" s="21"/>
      <c r="X333" s="24"/>
      <c r="Y333" s="127"/>
      <c r="Z333" s="21"/>
      <c r="AB333" s="19"/>
      <c r="AC333" s="19"/>
      <c r="AD333" s="19"/>
      <c r="AE333" s="19"/>
      <c r="AF333" s="19"/>
      <c r="AG333" s="19"/>
      <c r="AH333" s="19"/>
      <c r="AI333" s="19"/>
      <c r="AJ333" s="19"/>
    </row>
    <row r="334" spans="1:36" x14ac:dyDescent="0.3">
      <c r="A334" s="421">
        <v>329</v>
      </c>
      <c r="B334" s="48">
        <v>744</v>
      </c>
      <c r="C334" s="90" t="s">
        <v>2644</v>
      </c>
      <c r="D334" s="91">
        <v>2017</v>
      </c>
      <c r="E334" s="20">
        <v>9</v>
      </c>
      <c r="F334" s="264" t="s">
        <v>2649</v>
      </c>
      <c r="G334" s="22" t="s">
        <v>1606</v>
      </c>
      <c r="H334" s="22"/>
      <c r="I334" s="22"/>
      <c r="J334" s="104">
        <v>1</v>
      </c>
      <c r="K334" s="85">
        <v>1</v>
      </c>
      <c r="L334" s="85"/>
      <c r="M334" s="23" t="s">
        <v>1513</v>
      </c>
      <c r="N334" s="21">
        <v>1</v>
      </c>
      <c r="O334" s="22">
        <v>30</v>
      </c>
      <c r="P334" s="21"/>
      <c r="Q334" s="21"/>
      <c r="R334" s="33"/>
      <c r="S334" s="23" t="s">
        <v>2642</v>
      </c>
      <c r="T334" s="21">
        <v>0</v>
      </c>
      <c r="U334" s="22">
        <v>34</v>
      </c>
      <c r="V334" s="21"/>
      <c r="W334" s="21"/>
      <c r="X334" s="24"/>
      <c r="Y334" s="127"/>
      <c r="Z334" s="21"/>
      <c r="AB334" s="19"/>
      <c r="AC334" s="19"/>
      <c r="AD334" s="19"/>
      <c r="AE334" s="19"/>
      <c r="AF334" s="19"/>
      <c r="AG334" s="19"/>
      <c r="AH334" s="19"/>
      <c r="AI334" s="19"/>
      <c r="AJ334" s="19"/>
    </row>
    <row r="335" spans="1:36" x14ac:dyDescent="0.3">
      <c r="A335" s="421">
        <v>330</v>
      </c>
      <c r="B335" s="48">
        <v>744</v>
      </c>
      <c r="C335" s="90" t="s">
        <v>2644</v>
      </c>
      <c r="D335" s="91">
        <v>2017</v>
      </c>
      <c r="E335" s="20">
        <v>9</v>
      </c>
      <c r="F335" s="264" t="s">
        <v>2650</v>
      </c>
      <c r="G335" s="22" t="s">
        <v>1606</v>
      </c>
      <c r="H335" s="22"/>
      <c r="I335" s="22"/>
      <c r="J335" s="104">
        <v>1</v>
      </c>
      <c r="K335" s="85">
        <v>1</v>
      </c>
      <c r="L335" s="85"/>
      <c r="M335" s="23" t="s">
        <v>1513</v>
      </c>
      <c r="N335" s="21">
        <v>0</v>
      </c>
      <c r="O335" s="22">
        <v>30</v>
      </c>
      <c r="P335" s="21"/>
      <c r="Q335" s="21"/>
      <c r="R335" s="33"/>
      <c r="S335" s="23" t="s">
        <v>2642</v>
      </c>
      <c r="T335" s="21">
        <v>1</v>
      </c>
      <c r="U335" s="22">
        <v>34</v>
      </c>
      <c r="V335" s="21"/>
      <c r="W335" s="21"/>
      <c r="X335" s="24"/>
      <c r="Y335" s="127"/>
      <c r="Z335" s="21"/>
      <c r="AB335" s="19"/>
      <c r="AC335" s="19"/>
      <c r="AD335" s="19"/>
      <c r="AE335" s="19"/>
      <c r="AF335" s="19"/>
      <c r="AG335" s="19"/>
      <c r="AH335" s="19"/>
      <c r="AI335" s="19"/>
      <c r="AJ335" s="19"/>
    </row>
    <row r="336" spans="1:36" x14ac:dyDescent="0.3">
      <c r="A336" s="421">
        <v>331</v>
      </c>
      <c r="B336" s="48">
        <v>599</v>
      </c>
      <c r="C336" s="42" t="s">
        <v>2651</v>
      </c>
      <c r="D336" s="91">
        <v>2016</v>
      </c>
      <c r="E336" s="20">
        <v>7</v>
      </c>
      <c r="F336" s="21" t="s">
        <v>2652</v>
      </c>
      <c r="G336" s="22" t="s">
        <v>1606</v>
      </c>
      <c r="H336" s="22"/>
      <c r="I336" s="25"/>
      <c r="J336" s="104">
        <v>2</v>
      </c>
      <c r="K336" s="104">
        <v>5</v>
      </c>
      <c r="L336" s="104"/>
      <c r="M336" s="23" t="s">
        <v>1513</v>
      </c>
      <c r="N336" s="21">
        <v>0</v>
      </c>
      <c r="O336" s="22">
        <v>27</v>
      </c>
      <c r="P336" s="21"/>
      <c r="Q336" s="21"/>
      <c r="R336" s="33"/>
      <c r="S336" s="23" t="s">
        <v>2606</v>
      </c>
      <c r="T336" s="21">
        <v>0</v>
      </c>
      <c r="U336" s="22">
        <v>27</v>
      </c>
      <c r="V336" s="21"/>
      <c r="W336" s="21"/>
      <c r="X336" s="24"/>
      <c r="Y336" s="127" t="s">
        <v>812</v>
      </c>
      <c r="Z336" s="21"/>
      <c r="AB336" s="19"/>
      <c r="AC336" s="19"/>
      <c r="AD336" s="19"/>
      <c r="AE336" s="19"/>
      <c r="AF336" s="19"/>
      <c r="AG336" s="19"/>
      <c r="AH336" s="19"/>
      <c r="AI336" s="19"/>
      <c r="AJ336" s="19"/>
    </row>
    <row r="337" spans="1:36" x14ac:dyDescent="0.3">
      <c r="A337" s="421">
        <v>332</v>
      </c>
      <c r="B337" s="48">
        <v>599</v>
      </c>
      <c r="C337" s="42" t="s">
        <v>2651</v>
      </c>
      <c r="D337" s="91">
        <v>2016</v>
      </c>
      <c r="E337" s="20">
        <v>7</v>
      </c>
      <c r="F337" s="21" t="s">
        <v>1149</v>
      </c>
      <c r="G337" s="22" t="s">
        <v>1606</v>
      </c>
      <c r="H337" s="22"/>
      <c r="I337" s="25"/>
      <c r="J337" s="104">
        <v>2</v>
      </c>
      <c r="K337" s="104">
        <v>2</v>
      </c>
      <c r="L337" s="104"/>
      <c r="M337" s="23" t="s">
        <v>1513</v>
      </c>
      <c r="N337" s="21">
        <v>4</v>
      </c>
      <c r="O337" s="22">
        <v>27</v>
      </c>
      <c r="P337" s="21"/>
      <c r="Q337" s="21"/>
      <c r="R337" s="33"/>
      <c r="S337" s="23" t="s">
        <v>2606</v>
      </c>
      <c r="T337" s="21">
        <v>4</v>
      </c>
      <c r="U337" s="22">
        <v>27</v>
      </c>
      <c r="V337" s="21"/>
      <c r="W337" s="21"/>
      <c r="X337" s="24"/>
      <c r="Y337" s="127">
        <v>1</v>
      </c>
      <c r="Z337" s="21"/>
      <c r="AB337" s="19"/>
      <c r="AC337" s="19"/>
      <c r="AD337" s="19"/>
      <c r="AE337" s="19"/>
      <c r="AF337" s="19"/>
      <c r="AG337" s="19"/>
      <c r="AH337" s="19"/>
      <c r="AI337" s="19"/>
      <c r="AJ337" s="19"/>
    </row>
    <row r="338" spans="1:36" x14ac:dyDescent="0.3">
      <c r="A338" s="421">
        <v>333</v>
      </c>
      <c r="B338" s="48">
        <v>599</v>
      </c>
      <c r="C338" s="42" t="s">
        <v>2651</v>
      </c>
      <c r="D338" s="91">
        <v>2016</v>
      </c>
      <c r="E338" s="20">
        <v>7</v>
      </c>
      <c r="F338" s="21" t="s">
        <v>2653</v>
      </c>
      <c r="G338" s="21" t="s">
        <v>1606</v>
      </c>
      <c r="H338" s="21"/>
      <c r="I338" s="25"/>
      <c r="J338" s="104">
        <v>2</v>
      </c>
      <c r="K338" s="104">
        <v>1</v>
      </c>
      <c r="L338" s="104"/>
      <c r="M338" s="23" t="s">
        <v>1513</v>
      </c>
      <c r="N338" s="21">
        <v>8</v>
      </c>
      <c r="O338" s="22">
        <v>27</v>
      </c>
      <c r="P338" s="21"/>
      <c r="Q338" s="21"/>
      <c r="R338" s="33"/>
      <c r="S338" s="23" t="s">
        <v>2606</v>
      </c>
      <c r="T338" s="21">
        <v>7</v>
      </c>
      <c r="U338" s="22">
        <v>27</v>
      </c>
      <c r="V338" s="21"/>
      <c r="W338" s="21"/>
      <c r="X338" s="24"/>
      <c r="Y338" s="127">
        <v>0.76100000000000001</v>
      </c>
      <c r="Z338" s="21"/>
      <c r="AB338" s="19"/>
      <c r="AC338" s="19"/>
      <c r="AD338" s="19"/>
      <c r="AE338" s="19"/>
      <c r="AF338" s="19"/>
      <c r="AG338" s="19"/>
      <c r="AH338" s="19"/>
      <c r="AI338" s="19"/>
      <c r="AJ338" s="19"/>
    </row>
    <row r="339" spans="1:36" x14ac:dyDescent="0.3">
      <c r="A339" s="421">
        <v>334</v>
      </c>
      <c r="B339" s="48">
        <v>599</v>
      </c>
      <c r="C339" s="42" t="s">
        <v>2651</v>
      </c>
      <c r="D339" s="91">
        <v>2016</v>
      </c>
      <c r="E339" s="20">
        <v>7</v>
      </c>
      <c r="F339" s="21" t="s">
        <v>655</v>
      </c>
      <c r="G339" s="21" t="s">
        <v>1606</v>
      </c>
      <c r="H339" s="22"/>
      <c r="I339" s="25"/>
      <c r="J339" s="104">
        <v>2</v>
      </c>
      <c r="K339" s="104">
        <v>1</v>
      </c>
      <c r="L339" s="104"/>
      <c r="M339" s="23" t="s">
        <v>1513</v>
      </c>
      <c r="N339" s="21">
        <v>16</v>
      </c>
      <c r="O339" s="22">
        <v>27</v>
      </c>
      <c r="P339" s="21"/>
      <c r="Q339" s="21"/>
      <c r="R339" s="33"/>
      <c r="S339" s="23" t="s">
        <v>2606</v>
      </c>
      <c r="T339" s="21">
        <v>15</v>
      </c>
      <c r="U339" s="22">
        <v>27</v>
      </c>
      <c r="V339" s="21"/>
      <c r="W339" s="21"/>
      <c r="X339" s="24"/>
      <c r="Y339" s="127">
        <v>0.78300000000000003</v>
      </c>
      <c r="Z339" s="21"/>
      <c r="AB339" s="19"/>
      <c r="AC339" s="19"/>
      <c r="AD339" s="19"/>
      <c r="AE339" s="19"/>
      <c r="AF339" s="19"/>
      <c r="AG339" s="19"/>
      <c r="AH339" s="19"/>
      <c r="AI339" s="19"/>
      <c r="AJ339" s="19"/>
    </row>
    <row r="340" spans="1:36" x14ac:dyDescent="0.3">
      <c r="A340" s="421">
        <v>335</v>
      </c>
      <c r="B340" s="48">
        <v>599</v>
      </c>
      <c r="C340" s="42" t="s">
        <v>2651</v>
      </c>
      <c r="D340" s="91">
        <v>2016</v>
      </c>
      <c r="E340" s="20">
        <v>7</v>
      </c>
      <c r="F340" s="21" t="s">
        <v>2654</v>
      </c>
      <c r="G340" s="21" t="s">
        <v>1606</v>
      </c>
      <c r="H340" s="22"/>
      <c r="I340" s="25"/>
      <c r="J340" s="104">
        <v>2</v>
      </c>
      <c r="K340" s="104">
        <v>6</v>
      </c>
      <c r="L340" s="104"/>
      <c r="M340" s="23" t="s">
        <v>1513</v>
      </c>
      <c r="N340" s="21">
        <v>0</v>
      </c>
      <c r="O340" s="22">
        <v>27</v>
      </c>
      <c r="P340" s="21"/>
      <c r="Q340" s="21"/>
      <c r="R340" s="33"/>
      <c r="S340" s="23" t="s">
        <v>2606</v>
      </c>
      <c r="T340" s="21">
        <v>0</v>
      </c>
      <c r="U340" s="22">
        <v>27</v>
      </c>
      <c r="V340" s="21"/>
      <c r="W340" s="21"/>
      <c r="X340" s="24"/>
      <c r="Y340" s="127" t="s">
        <v>812</v>
      </c>
      <c r="Z340" s="21"/>
      <c r="AB340" s="19"/>
      <c r="AC340" s="19"/>
      <c r="AD340" s="19"/>
      <c r="AE340" s="19"/>
      <c r="AF340" s="19"/>
      <c r="AG340" s="19"/>
      <c r="AH340" s="19"/>
      <c r="AI340" s="19"/>
      <c r="AJ340" s="19"/>
    </row>
    <row r="341" spans="1:36" x14ac:dyDescent="0.3">
      <c r="A341" s="421">
        <v>336</v>
      </c>
      <c r="B341" s="48">
        <v>599</v>
      </c>
      <c r="C341" s="42" t="s">
        <v>2651</v>
      </c>
      <c r="D341" s="91">
        <v>2016</v>
      </c>
      <c r="E341" s="20">
        <v>7</v>
      </c>
      <c r="F341" s="21" t="s">
        <v>871</v>
      </c>
      <c r="G341" s="21" t="s">
        <v>1606</v>
      </c>
      <c r="H341" s="22"/>
      <c r="I341" s="25"/>
      <c r="J341" s="104">
        <v>2</v>
      </c>
      <c r="K341" s="104">
        <v>7</v>
      </c>
      <c r="L341" s="104"/>
      <c r="M341" s="23" t="s">
        <v>1513</v>
      </c>
      <c r="N341" s="21">
        <v>0</v>
      </c>
      <c r="O341" s="22">
        <v>27</v>
      </c>
      <c r="P341" s="21"/>
      <c r="Q341" s="21"/>
      <c r="R341" s="33"/>
      <c r="S341" s="23" t="s">
        <v>2606</v>
      </c>
      <c r="T341" s="21">
        <v>0</v>
      </c>
      <c r="U341" s="22">
        <v>27</v>
      </c>
      <c r="V341" s="21"/>
      <c r="W341" s="21"/>
      <c r="X341" s="24"/>
      <c r="Y341" s="127" t="s">
        <v>812</v>
      </c>
      <c r="Z341" s="21"/>
      <c r="AB341" s="19"/>
      <c r="AC341" s="19"/>
      <c r="AD341" s="19"/>
      <c r="AE341" s="19"/>
      <c r="AF341" s="19"/>
      <c r="AG341" s="19"/>
      <c r="AH341" s="19"/>
      <c r="AI341" s="19"/>
      <c r="AJ341" s="19"/>
    </row>
    <row r="342" spans="1:36" x14ac:dyDescent="0.3">
      <c r="A342" s="421">
        <v>337</v>
      </c>
      <c r="B342" s="48">
        <v>599</v>
      </c>
      <c r="C342" s="42" t="s">
        <v>2651</v>
      </c>
      <c r="D342" s="91">
        <v>2016</v>
      </c>
      <c r="E342" s="20">
        <v>7</v>
      </c>
      <c r="F342" s="21" t="s">
        <v>2655</v>
      </c>
      <c r="G342" s="21" t="s">
        <v>1606</v>
      </c>
      <c r="H342" s="22"/>
      <c r="I342" s="25"/>
      <c r="J342" s="104">
        <v>1</v>
      </c>
      <c r="K342" s="104">
        <v>1</v>
      </c>
      <c r="L342" s="104"/>
      <c r="M342" s="23" t="s">
        <v>1513</v>
      </c>
      <c r="N342" s="21">
        <v>0</v>
      </c>
      <c r="O342" s="22">
        <v>27</v>
      </c>
      <c r="P342" s="21"/>
      <c r="Q342" s="21"/>
      <c r="R342" s="33"/>
      <c r="S342" s="23" t="s">
        <v>2606</v>
      </c>
      <c r="T342" s="21">
        <v>0</v>
      </c>
      <c r="U342" s="22">
        <v>27</v>
      </c>
      <c r="V342" s="21"/>
      <c r="W342" s="21"/>
      <c r="X342" s="24"/>
      <c r="Y342" s="127" t="s">
        <v>812</v>
      </c>
      <c r="Z342" s="21"/>
      <c r="AB342" s="19"/>
      <c r="AC342" s="19"/>
      <c r="AD342" s="19"/>
      <c r="AE342" s="19"/>
      <c r="AF342" s="19"/>
      <c r="AG342" s="19"/>
      <c r="AH342" s="19"/>
      <c r="AI342" s="19"/>
      <c r="AJ342" s="19"/>
    </row>
    <row r="343" spans="1:36" x14ac:dyDescent="0.3">
      <c r="A343" s="421">
        <v>338</v>
      </c>
      <c r="B343" s="48">
        <v>285</v>
      </c>
      <c r="C343" s="42" t="s">
        <v>2083</v>
      </c>
      <c r="D343" s="91">
        <v>2015</v>
      </c>
      <c r="E343" s="20">
        <v>1</v>
      </c>
      <c r="F343" s="21" t="s">
        <v>2656</v>
      </c>
      <c r="G343" s="21" t="s">
        <v>718</v>
      </c>
      <c r="H343" s="22" t="s">
        <v>698</v>
      </c>
      <c r="I343" s="25" t="s">
        <v>2657</v>
      </c>
      <c r="J343" s="104">
        <v>2</v>
      </c>
      <c r="K343" s="104">
        <v>3</v>
      </c>
      <c r="L343" s="104"/>
      <c r="M343" s="23" t="s">
        <v>1513</v>
      </c>
      <c r="N343" s="21"/>
      <c r="O343" s="22"/>
      <c r="P343" s="21" t="s">
        <v>750</v>
      </c>
      <c r="Q343" s="21" t="s">
        <v>2658</v>
      </c>
      <c r="R343" s="33">
        <v>34</v>
      </c>
      <c r="S343" s="23" t="s">
        <v>1039</v>
      </c>
      <c r="T343" s="21"/>
      <c r="U343" s="22"/>
      <c r="V343" s="21" t="s">
        <v>750</v>
      </c>
      <c r="W343" s="21" t="s">
        <v>750</v>
      </c>
      <c r="X343" s="24">
        <v>34</v>
      </c>
      <c r="Y343" s="127">
        <v>1</v>
      </c>
      <c r="Z343" s="21"/>
      <c r="AB343" s="19"/>
      <c r="AC343" s="19"/>
      <c r="AD343" s="19"/>
      <c r="AE343" s="19"/>
      <c r="AF343" s="19"/>
      <c r="AG343" s="19"/>
      <c r="AH343" s="19"/>
      <c r="AI343" s="19"/>
      <c r="AJ343" s="19"/>
    </row>
    <row r="344" spans="1:36" x14ac:dyDescent="0.3">
      <c r="A344" s="421">
        <v>339</v>
      </c>
      <c r="B344" s="48">
        <v>285</v>
      </c>
      <c r="C344" s="42" t="s">
        <v>2083</v>
      </c>
      <c r="D344" s="91">
        <v>2015</v>
      </c>
      <c r="E344" s="20">
        <v>1</v>
      </c>
      <c r="F344" s="21" t="s">
        <v>2659</v>
      </c>
      <c r="G344" s="21" t="s">
        <v>718</v>
      </c>
      <c r="H344" s="22" t="s">
        <v>698</v>
      </c>
      <c r="I344" s="25" t="s">
        <v>868</v>
      </c>
      <c r="J344" s="104">
        <v>2</v>
      </c>
      <c r="K344" s="104">
        <v>1</v>
      </c>
      <c r="L344" s="104"/>
      <c r="M344" s="23" t="s">
        <v>1513</v>
      </c>
      <c r="N344" s="21"/>
      <c r="O344" s="22"/>
      <c r="P344" s="21" t="s">
        <v>750</v>
      </c>
      <c r="Q344" s="21" t="s">
        <v>2660</v>
      </c>
      <c r="R344" s="33">
        <v>34</v>
      </c>
      <c r="S344" s="23" t="s">
        <v>1039</v>
      </c>
      <c r="T344" s="21"/>
      <c r="U344" s="22"/>
      <c r="V344" s="21" t="s">
        <v>750</v>
      </c>
      <c r="W344" s="21" t="s">
        <v>2661</v>
      </c>
      <c r="X344" s="24">
        <v>34</v>
      </c>
      <c r="Y344" s="127">
        <v>0.53</v>
      </c>
      <c r="Z344" s="21"/>
      <c r="AB344" s="19"/>
      <c r="AC344" s="19"/>
      <c r="AD344" s="19"/>
      <c r="AE344" s="19"/>
      <c r="AF344" s="19"/>
      <c r="AG344" s="19"/>
      <c r="AH344" s="19"/>
      <c r="AI344" s="19"/>
      <c r="AJ344" s="19"/>
    </row>
    <row r="345" spans="1:36" x14ac:dyDescent="0.3">
      <c r="A345" s="421">
        <v>340</v>
      </c>
      <c r="B345" s="48">
        <v>285</v>
      </c>
      <c r="C345" s="42" t="s">
        <v>2083</v>
      </c>
      <c r="D345" s="91">
        <v>2015</v>
      </c>
      <c r="E345" s="20">
        <v>1</v>
      </c>
      <c r="F345" s="21" t="s">
        <v>2662</v>
      </c>
      <c r="G345" s="21" t="s">
        <v>1606</v>
      </c>
      <c r="H345" s="22" t="s">
        <v>698</v>
      </c>
      <c r="I345" s="25"/>
      <c r="J345" s="104">
        <v>2</v>
      </c>
      <c r="K345" s="104">
        <v>1</v>
      </c>
      <c r="L345" s="104"/>
      <c r="M345" s="23" t="s">
        <v>1513</v>
      </c>
      <c r="N345" s="21">
        <v>3</v>
      </c>
      <c r="O345" s="22">
        <v>34</v>
      </c>
      <c r="P345" s="21"/>
      <c r="Q345" s="21"/>
      <c r="R345" s="33"/>
      <c r="S345" s="23" t="s">
        <v>1039</v>
      </c>
      <c r="T345" s="21">
        <v>3</v>
      </c>
      <c r="U345" s="22">
        <v>34</v>
      </c>
      <c r="V345" s="21"/>
      <c r="W345" s="21"/>
      <c r="X345" s="24"/>
      <c r="Y345" s="127">
        <v>1</v>
      </c>
      <c r="Z345" s="21"/>
      <c r="AB345" s="19"/>
      <c r="AC345" s="19"/>
      <c r="AD345" s="19"/>
      <c r="AE345" s="19"/>
      <c r="AF345" s="19"/>
      <c r="AG345" s="19"/>
      <c r="AH345" s="19"/>
      <c r="AI345" s="19"/>
      <c r="AJ345" s="19"/>
    </row>
    <row r="346" spans="1:36" x14ac:dyDescent="0.3">
      <c r="A346" s="421">
        <v>341</v>
      </c>
      <c r="B346" s="48">
        <v>285</v>
      </c>
      <c r="C346" s="42" t="s">
        <v>2083</v>
      </c>
      <c r="D346" s="91">
        <v>2015</v>
      </c>
      <c r="E346" s="20">
        <v>1</v>
      </c>
      <c r="F346" s="21" t="s">
        <v>2663</v>
      </c>
      <c r="G346" s="21" t="s">
        <v>718</v>
      </c>
      <c r="H346" s="22" t="s">
        <v>698</v>
      </c>
      <c r="I346" s="25" t="s">
        <v>2664</v>
      </c>
      <c r="J346" s="104">
        <v>2</v>
      </c>
      <c r="K346" s="104">
        <v>2</v>
      </c>
      <c r="L346" s="104"/>
      <c r="M346" s="23" t="s">
        <v>1513</v>
      </c>
      <c r="N346" s="21"/>
      <c r="O346" s="22"/>
      <c r="P346" s="21" t="s">
        <v>750</v>
      </c>
      <c r="Q346" s="21" t="s">
        <v>2665</v>
      </c>
      <c r="R346" s="33">
        <v>34</v>
      </c>
      <c r="S346" s="23" t="s">
        <v>1039</v>
      </c>
      <c r="T346" s="21"/>
      <c r="U346" s="22"/>
      <c r="V346" s="21" t="s">
        <v>750</v>
      </c>
      <c r="W346" s="21" t="s">
        <v>2665</v>
      </c>
      <c r="X346" s="24">
        <v>34</v>
      </c>
      <c r="Y346" s="127">
        <v>0.33</v>
      </c>
      <c r="Z346" s="21"/>
      <c r="AB346" s="19"/>
      <c r="AC346" s="19"/>
      <c r="AD346" s="19"/>
      <c r="AE346" s="19"/>
      <c r="AF346" s="19"/>
      <c r="AG346" s="19"/>
      <c r="AH346" s="19"/>
      <c r="AI346" s="19"/>
      <c r="AJ346" s="19"/>
    </row>
    <row r="347" spans="1:36" x14ac:dyDescent="0.3">
      <c r="A347" s="421">
        <v>342</v>
      </c>
      <c r="B347" s="48">
        <v>285</v>
      </c>
      <c r="C347" s="42" t="s">
        <v>2083</v>
      </c>
      <c r="D347" s="91">
        <v>2015</v>
      </c>
      <c r="E347" s="20">
        <v>1</v>
      </c>
      <c r="F347" s="329" t="s">
        <v>2666</v>
      </c>
      <c r="G347" s="21" t="s">
        <v>2667</v>
      </c>
      <c r="H347" s="22" t="s">
        <v>698</v>
      </c>
      <c r="I347" s="25"/>
      <c r="J347" s="104" t="s">
        <v>708</v>
      </c>
      <c r="K347" s="104"/>
      <c r="L347" s="104">
        <v>0</v>
      </c>
      <c r="M347" s="23" t="s">
        <v>1513</v>
      </c>
      <c r="N347" s="21">
        <v>24</v>
      </c>
      <c r="O347" s="22">
        <v>34</v>
      </c>
      <c r="P347" s="21"/>
      <c r="Q347" s="21"/>
      <c r="R347" s="33"/>
      <c r="S347" s="23" t="s">
        <v>1039</v>
      </c>
      <c r="T347" s="21">
        <v>18</v>
      </c>
      <c r="U347" s="22">
        <v>34</v>
      </c>
      <c r="V347" s="21"/>
      <c r="W347" s="21"/>
      <c r="X347" s="24"/>
      <c r="Y347" s="127">
        <v>0.13</v>
      </c>
      <c r="Z347" s="21"/>
      <c r="AB347" s="19"/>
      <c r="AC347" s="19"/>
      <c r="AD347" s="19"/>
      <c r="AE347" s="19"/>
      <c r="AF347" s="19"/>
      <c r="AG347" s="19"/>
      <c r="AH347" s="19"/>
      <c r="AI347" s="19"/>
      <c r="AJ347" s="19"/>
    </row>
    <row r="348" spans="1:36" x14ac:dyDescent="0.3">
      <c r="A348" s="421">
        <v>343</v>
      </c>
      <c r="B348" s="48">
        <v>285</v>
      </c>
      <c r="C348" s="42" t="s">
        <v>2083</v>
      </c>
      <c r="D348" s="91">
        <v>2015</v>
      </c>
      <c r="E348" s="20">
        <v>1</v>
      </c>
      <c r="F348" s="329" t="s">
        <v>2668</v>
      </c>
      <c r="G348" s="21" t="s">
        <v>718</v>
      </c>
      <c r="H348" s="22" t="s">
        <v>698</v>
      </c>
      <c r="I348" s="25" t="s">
        <v>2664</v>
      </c>
      <c r="J348" s="104" t="s">
        <v>708</v>
      </c>
      <c r="K348" s="104"/>
      <c r="L348" s="104">
        <v>0</v>
      </c>
      <c r="M348" s="23" t="s">
        <v>1513</v>
      </c>
      <c r="N348" s="21"/>
      <c r="O348" s="22"/>
      <c r="P348" s="21">
        <v>5.8</v>
      </c>
      <c r="Q348" s="21">
        <v>2.8</v>
      </c>
      <c r="R348" s="33">
        <v>34</v>
      </c>
      <c r="S348" s="23" t="s">
        <v>1039</v>
      </c>
      <c r="T348" s="21"/>
      <c r="U348" s="22"/>
      <c r="V348" s="21">
        <v>4.0999999999999996</v>
      </c>
      <c r="W348" s="21">
        <v>2.7</v>
      </c>
      <c r="X348" s="24"/>
      <c r="Y348" s="127">
        <v>0.05</v>
      </c>
      <c r="Z348" s="21"/>
      <c r="AB348" s="19"/>
      <c r="AC348" s="19"/>
      <c r="AD348" s="19"/>
      <c r="AE348" s="19"/>
      <c r="AF348" s="19"/>
      <c r="AG348" s="19"/>
      <c r="AH348" s="19"/>
      <c r="AI348" s="19"/>
      <c r="AJ348" s="19"/>
    </row>
    <row r="349" spans="1:36" ht="17.25" thickBot="1" x14ac:dyDescent="0.35">
      <c r="A349" s="421">
        <v>344</v>
      </c>
      <c r="B349" s="64">
        <v>285</v>
      </c>
      <c r="C349" s="161" t="s">
        <v>2083</v>
      </c>
      <c r="D349" s="94">
        <v>2015</v>
      </c>
      <c r="E349" s="62">
        <v>1</v>
      </c>
      <c r="F349" s="304" t="s">
        <v>2669</v>
      </c>
      <c r="G349" s="29"/>
      <c r="H349" s="65" t="s">
        <v>698</v>
      </c>
      <c r="I349" s="86"/>
      <c r="J349" s="232" t="s">
        <v>708</v>
      </c>
      <c r="K349" s="232"/>
      <c r="L349" s="232">
        <v>0</v>
      </c>
      <c r="M349" s="66" t="s">
        <v>1513</v>
      </c>
      <c r="N349" s="29">
        <v>12</v>
      </c>
      <c r="O349" s="65">
        <v>34</v>
      </c>
      <c r="P349" s="29"/>
      <c r="Q349" s="29"/>
      <c r="R349" s="67"/>
      <c r="S349" s="66" t="s">
        <v>1039</v>
      </c>
      <c r="T349" s="29">
        <v>1</v>
      </c>
      <c r="U349" s="65">
        <v>34</v>
      </c>
      <c r="V349" s="29"/>
      <c r="W349" s="29"/>
      <c r="X349" s="30"/>
      <c r="Y349" s="133">
        <v>2E-3</v>
      </c>
      <c r="Z349" s="29"/>
      <c r="AB349" s="19"/>
      <c r="AC349" s="19"/>
      <c r="AD349" s="19"/>
      <c r="AE349" s="19"/>
      <c r="AF349" s="19"/>
      <c r="AG349" s="19"/>
      <c r="AH349" s="19"/>
      <c r="AI349" s="19"/>
      <c r="AJ349" s="19"/>
    </row>
    <row r="350" spans="1:36" x14ac:dyDescent="0.3">
      <c r="A350" s="421">
        <v>345</v>
      </c>
      <c r="B350" s="55">
        <v>285</v>
      </c>
      <c r="C350" s="164" t="s">
        <v>2083</v>
      </c>
      <c r="D350" s="165">
        <v>2015</v>
      </c>
      <c r="E350" s="43">
        <v>1</v>
      </c>
      <c r="F350" s="483" t="s">
        <v>2670</v>
      </c>
      <c r="G350" s="44"/>
      <c r="H350" s="44" t="s">
        <v>698</v>
      </c>
      <c r="I350" s="45"/>
      <c r="J350" s="474" t="s">
        <v>708</v>
      </c>
      <c r="K350" s="474"/>
      <c r="L350" s="474">
        <v>0</v>
      </c>
      <c r="M350" s="242" t="s">
        <v>1513</v>
      </c>
      <c r="N350" s="460"/>
      <c r="O350" s="460"/>
      <c r="P350" s="460" t="s">
        <v>965</v>
      </c>
      <c r="Q350" s="460" t="s">
        <v>2671</v>
      </c>
      <c r="R350" s="463">
        <v>34</v>
      </c>
      <c r="S350" s="46" t="s">
        <v>1039</v>
      </c>
      <c r="T350" s="44"/>
      <c r="U350" s="44"/>
      <c r="V350" s="44" t="s">
        <v>2672</v>
      </c>
      <c r="W350" s="44" t="s">
        <v>2671</v>
      </c>
      <c r="X350" s="70">
        <v>34</v>
      </c>
      <c r="Y350" s="196">
        <v>0.75</v>
      </c>
      <c r="Z350" s="44"/>
      <c r="AB350" s="19"/>
      <c r="AC350" s="19"/>
      <c r="AD350" s="19"/>
      <c r="AE350" s="19"/>
      <c r="AF350" s="19"/>
      <c r="AG350" s="19"/>
      <c r="AH350" s="19"/>
      <c r="AI350" s="19"/>
      <c r="AJ350" s="19"/>
    </row>
    <row r="351" spans="1:36" x14ac:dyDescent="0.3">
      <c r="A351" s="421">
        <v>346</v>
      </c>
      <c r="B351" s="417">
        <v>285</v>
      </c>
      <c r="C351" s="134" t="s">
        <v>2083</v>
      </c>
      <c r="D351" s="84">
        <v>2015</v>
      </c>
      <c r="E351" s="41">
        <v>1</v>
      </c>
      <c r="F351" s="484" t="s">
        <v>2673</v>
      </c>
      <c r="G351" s="137"/>
      <c r="H351" s="21" t="s">
        <v>698</v>
      </c>
      <c r="I351" s="47"/>
      <c r="J351" s="230" t="s">
        <v>708</v>
      </c>
      <c r="K351" s="168"/>
      <c r="L351" s="168">
        <v>0</v>
      </c>
      <c r="M351" s="34" t="s">
        <v>1513</v>
      </c>
      <c r="N351" s="21"/>
      <c r="O351" s="21"/>
      <c r="P351" s="21" t="s">
        <v>966</v>
      </c>
      <c r="Q351" s="21" t="s">
        <v>2674</v>
      </c>
      <c r="R351" s="24">
        <v>34</v>
      </c>
      <c r="S351" s="26" t="s">
        <v>1039</v>
      </c>
      <c r="T351" s="21"/>
      <c r="U351" s="21"/>
      <c r="V351" s="21" t="s">
        <v>2675</v>
      </c>
      <c r="W351" s="137" t="s">
        <v>2676</v>
      </c>
      <c r="X351" s="148">
        <v>34</v>
      </c>
      <c r="Y351" s="132">
        <v>0.15</v>
      </c>
      <c r="Z351" s="137"/>
      <c r="AB351" s="19"/>
      <c r="AC351" s="19"/>
      <c r="AD351" s="19"/>
      <c r="AE351" s="19"/>
      <c r="AF351" s="19"/>
      <c r="AG351" s="19"/>
      <c r="AH351" s="19"/>
      <c r="AI351" s="19"/>
      <c r="AJ351" s="19"/>
    </row>
    <row r="352" spans="1:36" x14ac:dyDescent="0.3">
      <c r="A352" s="421">
        <v>347</v>
      </c>
      <c r="B352" s="417">
        <v>1707</v>
      </c>
      <c r="C352" s="134" t="s">
        <v>2179</v>
      </c>
      <c r="D352" s="84">
        <v>2013</v>
      </c>
      <c r="E352" s="41">
        <v>4</v>
      </c>
      <c r="F352" s="137" t="s">
        <v>2677</v>
      </c>
      <c r="G352" s="137"/>
      <c r="H352" s="21"/>
      <c r="I352" s="198"/>
      <c r="J352" s="54">
        <v>1</v>
      </c>
      <c r="K352" s="32">
        <v>0</v>
      </c>
      <c r="L352" s="32"/>
      <c r="M352" s="57" t="s">
        <v>1513</v>
      </c>
      <c r="N352" s="21" t="s">
        <v>812</v>
      </c>
      <c r="O352" s="21">
        <v>26</v>
      </c>
      <c r="P352" s="21"/>
      <c r="Q352" s="21"/>
      <c r="R352" s="24"/>
      <c r="S352" s="26" t="s">
        <v>2589</v>
      </c>
      <c r="T352" s="21" t="s">
        <v>812</v>
      </c>
      <c r="U352" s="21">
        <v>24</v>
      </c>
      <c r="V352" s="21"/>
      <c r="W352" s="137"/>
      <c r="X352" s="148"/>
      <c r="Y352" s="138">
        <v>0.66</v>
      </c>
      <c r="Z352" s="137"/>
      <c r="AB352" s="6"/>
      <c r="AC352" s="6"/>
      <c r="AD352" s="6"/>
      <c r="AE352" s="6"/>
      <c r="AF352" s="6"/>
      <c r="AG352" s="6"/>
      <c r="AH352" s="6"/>
      <c r="AI352" s="6"/>
    </row>
    <row r="353" spans="1:36" x14ac:dyDescent="0.3">
      <c r="A353" s="421">
        <v>348</v>
      </c>
      <c r="B353" s="417">
        <v>1707</v>
      </c>
      <c r="C353" s="134" t="s">
        <v>2179</v>
      </c>
      <c r="D353" s="84">
        <v>2013</v>
      </c>
      <c r="E353" s="41">
        <v>4</v>
      </c>
      <c r="F353" s="137" t="s">
        <v>2678</v>
      </c>
      <c r="G353" s="137" t="s">
        <v>1606</v>
      </c>
      <c r="H353" s="21"/>
      <c r="I353" s="47"/>
      <c r="J353" s="230">
        <v>1</v>
      </c>
      <c r="K353" s="168">
        <v>0</v>
      </c>
      <c r="L353" s="168"/>
      <c r="M353" s="34" t="s">
        <v>1513</v>
      </c>
      <c r="N353" s="21">
        <v>1</v>
      </c>
      <c r="O353" s="21">
        <v>26</v>
      </c>
      <c r="P353" s="21"/>
      <c r="Q353" s="21"/>
      <c r="R353" s="24"/>
      <c r="S353" s="26" t="s">
        <v>2589</v>
      </c>
      <c r="T353" s="21">
        <v>0</v>
      </c>
      <c r="U353" s="21">
        <v>24</v>
      </c>
      <c r="V353" s="21"/>
      <c r="W353" s="137"/>
      <c r="X353" s="148"/>
      <c r="Y353" s="132" t="s">
        <v>812</v>
      </c>
      <c r="Z353" s="137"/>
      <c r="AB353" s="19"/>
      <c r="AC353" s="19"/>
      <c r="AD353" s="19"/>
      <c r="AE353" s="19"/>
      <c r="AF353" s="19"/>
      <c r="AG353" s="19"/>
      <c r="AH353" s="19"/>
      <c r="AI353" s="19"/>
      <c r="AJ353" s="19"/>
    </row>
    <row r="354" spans="1:36" x14ac:dyDescent="0.3">
      <c r="A354" s="421">
        <v>349</v>
      </c>
      <c r="B354" s="417">
        <v>1707</v>
      </c>
      <c r="C354" s="134" t="s">
        <v>2179</v>
      </c>
      <c r="D354" s="84">
        <v>2013</v>
      </c>
      <c r="E354" s="41">
        <v>4</v>
      </c>
      <c r="F354" s="137" t="s">
        <v>2679</v>
      </c>
      <c r="G354" s="137" t="s">
        <v>1606</v>
      </c>
      <c r="H354" s="21"/>
      <c r="I354" s="47"/>
      <c r="J354" s="230">
        <v>1</v>
      </c>
      <c r="K354" s="168">
        <v>1</v>
      </c>
      <c r="L354" s="168"/>
      <c r="M354" s="34" t="s">
        <v>1513</v>
      </c>
      <c r="N354" s="21">
        <v>1</v>
      </c>
      <c r="O354" s="21">
        <v>26</v>
      </c>
      <c r="P354" s="21"/>
      <c r="Q354" s="21"/>
      <c r="R354" s="24"/>
      <c r="S354" s="26" t="s">
        <v>2589</v>
      </c>
      <c r="T354" s="21">
        <v>0</v>
      </c>
      <c r="U354" s="21">
        <v>24</v>
      </c>
      <c r="V354" s="21"/>
      <c r="W354" s="137"/>
      <c r="X354" s="148"/>
      <c r="Y354" s="132">
        <v>0.33</v>
      </c>
      <c r="Z354" s="137"/>
      <c r="AB354" s="19"/>
      <c r="AC354" s="19"/>
      <c r="AD354" s="19"/>
      <c r="AE354" s="19"/>
      <c r="AF354" s="19"/>
      <c r="AG354" s="19"/>
      <c r="AH354" s="19"/>
      <c r="AI354" s="19"/>
      <c r="AJ354" s="19"/>
    </row>
    <row r="355" spans="1:36" x14ac:dyDescent="0.3">
      <c r="A355" s="421">
        <v>350</v>
      </c>
      <c r="B355" s="420">
        <v>1821</v>
      </c>
      <c r="C355" s="134" t="s">
        <v>2189</v>
      </c>
      <c r="D355" s="84">
        <v>2013</v>
      </c>
      <c r="E355" s="41">
        <v>4</v>
      </c>
      <c r="F355" s="485" t="s">
        <v>2680</v>
      </c>
      <c r="G355" s="137" t="s">
        <v>1606</v>
      </c>
      <c r="H355" s="21"/>
      <c r="I355" s="47"/>
      <c r="J355" s="509">
        <v>1</v>
      </c>
      <c r="K355" s="510">
        <v>4</v>
      </c>
      <c r="L355" s="168"/>
      <c r="M355" s="34" t="s">
        <v>2536</v>
      </c>
      <c r="N355" s="21">
        <v>3</v>
      </c>
      <c r="O355" s="21">
        <v>17</v>
      </c>
      <c r="P355" s="21"/>
      <c r="Q355" s="21"/>
      <c r="R355" s="24"/>
      <c r="S355" s="26" t="s">
        <v>2568</v>
      </c>
      <c r="T355" s="21">
        <v>2</v>
      </c>
      <c r="U355" s="21">
        <v>14</v>
      </c>
      <c r="V355" s="21"/>
      <c r="W355" s="137"/>
      <c r="X355" s="148"/>
      <c r="Y355" s="132" t="s">
        <v>812</v>
      </c>
      <c r="Z355" s="137"/>
      <c r="AB355" s="19"/>
      <c r="AC355" s="19"/>
      <c r="AD355" s="19"/>
      <c r="AE355" s="19"/>
      <c r="AF355" s="19"/>
      <c r="AG355" s="19"/>
      <c r="AH355" s="19"/>
      <c r="AI355" s="19"/>
      <c r="AJ355" s="19"/>
    </row>
    <row r="356" spans="1:36" x14ac:dyDescent="0.3">
      <c r="A356" s="421">
        <v>351</v>
      </c>
      <c r="B356" s="417">
        <v>1707</v>
      </c>
      <c r="C356" s="134" t="s">
        <v>2179</v>
      </c>
      <c r="D356" s="84">
        <v>2013</v>
      </c>
      <c r="E356" s="41">
        <v>4</v>
      </c>
      <c r="F356" s="485" t="s">
        <v>2681</v>
      </c>
      <c r="G356" s="137" t="s">
        <v>1606</v>
      </c>
      <c r="H356" s="21"/>
      <c r="I356" s="47"/>
      <c r="J356" s="230">
        <v>1</v>
      </c>
      <c r="K356" s="168">
        <v>4</v>
      </c>
      <c r="L356" s="168"/>
      <c r="M356" s="34" t="s">
        <v>1513</v>
      </c>
      <c r="N356" s="21">
        <v>2</v>
      </c>
      <c r="O356" s="21">
        <v>26</v>
      </c>
      <c r="P356" s="21"/>
      <c r="Q356" s="21"/>
      <c r="R356" s="24"/>
      <c r="S356" s="26" t="s">
        <v>2589</v>
      </c>
      <c r="T356" s="21">
        <v>1</v>
      </c>
      <c r="U356" s="21">
        <v>24</v>
      </c>
      <c r="V356" s="21"/>
      <c r="W356" s="137"/>
      <c r="X356" s="148"/>
      <c r="Y356" s="132">
        <v>0.59</v>
      </c>
      <c r="Z356" s="137"/>
      <c r="AB356" s="19"/>
      <c r="AC356" s="19"/>
      <c r="AD356" s="19"/>
      <c r="AE356" s="19"/>
      <c r="AF356" s="19"/>
      <c r="AG356" s="19"/>
      <c r="AH356" s="19"/>
      <c r="AI356" s="19"/>
      <c r="AJ356" s="19"/>
    </row>
    <row r="357" spans="1:36" x14ac:dyDescent="0.3">
      <c r="A357" s="421">
        <v>352</v>
      </c>
      <c r="B357" s="417">
        <v>1707</v>
      </c>
      <c r="C357" s="134" t="s">
        <v>2179</v>
      </c>
      <c r="D357" s="84">
        <v>2013</v>
      </c>
      <c r="E357" s="41">
        <v>4</v>
      </c>
      <c r="F357" s="137" t="s">
        <v>2682</v>
      </c>
      <c r="G357" s="137" t="s">
        <v>1606</v>
      </c>
      <c r="H357" s="21"/>
      <c r="I357" s="47"/>
      <c r="J357" s="230">
        <v>1</v>
      </c>
      <c r="K357" s="168">
        <v>3</v>
      </c>
      <c r="L357" s="168"/>
      <c r="M357" s="34" t="s">
        <v>1513</v>
      </c>
      <c r="N357" s="21">
        <v>0</v>
      </c>
      <c r="O357" s="21">
        <v>26</v>
      </c>
      <c r="P357" s="21"/>
      <c r="Q357" s="21"/>
      <c r="R357" s="24"/>
      <c r="S357" s="26" t="s">
        <v>2589</v>
      </c>
      <c r="T357" s="21">
        <v>0</v>
      </c>
      <c r="U357" s="21">
        <v>24</v>
      </c>
      <c r="V357" s="21"/>
      <c r="W357" s="137"/>
      <c r="X357" s="148"/>
      <c r="Y357" s="132" t="s">
        <v>812</v>
      </c>
      <c r="Z357" s="137"/>
      <c r="AB357" s="19"/>
      <c r="AC357" s="19"/>
      <c r="AD357" s="19"/>
      <c r="AE357" s="19"/>
      <c r="AF357" s="19"/>
      <c r="AG357" s="19"/>
      <c r="AH357" s="19"/>
      <c r="AI357" s="19"/>
      <c r="AJ357" s="19"/>
    </row>
    <row r="358" spans="1:36" x14ac:dyDescent="0.3">
      <c r="A358" s="421">
        <v>353</v>
      </c>
      <c r="B358" s="417">
        <v>1707</v>
      </c>
      <c r="C358" s="134" t="s">
        <v>2179</v>
      </c>
      <c r="D358" s="84">
        <v>2013</v>
      </c>
      <c r="E358" s="41">
        <v>4</v>
      </c>
      <c r="F358" s="137" t="s">
        <v>2683</v>
      </c>
      <c r="G358" s="137" t="s">
        <v>1606</v>
      </c>
      <c r="H358" s="21"/>
      <c r="I358" s="47"/>
      <c r="J358" s="230">
        <v>2</v>
      </c>
      <c r="K358" s="168">
        <v>6</v>
      </c>
      <c r="L358" s="168"/>
      <c r="M358" s="34" t="s">
        <v>1513</v>
      </c>
      <c r="N358" s="21">
        <v>0</v>
      </c>
      <c r="O358" s="21">
        <v>26</v>
      </c>
      <c r="P358" s="21"/>
      <c r="Q358" s="21"/>
      <c r="R358" s="24"/>
      <c r="S358" s="26" t="s">
        <v>2589</v>
      </c>
      <c r="T358" s="21">
        <v>1</v>
      </c>
      <c r="U358" s="21">
        <v>24</v>
      </c>
      <c r="V358" s="21"/>
      <c r="W358" s="137"/>
      <c r="X358" s="148"/>
      <c r="Y358" s="132">
        <v>0.28999999999999998</v>
      </c>
      <c r="Z358" s="137"/>
      <c r="AB358" s="19"/>
      <c r="AC358" s="19"/>
      <c r="AD358" s="19"/>
      <c r="AE358" s="19"/>
      <c r="AF358" s="19"/>
      <c r="AG358" s="19"/>
      <c r="AH358" s="19"/>
      <c r="AI358" s="19"/>
      <c r="AJ358" s="19"/>
    </row>
    <row r="359" spans="1:36" x14ac:dyDescent="0.3">
      <c r="A359" s="421">
        <v>354</v>
      </c>
      <c r="B359" s="417">
        <v>1707</v>
      </c>
      <c r="C359" s="134" t="s">
        <v>2179</v>
      </c>
      <c r="D359" s="84">
        <v>2013</v>
      </c>
      <c r="E359" s="41">
        <v>4</v>
      </c>
      <c r="F359" s="137" t="s">
        <v>2572</v>
      </c>
      <c r="G359" s="137" t="s">
        <v>1606</v>
      </c>
      <c r="H359" s="137"/>
      <c r="I359" s="151"/>
      <c r="J359" s="233">
        <v>2</v>
      </c>
      <c r="K359" s="234">
        <v>1</v>
      </c>
      <c r="L359" s="234"/>
      <c r="M359" s="124" t="s">
        <v>1513</v>
      </c>
      <c r="N359" s="137">
        <v>0</v>
      </c>
      <c r="O359" s="137">
        <v>26</v>
      </c>
      <c r="P359" s="137"/>
      <c r="Q359" s="137"/>
      <c r="R359" s="148"/>
      <c r="S359" s="26" t="s">
        <v>2589</v>
      </c>
      <c r="T359" s="137">
        <v>1</v>
      </c>
      <c r="U359" s="21">
        <v>24</v>
      </c>
      <c r="V359" s="137"/>
      <c r="W359" s="137"/>
      <c r="X359" s="148"/>
      <c r="Y359" s="132">
        <v>0.79</v>
      </c>
      <c r="Z359" s="137"/>
      <c r="AB359" s="19"/>
      <c r="AC359" s="19"/>
      <c r="AD359" s="19"/>
      <c r="AE359" s="19"/>
      <c r="AF359" s="19"/>
      <c r="AG359" s="19"/>
      <c r="AH359" s="19"/>
      <c r="AI359" s="19"/>
      <c r="AJ359" s="19"/>
    </row>
    <row r="360" spans="1:36" x14ac:dyDescent="0.3">
      <c r="A360" s="421">
        <v>355</v>
      </c>
      <c r="B360" s="417">
        <v>1707</v>
      </c>
      <c r="C360" s="134" t="s">
        <v>2179</v>
      </c>
      <c r="D360" s="84">
        <v>2013</v>
      </c>
      <c r="E360" s="41">
        <v>4</v>
      </c>
      <c r="F360" s="137" t="s">
        <v>2684</v>
      </c>
      <c r="G360" s="137"/>
      <c r="H360" s="137" t="s">
        <v>2685</v>
      </c>
      <c r="I360" s="249" t="s">
        <v>868</v>
      </c>
      <c r="J360" s="244">
        <v>2</v>
      </c>
      <c r="K360" s="115">
        <v>3</v>
      </c>
      <c r="L360" s="115"/>
      <c r="M360" s="486" t="s">
        <v>1513</v>
      </c>
      <c r="N360" s="137"/>
      <c r="O360" s="137"/>
      <c r="P360" s="137" t="s">
        <v>743</v>
      </c>
      <c r="Q360" s="137" t="s">
        <v>2686</v>
      </c>
      <c r="R360" s="148">
        <v>26</v>
      </c>
      <c r="S360" s="26" t="s">
        <v>2589</v>
      </c>
      <c r="T360" s="137"/>
      <c r="U360" s="21"/>
      <c r="V360" s="137" t="s">
        <v>750</v>
      </c>
      <c r="W360" s="137" t="s">
        <v>2686</v>
      </c>
      <c r="X360" s="148">
        <v>24</v>
      </c>
      <c r="Y360" s="138">
        <v>0.46</v>
      </c>
      <c r="Z360" s="137"/>
      <c r="AB360" s="6"/>
      <c r="AC360" s="6"/>
      <c r="AD360" s="6"/>
      <c r="AE360" s="6"/>
      <c r="AF360" s="6"/>
      <c r="AG360" s="6"/>
      <c r="AH360" s="6"/>
      <c r="AI360" s="6"/>
    </row>
    <row r="361" spans="1:36" x14ac:dyDescent="0.3">
      <c r="A361" s="421">
        <v>356</v>
      </c>
      <c r="B361" s="417">
        <v>1707</v>
      </c>
      <c r="C361" s="134" t="s">
        <v>2179</v>
      </c>
      <c r="D361" s="84">
        <v>2013</v>
      </c>
      <c r="E361" s="41">
        <v>4</v>
      </c>
      <c r="F361" s="137" t="s">
        <v>2684</v>
      </c>
      <c r="G361" s="137"/>
      <c r="H361" s="137" t="s">
        <v>2687</v>
      </c>
      <c r="I361" s="249" t="s">
        <v>868</v>
      </c>
      <c r="J361" s="244">
        <v>2</v>
      </c>
      <c r="K361" s="115">
        <v>3</v>
      </c>
      <c r="L361" s="115"/>
      <c r="M361" s="486" t="s">
        <v>1513</v>
      </c>
      <c r="N361" s="137"/>
      <c r="O361" s="137"/>
      <c r="P361" s="137" t="s">
        <v>750</v>
      </c>
      <c r="Q361" s="137" t="s">
        <v>2686</v>
      </c>
      <c r="R361" s="148">
        <v>26</v>
      </c>
      <c r="S361" s="26" t="s">
        <v>2589</v>
      </c>
      <c r="T361" s="137"/>
      <c r="U361" s="21"/>
      <c r="V361" s="137" t="s">
        <v>750</v>
      </c>
      <c r="W361" s="137" t="s">
        <v>2686</v>
      </c>
      <c r="X361" s="148">
        <v>24</v>
      </c>
      <c r="Y361" s="138">
        <v>0.77</v>
      </c>
      <c r="Z361" s="137"/>
      <c r="AB361" s="6"/>
      <c r="AC361" s="6"/>
      <c r="AD361" s="6"/>
      <c r="AE361" s="6"/>
      <c r="AF361" s="6"/>
      <c r="AG361" s="6"/>
      <c r="AH361" s="6"/>
      <c r="AI361" s="6"/>
    </row>
    <row r="362" spans="1:36" x14ac:dyDescent="0.3">
      <c r="A362" s="421">
        <v>357</v>
      </c>
      <c r="B362" s="417">
        <v>1707</v>
      </c>
      <c r="C362" s="134" t="s">
        <v>2179</v>
      </c>
      <c r="D362" s="84">
        <v>2013</v>
      </c>
      <c r="E362" s="41">
        <v>4</v>
      </c>
      <c r="F362" s="137" t="s">
        <v>2684</v>
      </c>
      <c r="G362" s="137"/>
      <c r="H362" s="137" t="s">
        <v>2688</v>
      </c>
      <c r="I362" s="249" t="s">
        <v>868</v>
      </c>
      <c r="J362" s="244">
        <v>2</v>
      </c>
      <c r="K362" s="115">
        <v>3</v>
      </c>
      <c r="L362" s="115"/>
      <c r="M362" s="486" t="s">
        <v>1513</v>
      </c>
      <c r="N362" s="137"/>
      <c r="O362" s="137"/>
      <c r="P362" s="137" t="s">
        <v>750</v>
      </c>
      <c r="Q362" s="137" t="s">
        <v>2689</v>
      </c>
      <c r="R362" s="148">
        <v>26</v>
      </c>
      <c r="S362" s="26" t="s">
        <v>2589</v>
      </c>
      <c r="T362" s="137"/>
      <c r="U362" s="21"/>
      <c r="V362" s="137" t="s">
        <v>949</v>
      </c>
      <c r="W362" s="137" t="s">
        <v>2690</v>
      </c>
      <c r="X362" s="148">
        <v>24</v>
      </c>
      <c r="Y362" s="138">
        <v>0.46</v>
      </c>
      <c r="Z362" s="137"/>
      <c r="AB362" s="6"/>
      <c r="AC362" s="6"/>
      <c r="AD362" s="6"/>
      <c r="AE362" s="6"/>
      <c r="AF362" s="6"/>
      <c r="AG362" s="6"/>
      <c r="AH362" s="6"/>
      <c r="AI362" s="6"/>
    </row>
    <row r="363" spans="1:36" x14ac:dyDescent="0.3">
      <c r="A363" s="421">
        <v>358</v>
      </c>
      <c r="B363" s="417">
        <v>1707</v>
      </c>
      <c r="C363" s="134" t="s">
        <v>2179</v>
      </c>
      <c r="D363" s="84">
        <v>2013</v>
      </c>
      <c r="E363" s="41">
        <v>4</v>
      </c>
      <c r="F363" s="137" t="s">
        <v>2691</v>
      </c>
      <c r="G363" s="137" t="s">
        <v>1606</v>
      </c>
      <c r="H363" s="137"/>
      <c r="I363" s="151"/>
      <c r="J363" s="233">
        <v>2</v>
      </c>
      <c r="K363" s="234">
        <v>3</v>
      </c>
      <c r="L363" s="234">
        <v>0</v>
      </c>
      <c r="M363" s="124" t="s">
        <v>1513</v>
      </c>
      <c r="N363" s="137">
        <v>0</v>
      </c>
      <c r="O363" s="137">
        <v>26</v>
      </c>
      <c r="P363" s="137"/>
      <c r="Q363" s="137"/>
      <c r="R363" s="148"/>
      <c r="S363" s="26" t="s">
        <v>2589</v>
      </c>
      <c r="T363" s="137">
        <v>0</v>
      </c>
      <c r="U363" s="21">
        <v>24</v>
      </c>
      <c r="V363" s="137"/>
      <c r="W363" s="137"/>
      <c r="X363" s="148"/>
      <c r="Y363" s="132" t="s">
        <v>812</v>
      </c>
      <c r="Z363" s="137"/>
      <c r="AB363" s="19"/>
      <c r="AC363" s="19"/>
      <c r="AD363" s="19"/>
      <c r="AE363" s="19"/>
      <c r="AF363" s="19"/>
      <c r="AG363" s="19"/>
      <c r="AH363" s="19"/>
      <c r="AI363" s="19"/>
      <c r="AJ363" s="19"/>
    </row>
    <row r="364" spans="1:36" x14ac:dyDescent="0.3">
      <c r="A364" s="421">
        <v>359</v>
      </c>
      <c r="B364" s="417">
        <v>654</v>
      </c>
      <c r="C364" s="83" t="s">
        <v>1896</v>
      </c>
      <c r="D364" s="84">
        <v>2019</v>
      </c>
      <c r="E364" s="41">
        <v>7</v>
      </c>
      <c r="F364" s="137" t="s">
        <v>2692</v>
      </c>
      <c r="G364" s="137" t="s">
        <v>1606</v>
      </c>
      <c r="H364" s="137"/>
      <c r="I364" s="137"/>
      <c r="J364" s="244">
        <v>2</v>
      </c>
      <c r="K364" s="115">
        <v>5</v>
      </c>
      <c r="L364" s="115"/>
      <c r="M364" s="124" t="s">
        <v>2693</v>
      </c>
      <c r="N364" s="137">
        <v>2</v>
      </c>
      <c r="O364" s="137">
        <v>41</v>
      </c>
      <c r="P364" s="137"/>
      <c r="Q364" s="137"/>
      <c r="R364" s="148"/>
      <c r="S364" s="26" t="s">
        <v>2694</v>
      </c>
      <c r="T364" s="137">
        <v>1</v>
      </c>
      <c r="U364" s="21">
        <v>40</v>
      </c>
      <c r="V364" s="137"/>
      <c r="W364" s="137"/>
      <c r="X364" s="148"/>
      <c r="Y364" s="132" t="s">
        <v>812</v>
      </c>
      <c r="Z364" s="137"/>
      <c r="AB364" s="19"/>
      <c r="AC364" s="19"/>
      <c r="AD364" s="19"/>
      <c r="AE364" s="19"/>
      <c r="AF364" s="19"/>
      <c r="AG364" s="19"/>
      <c r="AH364" s="19"/>
      <c r="AI364" s="19"/>
      <c r="AJ364" s="19"/>
    </row>
    <row r="365" spans="1:36" x14ac:dyDescent="0.3">
      <c r="A365" s="421">
        <v>360</v>
      </c>
      <c r="B365" s="417">
        <v>654</v>
      </c>
      <c r="C365" s="83" t="s">
        <v>1896</v>
      </c>
      <c r="D365" s="84">
        <v>2019</v>
      </c>
      <c r="E365" s="41">
        <v>7</v>
      </c>
      <c r="F365" s="137" t="s">
        <v>2572</v>
      </c>
      <c r="G365" s="137" t="s">
        <v>1606</v>
      </c>
      <c r="H365" s="137"/>
      <c r="I365" s="137"/>
      <c r="J365" s="244">
        <v>2</v>
      </c>
      <c r="K365" s="115">
        <v>1</v>
      </c>
      <c r="L365" s="115"/>
      <c r="M365" s="124" t="s">
        <v>2693</v>
      </c>
      <c r="N365" s="137">
        <v>10</v>
      </c>
      <c r="O365" s="137">
        <v>41</v>
      </c>
      <c r="P365" s="137"/>
      <c r="Q365" s="137"/>
      <c r="R365" s="148"/>
      <c r="S365" s="26" t="s">
        <v>2694</v>
      </c>
      <c r="T365" s="137">
        <v>11</v>
      </c>
      <c r="U365" s="21">
        <v>40</v>
      </c>
      <c r="V365" s="137"/>
      <c r="W365" s="137"/>
      <c r="X365" s="148"/>
      <c r="Y365" s="132" t="s">
        <v>812</v>
      </c>
      <c r="Z365" s="137"/>
      <c r="AB365" s="19"/>
      <c r="AC365" s="19"/>
      <c r="AD365" s="19"/>
      <c r="AE365" s="19"/>
      <c r="AF365" s="19"/>
      <c r="AG365" s="19"/>
      <c r="AH365" s="19"/>
      <c r="AI365" s="19"/>
      <c r="AJ365" s="19"/>
    </row>
    <row r="366" spans="1:36" x14ac:dyDescent="0.3">
      <c r="A366" s="421">
        <v>361</v>
      </c>
      <c r="B366" s="417">
        <v>654</v>
      </c>
      <c r="C366" s="83" t="s">
        <v>1896</v>
      </c>
      <c r="D366" s="84">
        <v>2019</v>
      </c>
      <c r="E366" s="41">
        <v>7</v>
      </c>
      <c r="F366" s="137" t="s">
        <v>1535</v>
      </c>
      <c r="G366" s="137" t="s">
        <v>1606</v>
      </c>
      <c r="H366" s="137"/>
      <c r="I366" s="137"/>
      <c r="J366" s="244">
        <v>2</v>
      </c>
      <c r="K366" s="115">
        <v>4</v>
      </c>
      <c r="L366" s="115"/>
      <c r="M366" s="124" t="s">
        <v>2693</v>
      </c>
      <c r="N366" s="137">
        <v>2</v>
      </c>
      <c r="O366" s="137">
        <v>41</v>
      </c>
      <c r="P366" s="137"/>
      <c r="Q366" s="137"/>
      <c r="R366" s="148"/>
      <c r="S366" s="26" t="s">
        <v>2694</v>
      </c>
      <c r="T366" s="137">
        <v>2</v>
      </c>
      <c r="U366" s="21">
        <v>40</v>
      </c>
      <c r="V366" s="137"/>
      <c r="W366" s="137"/>
      <c r="X366" s="148"/>
      <c r="Y366" s="132" t="s">
        <v>812</v>
      </c>
      <c r="Z366" s="137"/>
      <c r="AB366" s="19"/>
      <c r="AC366" s="19"/>
      <c r="AD366" s="19"/>
      <c r="AE366" s="19"/>
      <c r="AF366" s="19"/>
      <c r="AG366" s="19"/>
      <c r="AH366" s="19"/>
      <c r="AI366" s="19"/>
      <c r="AJ366" s="19"/>
    </row>
    <row r="367" spans="1:36" x14ac:dyDescent="0.3">
      <c r="A367" s="421">
        <v>362</v>
      </c>
      <c r="B367" s="417">
        <v>654</v>
      </c>
      <c r="C367" s="83" t="s">
        <v>1896</v>
      </c>
      <c r="D367" s="84">
        <v>2019</v>
      </c>
      <c r="E367" s="41">
        <v>7</v>
      </c>
      <c r="F367" s="137" t="s">
        <v>2695</v>
      </c>
      <c r="G367" s="137" t="s">
        <v>1606</v>
      </c>
      <c r="H367" s="137"/>
      <c r="I367" s="137"/>
      <c r="J367" s="244">
        <v>2</v>
      </c>
      <c r="K367" s="115">
        <v>4</v>
      </c>
      <c r="L367" s="115"/>
      <c r="M367" s="124" t="s">
        <v>2693</v>
      </c>
      <c r="N367" s="137">
        <v>2</v>
      </c>
      <c r="O367" s="137">
        <v>41</v>
      </c>
      <c r="P367" s="137"/>
      <c r="Q367" s="137"/>
      <c r="R367" s="148"/>
      <c r="S367" s="26" t="s">
        <v>2694</v>
      </c>
      <c r="T367" s="137">
        <v>2</v>
      </c>
      <c r="U367" s="21">
        <v>40</v>
      </c>
      <c r="V367" s="137"/>
      <c r="W367" s="137"/>
      <c r="X367" s="148"/>
      <c r="Y367" s="132" t="s">
        <v>812</v>
      </c>
      <c r="Z367" s="137"/>
      <c r="AB367" s="19"/>
      <c r="AC367" s="19"/>
      <c r="AD367" s="19"/>
      <c r="AE367" s="19"/>
      <c r="AF367" s="19"/>
      <c r="AG367" s="19"/>
      <c r="AH367" s="19"/>
      <c r="AI367" s="19"/>
      <c r="AJ367" s="19"/>
    </row>
    <row r="368" spans="1:36" ht="17.25" thickBot="1" x14ac:dyDescent="0.35">
      <c r="A368" s="421">
        <v>363</v>
      </c>
      <c r="B368" s="417">
        <v>654</v>
      </c>
      <c r="C368" s="88" t="s">
        <v>1896</v>
      </c>
      <c r="D368" s="28">
        <v>2019</v>
      </c>
      <c r="E368" s="52">
        <v>7</v>
      </c>
      <c r="F368" s="29" t="s">
        <v>2696</v>
      </c>
      <c r="G368" s="29" t="s">
        <v>1606</v>
      </c>
      <c r="H368" s="29"/>
      <c r="I368" s="29"/>
      <c r="J368" s="145">
        <v>2</v>
      </c>
      <c r="K368" s="35">
        <v>3</v>
      </c>
      <c r="L368" s="35"/>
      <c r="M368" s="36" t="s">
        <v>2693</v>
      </c>
      <c r="N368" s="29">
        <v>0</v>
      </c>
      <c r="O368" s="29">
        <v>41</v>
      </c>
      <c r="P368" s="29"/>
      <c r="Q368" s="29"/>
      <c r="R368" s="30"/>
      <c r="S368" s="37" t="s">
        <v>2694</v>
      </c>
      <c r="T368" s="29">
        <v>1</v>
      </c>
      <c r="U368" s="29">
        <v>40</v>
      </c>
      <c r="V368" s="29"/>
      <c r="W368" s="29"/>
      <c r="X368" s="30"/>
      <c r="Y368" s="133" t="s">
        <v>812</v>
      </c>
      <c r="Z368" s="29"/>
      <c r="AB368" s="19"/>
      <c r="AC368" s="19"/>
      <c r="AD368" s="19"/>
      <c r="AE368" s="19"/>
      <c r="AF368" s="19"/>
      <c r="AG368" s="19"/>
      <c r="AH368" s="19"/>
      <c r="AI368" s="19"/>
      <c r="AJ368" s="19"/>
    </row>
    <row r="369" spans="1:36" x14ac:dyDescent="0.3">
      <c r="A369" s="421">
        <v>364</v>
      </c>
      <c r="B369" s="417">
        <v>654</v>
      </c>
      <c r="C369" s="83" t="s">
        <v>1896</v>
      </c>
      <c r="D369" s="84">
        <v>2019</v>
      </c>
      <c r="E369" s="41">
        <v>7</v>
      </c>
      <c r="F369" s="21" t="s">
        <v>2697</v>
      </c>
      <c r="G369" s="21" t="s">
        <v>1606</v>
      </c>
      <c r="H369" s="22"/>
      <c r="I369" s="22"/>
      <c r="J369" s="85">
        <v>2</v>
      </c>
      <c r="K369" s="85">
        <v>6</v>
      </c>
      <c r="L369" s="85"/>
      <c r="M369" s="23" t="s">
        <v>2693</v>
      </c>
      <c r="N369" s="22">
        <v>12</v>
      </c>
      <c r="O369" s="22">
        <v>41</v>
      </c>
      <c r="P369" s="22"/>
      <c r="Q369" s="22"/>
      <c r="R369" s="33"/>
      <c r="S369" s="39" t="s">
        <v>2694</v>
      </c>
      <c r="T369" s="22">
        <v>7</v>
      </c>
      <c r="U369" s="22">
        <v>40</v>
      </c>
      <c r="V369" s="22"/>
      <c r="W369" s="21"/>
      <c r="X369" s="21"/>
      <c r="Y369" s="196" t="s">
        <v>812</v>
      </c>
      <c r="Z369" s="44"/>
      <c r="AB369" s="19"/>
      <c r="AC369" s="19"/>
      <c r="AD369" s="19"/>
      <c r="AE369" s="19"/>
      <c r="AF369" s="19"/>
      <c r="AG369" s="19"/>
      <c r="AH369" s="19"/>
      <c r="AI369" s="19"/>
      <c r="AJ369" s="19"/>
    </row>
    <row r="370" spans="1:36" x14ac:dyDescent="0.3">
      <c r="A370" s="421">
        <v>365</v>
      </c>
      <c r="B370" s="417">
        <v>2776</v>
      </c>
      <c r="C370" s="134" t="s">
        <v>2562</v>
      </c>
      <c r="D370" s="84">
        <v>2012</v>
      </c>
      <c r="E370" s="41">
        <v>6</v>
      </c>
      <c r="F370" s="21" t="s">
        <v>2698</v>
      </c>
      <c r="G370" s="21" t="s">
        <v>1606</v>
      </c>
      <c r="H370" s="22"/>
      <c r="I370" s="25"/>
      <c r="J370" s="104">
        <v>1</v>
      </c>
      <c r="K370" s="104">
        <v>2</v>
      </c>
      <c r="L370" s="104"/>
      <c r="M370" s="23" t="s">
        <v>1513</v>
      </c>
      <c r="N370" s="22" t="s">
        <v>2699</v>
      </c>
      <c r="O370" s="22">
        <v>53</v>
      </c>
      <c r="P370" s="22"/>
      <c r="Q370" s="22"/>
      <c r="R370" s="33"/>
      <c r="S370" s="39" t="s">
        <v>2522</v>
      </c>
      <c r="T370" s="22">
        <v>2</v>
      </c>
      <c r="U370" s="22">
        <v>53</v>
      </c>
      <c r="V370" s="22"/>
      <c r="W370" s="21"/>
      <c r="X370" s="21"/>
      <c r="Y370" s="487" t="s">
        <v>708</v>
      </c>
      <c r="Z370" s="21"/>
      <c r="AB370" s="19"/>
      <c r="AC370" s="19"/>
      <c r="AD370" s="19"/>
      <c r="AE370" s="19"/>
      <c r="AF370" s="19"/>
      <c r="AG370" s="19"/>
      <c r="AH370" s="19"/>
      <c r="AI370" s="19"/>
      <c r="AJ370" s="19"/>
    </row>
    <row r="371" spans="1:36" x14ac:dyDescent="0.3">
      <c r="A371" s="421">
        <v>366</v>
      </c>
      <c r="B371" s="417">
        <v>2776</v>
      </c>
      <c r="C371" s="134" t="s">
        <v>2562</v>
      </c>
      <c r="D371" s="84">
        <v>2012</v>
      </c>
      <c r="E371" s="41">
        <v>6</v>
      </c>
      <c r="F371" s="21" t="s">
        <v>2700</v>
      </c>
      <c r="G371" s="21" t="s">
        <v>1606</v>
      </c>
      <c r="H371" s="22"/>
      <c r="I371" s="25"/>
      <c r="J371" s="104">
        <v>1</v>
      </c>
      <c r="K371" s="104">
        <v>2</v>
      </c>
      <c r="L371" s="104"/>
      <c r="M371" s="23" t="s">
        <v>1513</v>
      </c>
      <c r="N371" s="22">
        <v>1</v>
      </c>
      <c r="O371" s="22">
        <v>53</v>
      </c>
      <c r="P371" s="22"/>
      <c r="Q371" s="22"/>
      <c r="R371" s="33"/>
      <c r="S371" s="39" t="s">
        <v>2522</v>
      </c>
      <c r="T371" s="22">
        <v>1</v>
      </c>
      <c r="U371" s="22">
        <v>53</v>
      </c>
      <c r="V371" s="22"/>
      <c r="W371" s="21"/>
      <c r="X371" s="21"/>
      <c r="Y371" s="487" t="s">
        <v>660</v>
      </c>
      <c r="Z371" s="21"/>
      <c r="AB371" s="19"/>
      <c r="AC371" s="19"/>
      <c r="AD371" s="19"/>
      <c r="AE371" s="19"/>
      <c r="AF371" s="19"/>
      <c r="AG371" s="19"/>
      <c r="AH371" s="19"/>
      <c r="AI371" s="19"/>
      <c r="AJ371" s="19"/>
    </row>
    <row r="372" spans="1:36" x14ac:dyDescent="0.3">
      <c r="A372" s="421">
        <v>367</v>
      </c>
      <c r="B372" s="417">
        <v>836</v>
      </c>
      <c r="C372" s="134" t="s">
        <v>611</v>
      </c>
      <c r="D372" s="84">
        <v>2012</v>
      </c>
      <c r="E372" s="41">
        <v>8</v>
      </c>
      <c r="F372" s="264" t="s">
        <v>1023</v>
      </c>
      <c r="G372" s="21" t="s">
        <v>1606</v>
      </c>
      <c r="H372" s="22" t="s">
        <v>907</v>
      </c>
      <c r="I372" s="25"/>
      <c r="J372" s="104">
        <v>2</v>
      </c>
      <c r="K372" s="104">
        <v>1</v>
      </c>
      <c r="L372" s="104"/>
      <c r="M372" s="123" t="s">
        <v>2701</v>
      </c>
      <c r="N372" s="22">
        <v>2</v>
      </c>
      <c r="O372" s="22">
        <v>22</v>
      </c>
      <c r="P372" s="22"/>
      <c r="Q372" s="22"/>
      <c r="R372" s="33"/>
      <c r="S372" s="39" t="s">
        <v>2702</v>
      </c>
      <c r="T372" s="22">
        <v>0</v>
      </c>
      <c r="U372" s="22">
        <v>24</v>
      </c>
      <c r="V372" s="22"/>
      <c r="W372" s="21"/>
      <c r="X372" s="21"/>
      <c r="Y372" s="487" t="s">
        <v>812</v>
      </c>
      <c r="Z372" s="21"/>
      <c r="AB372" s="421"/>
      <c r="AC372" s="421"/>
      <c r="AD372" s="421"/>
      <c r="AE372" s="421"/>
      <c r="AF372" s="421"/>
      <c r="AG372" s="421"/>
      <c r="AH372" s="19"/>
      <c r="AI372" s="19"/>
      <c r="AJ372" s="19"/>
    </row>
    <row r="373" spans="1:36" x14ac:dyDescent="0.3">
      <c r="A373" s="421">
        <v>368</v>
      </c>
      <c r="B373" s="417">
        <v>836</v>
      </c>
      <c r="C373" s="134" t="s">
        <v>611</v>
      </c>
      <c r="D373" s="84">
        <v>2012</v>
      </c>
      <c r="E373" s="41">
        <v>8</v>
      </c>
      <c r="F373" s="21" t="s">
        <v>918</v>
      </c>
      <c r="G373" s="21" t="s">
        <v>1606</v>
      </c>
      <c r="H373" s="22" t="s">
        <v>907</v>
      </c>
      <c r="I373" s="25"/>
      <c r="J373" s="85">
        <v>2</v>
      </c>
      <c r="K373" s="85">
        <v>2</v>
      </c>
      <c r="L373" s="85"/>
      <c r="M373" s="123" t="s">
        <v>2701</v>
      </c>
      <c r="N373" s="22">
        <v>10</v>
      </c>
      <c r="O373" s="22">
        <v>22</v>
      </c>
      <c r="P373" s="22"/>
      <c r="Q373" s="22"/>
      <c r="R373" s="33"/>
      <c r="S373" s="39" t="s">
        <v>2702</v>
      </c>
      <c r="T373" s="22">
        <v>19</v>
      </c>
      <c r="U373" s="22">
        <v>24</v>
      </c>
      <c r="V373" s="22"/>
      <c r="W373" s="21"/>
      <c r="X373" s="21"/>
      <c r="Y373" s="487" t="s">
        <v>812</v>
      </c>
      <c r="Z373" s="21" t="s">
        <v>2703</v>
      </c>
      <c r="AB373" s="421"/>
      <c r="AC373" s="421"/>
      <c r="AD373" s="421"/>
      <c r="AE373" s="421"/>
      <c r="AF373" s="421"/>
      <c r="AG373" s="421"/>
      <c r="AH373" s="19"/>
      <c r="AI373" s="19"/>
      <c r="AJ373" s="19"/>
    </row>
    <row r="374" spans="1:36" x14ac:dyDescent="0.3">
      <c r="A374" s="421">
        <v>369</v>
      </c>
      <c r="B374" s="417">
        <v>836</v>
      </c>
      <c r="C374" s="134" t="s">
        <v>611</v>
      </c>
      <c r="D374" s="84">
        <v>2012</v>
      </c>
      <c r="E374" s="41">
        <v>8</v>
      </c>
      <c r="F374" s="264" t="s">
        <v>1023</v>
      </c>
      <c r="G374" s="21" t="s">
        <v>1606</v>
      </c>
      <c r="H374" s="22" t="s">
        <v>1541</v>
      </c>
      <c r="I374" s="25"/>
      <c r="J374" s="104">
        <v>2</v>
      </c>
      <c r="K374" s="104">
        <v>1</v>
      </c>
      <c r="L374" s="104"/>
      <c r="M374" s="123" t="s">
        <v>2701</v>
      </c>
      <c r="N374" s="22">
        <v>0</v>
      </c>
      <c r="O374" s="22">
        <v>22</v>
      </c>
      <c r="P374" s="22"/>
      <c r="Q374" s="22"/>
      <c r="R374" s="33"/>
      <c r="S374" s="39" t="s">
        <v>2702</v>
      </c>
      <c r="T374" s="22">
        <v>2</v>
      </c>
      <c r="U374" s="22">
        <v>24</v>
      </c>
      <c r="V374" s="22"/>
      <c r="W374" s="21"/>
      <c r="X374" s="21"/>
      <c r="Y374" s="487" t="s">
        <v>812</v>
      </c>
      <c r="Z374" s="21"/>
      <c r="AB374" s="421"/>
      <c r="AC374" s="421"/>
      <c r="AD374" s="421"/>
      <c r="AE374" s="421"/>
      <c r="AF374" s="421"/>
      <c r="AG374" s="421"/>
      <c r="AH374" s="19"/>
      <c r="AI374" s="19"/>
      <c r="AJ374" s="19"/>
    </row>
    <row r="375" spans="1:36" ht="17.25" thickBot="1" x14ac:dyDescent="0.35">
      <c r="A375" s="421">
        <v>370</v>
      </c>
      <c r="B375" s="418">
        <v>836</v>
      </c>
      <c r="C375" s="27" t="s">
        <v>611</v>
      </c>
      <c r="D375" s="28">
        <v>2012</v>
      </c>
      <c r="E375" s="52">
        <v>8</v>
      </c>
      <c r="F375" s="282" t="s">
        <v>1023</v>
      </c>
      <c r="G375" s="29" t="s">
        <v>1606</v>
      </c>
      <c r="H375" s="65" t="s">
        <v>2468</v>
      </c>
      <c r="I375" s="86"/>
      <c r="J375" s="232">
        <v>2</v>
      </c>
      <c r="K375" s="232">
        <v>1</v>
      </c>
      <c r="L375" s="232"/>
      <c r="M375" s="159" t="s">
        <v>2701</v>
      </c>
      <c r="N375" s="65">
        <v>1</v>
      </c>
      <c r="O375" s="65">
        <v>22</v>
      </c>
      <c r="P375" s="65"/>
      <c r="Q375" s="65"/>
      <c r="R375" s="67"/>
      <c r="S375" s="39" t="s">
        <v>2702</v>
      </c>
      <c r="T375" s="65">
        <v>5</v>
      </c>
      <c r="U375" s="65">
        <v>24</v>
      </c>
      <c r="V375" s="65"/>
      <c r="W375" s="29"/>
      <c r="X375" s="29"/>
      <c r="Y375" s="143" t="s">
        <v>812</v>
      </c>
      <c r="Z375" s="65"/>
      <c r="AB375" s="421"/>
      <c r="AC375" s="19"/>
      <c r="AD375" s="19"/>
      <c r="AE375" s="19"/>
      <c r="AF375" s="19"/>
      <c r="AG375" s="19"/>
      <c r="AH375" s="19"/>
      <c r="AI375" s="19"/>
      <c r="AJ375" s="19"/>
    </row>
    <row r="376" spans="1:36" x14ac:dyDescent="0.3">
      <c r="A376" s="421">
        <v>371</v>
      </c>
      <c r="B376" s="48">
        <v>836</v>
      </c>
      <c r="C376" s="42" t="s">
        <v>611</v>
      </c>
      <c r="D376" s="91">
        <v>2012</v>
      </c>
      <c r="E376" s="20">
        <v>8</v>
      </c>
      <c r="F376" s="264" t="s">
        <v>1023</v>
      </c>
      <c r="G376" s="22" t="s">
        <v>1606</v>
      </c>
      <c r="H376" s="22" t="s">
        <v>1746</v>
      </c>
      <c r="I376" s="25"/>
      <c r="J376" s="104">
        <v>2</v>
      </c>
      <c r="K376" s="104">
        <v>1</v>
      </c>
      <c r="L376" s="104"/>
      <c r="M376" s="123" t="s">
        <v>2701</v>
      </c>
      <c r="N376" s="22">
        <v>0</v>
      </c>
      <c r="O376" s="22">
        <v>22</v>
      </c>
      <c r="P376" s="22"/>
      <c r="Q376" s="22"/>
      <c r="R376" s="33"/>
      <c r="S376" s="39" t="s">
        <v>2702</v>
      </c>
      <c r="T376" s="22">
        <v>0</v>
      </c>
      <c r="U376" s="22">
        <v>24</v>
      </c>
      <c r="V376" s="22"/>
      <c r="W376" s="22"/>
      <c r="X376" s="33"/>
      <c r="Y376" s="142" t="s">
        <v>812</v>
      </c>
      <c r="Z376" s="22"/>
      <c r="AB376" s="421"/>
      <c r="AC376" s="19"/>
      <c r="AD376" s="19"/>
      <c r="AE376" s="19"/>
      <c r="AF376" s="19"/>
      <c r="AG376" s="19"/>
      <c r="AH376" s="19"/>
      <c r="AI376" s="19"/>
      <c r="AJ376" s="19"/>
    </row>
    <row r="377" spans="1:36" x14ac:dyDescent="0.3">
      <c r="A377" s="421">
        <v>372</v>
      </c>
      <c r="B377" s="48">
        <v>836</v>
      </c>
      <c r="C377" s="42" t="s">
        <v>611</v>
      </c>
      <c r="D377" s="91">
        <v>2012</v>
      </c>
      <c r="E377" s="20">
        <v>8</v>
      </c>
      <c r="F377" s="21" t="s">
        <v>918</v>
      </c>
      <c r="G377" s="22" t="s">
        <v>1606</v>
      </c>
      <c r="H377" s="22" t="s">
        <v>1541</v>
      </c>
      <c r="I377" s="25"/>
      <c r="J377" s="104">
        <v>2</v>
      </c>
      <c r="K377" s="104">
        <v>2</v>
      </c>
      <c r="L377" s="104"/>
      <c r="M377" s="123" t="s">
        <v>2701</v>
      </c>
      <c r="N377" s="22">
        <v>11</v>
      </c>
      <c r="O377" s="22">
        <v>22</v>
      </c>
      <c r="P377" s="22"/>
      <c r="Q377" s="22"/>
      <c r="R377" s="33"/>
      <c r="S377" s="39" t="s">
        <v>2702</v>
      </c>
      <c r="T377" s="22">
        <v>20</v>
      </c>
      <c r="U377" s="22">
        <v>24</v>
      </c>
      <c r="V377" s="22"/>
      <c r="W377" s="22"/>
      <c r="X377" s="33"/>
      <c r="Y377" s="142" t="s">
        <v>812</v>
      </c>
      <c r="Z377" s="22"/>
      <c r="AB377" s="19"/>
      <c r="AC377" s="19"/>
      <c r="AD377" s="19"/>
      <c r="AE377" s="19"/>
      <c r="AF377" s="19"/>
      <c r="AG377" s="19"/>
      <c r="AH377" s="19"/>
      <c r="AI377" s="19"/>
      <c r="AJ377" s="19"/>
    </row>
    <row r="378" spans="1:36" x14ac:dyDescent="0.3">
      <c r="A378" s="421">
        <v>373</v>
      </c>
      <c r="B378" s="48">
        <v>836</v>
      </c>
      <c r="C378" s="42" t="s">
        <v>611</v>
      </c>
      <c r="D378" s="91">
        <v>2012</v>
      </c>
      <c r="E378" s="20">
        <v>8</v>
      </c>
      <c r="F378" s="21" t="s">
        <v>918</v>
      </c>
      <c r="G378" s="22" t="s">
        <v>1606</v>
      </c>
      <c r="H378" s="22" t="s">
        <v>1542</v>
      </c>
      <c r="I378" s="25"/>
      <c r="J378" s="104">
        <v>2</v>
      </c>
      <c r="K378" s="104">
        <v>2</v>
      </c>
      <c r="L378" s="104"/>
      <c r="M378" s="123" t="s">
        <v>2701</v>
      </c>
      <c r="N378" s="22">
        <v>9</v>
      </c>
      <c r="O378" s="22">
        <v>22</v>
      </c>
      <c r="P378" s="22"/>
      <c r="Q378" s="22"/>
      <c r="R378" s="33"/>
      <c r="S378" s="39" t="s">
        <v>2702</v>
      </c>
      <c r="T378" s="22">
        <v>17</v>
      </c>
      <c r="U378" s="22">
        <v>24</v>
      </c>
      <c r="V378" s="22"/>
      <c r="W378" s="22"/>
      <c r="X378" s="33"/>
      <c r="Y378" s="142" t="s">
        <v>812</v>
      </c>
      <c r="Z378" s="22"/>
      <c r="AB378" s="19"/>
      <c r="AC378" s="19"/>
      <c r="AD378" s="19"/>
      <c r="AE378" s="19"/>
      <c r="AF378" s="19"/>
      <c r="AG378" s="19"/>
      <c r="AH378" s="19"/>
      <c r="AI378" s="19"/>
      <c r="AJ378" s="19"/>
    </row>
    <row r="379" spans="1:36" x14ac:dyDescent="0.3">
      <c r="A379" s="421">
        <v>374</v>
      </c>
      <c r="B379" s="48">
        <v>836</v>
      </c>
      <c r="C379" s="42" t="s">
        <v>611</v>
      </c>
      <c r="D379" s="91">
        <v>2012</v>
      </c>
      <c r="E379" s="20">
        <v>8</v>
      </c>
      <c r="F379" s="22" t="s">
        <v>918</v>
      </c>
      <c r="G379" s="22" t="s">
        <v>1606</v>
      </c>
      <c r="H379" s="22" t="s">
        <v>2468</v>
      </c>
      <c r="I379" s="25"/>
      <c r="J379" s="104">
        <v>2</v>
      </c>
      <c r="K379" s="104">
        <v>2</v>
      </c>
      <c r="L379" s="104"/>
      <c r="M379" s="123" t="s">
        <v>2701</v>
      </c>
      <c r="N379" s="22">
        <v>1</v>
      </c>
      <c r="O379" s="22">
        <v>22</v>
      </c>
      <c r="P379" s="22"/>
      <c r="Q379" s="22"/>
      <c r="R379" s="33"/>
      <c r="S379" s="39" t="s">
        <v>2702</v>
      </c>
      <c r="T379" s="22">
        <v>4</v>
      </c>
      <c r="U379" s="22">
        <v>24</v>
      </c>
      <c r="V379" s="22"/>
      <c r="W379" s="22"/>
      <c r="X379" s="33"/>
      <c r="Y379" s="142" t="s">
        <v>812</v>
      </c>
      <c r="Z379" s="22"/>
      <c r="AB379" s="19"/>
      <c r="AC379" s="19"/>
      <c r="AD379" s="19"/>
      <c r="AE379" s="19"/>
      <c r="AF379" s="19"/>
      <c r="AG379" s="19"/>
      <c r="AH379" s="19"/>
      <c r="AI379" s="19"/>
      <c r="AJ379" s="19"/>
    </row>
    <row r="380" spans="1:36" x14ac:dyDescent="0.3">
      <c r="A380" s="421">
        <v>375</v>
      </c>
      <c r="B380" s="48">
        <v>836</v>
      </c>
      <c r="C380" s="42" t="s">
        <v>611</v>
      </c>
      <c r="D380" s="91">
        <v>2012</v>
      </c>
      <c r="E380" s="20">
        <v>8</v>
      </c>
      <c r="F380" s="22" t="s">
        <v>918</v>
      </c>
      <c r="G380" s="22" t="s">
        <v>1606</v>
      </c>
      <c r="H380" s="22" t="s">
        <v>1746</v>
      </c>
      <c r="I380" s="25"/>
      <c r="J380" s="104">
        <v>2</v>
      </c>
      <c r="K380" s="104">
        <v>2</v>
      </c>
      <c r="L380" s="104"/>
      <c r="M380" s="123" t="s">
        <v>2701</v>
      </c>
      <c r="N380" s="22">
        <v>0</v>
      </c>
      <c r="O380" s="22">
        <v>22</v>
      </c>
      <c r="P380" s="22"/>
      <c r="Q380" s="22"/>
      <c r="R380" s="33"/>
      <c r="S380" s="39" t="s">
        <v>2702</v>
      </c>
      <c r="T380" s="22">
        <v>0</v>
      </c>
      <c r="U380" s="22">
        <v>24</v>
      </c>
      <c r="V380" s="22"/>
      <c r="W380" s="22"/>
      <c r="X380" s="33"/>
      <c r="Y380" s="142" t="s">
        <v>812</v>
      </c>
      <c r="Z380" s="22"/>
      <c r="AB380" s="19"/>
      <c r="AC380" s="19"/>
      <c r="AD380" s="19"/>
      <c r="AE380" s="19"/>
      <c r="AF380" s="19"/>
      <c r="AG380" s="19"/>
      <c r="AH380" s="19"/>
      <c r="AI380" s="19"/>
      <c r="AJ380" s="19"/>
    </row>
    <row r="381" spans="1:36" x14ac:dyDescent="0.3">
      <c r="A381" s="421">
        <v>376</v>
      </c>
      <c r="B381" s="48">
        <v>1528</v>
      </c>
      <c r="C381" s="42" t="s">
        <v>2127</v>
      </c>
      <c r="D381" s="91">
        <v>2014</v>
      </c>
      <c r="E381" s="20">
        <v>4</v>
      </c>
      <c r="F381" s="22" t="s">
        <v>2704</v>
      </c>
      <c r="G381" s="22" t="s">
        <v>1606</v>
      </c>
      <c r="H381" s="22"/>
      <c r="I381" s="25"/>
      <c r="J381" s="104">
        <v>2</v>
      </c>
      <c r="K381" s="104">
        <v>5</v>
      </c>
      <c r="L381" s="104"/>
      <c r="M381" s="23" t="s">
        <v>2705</v>
      </c>
      <c r="N381" s="22">
        <v>0</v>
      </c>
      <c r="O381" s="22">
        <v>24</v>
      </c>
      <c r="P381" s="22"/>
      <c r="Q381" s="22"/>
      <c r="R381" s="33"/>
      <c r="S381" s="39" t="s">
        <v>2598</v>
      </c>
      <c r="T381" s="22">
        <v>0</v>
      </c>
      <c r="U381" s="22">
        <v>23</v>
      </c>
      <c r="V381" s="22"/>
      <c r="W381" s="22"/>
      <c r="X381" s="33"/>
      <c r="Y381" s="142" t="s">
        <v>812</v>
      </c>
      <c r="Z381" s="22"/>
      <c r="AB381" s="19"/>
      <c r="AC381" s="19"/>
      <c r="AD381" s="19"/>
      <c r="AE381" s="19"/>
      <c r="AF381" s="19"/>
      <c r="AG381" s="19"/>
      <c r="AH381" s="19"/>
      <c r="AI381" s="19"/>
      <c r="AJ381" s="19"/>
    </row>
    <row r="382" spans="1:36" ht="17.25" thickBot="1" x14ac:dyDescent="0.35">
      <c r="A382" s="421">
        <v>377</v>
      </c>
      <c r="B382" s="418">
        <v>1528</v>
      </c>
      <c r="C382" s="161" t="s">
        <v>2127</v>
      </c>
      <c r="D382" s="94">
        <v>2014</v>
      </c>
      <c r="E382" s="62">
        <v>4</v>
      </c>
      <c r="F382" s="65" t="s">
        <v>1023</v>
      </c>
      <c r="G382" s="65" t="s">
        <v>1606</v>
      </c>
      <c r="H382" s="65"/>
      <c r="I382" s="86"/>
      <c r="J382" s="232">
        <v>2</v>
      </c>
      <c r="K382" s="232">
        <v>1</v>
      </c>
      <c r="L382" s="232"/>
      <c r="M382" s="66" t="s">
        <v>2705</v>
      </c>
      <c r="N382" s="65">
        <v>8</v>
      </c>
      <c r="O382" s="65">
        <v>24</v>
      </c>
      <c r="P382" s="65"/>
      <c r="Q382" s="65"/>
      <c r="R382" s="67"/>
      <c r="S382" s="49" t="s">
        <v>2598</v>
      </c>
      <c r="T382" s="65">
        <v>13</v>
      </c>
      <c r="U382" s="65">
        <v>23</v>
      </c>
      <c r="V382" s="65"/>
      <c r="W382" s="65"/>
      <c r="X382" s="67"/>
      <c r="Y382" s="143" t="s">
        <v>660</v>
      </c>
      <c r="Z382" s="65"/>
      <c r="AB382" s="19"/>
      <c r="AC382" s="19"/>
      <c r="AD382" s="19"/>
      <c r="AE382" s="19"/>
      <c r="AF382" s="19"/>
      <c r="AG382" s="19"/>
      <c r="AH382" s="19"/>
      <c r="AI382" s="19"/>
      <c r="AJ382" s="19"/>
    </row>
    <row r="383" spans="1:36" x14ac:dyDescent="0.3">
      <c r="A383" s="421">
        <v>378</v>
      </c>
      <c r="B383" s="48">
        <v>1528</v>
      </c>
      <c r="C383" s="42" t="s">
        <v>2127</v>
      </c>
      <c r="D383" s="91">
        <v>2014</v>
      </c>
      <c r="E383" s="20">
        <v>4</v>
      </c>
      <c r="F383" s="22" t="s">
        <v>1208</v>
      </c>
      <c r="G383" s="22" t="s">
        <v>1606</v>
      </c>
      <c r="H383" s="22"/>
      <c r="I383" s="25"/>
      <c r="J383" s="104">
        <v>2</v>
      </c>
      <c r="K383" s="104">
        <v>1</v>
      </c>
      <c r="L383" s="104"/>
      <c r="M383" s="23" t="s">
        <v>2705</v>
      </c>
      <c r="N383" s="22">
        <v>5</v>
      </c>
      <c r="O383" s="22">
        <v>24</v>
      </c>
      <c r="P383" s="22"/>
      <c r="Q383" s="22"/>
      <c r="R383" s="33"/>
      <c r="S383" s="39" t="s">
        <v>2598</v>
      </c>
      <c r="T383" s="22">
        <v>12</v>
      </c>
      <c r="U383" s="22">
        <v>23</v>
      </c>
      <c r="V383" s="22"/>
      <c r="W383" s="22"/>
      <c r="X383" s="33"/>
      <c r="Y383" s="112">
        <v>2.5000000000000001E-2</v>
      </c>
      <c r="Z383" s="22"/>
      <c r="AB383" s="19"/>
      <c r="AC383" s="19"/>
      <c r="AD383" s="19"/>
      <c r="AE383" s="19"/>
      <c r="AF383" s="19"/>
      <c r="AG383" s="19"/>
      <c r="AH383" s="19"/>
      <c r="AI383" s="19"/>
      <c r="AJ383" s="19"/>
    </row>
    <row r="384" spans="1:36" x14ac:dyDescent="0.3">
      <c r="A384" s="421">
        <v>379</v>
      </c>
      <c r="B384" s="48">
        <v>1528</v>
      </c>
      <c r="C384" s="42" t="s">
        <v>2127</v>
      </c>
      <c r="D384" s="91">
        <v>2014</v>
      </c>
      <c r="E384" s="20">
        <v>4</v>
      </c>
      <c r="F384" s="21" t="s">
        <v>2706</v>
      </c>
      <c r="G384" s="21" t="s">
        <v>1606</v>
      </c>
      <c r="H384" s="21"/>
      <c r="I384" s="47"/>
      <c r="J384" s="168">
        <v>2</v>
      </c>
      <c r="K384" s="168">
        <v>7</v>
      </c>
      <c r="L384" s="168"/>
      <c r="M384" s="34" t="s">
        <v>2705</v>
      </c>
      <c r="N384" s="21">
        <v>0</v>
      </c>
      <c r="O384" s="21">
        <v>24</v>
      </c>
      <c r="P384" s="21"/>
      <c r="Q384" s="21"/>
      <c r="R384" s="24"/>
      <c r="S384" s="26" t="s">
        <v>2598</v>
      </c>
      <c r="T384" s="21">
        <v>0</v>
      </c>
      <c r="U384" s="21">
        <v>23</v>
      </c>
      <c r="V384" s="21"/>
      <c r="W384" s="21"/>
      <c r="X384" s="24"/>
      <c r="Y384" s="127" t="s">
        <v>812</v>
      </c>
      <c r="Z384" s="44"/>
      <c r="AB384" s="19"/>
      <c r="AC384" s="19"/>
      <c r="AD384" s="19"/>
      <c r="AE384" s="19"/>
      <c r="AF384" s="19"/>
      <c r="AG384" s="19"/>
      <c r="AH384" s="19"/>
      <c r="AI384" s="19"/>
      <c r="AJ384" s="19"/>
    </row>
    <row r="385" spans="1:36" ht="17.25" thickBot="1" x14ac:dyDescent="0.35">
      <c r="A385" s="421">
        <v>380</v>
      </c>
      <c r="B385" s="64">
        <v>1528</v>
      </c>
      <c r="C385" s="161" t="s">
        <v>2707</v>
      </c>
      <c r="D385" s="94">
        <v>2014</v>
      </c>
      <c r="E385" s="62">
        <v>4</v>
      </c>
      <c r="F385" s="65" t="s">
        <v>2708</v>
      </c>
      <c r="G385" s="65" t="s">
        <v>1606</v>
      </c>
      <c r="H385" s="65"/>
      <c r="I385" s="86"/>
      <c r="J385" s="232">
        <v>1</v>
      </c>
      <c r="K385" s="232">
        <v>1</v>
      </c>
      <c r="L385" s="232"/>
      <c r="M385" s="66" t="s">
        <v>2705</v>
      </c>
      <c r="N385" s="65">
        <v>0</v>
      </c>
      <c r="O385" s="65">
        <v>24</v>
      </c>
      <c r="P385" s="65"/>
      <c r="Q385" s="65"/>
      <c r="R385" s="67"/>
      <c r="S385" s="49" t="s">
        <v>2598</v>
      </c>
      <c r="T385" s="65">
        <v>0</v>
      </c>
      <c r="U385" s="65">
        <v>23</v>
      </c>
      <c r="V385" s="65"/>
      <c r="W385" s="65"/>
      <c r="X385" s="67"/>
      <c r="Y385" s="143" t="s">
        <v>812</v>
      </c>
      <c r="Z385" s="65"/>
      <c r="AB385" s="19"/>
      <c r="AC385" s="19"/>
      <c r="AD385" s="19"/>
      <c r="AE385" s="19"/>
      <c r="AF385" s="19"/>
      <c r="AG385" s="19"/>
      <c r="AH385" s="19"/>
      <c r="AI385" s="19"/>
      <c r="AJ385" s="19"/>
    </row>
    <row r="386" spans="1:36" x14ac:dyDescent="0.3">
      <c r="A386" s="421">
        <v>381</v>
      </c>
      <c r="B386" s="48">
        <v>1528</v>
      </c>
      <c r="C386" s="42" t="s">
        <v>2127</v>
      </c>
      <c r="D386" s="91">
        <v>2014</v>
      </c>
      <c r="E386" s="20">
        <v>4</v>
      </c>
      <c r="F386" s="22" t="s">
        <v>2709</v>
      </c>
      <c r="G386" s="22" t="s">
        <v>1606</v>
      </c>
      <c r="H386" s="22"/>
      <c r="I386" s="25"/>
      <c r="J386" s="104">
        <v>1</v>
      </c>
      <c r="K386" s="104">
        <v>1</v>
      </c>
      <c r="L386" s="104"/>
      <c r="M386" s="23" t="s">
        <v>2705</v>
      </c>
      <c r="N386" s="22">
        <v>0</v>
      </c>
      <c r="O386" s="22">
        <v>24</v>
      </c>
      <c r="P386" s="22"/>
      <c r="Q386" s="22"/>
      <c r="R386" s="33"/>
      <c r="S386" s="39" t="s">
        <v>2598</v>
      </c>
      <c r="T386" s="22">
        <v>0</v>
      </c>
      <c r="U386" s="22">
        <v>23</v>
      </c>
      <c r="V386" s="22"/>
      <c r="W386" s="22"/>
      <c r="X386" s="33"/>
      <c r="Y386" s="142" t="s">
        <v>812</v>
      </c>
      <c r="Z386" s="22"/>
      <c r="AB386" s="19"/>
      <c r="AC386" s="19"/>
      <c r="AD386" s="19"/>
      <c r="AE386" s="19"/>
      <c r="AF386" s="19"/>
      <c r="AG386" s="19"/>
      <c r="AH386" s="19"/>
      <c r="AI386" s="19"/>
      <c r="AJ386" s="19"/>
    </row>
    <row r="387" spans="1:36" x14ac:dyDescent="0.3">
      <c r="A387" s="421">
        <v>382</v>
      </c>
      <c r="B387" s="48">
        <v>1505</v>
      </c>
      <c r="C387" s="42" t="s">
        <v>2710</v>
      </c>
      <c r="D387" s="91">
        <v>2016</v>
      </c>
      <c r="E387" s="102">
        <v>3</v>
      </c>
      <c r="F387" s="103" t="s">
        <v>2711</v>
      </c>
      <c r="G387" s="103" t="s">
        <v>1606</v>
      </c>
      <c r="H387" s="103"/>
      <c r="I387" s="25"/>
      <c r="J387" s="104">
        <v>1</v>
      </c>
      <c r="K387" s="104">
        <v>0</v>
      </c>
      <c r="L387" s="104"/>
      <c r="M387" s="123" t="s">
        <v>2712</v>
      </c>
      <c r="N387" s="22">
        <v>0</v>
      </c>
      <c r="O387" s="22">
        <v>29</v>
      </c>
      <c r="P387" s="22"/>
      <c r="Q387" s="22"/>
      <c r="R387" s="33"/>
      <c r="S387" s="39" t="s">
        <v>2713</v>
      </c>
      <c r="T387" s="22">
        <v>0</v>
      </c>
      <c r="U387" s="22">
        <v>30</v>
      </c>
      <c r="V387" s="22"/>
      <c r="W387" s="22"/>
      <c r="X387" s="33"/>
      <c r="Y387" s="142"/>
      <c r="Z387" s="22"/>
      <c r="AB387" s="19"/>
      <c r="AC387" s="19"/>
      <c r="AD387" s="19"/>
      <c r="AE387" s="19"/>
      <c r="AF387" s="19"/>
      <c r="AG387" s="19"/>
      <c r="AH387" s="19"/>
      <c r="AI387" s="19"/>
      <c r="AJ387" s="19"/>
    </row>
    <row r="388" spans="1:36" ht="17.25" thickBot="1" x14ac:dyDescent="0.35">
      <c r="A388" s="421">
        <v>383</v>
      </c>
      <c r="B388" s="64">
        <v>1505</v>
      </c>
      <c r="C388" s="161" t="s">
        <v>2710</v>
      </c>
      <c r="D388" s="94">
        <v>2016</v>
      </c>
      <c r="E388" s="162">
        <v>3</v>
      </c>
      <c r="F388" s="65" t="s">
        <v>2714</v>
      </c>
      <c r="G388" s="65" t="s">
        <v>1606</v>
      </c>
      <c r="H388" s="65"/>
      <c r="I388" s="65" t="s">
        <v>2715</v>
      </c>
      <c r="J388" s="87">
        <v>1</v>
      </c>
      <c r="K388" s="87">
        <v>0</v>
      </c>
      <c r="L388" s="87"/>
      <c r="M388" s="66" t="s">
        <v>2712</v>
      </c>
      <c r="N388" s="65">
        <v>3</v>
      </c>
      <c r="O388" s="65">
        <v>29</v>
      </c>
      <c r="P388" s="65"/>
      <c r="Q388" s="65"/>
      <c r="R388" s="67"/>
      <c r="S388" s="49" t="s">
        <v>2713</v>
      </c>
      <c r="T388" s="65">
        <v>3</v>
      </c>
      <c r="U388" s="65">
        <v>30</v>
      </c>
      <c r="V388" s="65"/>
      <c r="W388" s="65"/>
      <c r="X388" s="67"/>
      <c r="Y388" s="173"/>
      <c r="Z388" s="65"/>
      <c r="AB388" s="19"/>
      <c r="AC388" s="19"/>
      <c r="AD388" s="19"/>
      <c r="AE388" s="19"/>
      <c r="AF388" s="19"/>
      <c r="AG388" s="19"/>
      <c r="AH388" s="19"/>
      <c r="AI388" s="19"/>
      <c r="AJ388" s="19"/>
    </row>
    <row r="389" spans="1:36" x14ac:dyDescent="0.3">
      <c r="A389" s="421">
        <v>384</v>
      </c>
      <c r="B389" s="48">
        <v>2739</v>
      </c>
      <c r="C389" s="42" t="s">
        <v>2045</v>
      </c>
      <c r="D389" s="91">
        <v>2016</v>
      </c>
      <c r="E389" s="20">
        <v>7</v>
      </c>
      <c r="F389" s="22" t="s">
        <v>715</v>
      </c>
      <c r="G389" s="22" t="s">
        <v>1606</v>
      </c>
      <c r="H389" s="22" t="s">
        <v>2716</v>
      </c>
      <c r="I389" s="25"/>
      <c r="J389" s="104">
        <v>2</v>
      </c>
      <c r="K389" s="104">
        <v>1</v>
      </c>
      <c r="L389" s="104"/>
      <c r="M389" s="23" t="s">
        <v>1513</v>
      </c>
      <c r="N389" s="22">
        <v>5</v>
      </c>
      <c r="O389" s="22">
        <v>29</v>
      </c>
      <c r="P389" s="22"/>
      <c r="Q389" s="22"/>
      <c r="R389" s="33"/>
      <c r="S389" s="39" t="s">
        <v>2606</v>
      </c>
      <c r="T389" s="22">
        <v>5</v>
      </c>
      <c r="U389" s="22">
        <v>25</v>
      </c>
      <c r="V389" s="22"/>
      <c r="W389" s="22"/>
      <c r="X389" s="33"/>
      <c r="Y389" s="488">
        <v>0.9</v>
      </c>
      <c r="Z389" s="22"/>
      <c r="AB389" s="19"/>
      <c r="AC389" s="19"/>
      <c r="AD389" s="19"/>
      <c r="AE389" s="19"/>
      <c r="AF389" s="19"/>
      <c r="AG389" s="19"/>
      <c r="AH389" s="19"/>
      <c r="AI389" s="19"/>
      <c r="AJ389" s="19"/>
    </row>
    <row r="390" spans="1:36" x14ac:dyDescent="0.3">
      <c r="A390" s="421">
        <v>385</v>
      </c>
      <c r="B390" s="48">
        <v>2739</v>
      </c>
      <c r="C390" s="42" t="s">
        <v>2045</v>
      </c>
      <c r="D390" s="91">
        <v>2016</v>
      </c>
      <c r="E390" s="20">
        <v>7</v>
      </c>
      <c r="F390" s="22" t="s">
        <v>2717</v>
      </c>
      <c r="G390" s="22" t="s">
        <v>1606</v>
      </c>
      <c r="H390" s="22" t="s">
        <v>2718</v>
      </c>
      <c r="I390" s="25"/>
      <c r="J390" s="104">
        <v>2</v>
      </c>
      <c r="K390" s="104">
        <v>3</v>
      </c>
      <c r="L390" s="104"/>
      <c r="M390" s="23" t="s">
        <v>1513</v>
      </c>
      <c r="N390" s="22">
        <v>15</v>
      </c>
      <c r="O390" s="22">
        <v>29</v>
      </c>
      <c r="P390" s="22"/>
      <c r="Q390" s="22"/>
      <c r="R390" s="33"/>
      <c r="S390" s="39" t="s">
        <v>2606</v>
      </c>
      <c r="T390" s="22">
        <v>9</v>
      </c>
      <c r="U390" s="22">
        <v>25</v>
      </c>
      <c r="V390" s="22"/>
      <c r="W390" s="22"/>
      <c r="X390" s="33"/>
      <c r="Y390" s="488">
        <v>0.4</v>
      </c>
      <c r="Z390" s="22"/>
      <c r="AB390" s="19"/>
      <c r="AC390" s="19"/>
      <c r="AD390" s="19"/>
      <c r="AE390" s="19"/>
      <c r="AF390" s="19"/>
      <c r="AG390" s="19"/>
      <c r="AH390" s="19"/>
      <c r="AI390" s="19"/>
      <c r="AJ390" s="19"/>
    </row>
    <row r="391" spans="1:36" x14ac:dyDescent="0.3">
      <c r="A391" s="421">
        <v>386</v>
      </c>
      <c r="B391" s="48">
        <v>2739</v>
      </c>
      <c r="C391" s="42" t="s">
        <v>2045</v>
      </c>
      <c r="D391" s="91">
        <v>2016</v>
      </c>
      <c r="E391" s="20">
        <v>7</v>
      </c>
      <c r="F391" s="22" t="s">
        <v>2719</v>
      </c>
      <c r="G391" s="22" t="s">
        <v>1606</v>
      </c>
      <c r="H391" s="22"/>
      <c r="I391" s="25"/>
      <c r="J391" s="104">
        <v>1</v>
      </c>
      <c r="K391" s="104">
        <v>1</v>
      </c>
      <c r="L391" s="104"/>
      <c r="M391" s="23" t="s">
        <v>1513</v>
      </c>
      <c r="N391" s="22">
        <v>1</v>
      </c>
      <c r="O391" s="22">
        <v>29</v>
      </c>
      <c r="P391" s="22"/>
      <c r="Q391" s="22"/>
      <c r="R391" s="33"/>
      <c r="S391" s="39" t="s">
        <v>2606</v>
      </c>
      <c r="T391" s="22" t="s">
        <v>812</v>
      </c>
      <c r="U391" s="22">
        <v>25</v>
      </c>
      <c r="V391" s="22"/>
      <c r="W391" s="22"/>
      <c r="X391" s="33"/>
      <c r="Y391" s="488" t="s">
        <v>812</v>
      </c>
      <c r="Z391" s="22"/>
      <c r="AB391" s="19"/>
      <c r="AC391" s="19"/>
      <c r="AD391" s="19"/>
      <c r="AE391" s="19"/>
      <c r="AF391" s="19"/>
      <c r="AG391" s="19"/>
      <c r="AH391" s="19"/>
      <c r="AI391" s="19"/>
      <c r="AJ391" s="19"/>
    </row>
    <row r="392" spans="1:36" x14ac:dyDescent="0.3">
      <c r="A392" s="421">
        <v>387</v>
      </c>
      <c r="B392" s="48">
        <v>816</v>
      </c>
      <c r="C392" s="90" t="s">
        <v>1866</v>
      </c>
      <c r="D392" s="91">
        <v>2020</v>
      </c>
      <c r="E392" s="20">
        <v>4</v>
      </c>
      <c r="F392" s="176" t="s">
        <v>2720</v>
      </c>
      <c r="G392" s="22"/>
      <c r="H392" s="22"/>
      <c r="I392" s="25" t="s">
        <v>2721</v>
      </c>
      <c r="J392" s="85" t="s">
        <v>708</v>
      </c>
      <c r="K392" s="85"/>
      <c r="L392" s="85">
        <v>0</v>
      </c>
      <c r="M392" s="23" t="s">
        <v>1513</v>
      </c>
      <c r="N392" s="22"/>
      <c r="O392" s="22"/>
      <c r="P392" s="22">
        <v>18.2</v>
      </c>
      <c r="Q392" s="22">
        <v>15.2</v>
      </c>
      <c r="R392" s="33">
        <v>31</v>
      </c>
      <c r="S392" s="489" t="s">
        <v>2528</v>
      </c>
      <c r="T392" s="22"/>
      <c r="U392" s="22"/>
      <c r="V392" s="22">
        <v>21.5</v>
      </c>
      <c r="W392" s="22">
        <v>16.2</v>
      </c>
      <c r="X392" s="33">
        <v>31</v>
      </c>
      <c r="Y392" s="142" t="s">
        <v>660</v>
      </c>
      <c r="Z392" s="22"/>
      <c r="AB392" s="19"/>
      <c r="AC392" s="19"/>
      <c r="AD392" s="19"/>
      <c r="AE392" s="19"/>
      <c r="AF392" s="19"/>
      <c r="AG392" s="19"/>
      <c r="AH392" s="19"/>
      <c r="AI392" s="19"/>
      <c r="AJ392" s="19"/>
    </row>
    <row r="393" spans="1:36" x14ac:dyDescent="0.3">
      <c r="A393" s="421">
        <v>388</v>
      </c>
      <c r="B393" s="48">
        <v>816</v>
      </c>
      <c r="C393" s="90" t="s">
        <v>1866</v>
      </c>
      <c r="D393" s="91">
        <v>2020</v>
      </c>
      <c r="E393" s="20">
        <v>4</v>
      </c>
      <c r="F393" s="103" t="s">
        <v>1175</v>
      </c>
      <c r="G393" s="22" t="s">
        <v>2722</v>
      </c>
      <c r="H393" s="22"/>
      <c r="I393" s="22"/>
      <c r="J393" s="85">
        <v>1</v>
      </c>
      <c r="K393" s="511">
        <v>0</v>
      </c>
      <c r="L393" s="85"/>
      <c r="M393" s="23" t="s">
        <v>1513</v>
      </c>
      <c r="N393" s="22">
        <v>7</v>
      </c>
      <c r="O393" s="22">
        <v>31</v>
      </c>
      <c r="P393" s="22"/>
      <c r="Q393" s="22"/>
      <c r="R393" s="33"/>
      <c r="S393" s="39" t="s">
        <v>2528</v>
      </c>
      <c r="T393" s="22">
        <v>10</v>
      </c>
      <c r="U393" s="22">
        <v>31</v>
      </c>
      <c r="V393" s="22"/>
      <c r="W393" s="22"/>
      <c r="X393" s="33"/>
      <c r="Y393" s="142" t="s">
        <v>660</v>
      </c>
      <c r="Z393" s="22" t="s">
        <v>2723</v>
      </c>
      <c r="AB393" s="19"/>
      <c r="AC393" s="19"/>
      <c r="AD393" s="19"/>
      <c r="AE393" s="19"/>
      <c r="AF393" s="19"/>
      <c r="AG393" s="19"/>
      <c r="AH393" s="19"/>
      <c r="AI393" s="19"/>
      <c r="AJ393" s="19"/>
    </row>
    <row r="394" spans="1:36" x14ac:dyDescent="0.3">
      <c r="A394" s="421">
        <v>389</v>
      </c>
      <c r="B394" s="48">
        <v>816</v>
      </c>
      <c r="C394" s="90" t="s">
        <v>1866</v>
      </c>
      <c r="D394" s="91">
        <v>2020</v>
      </c>
      <c r="E394" s="20">
        <v>4</v>
      </c>
      <c r="F394" s="103" t="s">
        <v>2724</v>
      </c>
      <c r="G394" s="22" t="s">
        <v>1606</v>
      </c>
      <c r="H394" s="22"/>
      <c r="I394" s="22" t="s">
        <v>2725</v>
      </c>
      <c r="J394" s="85">
        <v>1</v>
      </c>
      <c r="K394" s="511">
        <v>0</v>
      </c>
      <c r="L394" s="85"/>
      <c r="M394" s="23" t="s">
        <v>1513</v>
      </c>
      <c r="N394" s="22">
        <v>7</v>
      </c>
      <c r="O394" s="22">
        <v>31</v>
      </c>
      <c r="P394" s="22"/>
      <c r="Q394" s="22"/>
      <c r="R394" s="33"/>
      <c r="S394" s="489" t="s">
        <v>2528</v>
      </c>
      <c r="T394" s="22">
        <v>6</v>
      </c>
      <c r="U394" s="22">
        <v>31</v>
      </c>
      <c r="V394" s="22"/>
      <c r="W394" s="22"/>
      <c r="X394" s="33"/>
      <c r="Y394" s="142"/>
      <c r="Z394" s="22"/>
      <c r="AB394" s="19"/>
      <c r="AC394" s="19"/>
      <c r="AD394" s="19"/>
      <c r="AE394" s="19"/>
      <c r="AF394" s="19"/>
      <c r="AG394" s="19"/>
      <c r="AH394" s="19"/>
      <c r="AI394" s="19"/>
      <c r="AJ394" s="19"/>
    </row>
    <row r="395" spans="1:36" x14ac:dyDescent="0.3">
      <c r="A395" s="421">
        <v>390</v>
      </c>
      <c r="B395" s="48">
        <v>816</v>
      </c>
      <c r="C395" s="90" t="s">
        <v>1866</v>
      </c>
      <c r="D395" s="91">
        <v>2020</v>
      </c>
      <c r="E395" s="20">
        <v>4</v>
      </c>
      <c r="F395" s="103" t="s">
        <v>2726</v>
      </c>
      <c r="G395" s="22" t="s">
        <v>1606</v>
      </c>
      <c r="H395" s="22"/>
      <c r="I395" s="25"/>
      <c r="J395" s="85">
        <v>1</v>
      </c>
      <c r="K395" s="511">
        <v>0</v>
      </c>
      <c r="L395" s="85"/>
      <c r="M395" s="23" t="s">
        <v>1513</v>
      </c>
      <c r="N395" s="22">
        <v>0</v>
      </c>
      <c r="O395" s="22">
        <v>31</v>
      </c>
      <c r="P395" s="22"/>
      <c r="Q395" s="22"/>
      <c r="R395" s="33"/>
      <c r="S395" s="489" t="s">
        <v>2528</v>
      </c>
      <c r="T395" s="22">
        <v>5</v>
      </c>
      <c r="U395" s="22">
        <v>31</v>
      </c>
      <c r="V395" s="22"/>
      <c r="W395" s="22"/>
      <c r="X395" s="33"/>
      <c r="Y395" s="142" t="s">
        <v>812</v>
      </c>
      <c r="Z395" s="22"/>
      <c r="AB395" s="19"/>
      <c r="AC395" s="19"/>
      <c r="AD395" s="19"/>
      <c r="AE395" s="19"/>
      <c r="AF395" s="19"/>
      <c r="AG395" s="19"/>
      <c r="AH395" s="19"/>
      <c r="AI395" s="19"/>
      <c r="AJ395" s="19"/>
    </row>
    <row r="396" spans="1:36" x14ac:dyDescent="0.3">
      <c r="A396" s="421">
        <v>391</v>
      </c>
      <c r="B396" s="48">
        <v>816</v>
      </c>
      <c r="C396" s="90" t="s">
        <v>1866</v>
      </c>
      <c r="D396" s="91">
        <v>2020</v>
      </c>
      <c r="E396" s="20">
        <v>4</v>
      </c>
      <c r="F396" s="103" t="s">
        <v>2727</v>
      </c>
      <c r="G396" s="22" t="s">
        <v>2722</v>
      </c>
      <c r="H396" s="22"/>
      <c r="I396" s="22"/>
      <c r="J396" s="85">
        <v>1</v>
      </c>
      <c r="K396" s="511">
        <v>1</v>
      </c>
      <c r="L396" s="85"/>
      <c r="M396" s="23" t="s">
        <v>1513</v>
      </c>
      <c r="N396" s="22">
        <v>0</v>
      </c>
      <c r="O396" s="22">
        <v>31</v>
      </c>
      <c r="P396" s="22"/>
      <c r="Q396" s="22"/>
      <c r="R396" s="33"/>
      <c r="S396" s="39" t="s">
        <v>2528</v>
      </c>
      <c r="T396" s="22">
        <v>3</v>
      </c>
      <c r="U396" s="22">
        <v>31</v>
      </c>
      <c r="V396" s="22"/>
      <c r="W396" s="22"/>
      <c r="X396" s="33"/>
      <c r="Y396" s="142"/>
      <c r="Z396" s="22"/>
      <c r="AB396" s="19"/>
      <c r="AC396" s="19"/>
      <c r="AD396" s="19"/>
      <c r="AE396" s="19"/>
      <c r="AF396" s="19"/>
      <c r="AG396" s="19"/>
      <c r="AH396" s="19"/>
      <c r="AI396" s="19"/>
      <c r="AJ396" s="19"/>
    </row>
    <row r="397" spans="1:36" ht="17.25" thickBot="1" x14ac:dyDescent="0.35">
      <c r="A397" s="421">
        <v>392</v>
      </c>
      <c r="B397" s="64">
        <v>816</v>
      </c>
      <c r="C397" s="93" t="s">
        <v>1866</v>
      </c>
      <c r="D397" s="94">
        <v>2020</v>
      </c>
      <c r="E397" s="62">
        <v>4</v>
      </c>
      <c r="F397" s="144" t="s">
        <v>2728</v>
      </c>
      <c r="G397" s="65" t="s">
        <v>1606</v>
      </c>
      <c r="H397" s="65"/>
      <c r="I397" s="86"/>
      <c r="J397" s="87">
        <v>1</v>
      </c>
      <c r="K397" s="512">
        <v>1</v>
      </c>
      <c r="L397" s="87"/>
      <c r="M397" s="66" t="s">
        <v>1513</v>
      </c>
      <c r="N397" s="65">
        <v>0</v>
      </c>
      <c r="O397" s="65">
        <v>31</v>
      </c>
      <c r="P397" s="65"/>
      <c r="Q397" s="65"/>
      <c r="R397" s="67"/>
      <c r="S397" s="491" t="s">
        <v>2528</v>
      </c>
      <c r="T397" s="65">
        <v>1</v>
      </c>
      <c r="U397" s="65">
        <v>31</v>
      </c>
      <c r="V397" s="65"/>
      <c r="W397" s="65"/>
      <c r="X397" s="67"/>
      <c r="Y397" s="143" t="s">
        <v>812</v>
      </c>
      <c r="Z397" s="65"/>
      <c r="AB397" s="19"/>
      <c r="AC397" s="19"/>
      <c r="AD397" s="19"/>
      <c r="AE397" s="19"/>
      <c r="AF397" s="19"/>
      <c r="AG397" s="19"/>
      <c r="AH397" s="19"/>
      <c r="AI397" s="19"/>
      <c r="AJ397" s="19"/>
    </row>
    <row r="398" spans="1:36" x14ac:dyDescent="0.3">
      <c r="A398" s="421">
        <v>393</v>
      </c>
      <c r="B398" s="48">
        <v>2776</v>
      </c>
      <c r="C398" s="42" t="s">
        <v>2218</v>
      </c>
      <c r="D398" s="91">
        <v>2012</v>
      </c>
      <c r="E398" s="20">
        <v>6</v>
      </c>
      <c r="F398" s="22" t="s">
        <v>2729</v>
      </c>
      <c r="G398" s="22" t="s">
        <v>1606</v>
      </c>
      <c r="H398" s="22"/>
      <c r="I398" s="25"/>
      <c r="J398" s="104">
        <v>1</v>
      </c>
      <c r="K398" s="513">
        <v>2</v>
      </c>
      <c r="L398" s="104"/>
      <c r="M398" s="23" t="s">
        <v>1513</v>
      </c>
      <c r="N398" s="22">
        <v>1</v>
      </c>
      <c r="O398" s="22">
        <v>53</v>
      </c>
      <c r="P398" s="22"/>
      <c r="Q398" s="22"/>
      <c r="R398" s="33"/>
      <c r="S398" s="39" t="s">
        <v>2522</v>
      </c>
      <c r="T398" s="22">
        <v>0</v>
      </c>
      <c r="U398" s="22">
        <v>53</v>
      </c>
      <c r="V398" s="22"/>
      <c r="W398" s="22"/>
      <c r="X398" s="33"/>
      <c r="Y398" s="142" t="s">
        <v>660</v>
      </c>
      <c r="Z398" s="22"/>
      <c r="AB398" s="421"/>
      <c r="AC398" s="421"/>
      <c r="AD398" s="421"/>
      <c r="AE398" s="421"/>
      <c r="AF398" s="421"/>
      <c r="AG398" s="421"/>
      <c r="AH398" s="421"/>
      <c r="AI398" s="19"/>
      <c r="AJ398" s="19"/>
    </row>
    <row r="399" spans="1:36" x14ac:dyDescent="0.3">
      <c r="A399" s="421">
        <v>394</v>
      </c>
      <c r="B399" s="48">
        <v>1595</v>
      </c>
      <c r="C399" s="42" t="s">
        <v>2116</v>
      </c>
      <c r="D399" s="91">
        <v>2014</v>
      </c>
      <c r="E399" s="20">
        <v>3</v>
      </c>
      <c r="F399" s="290" t="s">
        <v>2730</v>
      </c>
      <c r="G399" s="22"/>
      <c r="H399" s="22"/>
      <c r="I399" s="25"/>
      <c r="J399" s="104">
        <v>1</v>
      </c>
      <c r="K399" s="513">
        <v>1</v>
      </c>
      <c r="L399" s="104"/>
      <c r="M399" s="23" t="s">
        <v>1513</v>
      </c>
      <c r="N399" s="22">
        <v>0</v>
      </c>
      <c r="O399" s="22">
        <v>29</v>
      </c>
      <c r="P399" s="22"/>
      <c r="Q399" s="22"/>
      <c r="R399" s="33"/>
      <c r="S399" s="39" t="s">
        <v>1991</v>
      </c>
      <c r="T399" s="22" t="s">
        <v>708</v>
      </c>
      <c r="U399" s="22"/>
      <c r="V399" s="22"/>
      <c r="W399" s="22"/>
      <c r="X399" s="33"/>
      <c r="Y399" s="142" t="s">
        <v>708</v>
      </c>
      <c r="Z399" s="22"/>
      <c r="AB399" s="19"/>
      <c r="AC399" s="19"/>
      <c r="AD399" s="19"/>
      <c r="AE399" s="19"/>
      <c r="AF399" s="19"/>
      <c r="AG399" s="19"/>
      <c r="AH399" s="19"/>
      <c r="AI399" s="19"/>
      <c r="AJ399" s="19"/>
    </row>
    <row r="400" spans="1:36" x14ac:dyDescent="0.3">
      <c r="A400" s="421">
        <v>395</v>
      </c>
      <c r="B400" s="48">
        <v>826</v>
      </c>
      <c r="C400" s="90" t="s">
        <v>1851</v>
      </c>
      <c r="D400" s="91">
        <v>2021</v>
      </c>
      <c r="E400" s="20">
        <v>6</v>
      </c>
      <c r="F400" s="22" t="s">
        <v>2731</v>
      </c>
      <c r="G400" s="22" t="s">
        <v>1606</v>
      </c>
      <c r="H400" s="22"/>
      <c r="I400" s="22"/>
      <c r="J400" s="85">
        <v>1</v>
      </c>
      <c r="K400" s="511">
        <v>2</v>
      </c>
      <c r="L400" s="85"/>
      <c r="M400" s="23" t="s">
        <v>1513</v>
      </c>
      <c r="N400" s="22">
        <v>1</v>
      </c>
      <c r="O400" s="22">
        <v>20</v>
      </c>
      <c r="P400" s="22"/>
      <c r="Q400" s="22"/>
      <c r="R400" s="33"/>
      <c r="S400" s="39" t="s">
        <v>2522</v>
      </c>
      <c r="T400" s="22">
        <v>0</v>
      </c>
      <c r="U400" s="22">
        <v>20</v>
      </c>
      <c r="V400" s="22"/>
      <c r="W400" s="22"/>
      <c r="X400" s="33"/>
      <c r="Y400" s="112">
        <v>0.34899999999999998</v>
      </c>
      <c r="Z400" s="22"/>
      <c r="AB400" s="421"/>
      <c r="AC400" s="421"/>
      <c r="AD400" s="421"/>
      <c r="AE400" s="421"/>
      <c r="AF400" s="421"/>
      <c r="AG400" s="421"/>
      <c r="AH400" s="421"/>
      <c r="AI400" s="19"/>
      <c r="AJ400" s="19"/>
    </row>
    <row r="401" spans="1:36" x14ac:dyDescent="0.3">
      <c r="A401" s="421">
        <v>396</v>
      </c>
      <c r="B401" s="48">
        <v>1595</v>
      </c>
      <c r="C401" s="42" t="s">
        <v>2116</v>
      </c>
      <c r="D401" s="91">
        <v>2014</v>
      </c>
      <c r="E401" s="20">
        <v>3</v>
      </c>
      <c r="F401" s="22" t="s">
        <v>810</v>
      </c>
      <c r="G401" s="22"/>
      <c r="H401" s="22"/>
      <c r="I401" s="25"/>
      <c r="J401" s="104">
        <v>1</v>
      </c>
      <c r="K401" s="513">
        <v>1</v>
      </c>
      <c r="L401" s="104"/>
      <c r="M401" s="123" t="s">
        <v>1513</v>
      </c>
      <c r="N401" s="22">
        <v>0</v>
      </c>
      <c r="O401" s="22">
        <v>29</v>
      </c>
      <c r="P401" s="22"/>
      <c r="Q401" s="22"/>
      <c r="R401" s="33"/>
      <c r="S401" s="39" t="s">
        <v>1991</v>
      </c>
      <c r="T401" s="22">
        <v>0</v>
      </c>
      <c r="U401" s="22">
        <v>31</v>
      </c>
      <c r="V401" s="22"/>
      <c r="W401" s="22"/>
      <c r="X401" s="33"/>
      <c r="Y401" s="142" t="s">
        <v>812</v>
      </c>
      <c r="Z401" s="22"/>
      <c r="AB401" s="19"/>
      <c r="AC401" s="19"/>
      <c r="AD401" s="19"/>
      <c r="AE401" s="19"/>
      <c r="AF401" s="19"/>
      <c r="AG401" s="19"/>
      <c r="AH401" s="19"/>
      <c r="AI401" s="19"/>
      <c r="AJ401" s="19"/>
    </row>
    <row r="402" spans="1:36" x14ac:dyDescent="0.3">
      <c r="A402" s="421">
        <v>397</v>
      </c>
      <c r="B402" s="48">
        <v>1595</v>
      </c>
      <c r="C402" s="42" t="s">
        <v>2116</v>
      </c>
      <c r="D402" s="91">
        <v>2014</v>
      </c>
      <c r="E402" s="20">
        <v>3</v>
      </c>
      <c r="F402" s="22" t="s">
        <v>2732</v>
      </c>
      <c r="G402" s="22"/>
      <c r="H402" s="22" t="s">
        <v>1221</v>
      </c>
      <c r="I402" s="25"/>
      <c r="J402" s="104">
        <v>2</v>
      </c>
      <c r="K402" s="513">
        <v>1</v>
      </c>
      <c r="L402" s="104"/>
      <c r="M402" s="23" t="s">
        <v>1513</v>
      </c>
      <c r="N402" s="22"/>
      <c r="O402" s="22"/>
      <c r="P402" s="22">
        <v>0.28000000000000003</v>
      </c>
      <c r="Q402" s="22">
        <v>0.5</v>
      </c>
      <c r="R402" s="33">
        <v>29</v>
      </c>
      <c r="S402" s="39" t="s">
        <v>1991</v>
      </c>
      <c r="T402" s="22"/>
      <c r="U402" s="22"/>
      <c r="V402" s="22">
        <v>0.71</v>
      </c>
      <c r="W402" s="22">
        <v>0.6</v>
      </c>
      <c r="X402" s="33">
        <v>31</v>
      </c>
      <c r="Y402" s="112">
        <v>4.0000000000000001E-3</v>
      </c>
      <c r="Z402" s="22"/>
      <c r="AB402" s="19"/>
      <c r="AC402" s="19"/>
      <c r="AD402" s="19"/>
      <c r="AE402" s="19"/>
      <c r="AF402" s="19"/>
      <c r="AG402" s="19"/>
      <c r="AH402" s="19"/>
      <c r="AI402" s="19"/>
      <c r="AJ402" s="19"/>
    </row>
    <row r="403" spans="1:36" ht="17.25" thickBot="1" x14ac:dyDescent="0.35">
      <c r="A403" s="421">
        <v>398</v>
      </c>
      <c r="B403" s="64">
        <v>1595</v>
      </c>
      <c r="C403" s="161" t="s">
        <v>2116</v>
      </c>
      <c r="D403" s="94">
        <v>2014</v>
      </c>
      <c r="E403" s="62">
        <v>3</v>
      </c>
      <c r="F403" s="65" t="s">
        <v>2732</v>
      </c>
      <c r="G403" s="65"/>
      <c r="H403" s="65" t="s">
        <v>2468</v>
      </c>
      <c r="I403" s="86"/>
      <c r="J403" s="232">
        <v>2</v>
      </c>
      <c r="K403" s="232">
        <v>1</v>
      </c>
      <c r="L403" s="232"/>
      <c r="M403" s="36" t="s">
        <v>1513</v>
      </c>
      <c r="N403" s="29"/>
      <c r="O403" s="29"/>
      <c r="P403" s="65">
        <v>0.27</v>
      </c>
      <c r="Q403" s="65">
        <v>0.6</v>
      </c>
      <c r="R403" s="67">
        <v>29</v>
      </c>
      <c r="S403" s="49" t="s">
        <v>1991</v>
      </c>
      <c r="T403" s="65"/>
      <c r="U403" s="65"/>
      <c r="V403" s="65">
        <v>0.73</v>
      </c>
      <c r="W403" s="65">
        <v>0.5</v>
      </c>
      <c r="X403" s="67">
        <v>31</v>
      </c>
      <c r="Y403" s="143"/>
      <c r="Z403" s="65"/>
      <c r="AB403" s="19"/>
      <c r="AC403" s="19"/>
      <c r="AD403" s="19"/>
      <c r="AE403" s="19"/>
      <c r="AF403" s="19"/>
      <c r="AG403" s="19"/>
      <c r="AH403" s="19"/>
      <c r="AI403" s="19"/>
      <c r="AJ403" s="19"/>
    </row>
    <row r="404" spans="1:36" x14ac:dyDescent="0.3">
      <c r="A404" s="421">
        <v>399</v>
      </c>
      <c r="B404" s="48">
        <v>779</v>
      </c>
      <c r="C404" s="90" t="s">
        <v>589</v>
      </c>
      <c r="D404" s="91">
        <v>2017</v>
      </c>
      <c r="E404" s="20">
        <v>8</v>
      </c>
      <c r="F404" s="349" t="s">
        <v>1527</v>
      </c>
      <c r="G404" s="22" t="s">
        <v>1606</v>
      </c>
      <c r="H404" s="22"/>
      <c r="I404" s="22"/>
      <c r="J404" s="85">
        <v>2</v>
      </c>
      <c r="K404" s="85">
        <v>2</v>
      </c>
      <c r="L404" s="85"/>
      <c r="M404" s="23" t="s">
        <v>1513</v>
      </c>
      <c r="N404" s="22">
        <v>32</v>
      </c>
      <c r="O404" s="22">
        <v>63</v>
      </c>
      <c r="P404" s="22"/>
      <c r="Q404" s="22"/>
      <c r="R404" s="33"/>
      <c r="S404" s="39" t="s">
        <v>8</v>
      </c>
      <c r="T404" s="22">
        <v>26</v>
      </c>
      <c r="U404" s="22">
        <v>61</v>
      </c>
      <c r="V404" s="22"/>
      <c r="W404" s="22"/>
      <c r="X404" s="33"/>
      <c r="Y404" s="112">
        <v>0.96699999999999997</v>
      </c>
      <c r="Z404" s="22"/>
      <c r="AB404" s="19"/>
      <c r="AC404" s="19"/>
      <c r="AD404" s="19"/>
      <c r="AE404" s="19"/>
      <c r="AF404" s="19"/>
      <c r="AG404" s="19"/>
      <c r="AH404" s="19"/>
      <c r="AI404" s="19"/>
      <c r="AJ404" s="19"/>
    </row>
    <row r="405" spans="1:36" x14ac:dyDescent="0.3">
      <c r="A405" s="421">
        <v>400</v>
      </c>
      <c r="B405" s="48">
        <v>779</v>
      </c>
      <c r="C405" s="90" t="s">
        <v>589</v>
      </c>
      <c r="D405" s="91">
        <v>2017</v>
      </c>
      <c r="E405" s="20">
        <v>8</v>
      </c>
      <c r="F405" s="349" t="s">
        <v>1528</v>
      </c>
      <c r="G405" s="22" t="s">
        <v>1606</v>
      </c>
      <c r="H405" s="22"/>
      <c r="I405" s="22"/>
      <c r="J405" s="85">
        <v>2</v>
      </c>
      <c r="K405" s="85">
        <v>2</v>
      </c>
      <c r="L405" s="85"/>
      <c r="M405" s="23" t="s">
        <v>1513</v>
      </c>
      <c r="N405" s="22">
        <v>11</v>
      </c>
      <c r="O405" s="22">
        <v>63</v>
      </c>
      <c r="P405" s="22"/>
      <c r="Q405" s="22"/>
      <c r="R405" s="33"/>
      <c r="S405" s="39" t="s">
        <v>8</v>
      </c>
      <c r="T405" s="22">
        <v>20</v>
      </c>
      <c r="U405" s="22">
        <v>61</v>
      </c>
      <c r="V405" s="22"/>
      <c r="W405" s="22"/>
      <c r="X405" s="33"/>
      <c r="Y405" s="142"/>
      <c r="Z405" s="22"/>
      <c r="AB405" s="19"/>
      <c r="AC405" s="19"/>
      <c r="AD405" s="19"/>
      <c r="AE405" s="19"/>
      <c r="AF405" s="19"/>
      <c r="AG405" s="19"/>
      <c r="AH405" s="19"/>
      <c r="AI405" s="19"/>
      <c r="AJ405" s="19"/>
    </row>
    <row r="406" spans="1:36" x14ac:dyDescent="0.3">
      <c r="A406" s="421">
        <v>401</v>
      </c>
      <c r="B406" s="48">
        <v>779</v>
      </c>
      <c r="C406" s="90" t="s">
        <v>589</v>
      </c>
      <c r="D406" s="91">
        <v>2017</v>
      </c>
      <c r="E406" s="20">
        <v>8</v>
      </c>
      <c r="F406" s="349" t="s">
        <v>1529</v>
      </c>
      <c r="G406" s="22" t="s">
        <v>1606</v>
      </c>
      <c r="H406" s="22"/>
      <c r="I406" s="22"/>
      <c r="J406" s="85">
        <v>2</v>
      </c>
      <c r="K406" s="85">
        <v>2</v>
      </c>
      <c r="L406" s="85"/>
      <c r="M406" s="23" t="s">
        <v>1513</v>
      </c>
      <c r="N406" s="22">
        <v>16</v>
      </c>
      <c r="O406" s="22">
        <v>63</v>
      </c>
      <c r="P406" s="22"/>
      <c r="Q406" s="22"/>
      <c r="R406" s="33"/>
      <c r="S406" s="39" t="s">
        <v>8</v>
      </c>
      <c r="T406" s="22">
        <v>13</v>
      </c>
      <c r="U406" s="22">
        <v>61</v>
      </c>
      <c r="V406" s="22"/>
      <c r="W406" s="22"/>
      <c r="X406" s="33"/>
      <c r="Y406" s="142"/>
      <c r="Z406" s="22"/>
      <c r="AB406" s="19"/>
      <c r="AC406" s="19"/>
      <c r="AD406" s="19"/>
      <c r="AE406" s="19"/>
      <c r="AF406" s="19"/>
      <c r="AG406" s="19"/>
      <c r="AH406" s="19"/>
      <c r="AI406" s="19"/>
      <c r="AJ406" s="19"/>
    </row>
    <row r="407" spans="1:36" x14ac:dyDescent="0.3">
      <c r="A407" s="421">
        <v>402</v>
      </c>
      <c r="B407" s="48">
        <v>779</v>
      </c>
      <c r="C407" s="90" t="s">
        <v>589</v>
      </c>
      <c r="D407" s="91">
        <v>2017</v>
      </c>
      <c r="E407" s="20">
        <v>8</v>
      </c>
      <c r="F407" s="349" t="s">
        <v>1530</v>
      </c>
      <c r="G407" s="22" t="s">
        <v>1606</v>
      </c>
      <c r="H407" s="22"/>
      <c r="I407" s="22"/>
      <c r="J407" s="85">
        <v>2</v>
      </c>
      <c r="K407" s="85">
        <v>2</v>
      </c>
      <c r="L407" s="85"/>
      <c r="M407" s="23" t="s">
        <v>1513</v>
      </c>
      <c r="N407" s="22">
        <v>4</v>
      </c>
      <c r="O407" s="22">
        <v>63</v>
      </c>
      <c r="P407" s="22"/>
      <c r="Q407" s="22"/>
      <c r="R407" s="33"/>
      <c r="S407" s="39" t="s">
        <v>8</v>
      </c>
      <c r="T407" s="22">
        <v>2</v>
      </c>
      <c r="U407" s="22">
        <v>61</v>
      </c>
      <c r="V407" s="22"/>
      <c r="W407" s="22"/>
      <c r="X407" s="33"/>
      <c r="Y407" s="142"/>
      <c r="Z407" s="22"/>
      <c r="AB407" s="19"/>
      <c r="AC407" s="19"/>
      <c r="AD407" s="19"/>
      <c r="AE407" s="19"/>
      <c r="AF407" s="19"/>
      <c r="AG407" s="19"/>
      <c r="AH407" s="19"/>
      <c r="AI407" s="19"/>
      <c r="AJ407" s="19"/>
    </row>
    <row r="408" spans="1:36" x14ac:dyDescent="0.3">
      <c r="A408" s="421">
        <v>403</v>
      </c>
      <c r="B408" s="48">
        <v>779</v>
      </c>
      <c r="C408" s="90" t="s">
        <v>589</v>
      </c>
      <c r="D408" s="91">
        <v>2017</v>
      </c>
      <c r="E408" s="20">
        <v>8</v>
      </c>
      <c r="F408" s="225" t="s">
        <v>2733</v>
      </c>
      <c r="G408" s="22" t="s">
        <v>1606</v>
      </c>
      <c r="H408" s="22"/>
      <c r="I408" s="22"/>
      <c r="J408" s="85">
        <v>2</v>
      </c>
      <c r="K408" s="85">
        <v>1</v>
      </c>
      <c r="L408" s="85"/>
      <c r="M408" s="23" t="s">
        <v>1513</v>
      </c>
      <c r="N408" s="22">
        <v>53</v>
      </c>
      <c r="O408" s="22">
        <v>63</v>
      </c>
      <c r="P408" s="22"/>
      <c r="Q408" s="22"/>
      <c r="R408" s="33"/>
      <c r="S408" s="39" t="s">
        <v>8</v>
      </c>
      <c r="T408" s="22">
        <v>43</v>
      </c>
      <c r="U408" s="22">
        <v>61</v>
      </c>
      <c r="V408" s="22"/>
      <c r="W408" s="22"/>
      <c r="X408" s="33"/>
      <c r="Y408" s="112">
        <v>0.114</v>
      </c>
      <c r="Z408" s="22"/>
      <c r="AB408" s="19"/>
      <c r="AC408" s="19"/>
      <c r="AD408" s="19"/>
      <c r="AE408" s="19"/>
      <c r="AF408" s="19"/>
      <c r="AG408" s="19"/>
      <c r="AH408" s="19"/>
      <c r="AI408" s="19"/>
      <c r="AJ408" s="19"/>
    </row>
    <row r="409" spans="1:36" x14ac:dyDescent="0.3">
      <c r="A409" s="421">
        <v>404</v>
      </c>
      <c r="B409" s="48">
        <v>779</v>
      </c>
      <c r="C409" s="90" t="s">
        <v>589</v>
      </c>
      <c r="D409" s="91">
        <v>2017</v>
      </c>
      <c r="E409" s="20">
        <v>8</v>
      </c>
      <c r="F409" s="225" t="s">
        <v>2734</v>
      </c>
      <c r="G409" s="22" t="s">
        <v>1606</v>
      </c>
      <c r="H409" s="22"/>
      <c r="I409" s="22"/>
      <c r="J409" s="85">
        <v>2</v>
      </c>
      <c r="K409" s="85">
        <v>1</v>
      </c>
      <c r="L409" s="85"/>
      <c r="M409" s="23" t="s">
        <v>1513</v>
      </c>
      <c r="N409" s="22">
        <v>5</v>
      </c>
      <c r="O409" s="22">
        <v>63</v>
      </c>
      <c r="P409" s="22"/>
      <c r="Q409" s="22"/>
      <c r="R409" s="33"/>
      <c r="S409" s="39" t="s">
        <v>8</v>
      </c>
      <c r="T409" s="22">
        <v>4</v>
      </c>
      <c r="U409" s="22">
        <v>61</v>
      </c>
      <c r="V409" s="22"/>
      <c r="W409" s="22"/>
      <c r="X409" s="33"/>
      <c r="Y409" s="142"/>
      <c r="Z409" s="22"/>
      <c r="AB409" s="421"/>
      <c r="AC409" s="421"/>
      <c r="AD409" s="421"/>
      <c r="AE409" s="421"/>
      <c r="AF409" s="421"/>
      <c r="AG409" s="421"/>
      <c r="AH409" s="421"/>
      <c r="AI409" s="421"/>
      <c r="AJ409" s="421"/>
    </row>
    <row r="410" spans="1:36" x14ac:dyDescent="0.3">
      <c r="A410" s="421">
        <v>405</v>
      </c>
      <c r="B410" s="48">
        <v>779</v>
      </c>
      <c r="C410" s="90" t="s">
        <v>589</v>
      </c>
      <c r="D410" s="91">
        <v>2017</v>
      </c>
      <c r="E410" s="20">
        <v>8</v>
      </c>
      <c r="F410" s="225" t="s">
        <v>2735</v>
      </c>
      <c r="G410" s="22" t="s">
        <v>1606</v>
      </c>
      <c r="H410" s="22"/>
      <c r="I410" s="22"/>
      <c r="J410" s="85">
        <v>2</v>
      </c>
      <c r="K410" s="85">
        <v>1</v>
      </c>
      <c r="L410" s="85"/>
      <c r="M410" s="23" t="s">
        <v>1513</v>
      </c>
      <c r="N410" s="22">
        <v>4</v>
      </c>
      <c r="O410" s="22">
        <v>63</v>
      </c>
      <c r="P410" s="22"/>
      <c r="Q410" s="22"/>
      <c r="R410" s="33"/>
      <c r="S410" s="39" t="s">
        <v>8</v>
      </c>
      <c r="T410" s="22">
        <v>8</v>
      </c>
      <c r="U410" s="22">
        <v>61</v>
      </c>
      <c r="V410" s="22"/>
      <c r="W410" s="22"/>
      <c r="X410" s="33"/>
      <c r="Y410" s="142"/>
      <c r="Z410" s="22"/>
      <c r="AB410" s="19"/>
      <c r="AC410" s="19"/>
      <c r="AD410" s="19"/>
      <c r="AE410" s="19"/>
      <c r="AF410" s="19"/>
      <c r="AG410" s="19"/>
      <c r="AH410" s="19"/>
      <c r="AI410" s="19"/>
      <c r="AJ410" s="19"/>
    </row>
    <row r="411" spans="1:36" x14ac:dyDescent="0.3">
      <c r="A411" s="421">
        <v>406</v>
      </c>
      <c r="B411" s="48">
        <v>779</v>
      </c>
      <c r="C411" s="90" t="s">
        <v>589</v>
      </c>
      <c r="D411" s="91">
        <v>2017</v>
      </c>
      <c r="E411" s="20">
        <v>8</v>
      </c>
      <c r="F411" s="225" t="s">
        <v>2736</v>
      </c>
      <c r="G411" s="22" t="s">
        <v>1606</v>
      </c>
      <c r="H411" s="22"/>
      <c r="I411" s="22"/>
      <c r="J411" s="85">
        <v>2</v>
      </c>
      <c r="K411" s="85">
        <v>1</v>
      </c>
      <c r="L411" s="85"/>
      <c r="M411" s="23" t="s">
        <v>1513</v>
      </c>
      <c r="N411" s="22">
        <v>1</v>
      </c>
      <c r="O411" s="22">
        <v>63</v>
      </c>
      <c r="P411" s="22"/>
      <c r="Q411" s="22"/>
      <c r="R411" s="33"/>
      <c r="S411" s="39" t="s">
        <v>8</v>
      </c>
      <c r="T411" s="22">
        <v>6</v>
      </c>
      <c r="U411" s="22">
        <v>61</v>
      </c>
      <c r="V411" s="22"/>
      <c r="W411" s="22"/>
      <c r="X411" s="33"/>
      <c r="Y411" s="142"/>
      <c r="Z411" s="22"/>
      <c r="AB411" s="19"/>
      <c r="AC411" s="19"/>
      <c r="AD411" s="19"/>
      <c r="AE411" s="19"/>
      <c r="AF411" s="19"/>
      <c r="AG411" s="19"/>
      <c r="AH411" s="19"/>
      <c r="AI411" s="19"/>
      <c r="AJ411" s="19"/>
    </row>
    <row r="412" spans="1:36" x14ac:dyDescent="0.3">
      <c r="A412" s="421">
        <v>407</v>
      </c>
      <c r="B412" s="48">
        <v>779</v>
      </c>
      <c r="C412" s="90" t="s">
        <v>589</v>
      </c>
      <c r="D412" s="91">
        <v>2017</v>
      </c>
      <c r="E412" s="20">
        <v>8</v>
      </c>
      <c r="F412" s="22" t="s">
        <v>1535</v>
      </c>
      <c r="G412" s="22" t="s">
        <v>1606</v>
      </c>
      <c r="H412" s="22"/>
      <c r="I412" s="22"/>
      <c r="J412" s="85">
        <v>2</v>
      </c>
      <c r="K412" s="85">
        <v>4</v>
      </c>
      <c r="L412" s="85"/>
      <c r="M412" s="23" t="s">
        <v>1513</v>
      </c>
      <c r="N412" s="22">
        <v>22</v>
      </c>
      <c r="O412" s="22">
        <v>63</v>
      </c>
      <c r="P412" s="22"/>
      <c r="Q412" s="22"/>
      <c r="R412" s="33"/>
      <c r="S412" s="39" t="s">
        <v>8</v>
      </c>
      <c r="T412" s="22">
        <v>23</v>
      </c>
      <c r="U412" s="22">
        <v>61</v>
      </c>
      <c r="V412" s="22"/>
      <c r="W412" s="22"/>
      <c r="X412" s="33"/>
      <c r="Y412" s="112">
        <v>0.94399999999999995</v>
      </c>
      <c r="Z412" s="22"/>
      <c r="AB412" s="19"/>
      <c r="AC412" s="19"/>
      <c r="AD412" s="19"/>
      <c r="AE412" s="19"/>
      <c r="AF412" s="19"/>
      <c r="AG412" s="19"/>
      <c r="AH412" s="19"/>
      <c r="AI412" s="19"/>
      <c r="AJ412" s="19"/>
    </row>
    <row r="413" spans="1:36" ht="17.25" thickBot="1" x14ac:dyDescent="0.35">
      <c r="A413" s="421">
        <v>408</v>
      </c>
      <c r="B413" s="64">
        <v>2758</v>
      </c>
      <c r="C413" s="161" t="s">
        <v>2737</v>
      </c>
      <c r="D413" s="94">
        <v>2016</v>
      </c>
      <c r="E413" s="62">
        <v>7</v>
      </c>
      <c r="F413" s="65" t="s">
        <v>2726</v>
      </c>
      <c r="G413" s="65" t="s">
        <v>1606</v>
      </c>
      <c r="H413" s="65"/>
      <c r="I413" s="86"/>
      <c r="J413" s="231">
        <v>1</v>
      </c>
      <c r="K413" s="232">
        <v>2</v>
      </c>
      <c r="L413" s="232"/>
      <c r="M413" s="66" t="s">
        <v>2619</v>
      </c>
      <c r="N413" s="65">
        <v>0</v>
      </c>
      <c r="O413" s="65">
        <v>30</v>
      </c>
      <c r="P413" s="65"/>
      <c r="Q413" s="65"/>
      <c r="R413" s="67"/>
      <c r="S413" s="49" t="s">
        <v>2620</v>
      </c>
      <c r="T413" s="65">
        <v>0</v>
      </c>
      <c r="U413" s="65">
        <v>30</v>
      </c>
      <c r="V413" s="65"/>
      <c r="W413" s="65"/>
      <c r="X413" s="67"/>
      <c r="Y413" s="143" t="s">
        <v>812</v>
      </c>
      <c r="Z413" s="65"/>
      <c r="AB413" s="19"/>
      <c r="AC413" s="19"/>
      <c r="AD413" s="19"/>
      <c r="AE413" s="19"/>
      <c r="AF413" s="19"/>
      <c r="AG413" s="19"/>
      <c r="AH413" s="19"/>
      <c r="AI413" s="19"/>
      <c r="AJ413" s="19"/>
    </row>
    <row r="414" spans="1:36" x14ac:dyDescent="0.3">
      <c r="A414" s="421">
        <v>409</v>
      </c>
      <c r="B414" s="48">
        <v>654</v>
      </c>
      <c r="C414" s="90" t="s">
        <v>1896</v>
      </c>
      <c r="D414" s="91">
        <v>2019</v>
      </c>
      <c r="E414" s="20">
        <v>7</v>
      </c>
      <c r="F414" s="22" t="s">
        <v>2738</v>
      </c>
      <c r="G414" s="22" t="s">
        <v>1606</v>
      </c>
      <c r="H414" s="22"/>
      <c r="I414" s="22"/>
      <c r="J414" s="85">
        <v>1</v>
      </c>
      <c r="K414" s="85">
        <v>2</v>
      </c>
      <c r="L414" s="85"/>
      <c r="M414" s="17" t="s">
        <v>2693</v>
      </c>
      <c r="N414" s="16">
        <v>0</v>
      </c>
      <c r="O414" s="16">
        <v>41</v>
      </c>
      <c r="P414" s="16"/>
      <c r="Q414" s="16"/>
      <c r="R414" s="18"/>
      <c r="S414" s="39" t="s">
        <v>2694</v>
      </c>
      <c r="T414" s="22">
        <v>1</v>
      </c>
      <c r="U414" s="22">
        <v>40</v>
      </c>
      <c r="V414" s="22"/>
      <c r="W414" s="22"/>
      <c r="X414" s="33"/>
      <c r="Y414" s="142" t="s">
        <v>812</v>
      </c>
      <c r="Z414" s="22"/>
      <c r="AB414" s="19"/>
      <c r="AC414" s="19"/>
      <c r="AD414" s="19"/>
      <c r="AE414" s="19"/>
      <c r="AF414" s="19"/>
      <c r="AG414" s="19"/>
      <c r="AH414" s="19"/>
      <c r="AI414" s="19"/>
      <c r="AJ414" s="19"/>
    </row>
    <row r="415" spans="1:36" x14ac:dyDescent="0.3">
      <c r="A415" s="421">
        <v>410</v>
      </c>
      <c r="B415" s="48">
        <v>3024</v>
      </c>
      <c r="C415" s="90" t="s">
        <v>2739</v>
      </c>
      <c r="D415" s="90">
        <v>2003</v>
      </c>
      <c r="E415" s="20">
        <v>1</v>
      </c>
      <c r="F415" s="103" t="s">
        <v>1157</v>
      </c>
      <c r="G415" s="22" t="s">
        <v>1606</v>
      </c>
      <c r="H415" s="22"/>
      <c r="I415" s="22"/>
      <c r="J415" s="85">
        <v>2</v>
      </c>
      <c r="K415" s="85">
        <v>6</v>
      </c>
      <c r="L415" s="85"/>
      <c r="M415" s="23" t="s">
        <v>2740</v>
      </c>
      <c r="N415" s="22">
        <v>0</v>
      </c>
      <c r="O415" s="22">
        <v>20</v>
      </c>
      <c r="P415" s="22"/>
      <c r="Q415" s="22"/>
      <c r="R415" s="33"/>
      <c r="S415" s="39" t="s">
        <v>2741</v>
      </c>
      <c r="T415" s="22">
        <v>1</v>
      </c>
      <c r="U415" s="22">
        <v>24</v>
      </c>
      <c r="V415" s="22"/>
      <c r="W415" s="22"/>
      <c r="X415" s="33"/>
      <c r="Y415" s="142" t="s">
        <v>660</v>
      </c>
      <c r="Z415" s="22"/>
    </row>
    <row r="416" spans="1:36" x14ac:dyDescent="0.3">
      <c r="A416" s="421">
        <v>411</v>
      </c>
      <c r="B416" s="48">
        <v>3024</v>
      </c>
      <c r="C416" s="90" t="s">
        <v>2739</v>
      </c>
      <c r="D416" s="90">
        <v>2003</v>
      </c>
      <c r="E416" s="20">
        <v>1</v>
      </c>
      <c r="F416" s="22" t="s">
        <v>2742</v>
      </c>
      <c r="G416" s="22" t="s">
        <v>1606</v>
      </c>
      <c r="H416" s="22"/>
      <c r="I416" s="22"/>
      <c r="J416" s="85">
        <v>1</v>
      </c>
      <c r="K416" s="85">
        <v>1</v>
      </c>
      <c r="L416" s="85"/>
      <c r="M416" s="23" t="s">
        <v>2740</v>
      </c>
      <c r="N416" s="22">
        <v>1</v>
      </c>
      <c r="O416" s="22">
        <v>20</v>
      </c>
      <c r="P416" s="22"/>
      <c r="Q416" s="22"/>
      <c r="R416" s="33"/>
      <c r="S416" s="39" t="s">
        <v>2741</v>
      </c>
      <c r="T416" s="22">
        <v>1</v>
      </c>
      <c r="U416" s="22">
        <v>24</v>
      </c>
      <c r="V416" s="22"/>
      <c r="W416" s="22"/>
      <c r="X416" s="33"/>
      <c r="Y416" s="142" t="s">
        <v>660</v>
      </c>
      <c r="Z416" s="22"/>
    </row>
    <row r="417" spans="1:36" x14ac:dyDescent="0.3">
      <c r="A417" s="421">
        <v>412</v>
      </c>
      <c r="B417" s="48">
        <v>3024</v>
      </c>
      <c r="C417" s="90" t="s">
        <v>2739</v>
      </c>
      <c r="D417" s="90">
        <v>2003</v>
      </c>
      <c r="E417" s="20">
        <v>1</v>
      </c>
      <c r="F417" s="22" t="s">
        <v>792</v>
      </c>
      <c r="G417" s="22" t="s">
        <v>1606</v>
      </c>
      <c r="H417" s="22"/>
      <c r="I417" s="22"/>
      <c r="J417" s="85">
        <v>1</v>
      </c>
      <c r="K417" s="85">
        <v>1</v>
      </c>
      <c r="L417" s="85"/>
      <c r="M417" s="23" t="s">
        <v>2740</v>
      </c>
      <c r="N417" s="22">
        <v>0</v>
      </c>
      <c r="O417" s="22">
        <v>20</v>
      </c>
      <c r="P417" s="22"/>
      <c r="Q417" s="22"/>
      <c r="R417" s="33"/>
      <c r="S417" s="39" t="s">
        <v>2741</v>
      </c>
      <c r="T417" s="22">
        <v>1</v>
      </c>
      <c r="U417" s="22">
        <v>24</v>
      </c>
      <c r="V417" s="22"/>
      <c r="W417" s="22"/>
      <c r="X417" s="33"/>
      <c r="Y417" s="142" t="s">
        <v>660</v>
      </c>
      <c r="Z417" s="22"/>
    </row>
    <row r="418" spans="1:36" x14ac:dyDescent="0.3">
      <c r="A418" s="421">
        <v>413</v>
      </c>
      <c r="B418" s="48">
        <v>3024</v>
      </c>
      <c r="C418" s="90" t="s">
        <v>2739</v>
      </c>
      <c r="D418" s="90">
        <v>2003</v>
      </c>
      <c r="E418" s="20">
        <v>1</v>
      </c>
      <c r="F418" s="22" t="s">
        <v>2743</v>
      </c>
      <c r="G418" s="22" t="s">
        <v>1606</v>
      </c>
      <c r="H418" s="22"/>
      <c r="I418" s="22"/>
      <c r="J418" s="85">
        <v>1</v>
      </c>
      <c r="K418" s="85">
        <v>1</v>
      </c>
      <c r="L418" s="85"/>
      <c r="M418" s="23" t="s">
        <v>2740</v>
      </c>
      <c r="N418" s="22">
        <v>0</v>
      </c>
      <c r="O418" s="22">
        <v>20</v>
      </c>
      <c r="P418" s="22"/>
      <c r="Q418" s="22"/>
      <c r="R418" s="33"/>
      <c r="S418" s="39" t="s">
        <v>2741</v>
      </c>
      <c r="T418" s="22">
        <v>1</v>
      </c>
      <c r="U418" s="22">
        <v>24</v>
      </c>
      <c r="V418" s="22"/>
      <c r="W418" s="22"/>
      <c r="X418" s="33"/>
      <c r="Y418" s="142" t="s">
        <v>660</v>
      </c>
      <c r="Z418" s="22"/>
    </row>
    <row r="419" spans="1:36" ht="17.25" thickBot="1" x14ac:dyDescent="0.35">
      <c r="A419" s="421">
        <v>414</v>
      </c>
      <c r="B419" s="64">
        <v>3066</v>
      </c>
      <c r="C419" s="161" t="s">
        <v>2318</v>
      </c>
      <c r="D419" s="94">
        <v>2016</v>
      </c>
      <c r="E419" s="20">
        <v>3</v>
      </c>
      <c r="F419" s="65" t="s">
        <v>2711</v>
      </c>
      <c r="G419" s="65" t="s">
        <v>1606</v>
      </c>
      <c r="H419" s="65"/>
      <c r="I419" s="65"/>
      <c r="J419" s="232">
        <v>1</v>
      </c>
      <c r="K419" s="232">
        <v>0</v>
      </c>
      <c r="L419" s="232"/>
      <c r="M419" s="66" t="s">
        <v>1513</v>
      </c>
      <c r="N419" s="65">
        <v>0</v>
      </c>
      <c r="O419" s="65">
        <v>20</v>
      </c>
      <c r="P419" s="65"/>
      <c r="Q419" s="65"/>
      <c r="R419" s="67"/>
      <c r="S419" s="66" t="s">
        <v>2713</v>
      </c>
      <c r="T419" s="65">
        <v>0</v>
      </c>
      <c r="U419" s="65">
        <v>22</v>
      </c>
      <c r="V419" s="65"/>
      <c r="W419" s="65"/>
      <c r="X419" s="67"/>
      <c r="Y419" s="492" t="s">
        <v>812</v>
      </c>
      <c r="Z419" s="29"/>
      <c r="AB419" s="19"/>
      <c r="AC419" s="19"/>
      <c r="AD419" s="19"/>
      <c r="AE419" s="19"/>
      <c r="AF419" s="19"/>
      <c r="AG419" s="19"/>
      <c r="AH419" s="19"/>
      <c r="AI419" s="19"/>
      <c r="AJ419" s="19"/>
    </row>
    <row r="420" spans="1:36" x14ac:dyDescent="0.3">
      <c r="A420" s="421">
        <v>415</v>
      </c>
      <c r="B420" s="48">
        <v>3066</v>
      </c>
      <c r="C420" s="42" t="s">
        <v>2318</v>
      </c>
      <c r="D420" s="91">
        <v>2016</v>
      </c>
      <c r="E420" s="20">
        <v>3</v>
      </c>
      <c r="F420" s="103" t="s">
        <v>2721</v>
      </c>
      <c r="G420" s="22" t="s">
        <v>1606</v>
      </c>
      <c r="H420" s="22"/>
      <c r="I420" s="22"/>
      <c r="J420" s="104">
        <v>1</v>
      </c>
      <c r="K420" s="104">
        <v>0</v>
      </c>
      <c r="L420" s="104"/>
      <c r="M420" s="23" t="s">
        <v>1513</v>
      </c>
      <c r="N420" s="22">
        <v>0</v>
      </c>
      <c r="O420" s="22">
        <v>20</v>
      </c>
      <c r="P420" s="22"/>
      <c r="Q420" s="22"/>
      <c r="R420" s="33"/>
      <c r="S420" s="39" t="s">
        <v>2713</v>
      </c>
      <c r="T420" s="22">
        <v>0</v>
      </c>
      <c r="U420" s="22">
        <v>22</v>
      </c>
      <c r="V420" s="22"/>
      <c r="W420" s="22"/>
      <c r="X420" s="33"/>
      <c r="Y420" s="192" t="s">
        <v>708</v>
      </c>
      <c r="Z420" s="22"/>
      <c r="AB420" s="19"/>
      <c r="AC420" s="19"/>
      <c r="AD420" s="19"/>
      <c r="AE420" s="19"/>
      <c r="AF420" s="19"/>
      <c r="AG420" s="19"/>
      <c r="AH420" s="19"/>
      <c r="AI420" s="19"/>
      <c r="AJ420" s="19"/>
    </row>
    <row r="421" spans="1:36" x14ac:dyDescent="0.3">
      <c r="A421" s="421">
        <v>416</v>
      </c>
      <c r="B421" s="48">
        <v>3066</v>
      </c>
      <c r="C421" s="42" t="s">
        <v>2318</v>
      </c>
      <c r="D421" s="91">
        <v>2016</v>
      </c>
      <c r="E421" s="20">
        <v>3</v>
      </c>
      <c r="F421" s="22" t="s">
        <v>810</v>
      </c>
      <c r="G421" s="22" t="s">
        <v>1606</v>
      </c>
      <c r="H421" s="22"/>
      <c r="I421" s="25"/>
      <c r="J421" s="104">
        <v>1</v>
      </c>
      <c r="K421" s="104">
        <v>1</v>
      </c>
      <c r="L421" s="104"/>
      <c r="M421" s="23" t="s">
        <v>1513</v>
      </c>
      <c r="N421" s="22">
        <v>0</v>
      </c>
      <c r="O421" s="22">
        <v>20</v>
      </c>
      <c r="P421" s="22"/>
      <c r="Q421" s="22"/>
      <c r="R421" s="33"/>
      <c r="S421" s="39" t="s">
        <v>2713</v>
      </c>
      <c r="T421" s="22">
        <v>0</v>
      </c>
      <c r="U421" s="22">
        <v>22</v>
      </c>
      <c r="V421" s="22"/>
      <c r="W421" s="22"/>
      <c r="X421" s="33"/>
      <c r="Y421" s="192" t="s">
        <v>708</v>
      </c>
      <c r="Z421" s="22"/>
      <c r="AB421" s="19"/>
      <c r="AC421" s="19"/>
      <c r="AD421" s="19"/>
      <c r="AE421" s="19"/>
      <c r="AF421" s="19"/>
      <c r="AG421" s="19"/>
      <c r="AH421" s="19"/>
      <c r="AI421" s="19"/>
      <c r="AJ421" s="19"/>
    </row>
    <row r="422" spans="1:36" x14ac:dyDescent="0.3">
      <c r="A422" s="421">
        <v>417</v>
      </c>
      <c r="B422" s="48">
        <v>3066</v>
      </c>
      <c r="C422" s="42" t="s">
        <v>2318</v>
      </c>
      <c r="D422" s="91">
        <v>2016</v>
      </c>
      <c r="E422" s="20">
        <v>3</v>
      </c>
      <c r="F422" s="22" t="s">
        <v>2744</v>
      </c>
      <c r="G422" s="22" t="s">
        <v>1606</v>
      </c>
      <c r="H422" s="22"/>
      <c r="I422" s="25"/>
      <c r="J422" s="104">
        <v>2</v>
      </c>
      <c r="K422" s="104">
        <v>0</v>
      </c>
      <c r="L422" s="104"/>
      <c r="M422" s="23" t="s">
        <v>1513</v>
      </c>
      <c r="N422" s="22">
        <v>0</v>
      </c>
      <c r="O422" s="22">
        <v>20</v>
      </c>
      <c r="P422" s="22"/>
      <c r="Q422" s="22"/>
      <c r="R422" s="33"/>
      <c r="S422" s="39" t="s">
        <v>2713</v>
      </c>
      <c r="T422" s="22">
        <v>0</v>
      </c>
      <c r="U422" s="22">
        <v>22</v>
      </c>
      <c r="V422" s="22"/>
      <c r="W422" s="22"/>
      <c r="X422" s="33"/>
      <c r="Y422" s="192" t="s">
        <v>708</v>
      </c>
      <c r="Z422" s="22"/>
      <c r="AB422" s="19"/>
      <c r="AC422" s="19"/>
      <c r="AD422" s="19"/>
      <c r="AE422" s="19"/>
      <c r="AF422" s="19"/>
      <c r="AG422" s="19"/>
      <c r="AH422" s="19"/>
      <c r="AI422" s="19"/>
      <c r="AJ422" s="19"/>
    </row>
    <row r="423" spans="1:36" x14ac:dyDescent="0.3">
      <c r="A423" s="421">
        <v>418</v>
      </c>
      <c r="B423" s="48">
        <v>1707</v>
      </c>
      <c r="C423" s="42" t="s">
        <v>2179</v>
      </c>
      <c r="D423" s="91">
        <v>2013</v>
      </c>
      <c r="E423" s="20">
        <v>4</v>
      </c>
      <c r="F423" s="514" t="s">
        <v>2745</v>
      </c>
      <c r="G423" s="22" t="s">
        <v>1606</v>
      </c>
      <c r="H423" s="22"/>
      <c r="I423" s="25"/>
      <c r="J423" s="104">
        <v>1</v>
      </c>
      <c r="K423" s="513">
        <v>4</v>
      </c>
      <c r="L423" s="104"/>
      <c r="M423" s="23" t="s">
        <v>1513</v>
      </c>
      <c r="N423" s="22">
        <v>1</v>
      </c>
      <c r="O423" s="22">
        <v>26</v>
      </c>
      <c r="P423" s="22"/>
      <c r="Q423" s="22"/>
      <c r="R423" s="33"/>
      <c r="S423" s="39" t="s">
        <v>2589</v>
      </c>
      <c r="T423" s="22">
        <v>0</v>
      </c>
      <c r="U423" s="22">
        <v>24</v>
      </c>
      <c r="V423" s="22"/>
      <c r="W423" s="22"/>
      <c r="X423" s="33"/>
      <c r="Y423" s="142">
        <v>0.33</v>
      </c>
      <c r="Z423" s="22"/>
      <c r="AB423" s="19"/>
      <c r="AC423" s="19"/>
      <c r="AD423" s="19"/>
      <c r="AE423" s="19"/>
      <c r="AF423" s="19"/>
      <c r="AG423" s="19"/>
      <c r="AH423" s="19"/>
      <c r="AI423" s="19"/>
      <c r="AJ423" s="19"/>
    </row>
    <row r="424" spans="1:36" x14ac:dyDescent="0.3">
      <c r="A424" s="421">
        <v>419</v>
      </c>
      <c r="B424" s="48">
        <v>2957</v>
      </c>
      <c r="C424" s="42" t="s">
        <v>2318</v>
      </c>
      <c r="D424" s="91">
        <v>2013</v>
      </c>
      <c r="E424" s="20">
        <v>8</v>
      </c>
      <c r="F424" s="103" t="s">
        <v>2746</v>
      </c>
      <c r="G424" s="103" t="s">
        <v>1606</v>
      </c>
      <c r="H424" s="103"/>
      <c r="I424" s="103"/>
      <c r="J424" s="104">
        <v>2</v>
      </c>
      <c r="K424" s="104">
        <v>6</v>
      </c>
      <c r="L424" s="104"/>
      <c r="M424" s="23" t="s">
        <v>2747</v>
      </c>
      <c r="N424" s="22">
        <v>0</v>
      </c>
      <c r="O424" s="22">
        <v>19</v>
      </c>
      <c r="P424" s="22"/>
      <c r="Q424" s="22"/>
      <c r="R424" s="33"/>
      <c r="S424" s="39" t="s">
        <v>2748</v>
      </c>
      <c r="T424" s="22">
        <v>1</v>
      </c>
      <c r="U424" s="22">
        <v>21</v>
      </c>
      <c r="V424" s="22"/>
      <c r="W424" s="22"/>
      <c r="X424" s="33"/>
      <c r="Y424" s="142" t="s">
        <v>2749</v>
      </c>
      <c r="Z424" s="22"/>
      <c r="AB424" s="19"/>
      <c r="AC424" s="19"/>
      <c r="AD424" s="19"/>
      <c r="AE424" s="19"/>
      <c r="AF424" s="19"/>
      <c r="AG424" s="19"/>
      <c r="AH424" s="19"/>
      <c r="AI424" s="19"/>
      <c r="AJ424" s="19"/>
    </row>
    <row r="425" spans="1:36" ht="17.25" thickBot="1" x14ac:dyDescent="0.35">
      <c r="A425" s="421">
        <v>420</v>
      </c>
      <c r="B425" s="64">
        <v>2957</v>
      </c>
      <c r="C425" s="161" t="s">
        <v>2318</v>
      </c>
      <c r="D425" s="94">
        <v>2013</v>
      </c>
      <c r="E425" s="62">
        <v>8</v>
      </c>
      <c r="F425" s="65" t="s">
        <v>1490</v>
      </c>
      <c r="G425" s="65" t="s">
        <v>1606</v>
      </c>
      <c r="H425" s="65"/>
      <c r="I425" s="86"/>
      <c r="J425" s="232">
        <v>2</v>
      </c>
      <c r="K425" s="232">
        <v>1</v>
      </c>
      <c r="L425" s="232"/>
      <c r="M425" s="66" t="s">
        <v>2747</v>
      </c>
      <c r="N425" s="65">
        <v>5</v>
      </c>
      <c r="O425" s="65">
        <v>19</v>
      </c>
      <c r="P425" s="65"/>
      <c r="Q425" s="65"/>
      <c r="R425" s="67"/>
      <c r="S425" s="49" t="s">
        <v>2748</v>
      </c>
      <c r="T425" s="65">
        <v>4</v>
      </c>
      <c r="U425" s="65">
        <v>21</v>
      </c>
      <c r="V425" s="65"/>
      <c r="W425" s="65"/>
      <c r="X425" s="67"/>
      <c r="Y425" s="143">
        <v>0.57999999999999996</v>
      </c>
      <c r="Z425" s="65"/>
      <c r="AB425" s="19"/>
      <c r="AC425" s="19"/>
      <c r="AD425" s="19"/>
      <c r="AE425" s="19"/>
      <c r="AF425" s="19"/>
      <c r="AG425" s="19"/>
      <c r="AH425" s="19"/>
      <c r="AI425" s="19"/>
      <c r="AJ425" s="19"/>
    </row>
    <row r="426" spans="1:36" x14ac:dyDescent="0.3">
      <c r="A426" s="421">
        <v>421</v>
      </c>
      <c r="B426" s="15">
        <v>2957</v>
      </c>
      <c r="C426" s="174" t="s">
        <v>2318</v>
      </c>
      <c r="D426" s="175">
        <v>2013</v>
      </c>
      <c r="E426" s="82">
        <v>8</v>
      </c>
      <c r="F426" s="16" t="s">
        <v>709</v>
      </c>
      <c r="G426" s="16" t="s">
        <v>1606</v>
      </c>
      <c r="H426" s="16"/>
      <c r="I426" s="135"/>
      <c r="J426" s="494">
        <v>2</v>
      </c>
      <c r="K426" s="495">
        <v>1</v>
      </c>
      <c r="L426" s="495"/>
      <c r="M426" s="136" t="s">
        <v>2747</v>
      </c>
      <c r="N426" s="16">
        <v>1</v>
      </c>
      <c r="O426" s="16">
        <v>19</v>
      </c>
      <c r="P426" s="16"/>
      <c r="Q426" s="16"/>
      <c r="R426" s="18"/>
      <c r="S426" s="17" t="s">
        <v>2748</v>
      </c>
      <c r="T426" s="16">
        <v>0</v>
      </c>
      <c r="U426" s="16">
        <v>21</v>
      </c>
      <c r="V426" s="16"/>
      <c r="W426" s="16"/>
      <c r="X426" s="18"/>
      <c r="Y426" s="130" t="s">
        <v>2749</v>
      </c>
      <c r="Z426" s="16"/>
      <c r="AB426" s="19"/>
      <c r="AC426" s="19"/>
      <c r="AD426" s="19"/>
      <c r="AE426" s="19"/>
      <c r="AF426" s="19"/>
      <c r="AG426" s="19"/>
      <c r="AH426" s="19"/>
      <c r="AI426" s="19"/>
      <c r="AJ426" s="19"/>
    </row>
    <row r="427" spans="1:36" ht="17.25" thickBot="1" x14ac:dyDescent="0.35">
      <c r="A427" s="421">
        <v>422</v>
      </c>
      <c r="B427" s="64">
        <v>2957</v>
      </c>
      <c r="C427" s="161" t="s">
        <v>2318</v>
      </c>
      <c r="D427" s="94">
        <v>2013</v>
      </c>
      <c r="E427" s="62">
        <v>8</v>
      </c>
      <c r="F427" s="65" t="s">
        <v>2624</v>
      </c>
      <c r="G427" s="65" t="s">
        <v>1606</v>
      </c>
      <c r="H427" s="65"/>
      <c r="I427" s="86"/>
      <c r="J427" s="162">
        <v>2</v>
      </c>
      <c r="K427" s="496">
        <v>2</v>
      </c>
      <c r="L427" s="496"/>
      <c r="M427" s="49" t="s">
        <v>2747</v>
      </c>
      <c r="N427" s="65">
        <v>5</v>
      </c>
      <c r="O427" s="65">
        <v>19</v>
      </c>
      <c r="P427" s="65"/>
      <c r="Q427" s="65"/>
      <c r="R427" s="67"/>
      <c r="S427" s="66" t="s">
        <v>2748</v>
      </c>
      <c r="T427" s="65">
        <v>10</v>
      </c>
      <c r="U427" s="65">
        <v>21</v>
      </c>
      <c r="V427" s="65"/>
      <c r="W427" s="65"/>
      <c r="X427" s="67"/>
      <c r="Y427" s="143">
        <v>0.17</v>
      </c>
      <c r="Z427" s="65"/>
      <c r="AB427" s="19"/>
      <c r="AC427" s="19"/>
      <c r="AD427" s="19"/>
      <c r="AE427" s="19"/>
      <c r="AF427" s="19"/>
      <c r="AG427" s="19"/>
      <c r="AH427" s="19"/>
      <c r="AI427" s="19"/>
      <c r="AJ427" s="19"/>
    </row>
    <row r="428" spans="1:36" x14ac:dyDescent="0.3">
      <c r="A428" s="421">
        <v>423</v>
      </c>
      <c r="B428" s="48">
        <v>2957</v>
      </c>
      <c r="C428" s="42" t="s">
        <v>2318</v>
      </c>
      <c r="D428" s="91">
        <v>2013</v>
      </c>
      <c r="E428" s="20">
        <v>8</v>
      </c>
      <c r="F428" s="22" t="s">
        <v>2750</v>
      </c>
      <c r="G428" s="22" t="s">
        <v>1606</v>
      </c>
      <c r="H428" s="22"/>
      <c r="I428" s="25"/>
      <c r="J428" s="104">
        <v>2</v>
      </c>
      <c r="K428" s="104">
        <v>3</v>
      </c>
      <c r="L428" s="104"/>
      <c r="M428" s="23" t="s">
        <v>2747</v>
      </c>
      <c r="N428" s="22">
        <v>1</v>
      </c>
      <c r="O428" s="22">
        <v>19</v>
      </c>
      <c r="P428" s="22"/>
      <c r="Q428" s="22"/>
      <c r="R428" s="33"/>
      <c r="S428" s="39" t="s">
        <v>2748</v>
      </c>
      <c r="T428" s="22">
        <v>3</v>
      </c>
      <c r="U428" s="22">
        <v>21</v>
      </c>
      <c r="V428" s="22"/>
      <c r="W428" s="22"/>
      <c r="X428" s="33"/>
      <c r="Y428" s="142">
        <v>0.61</v>
      </c>
      <c r="Z428" s="22"/>
      <c r="AB428" s="19"/>
      <c r="AC428" s="19"/>
      <c r="AD428" s="19"/>
      <c r="AE428" s="19"/>
      <c r="AF428" s="19"/>
      <c r="AG428" s="19"/>
      <c r="AH428" s="19"/>
      <c r="AI428" s="19"/>
      <c r="AJ428" s="19"/>
    </row>
    <row r="429" spans="1:36" x14ac:dyDescent="0.3">
      <c r="A429" s="421">
        <v>424</v>
      </c>
      <c r="B429" s="48">
        <v>2957</v>
      </c>
      <c r="C429" s="42" t="s">
        <v>2318</v>
      </c>
      <c r="D429" s="91">
        <v>2013</v>
      </c>
      <c r="E429" s="20">
        <v>8</v>
      </c>
      <c r="F429" s="22" t="s">
        <v>2751</v>
      </c>
      <c r="G429" s="22" t="s">
        <v>1606</v>
      </c>
      <c r="H429" s="22"/>
      <c r="I429" s="25"/>
      <c r="J429" s="104">
        <v>2</v>
      </c>
      <c r="K429" s="104">
        <v>3</v>
      </c>
      <c r="L429" s="104"/>
      <c r="M429" s="23" t="s">
        <v>2747</v>
      </c>
      <c r="N429" s="22">
        <v>0</v>
      </c>
      <c r="O429" s="22">
        <v>19</v>
      </c>
      <c r="P429" s="22"/>
      <c r="Q429" s="22"/>
      <c r="R429" s="33"/>
      <c r="S429" s="39" t="s">
        <v>2748</v>
      </c>
      <c r="T429" s="22">
        <v>1</v>
      </c>
      <c r="U429" s="22">
        <v>21</v>
      </c>
      <c r="V429" s="22"/>
      <c r="W429" s="22"/>
      <c r="X429" s="33"/>
      <c r="Y429" s="142" t="s">
        <v>2749</v>
      </c>
      <c r="Z429" s="22"/>
      <c r="AB429" s="19"/>
      <c r="AC429" s="19"/>
      <c r="AD429" s="19"/>
      <c r="AE429" s="19"/>
      <c r="AF429" s="19"/>
      <c r="AG429" s="19"/>
      <c r="AH429" s="19"/>
      <c r="AI429" s="19"/>
      <c r="AJ429" s="19"/>
    </row>
    <row r="430" spans="1:36" x14ac:dyDescent="0.3">
      <c r="A430" s="421">
        <v>425</v>
      </c>
      <c r="B430" s="48">
        <v>2957</v>
      </c>
      <c r="C430" s="42" t="s">
        <v>2318</v>
      </c>
      <c r="D430" s="91">
        <v>2013</v>
      </c>
      <c r="E430" s="20">
        <v>8</v>
      </c>
      <c r="F430" s="264" t="s">
        <v>2656</v>
      </c>
      <c r="G430" s="22" t="s">
        <v>718</v>
      </c>
      <c r="H430" s="22" t="s">
        <v>732</v>
      </c>
      <c r="I430" s="25" t="s">
        <v>868</v>
      </c>
      <c r="J430" s="104">
        <v>2</v>
      </c>
      <c r="K430" s="104">
        <v>3</v>
      </c>
      <c r="L430" s="104"/>
      <c r="M430" s="23" t="s">
        <v>2747</v>
      </c>
      <c r="N430" s="22"/>
      <c r="O430" s="22"/>
      <c r="P430" s="22" t="s">
        <v>742</v>
      </c>
      <c r="Q430" s="22" t="s">
        <v>2752</v>
      </c>
      <c r="R430" s="33">
        <v>19</v>
      </c>
      <c r="S430" s="39" t="s">
        <v>2748</v>
      </c>
      <c r="T430" s="22"/>
      <c r="U430" s="22"/>
      <c r="V430" s="22" t="s">
        <v>742</v>
      </c>
      <c r="W430" s="163" t="s">
        <v>2752</v>
      </c>
      <c r="X430" s="33">
        <v>21</v>
      </c>
      <c r="Y430" s="142" t="s">
        <v>2749</v>
      </c>
      <c r="Z430" s="22"/>
      <c r="AB430" s="19"/>
      <c r="AC430" s="19"/>
      <c r="AD430" s="19"/>
      <c r="AE430" s="19"/>
      <c r="AF430" s="19"/>
      <c r="AG430" s="19"/>
      <c r="AH430" s="19"/>
      <c r="AI430" s="19"/>
      <c r="AJ430" s="19"/>
    </row>
    <row r="431" spans="1:36" ht="17.25" thickBot="1" x14ac:dyDescent="0.35">
      <c r="A431" s="421">
        <v>426</v>
      </c>
      <c r="B431" s="64">
        <v>2957</v>
      </c>
      <c r="C431" s="161" t="s">
        <v>2318</v>
      </c>
      <c r="D431" s="94">
        <v>2013</v>
      </c>
      <c r="E431" s="62">
        <v>8</v>
      </c>
      <c r="F431" s="453" t="s">
        <v>2656</v>
      </c>
      <c r="G431" s="65" t="s">
        <v>718</v>
      </c>
      <c r="H431" s="65" t="s">
        <v>997</v>
      </c>
      <c r="I431" s="86" t="s">
        <v>868</v>
      </c>
      <c r="J431" s="232">
        <v>2</v>
      </c>
      <c r="K431" s="232">
        <v>3</v>
      </c>
      <c r="L431" s="232"/>
      <c r="M431" s="66" t="s">
        <v>2747</v>
      </c>
      <c r="N431" s="65"/>
      <c r="O431" s="65"/>
      <c r="P431" s="65" t="s">
        <v>743</v>
      </c>
      <c r="Q431" s="65" t="s">
        <v>2753</v>
      </c>
      <c r="R431" s="67">
        <v>19</v>
      </c>
      <c r="S431" s="49" t="s">
        <v>2748</v>
      </c>
      <c r="T431" s="65"/>
      <c r="U431" s="65"/>
      <c r="V431" s="65" t="s">
        <v>743</v>
      </c>
      <c r="W431" s="65" t="s">
        <v>2753</v>
      </c>
      <c r="X431" s="67">
        <v>21</v>
      </c>
      <c r="Y431" s="143">
        <v>0.85</v>
      </c>
      <c r="Z431" s="65"/>
      <c r="AB431" s="19"/>
      <c r="AC431" s="19"/>
      <c r="AD431" s="19"/>
      <c r="AE431" s="19"/>
      <c r="AF431" s="19"/>
      <c r="AG431" s="19"/>
      <c r="AH431" s="19"/>
      <c r="AI431" s="19"/>
      <c r="AJ431" s="19"/>
    </row>
    <row r="432" spans="1:36" x14ac:dyDescent="0.3">
      <c r="A432" s="421">
        <v>427</v>
      </c>
      <c r="B432" s="48">
        <v>2957</v>
      </c>
      <c r="C432" s="42" t="s">
        <v>2318</v>
      </c>
      <c r="D432" s="91">
        <v>2013</v>
      </c>
      <c r="E432" s="20">
        <v>8</v>
      </c>
      <c r="F432" s="290" t="s">
        <v>2656</v>
      </c>
      <c r="G432" s="22" t="s">
        <v>718</v>
      </c>
      <c r="H432" s="22" t="s">
        <v>2496</v>
      </c>
      <c r="I432" s="25" t="s">
        <v>868</v>
      </c>
      <c r="J432" s="104">
        <v>2</v>
      </c>
      <c r="K432" s="104">
        <v>3</v>
      </c>
      <c r="L432" s="104"/>
      <c r="M432" s="23" t="s">
        <v>2747</v>
      </c>
      <c r="N432" s="22"/>
      <c r="O432" s="22"/>
      <c r="P432" s="22" t="s">
        <v>743</v>
      </c>
      <c r="Q432" s="22" t="s">
        <v>2753</v>
      </c>
      <c r="R432" s="33">
        <v>19</v>
      </c>
      <c r="S432" s="39" t="s">
        <v>2748</v>
      </c>
      <c r="T432" s="22"/>
      <c r="U432" s="22"/>
      <c r="V432" s="22" t="s">
        <v>743</v>
      </c>
      <c r="W432" s="22" t="s">
        <v>2754</v>
      </c>
      <c r="X432" s="33">
        <v>21</v>
      </c>
      <c r="Y432" s="142" t="s">
        <v>2749</v>
      </c>
      <c r="Z432" s="22"/>
      <c r="AB432" s="19"/>
      <c r="AC432" s="19"/>
      <c r="AD432" s="19"/>
      <c r="AE432" s="19"/>
      <c r="AF432" s="19"/>
      <c r="AG432" s="19"/>
      <c r="AH432" s="19"/>
      <c r="AI432" s="19"/>
      <c r="AJ432" s="19"/>
    </row>
    <row r="433" spans="1:36" x14ac:dyDescent="0.3">
      <c r="A433" s="421">
        <v>428</v>
      </c>
      <c r="B433" s="48">
        <v>2957</v>
      </c>
      <c r="C433" s="42" t="s">
        <v>2318</v>
      </c>
      <c r="D433" s="91">
        <v>2013</v>
      </c>
      <c r="E433" s="20">
        <v>8</v>
      </c>
      <c r="F433" s="22" t="s">
        <v>2755</v>
      </c>
      <c r="G433" s="22" t="s">
        <v>1606</v>
      </c>
      <c r="H433" s="22"/>
      <c r="I433" s="25"/>
      <c r="J433" s="104">
        <v>2</v>
      </c>
      <c r="K433" s="104">
        <v>5</v>
      </c>
      <c r="L433" s="104"/>
      <c r="M433" s="23" t="s">
        <v>2747</v>
      </c>
      <c r="N433" s="22">
        <v>0</v>
      </c>
      <c r="O433" s="22">
        <v>19</v>
      </c>
      <c r="P433" s="22"/>
      <c r="Q433" s="22"/>
      <c r="R433" s="33"/>
      <c r="S433" s="39" t="s">
        <v>2748</v>
      </c>
      <c r="T433" s="22">
        <v>1</v>
      </c>
      <c r="U433" s="22">
        <v>21</v>
      </c>
      <c r="V433" s="22"/>
      <c r="W433" s="22"/>
      <c r="X433" s="33"/>
      <c r="Y433" s="142" t="s">
        <v>2749</v>
      </c>
      <c r="Z433" s="22"/>
      <c r="AB433" s="19"/>
      <c r="AC433" s="19"/>
      <c r="AD433" s="19"/>
      <c r="AE433" s="19"/>
      <c r="AF433" s="19"/>
      <c r="AG433" s="19"/>
      <c r="AH433" s="19"/>
      <c r="AI433" s="19"/>
      <c r="AJ433" s="19"/>
    </row>
    <row r="434" spans="1:36" x14ac:dyDescent="0.3">
      <c r="A434" s="421">
        <v>429</v>
      </c>
      <c r="B434" s="48">
        <v>2957</v>
      </c>
      <c r="C434" s="42" t="s">
        <v>2318</v>
      </c>
      <c r="D434" s="91">
        <v>2013</v>
      </c>
      <c r="E434" s="20">
        <v>8</v>
      </c>
      <c r="F434" s="22" t="s">
        <v>2756</v>
      </c>
      <c r="G434" s="22" t="s">
        <v>1606</v>
      </c>
      <c r="H434" s="22"/>
      <c r="I434" s="25"/>
      <c r="J434" s="104">
        <v>1</v>
      </c>
      <c r="K434" s="104">
        <v>1</v>
      </c>
      <c r="L434" s="104"/>
      <c r="M434" s="23" t="s">
        <v>2747</v>
      </c>
      <c r="N434" s="22">
        <v>6</v>
      </c>
      <c r="O434" s="22">
        <v>19</v>
      </c>
      <c r="P434" s="22"/>
      <c r="Q434" s="22"/>
      <c r="R434" s="33"/>
      <c r="S434" s="39" t="s">
        <v>2748</v>
      </c>
      <c r="T434" s="22">
        <v>5</v>
      </c>
      <c r="U434" s="22">
        <v>21</v>
      </c>
      <c r="V434" s="22"/>
      <c r="W434" s="22"/>
      <c r="X434" s="33"/>
      <c r="Y434" s="142">
        <v>0.57999999999999996</v>
      </c>
      <c r="Z434" s="22"/>
      <c r="AB434" s="19"/>
      <c r="AC434" s="19"/>
      <c r="AD434" s="19"/>
      <c r="AE434" s="19"/>
      <c r="AF434" s="19"/>
      <c r="AG434" s="19"/>
      <c r="AH434" s="19"/>
      <c r="AI434" s="19"/>
      <c r="AJ434" s="19"/>
    </row>
    <row r="435" spans="1:36" x14ac:dyDescent="0.3">
      <c r="A435" s="421">
        <v>430</v>
      </c>
      <c r="B435" s="48">
        <v>3066</v>
      </c>
      <c r="C435" s="42" t="s">
        <v>2318</v>
      </c>
      <c r="D435" s="91">
        <v>2016</v>
      </c>
      <c r="E435" s="20">
        <v>3</v>
      </c>
      <c r="F435" s="22" t="s">
        <v>1535</v>
      </c>
      <c r="G435" s="22" t="s">
        <v>1606</v>
      </c>
      <c r="H435" s="22"/>
      <c r="I435" s="25"/>
      <c r="J435" s="102">
        <v>2</v>
      </c>
      <c r="K435" s="177">
        <v>4</v>
      </c>
      <c r="L435" s="177"/>
      <c r="M435" s="39" t="s">
        <v>1513</v>
      </c>
      <c r="N435" s="22">
        <v>0</v>
      </c>
      <c r="O435" s="22">
        <v>20</v>
      </c>
      <c r="P435" s="22"/>
      <c r="Q435" s="22"/>
      <c r="R435" s="33"/>
      <c r="S435" s="23" t="s">
        <v>2713</v>
      </c>
      <c r="T435" s="22">
        <v>0</v>
      </c>
      <c r="U435" s="22">
        <v>22</v>
      </c>
      <c r="V435" s="22"/>
      <c r="W435" s="22"/>
      <c r="X435" s="33"/>
      <c r="Y435" s="192" t="s">
        <v>708</v>
      </c>
      <c r="Z435" s="22"/>
      <c r="AB435" s="19"/>
      <c r="AC435" s="19"/>
      <c r="AD435" s="19"/>
      <c r="AE435" s="19"/>
      <c r="AF435" s="19"/>
      <c r="AG435" s="19"/>
      <c r="AH435" s="19"/>
      <c r="AI435" s="19"/>
      <c r="AJ435" s="19"/>
    </row>
    <row r="436" spans="1:36" x14ac:dyDescent="0.3">
      <c r="A436" s="421">
        <v>431</v>
      </c>
      <c r="B436" s="48">
        <v>3066</v>
      </c>
      <c r="C436" s="42" t="s">
        <v>2318</v>
      </c>
      <c r="D436" s="91">
        <v>2016</v>
      </c>
      <c r="E436" s="20">
        <v>3</v>
      </c>
      <c r="F436" s="290" t="s">
        <v>725</v>
      </c>
      <c r="G436" s="22" t="s">
        <v>1606</v>
      </c>
      <c r="H436" s="225" t="s">
        <v>2757</v>
      </c>
      <c r="I436" s="22" t="s">
        <v>2758</v>
      </c>
      <c r="J436" s="102">
        <v>2</v>
      </c>
      <c r="K436" s="177">
        <v>3</v>
      </c>
      <c r="L436" s="177"/>
      <c r="M436" s="39" t="s">
        <v>1513</v>
      </c>
      <c r="N436" s="22" t="s">
        <v>2759</v>
      </c>
      <c r="O436" s="22">
        <v>20</v>
      </c>
      <c r="P436" s="22"/>
      <c r="Q436" s="22"/>
      <c r="R436" s="33"/>
      <c r="S436" s="23" t="s">
        <v>2713</v>
      </c>
      <c r="T436" s="22" t="s">
        <v>2760</v>
      </c>
      <c r="U436" s="22">
        <v>22</v>
      </c>
      <c r="V436" s="22"/>
      <c r="W436" s="22"/>
      <c r="X436" s="33"/>
      <c r="Y436" s="497">
        <v>0.219</v>
      </c>
      <c r="Z436" s="22"/>
      <c r="AB436" s="19"/>
      <c r="AC436" s="19"/>
      <c r="AD436" s="19"/>
      <c r="AE436" s="19"/>
      <c r="AF436" s="19"/>
      <c r="AG436" s="19"/>
      <c r="AH436" s="19"/>
      <c r="AI436" s="19"/>
      <c r="AJ436" s="19"/>
    </row>
    <row r="437" spans="1:36" x14ac:dyDescent="0.3">
      <c r="A437" s="421">
        <v>432</v>
      </c>
      <c r="B437" s="48">
        <v>3066</v>
      </c>
      <c r="C437" s="42" t="s">
        <v>2318</v>
      </c>
      <c r="D437" s="91">
        <v>2016</v>
      </c>
      <c r="E437" s="20">
        <v>3</v>
      </c>
      <c r="F437" s="290" t="s">
        <v>725</v>
      </c>
      <c r="G437" s="22" t="s">
        <v>1606</v>
      </c>
      <c r="H437" s="22" t="s">
        <v>2761</v>
      </c>
      <c r="I437" s="22" t="s">
        <v>2758</v>
      </c>
      <c r="J437" s="102">
        <v>2</v>
      </c>
      <c r="K437" s="177">
        <v>3</v>
      </c>
      <c r="L437" s="177"/>
      <c r="M437" s="39" t="s">
        <v>1513</v>
      </c>
      <c r="N437" s="22" t="s">
        <v>2762</v>
      </c>
      <c r="O437" s="22">
        <v>20</v>
      </c>
      <c r="P437" s="22"/>
      <c r="Q437" s="22"/>
      <c r="R437" s="33"/>
      <c r="S437" s="23" t="s">
        <v>2713</v>
      </c>
      <c r="T437" s="22" t="s">
        <v>2763</v>
      </c>
      <c r="U437" s="22">
        <v>22</v>
      </c>
      <c r="V437" s="22"/>
      <c r="W437" s="22"/>
      <c r="X437" s="33"/>
      <c r="Y437" s="497">
        <v>0.65100000000000002</v>
      </c>
      <c r="Z437" s="22"/>
      <c r="AB437" s="19"/>
      <c r="AC437" s="19"/>
      <c r="AD437" s="19"/>
      <c r="AE437" s="19"/>
      <c r="AF437" s="19"/>
      <c r="AG437" s="19"/>
      <c r="AH437" s="19"/>
      <c r="AI437" s="19"/>
      <c r="AJ437" s="19"/>
    </row>
    <row r="438" spans="1:36" x14ac:dyDescent="0.3">
      <c r="A438" s="421">
        <v>433</v>
      </c>
      <c r="B438" s="48">
        <v>3066</v>
      </c>
      <c r="C438" s="42" t="s">
        <v>2318</v>
      </c>
      <c r="D438" s="91">
        <v>2016</v>
      </c>
      <c r="E438" s="20">
        <v>3</v>
      </c>
      <c r="F438" s="290" t="s">
        <v>725</v>
      </c>
      <c r="G438" s="22" t="s">
        <v>1606</v>
      </c>
      <c r="H438" s="22" t="s">
        <v>2468</v>
      </c>
      <c r="I438" s="22" t="s">
        <v>2758</v>
      </c>
      <c r="J438" s="104">
        <v>2</v>
      </c>
      <c r="K438" s="104">
        <v>3</v>
      </c>
      <c r="L438" s="104"/>
      <c r="M438" s="23" t="s">
        <v>1513</v>
      </c>
      <c r="N438" s="22" t="s">
        <v>2764</v>
      </c>
      <c r="O438" s="22">
        <v>20</v>
      </c>
      <c r="P438" s="22"/>
      <c r="Q438" s="22"/>
      <c r="R438" s="33"/>
      <c r="S438" s="39" t="s">
        <v>2713</v>
      </c>
      <c r="T438" s="22" t="s">
        <v>2765</v>
      </c>
      <c r="U438" s="22">
        <v>22</v>
      </c>
      <c r="V438" s="22"/>
      <c r="W438" s="22"/>
      <c r="X438" s="33"/>
      <c r="Y438" s="497">
        <v>0.48899999999999999</v>
      </c>
      <c r="Z438" s="22"/>
      <c r="AB438" s="19"/>
      <c r="AC438" s="19"/>
      <c r="AD438" s="19"/>
      <c r="AE438" s="19"/>
      <c r="AF438" s="19"/>
      <c r="AG438" s="19"/>
      <c r="AH438" s="19"/>
      <c r="AI438" s="19"/>
      <c r="AJ438" s="19"/>
    </row>
    <row r="439" spans="1:36" x14ac:dyDescent="0.3">
      <c r="A439" s="421">
        <v>434</v>
      </c>
      <c r="B439" s="48">
        <v>3066</v>
      </c>
      <c r="C439" s="42" t="s">
        <v>2318</v>
      </c>
      <c r="D439" s="91">
        <v>2016</v>
      </c>
      <c r="E439" s="20">
        <v>3</v>
      </c>
      <c r="F439" s="290" t="s">
        <v>725</v>
      </c>
      <c r="G439" s="22" t="s">
        <v>1606</v>
      </c>
      <c r="H439" s="22" t="s">
        <v>1746</v>
      </c>
      <c r="I439" s="22" t="s">
        <v>2758</v>
      </c>
      <c r="J439" s="104">
        <v>2</v>
      </c>
      <c r="K439" s="104">
        <v>3</v>
      </c>
      <c r="L439" s="104"/>
      <c r="M439" s="23" t="s">
        <v>1513</v>
      </c>
      <c r="N439" s="22" t="s">
        <v>2766</v>
      </c>
      <c r="O439" s="22">
        <v>20</v>
      </c>
      <c r="P439" s="22"/>
      <c r="Q439" s="22"/>
      <c r="R439" s="33"/>
      <c r="S439" s="39" t="s">
        <v>2713</v>
      </c>
      <c r="T439" s="22" t="s">
        <v>2767</v>
      </c>
      <c r="U439" s="22">
        <v>22</v>
      </c>
      <c r="V439" s="22"/>
      <c r="W439" s="22"/>
      <c r="X439" s="33"/>
      <c r="Y439" s="497" t="s">
        <v>2768</v>
      </c>
      <c r="Z439" s="22"/>
      <c r="AB439" s="19"/>
      <c r="AC439" s="19"/>
      <c r="AD439" s="19"/>
      <c r="AE439" s="19"/>
      <c r="AF439" s="19"/>
      <c r="AG439" s="19"/>
      <c r="AH439" s="19"/>
      <c r="AI439" s="19"/>
      <c r="AJ439" s="19"/>
    </row>
    <row r="440" spans="1:36" x14ac:dyDescent="0.3">
      <c r="A440" s="421">
        <v>435</v>
      </c>
      <c r="B440" s="48">
        <v>3066</v>
      </c>
      <c r="C440" s="42" t="s">
        <v>2318</v>
      </c>
      <c r="D440" s="91">
        <v>2016</v>
      </c>
      <c r="E440" s="20">
        <v>3</v>
      </c>
      <c r="F440" s="290" t="s">
        <v>725</v>
      </c>
      <c r="G440" s="22" t="s">
        <v>1606</v>
      </c>
      <c r="H440" s="22" t="s">
        <v>2365</v>
      </c>
      <c r="I440" s="22" t="s">
        <v>2758</v>
      </c>
      <c r="J440" s="104">
        <v>2</v>
      </c>
      <c r="K440" s="104">
        <v>3</v>
      </c>
      <c r="L440" s="104"/>
      <c r="M440" s="23" t="s">
        <v>1513</v>
      </c>
      <c r="N440" s="22" t="s">
        <v>2766</v>
      </c>
      <c r="O440" s="22">
        <v>20</v>
      </c>
      <c r="P440" s="22"/>
      <c r="Q440" s="22"/>
      <c r="R440" s="33"/>
      <c r="S440" s="39" t="s">
        <v>2713</v>
      </c>
      <c r="T440" s="22" t="s">
        <v>2767</v>
      </c>
      <c r="U440" s="22">
        <v>22</v>
      </c>
      <c r="V440" s="22"/>
      <c r="W440" s="22"/>
      <c r="X440" s="33"/>
      <c r="Y440" s="497" t="s">
        <v>2768</v>
      </c>
      <c r="Z440" s="22"/>
      <c r="AB440" s="19"/>
      <c r="AC440" s="19"/>
      <c r="AD440" s="19"/>
      <c r="AE440" s="19"/>
      <c r="AF440" s="19"/>
      <c r="AG440" s="19"/>
      <c r="AH440" s="19"/>
      <c r="AI440" s="19"/>
      <c r="AJ440" s="19"/>
    </row>
    <row r="441" spans="1:36" x14ac:dyDescent="0.3">
      <c r="A441" s="421">
        <v>436</v>
      </c>
      <c r="B441" s="48">
        <v>3066</v>
      </c>
      <c r="C441" s="42" t="s">
        <v>2318</v>
      </c>
      <c r="D441" s="91">
        <v>2016</v>
      </c>
      <c r="E441" s="20">
        <v>3</v>
      </c>
      <c r="F441" s="22" t="s">
        <v>2769</v>
      </c>
      <c r="G441" s="22" t="s">
        <v>1606</v>
      </c>
      <c r="H441" s="22"/>
      <c r="I441" s="25"/>
      <c r="J441" s="102">
        <v>2</v>
      </c>
      <c r="K441" s="177">
        <v>3</v>
      </c>
      <c r="L441" s="177"/>
      <c r="M441" s="39" t="s">
        <v>1513</v>
      </c>
      <c r="N441" s="22">
        <v>0</v>
      </c>
      <c r="O441" s="22">
        <v>20</v>
      </c>
      <c r="P441" s="22"/>
      <c r="Q441" s="22"/>
      <c r="R441" s="33"/>
      <c r="S441" s="39" t="s">
        <v>2713</v>
      </c>
      <c r="T441" s="22">
        <v>0</v>
      </c>
      <c r="U441" s="22">
        <v>22</v>
      </c>
      <c r="V441" s="22"/>
      <c r="W441" s="22"/>
      <c r="X441" s="33"/>
      <c r="Y441" s="192" t="s">
        <v>812</v>
      </c>
      <c r="Z441" s="22"/>
      <c r="AB441" s="19"/>
      <c r="AC441" s="19"/>
      <c r="AD441" s="19"/>
      <c r="AE441" s="19"/>
      <c r="AF441" s="19"/>
      <c r="AG441" s="19"/>
      <c r="AH441" s="19"/>
      <c r="AI441" s="19"/>
      <c r="AJ441" s="19"/>
    </row>
    <row r="442" spans="1:36" x14ac:dyDescent="0.3">
      <c r="A442" s="421">
        <v>437</v>
      </c>
      <c r="B442" s="48">
        <v>3066</v>
      </c>
      <c r="C442" s="42" t="s">
        <v>2318</v>
      </c>
      <c r="D442" s="91">
        <v>2016</v>
      </c>
      <c r="E442" s="20">
        <v>3</v>
      </c>
      <c r="F442" s="22" t="s">
        <v>2770</v>
      </c>
      <c r="G442" s="22" t="s">
        <v>1606</v>
      </c>
      <c r="H442" s="22"/>
      <c r="I442" s="25"/>
      <c r="J442" s="104">
        <v>2</v>
      </c>
      <c r="K442" s="104">
        <v>3</v>
      </c>
      <c r="L442" s="104"/>
      <c r="M442" s="23" t="s">
        <v>1513</v>
      </c>
      <c r="N442" s="22">
        <v>0</v>
      </c>
      <c r="O442" s="22">
        <v>20</v>
      </c>
      <c r="P442" s="22"/>
      <c r="Q442" s="22"/>
      <c r="R442" s="33"/>
      <c r="S442" s="39" t="s">
        <v>2713</v>
      </c>
      <c r="T442" s="22">
        <v>0</v>
      </c>
      <c r="U442" s="22">
        <v>22</v>
      </c>
      <c r="V442" s="22"/>
      <c r="W442" s="22"/>
      <c r="X442" s="33"/>
      <c r="Y442" s="192" t="s">
        <v>812</v>
      </c>
      <c r="Z442" s="22"/>
      <c r="AB442" s="19"/>
      <c r="AC442" s="19"/>
      <c r="AD442" s="19"/>
      <c r="AE442" s="19"/>
      <c r="AF442" s="19"/>
      <c r="AG442" s="19"/>
      <c r="AH442" s="19"/>
      <c r="AI442" s="19"/>
      <c r="AJ442" s="19"/>
    </row>
    <row r="443" spans="1:36" ht="17.25" thickBot="1" x14ac:dyDescent="0.35">
      <c r="A443" s="421">
        <v>438</v>
      </c>
      <c r="B443" s="64">
        <v>3066</v>
      </c>
      <c r="C443" s="161" t="s">
        <v>2318</v>
      </c>
      <c r="D443" s="94">
        <v>2016</v>
      </c>
      <c r="E443" s="62">
        <v>3</v>
      </c>
      <c r="F443" s="65" t="s">
        <v>2771</v>
      </c>
      <c r="G443" s="65" t="s">
        <v>1606</v>
      </c>
      <c r="H443" s="65" t="s">
        <v>2772</v>
      </c>
      <c r="I443" s="65" t="s">
        <v>2773</v>
      </c>
      <c r="J443" s="87">
        <v>2</v>
      </c>
      <c r="K443" s="87">
        <v>1</v>
      </c>
      <c r="L443" s="87"/>
      <c r="M443" s="66" t="s">
        <v>1513</v>
      </c>
      <c r="N443" s="65">
        <v>3</v>
      </c>
      <c r="O443" s="65">
        <v>20</v>
      </c>
      <c r="P443" s="65"/>
      <c r="Q443" s="65"/>
      <c r="R443" s="67"/>
      <c r="S443" s="49" t="s">
        <v>2713</v>
      </c>
      <c r="T443" s="65">
        <v>2</v>
      </c>
      <c r="U443" s="65">
        <v>22</v>
      </c>
      <c r="V443" s="65"/>
      <c r="W443" s="65"/>
      <c r="X443" s="67"/>
      <c r="Y443" s="114">
        <v>0.55500000000000005</v>
      </c>
      <c r="Z443" s="65"/>
      <c r="AB443" s="19"/>
      <c r="AC443" s="19"/>
      <c r="AD443" s="19"/>
      <c r="AE443" s="19"/>
      <c r="AF443" s="19"/>
      <c r="AG443" s="19"/>
      <c r="AH443" s="19"/>
      <c r="AI443" s="19"/>
      <c r="AJ443" s="19"/>
    </row>
    <row r="444" spans="1:36" x14ac:dyDescent="0.3">
      <c r="A444" s="421">
        <v>439</v>
      </c>
      <c r="B444" s="48">
        <v>3066</v>
      </c>
      <c r="C444" s="42" t="s">
        <v>2318</v>
      </c>
      <c r="D444" s="91">
        <v>2016</v>
      </c>
      <c r="E444" s="20">
        <v>3</v>
      </c>
      <c r="F444" s="22" t="s">
        <v>2771</v>
      </c>
      <c r="G444" s="22" t="s">
        <v>1606</v>
      </c>
      <c r="H444" s="22" t="s">
        <v>2774</v>
      </c>
      <c r="I444" s="22"/>
      <c r="J444" s="85">
        <v>2</v>
      </c>
      <c r="K444" s="85">
        <v>1</v>
      </c>
      <c r="L444" s="85"/>
      <c r="M444" s="17" t="s">
        <v>1513</v>
      </c>
      <c r="N444" s="16">
        <v>3</v>
      </c>
      <c r="O444" s="16">
        <v>20</v>
      </c>
      <c r="P444" s="16"/>
      <c r="Q444" s="16"/>
      <c r="R444" s="18"/>
      <c r="S444" s="39" t="s">
        <v>2713</v>
      </c>
      <c r="T444" s="22">
        <v>1</v>
      </c>
      <c r="U444" s="22">
        <v>22</v>
      </c>
      <c r="V444" s="22"/>
      <c r="W444" s="22"/>
      <c r="X444" s="33"/>
      <c r="Y444" s="112">
        <v>0.249</v>
      </c>
      <c r="Z444" s="22"/>
      <c r="AB444" s="19"/>
      <c r="AC444" s="19"/>
      <c r="AD444" s="19"/>
      <c r="AE444" s="19"/>
      <c r="AF444" s="19"/>
      <c r="AG444" s="19"/>
      <c r="AH444" s="19"/>
      <c r="AI444" s="19"/>
      <c r="AJ444" s="19"/>
    </row>
    <row r="445" spans="1:36" x14ac:dyDescent="0.3">
      <c r="A445" s="421">
        <v>440</v>
      </c>
      <c r="B445" s="48">
        <v>3066</v>
      </c>
      <c r="C445" s="42" t="s">
        <v>2318</v>
      </c>
      <c r="D445" s="91">
        <v>2016</v>
      </c>
      <c r="E445" s="20">
        <v>3</v>
      </c>
      <c r="F445" s="22" t="s">
        <v>2771</v>
      </c>
      <c r="G445" s="22" t="s">
        <v>1606</v>
      </c>
      <c r="H445" s="22" t="s">
        <v>2468</v>
      </c>
      <c r="I445" s="22" t="s">
        <v>1545</v>
      </c>
      <c r="J445" s="85">
        <v>2</v>
      </c>
      <c r="K445" s="85">
        <v>1</v>
      </c>
      <c r="L445" s="85"/>
      <c r="M445" s="23" t="s">
        <v>1513</v>
      </c>
      <c r="N445" s="22">
        <v>1</v>
      </c>
      <c r="O445" s="22">
        <v>20</v>
      </c>
      <c r="P445" s="22"/>
      <c r="Q445" s="22"/>
      <c r="R445" s="33"/>
      <c r="S445" s="39" t="s">
        <v>2713</v>
      </c>
      <c r="T445" s="22">
        <v>3</v>
      </c>
      <c r="U445" s="22">
        <v>22</v>
      </c>
      <c r="V445" s="22"/>
      <c r="W445" s="22"/>
      <c r="X445" s="33"/>
      <c r="Y445" s="112">
        <v>0.94499999999999995</v>
      </c>
      <c r="Z445" s="22"/>
      <c r="AB445" s="19"/>
      <c r="AC445" s="19"/>
      <c r="AD445" s="19"/>
      <c r="AE445" s="19"/>
      <c r="AF445" s="19"/>
      <c r="AG445" s="19"/>
      <c r="AH445" s="19"/>
      <c r="AI445" s="19"/>
      <c r="AJ445" s="19"/>
    </row>
    <row r="446" spans="1:36" x14ac:dyDescent="0.3">
      <c r="A446" s="421">
        <v>441</v>
      </c>
      <c r="B446" s="48">
        <v>3066</v>
      </c>
      <c r="C446" s="42" t="s">
        <v>2318</v>
      </c>
      <c r="D446" s="91">
        <v>2016</v>
      </c>
      <c r="E446" s="20">
        <v>3</v>
      </c>
      <c r="F446" s="22" t="s">
        <v>2771</v>
      </c>
      <c r="G446" s="22" t="s">
        <v>1606</v>
      </c>
      <c r="H446" s="22" t="s">
        <v>1746</v>
      </c>
      <c r="I446" s="22" t="s">
        <v>1544</v>
      </c>
      <c r="J446" s="85">
        <v>2</v>
      </c>
      <c r="K446" s="85">
        <v>1</v>
      </c>
      <c r="L446" s="85"/>
      <c r="M446" s="23" t="s">
        <v>1513</v>
      </c>
      <c r="N446" s="22">
        <v>0</v>
      </c>
      <c r="O446" s="22">
        <v>20</v>
      </c>
      <c r="P446" s="22"/>
      <c r="Q446" s="22"/>
      <c r="R446" s="33"/>
      <c r="S446" s="39" t="s">
        <v>2713</v>
      </c>
      <c r="T446" s="193">
        <v>0</v>
      </c>
      <c r="U446" s="22">
        <v>22</v>
      </c>
      <c r="V446" s="193"/>
      <c r="W446" s="22"/>
      <c r="X446" s="33"/>
      <c r="Y446" s="112" t="s">
        <v>2768</v>
      </c>
      <c r="Z446" s="22"/>
      <c r="AB446" s="19"/>
      <c r="AC446" s="19"/>
      <c r="AD446" s="19"/>
      <c r="AE446" s="19"/>
      <c r="AF446" s="19"/>
      <c r="AG446" s="19"/>
      <c r="AH446" s="19"/>
      <c r="AI446" s="19"/>
      <c r="AJ446" s="19"/>
    </row>
    <row r="447" spans="1:36" x14ac:dyDescent="0.3">
      <c r="A447" s="421">
        <v>442</v>
      </c>
      <c r="B447" s="48">
        <v>3066</v>
      </c>
      <c r="C447" s="42" t="s">
        <v>2318</v>
      </c>
      <c r="D447" s="91">
        <v>2016</v>
      </c>
      <c r="E447" s="20">
        <v>3</v>
      </c>
      <c r="F447" s="21" t="s">
        <v>2771</v>
      </c>
      <c r="G447" s="21" t="s">
        <v>1606</v>
      </c>
      <c r="H447" s="21" t="s">
        <v>2365</v>
      </c>
      <c r="I447" s="47" t="s">
        <v>2532</v>
      </c>
      <c r="J447" s="126">
        <v>2</v>
      </c>
      <c r="K447" s="104">
        <v>1</v>
      </c>
      <c r="L447" s="104"/>
      <c r="M447" s="23" t="s">
        <v>1513</v>
      </c>
      <c r="N447" s="22">
        <v>0</v>
      </c>
      <c r="O447" s="22">
        <v>20</v>
      </c>
      <c r="P447" s="22"/>
      <c r="Q447" s="22"/>
      <c r="R447" s="33"/>
      <c r="S447" s="23" t="s">
        <v>2713</v>
      </c>
      <c r="T447" s="22">
        <v>1</v>
      </c>
      <c r="U447" s="22">
        <v>22</v>
      </c>
      <c r="V447" s="22"/>
      <c r="W447" s="22"/>
      <c r="X447" s="33"/>
      <c r="Y447" s="112">
        <v>0.33500000000000002</v>
      </c>
      <c r="Z447" s="22"/>
      <c r="AB447" s="19"/>
      <c r="AC447" s="19"/>
      <c r="AD447" s="19"/>
      <c r="AE447" s="19"/>
      <c r="AF447" s="19"/>
      <c r="AG447" s="19"/>
      <c r="AH447" s="19"/>
      <c r="AI447" s="19"/>
      <c r="AJ447" s="19"/>
    </row>
    <row r="448" spans="1:36" x14ac:dyDescent="0.3">
      <c r="A448" s="421">
        <v>443</v>
      </c>
      <c r="B448" s="48">
        <v>3066</v>
      </c>
      <c r="C448" s="42" t="s">
        <v>2318</v>
      </c>
      <c r="D448" s="91">
        <v>2016</v>
      </c>
      <c r="E448" s="20">
        <v>3</v>
      </c>
      <c r="F448" s="524" t="s">
        <v>2775</v>
      </c>
      <c r="G448" s="21" t="s">
        <v>1606</v>
      </c>
      <c r="H448" s="21" t="s">
        <v>2776</v>
      </c>
      <c r="I448" s="47"/>
      <c r="J448" s="126">
        <v>2</v>
      </c>
      <c r="K448" s="104"/>
      <c r="L448" s="104">
        <v>0</v>
      </c>
      <c r="M448" s="23" t="s">
        <v>1513</v>
      </c>
      <c r="N448" s="21">
        <v>1</v>
      </c>
      <c r="O448" s="21">
        <v>20</v>
      </c>
      <c r="P448" s="21"/>
      <c r="Q448" s="21"/>
      <c r="R448" s="24"/>
      <c r="S448" s="23" t="s">
        <v>2713</v>
      </c>
      <c r="T448" s="21">
        <v>2</v>
      </c>
      <c r="U448" s="21">
        <v>22</v>
      </c>
      <c r="V448" s="21"/>
      <c r="W448" s="21"/>
      <c r="X448" s="24"/>
      <c r="Y448" s="497">
        <v>0.60699999999999998</v>
      </c>
      <c r="Z448" s="21"/>
      <c r="AB448" s="19"/>
      <c r="AC448" s="19"/>
      <c r="AD448" s="19"/>
      <c r="AE448" s="19"/>
      <c r="AF448" s="19"/>
      <c r="AG448" s="19"/>
      <c r="AH448" s="19"/>
      <c r="AI448" s="19"/>
      <c r="AJ448" s="19"/>
    </row>
    <row r="449" spans="1:36" ht="17.25" thickBot="1" x14ac:dyDescent="0.35">
      <c r="A449" s="421">
        <v>444</v>
      </c>
      <c r="B449" s="64">
        <v>3066</v>
      </c>
      <c r="C449" s="161" t="s">
        <v>2318</v>
      </c>
      <c r="D449" s="94">
        <v>2016</v>
      </c>
      <c r="E449" s="62">
        <v>3</v>
      </c>
      <c r="F449" s="525" t="s">
        <v>2777</v>
      </c>
      <c r="G449" s="29" t="s">
        <v>1606</v>
      </c>
      <c r="H449" s="29" t="s">
        <v>2774</v>
      </c>
      <c r="I449" s="53"/>
      <c r="J449" s="157">
        <v>2</v>
      </c>
      <c r="K449" s="232"/>
      <c r="L449" s="232">
        <v>0</v>
      </c>
      <c r="M449" s="66" t="s">
        <v>1513</v>
      </c>
      <c r="N449" s="29">
        <v>5</v>
      </c>
      <c r="O449" s="29">
        <v>20</v>
      </c>
      <c r="P449" s="29"/>
      <c r="Q449" s="29"/>
      <c r="R449" s="30"/>
      <c r="S449" s="66" t="s">
        <v>2713</v>
      </c>
      <c r="T449" s="29">
        <v>11</v>
      </c>
      <c r="U449" s="29">
        <v>22</v>
      </c>
      <c r="V449" s="29"/>
      <c r="W449" s="29"/>
      <c r="X449" s="30"/>
      <c r="Y449" s="497">
        <v>9.6000000000000002E-2</v>
      </c>
      <c r="Z449" s="29"/>
      <c r="AB449" s="19"/>
      <c r="AC449" s="19"/>
      <c r="AD449" s="19"/>
      <c r="AE449" s="19"/>
      <c r="AF449" s="19"/>
      <c r="AG449" s="19"/>
      <c r="AH449" s="19"/>
      <c r="AI449" s="19"/>
      <c r="AJ449" s="19"/>
    </row>
    <row r="450" spans="1:36" x14ac:dyDescent="0.3">
      <c r="A450" s="421">
        <v>445</v>
      </c>
      <c r="B450" s="48">
        <v>3066</v>
      </c>
      <c r="C450" s="42" t="s">
        <v>2318</v>
      </c>
      <c r="D450" s="91">
        <v>2016</v>
      </c>
      <c r="E450" s="20">
        <v>3</v>
      </c>
      <c r="F450" s="514" t="s">
        <v>2777</v>
      </c>
      <c r="G450" s="22" t="s">
        <v>1606</v>
      </c>
      <c r="H450" s="22" t="s">
        <v>2468</v>
      </c>
      <c r="I450" s="25"/>
      <c r="J450" s="104">
        <v>2</v>
      </c>
      <c r="K450" s="104"/>
      <c r="L450" s="104">
        <v>0</v>
      </c>
      <c r="M450" s="23" t="s">
        <v>1513</v>
      </c>
      <c r="N450" s="22">
        <v>0</v>
      </c>
      <c r="O450" s="22">
        <v>20</v>
      </c>
      <c r="P450" s="22"/>
      <c r="Q450" s="22"/>
      <c r="R450" s="33"/>
      <c r="S450" s="39" t="s">
        <v>2713</v>
      </c>
      <c r="T450" s="22">
        <v>1</v>
      </c>
      <c r="U450" s="22">
        <v>22</v>
      </c>
      <c r="V450" s="22"/>
      <c r="W450" s="22"/>
      <c r="X450" s="33"/>
      <c r="Y450" s="497">
        <v>0.33500000000000002</v>
      </c>
      <c r="Z450" s="22"/>
      <c r="AB450" s="19"/>
      <c r="AC450" s="19"/>
      <c r="AD450" s="19"/>
      <c r="AE450" s="19"/>
      <c r="AF450" s="19"/>
      <c r="AG450" s="19"/>
      <c r="AH450" s="19"/>
      <c r="AI450" s="19"/>
      <c r="AJ450" s="19"/>
    </row>
    <row r="451" spans="1:36" x14ac:dyDescent="0.3">
      <c r="A451" s="421">
        <v>446</v>
      </c>
      <c r="B451" s="48">
        <v>3066</v>
      </c>
      <c r="C451" s="42" t="s">
        <v>2318</v>
      </c>
      <c r="D451" s="91">
        <v>2016</v>
      </c>
      <c r="E451" s="20">
        <v>3</v>
      </c>
      <c r="F451" s="514" t="s">
        <v>2777</v>
      </c>
      <c r="G451" s="22" t="s">
        <v>1606</v>
      </c>
      <c r="H451" s="22" t="s">
        <v>1746</v>
      </c>
      <c r="I451" s="25"/>
      <c r="J451" s="104">
        <v>2</v>
      </c>
      <c r="K451" s="104"/>
      <c r="L451" s="104">
        <v>0</v>
      </c>
      <c r="M451" s="23" t="s">
        <v>1513</v>
      </c>
      <c r="N451" s="22">
        <v>1</v>
      </c>
      <c r="O451" s="22">
        <v>20</v>
      </c>
      <c r="P451" s="22"/>
      <c r="Q451" s="22"/>
      <c r="R451" s="33"/>
      <c r="S451" s="39" t="s">
        <v>2713</v>
      </c>
      <c r="T451" s="22">
        <v>0</v>
      </c>
      <c r="U451" s="22">
        <v>22</v>
      </c>
      <c r="V451" s="22"/>
      <c r="W451" s="22"/>
      <c r="X451" s="33"/>
      <c r="Y451" s="497">
        <v>0.28799999999999998</v>
      </c>
      <c r="Z451" s="22"/>
      <c r="AB451" s="19"/>
      <c r="AC451" s="19"/>
      <c r="AD451" s="19"/>
      <c r="AE451" s="19"/>
      <c r="AF451" s="19"/>
      <c r="AG451" s="19"/>
      <c r="AH451" s="19"/>
      <c r="AI451" s="19"/>
      <c r="AJ451" s="19"/>
    </row>
    <row r="452" spans="1:36" x14ac:dyDescent="0.3">
      <c r="A452" s="421">
        <v>447</v>
      </c>
      <c r="B452" s="48">
        <v>3066</v>
      </c>
      <c r="C452" s="42" t="s">
        <v>2318</v>
      </c>
      <c r="D452" s="91">
        <v>2016</v>
      </c>
      <c r="E452" s="20">
        <v>3</v>
      </c>
      <c r="F452" s="514" t="s">
        <v>2777</v>
      </c>
      <c r="G452" s="22" t="s">
        <v>1606</v>
      </c>
      <c r="H452" s="22" t="s">
        <v>2365</v>
      </c>
      <c r="I452" s="25"/>
      <c r="J452" s="104">
        <v>2</v>
      </c>
      <c r="K452" s="104"/>
      <c r="L452" s="104">
        <v>0</v>
      </c>
      <c r="M452" s="23" t="s">
        <v>1513</v>
      </c>
      <c r="N452" s="22">
        <v>0</v>
      </c>
      <c r="O452" s="22">
        <v>20</v>
      </c>
      <c r="P452" s="22"/>
      <c r="Q452" s="22"/>
      <c r="R452" s="33"/>
      <c r="S452" s="39" t="s">
        <v>2713</v>
      </c>
      <c r="T452" s="22">
        <v>0</v>
      </c>
      <c r="U452" s="22">
        <v>22</v>
      </c>
      <c r="V452" s="22"/>
      <c r="W452" s="22"/>
      <c r="X452" s="33"/>
      <c r="Y452" s="497" t="s">
        <v>2768</v>
      </c>
      <c r="Z452" s="22"/>
      <c r="AB452" s="19"/>
      <c r="AC452" s="19"/>
      <c r="AD452" s="19"/>
      <c r="AE452" s="19"/>
      <c r="AF452" s="19"/>
      <c r="AG452" s="19"/>
      <c r="AH452" s="19"/>
      <c r="AI452" s="19"/>
      <c r="AJ452" s="19"/>
    </row>
    <row r="453" spans="1:36" ht="17.25" thickBot="1" x14ac:dyDescent="0.35">
      <c r="A453" s="421">
        <v>448</v>
      </c>
      <c r="B453" s="64">
        <v>2241</v>
      </c>
      <c r="C453" s="161" t="s">
        <v>2778</v>
      </c>
      <c r="D453" s="94">
        <v>2015</v>
      </c>
      <c r="E453" s="62">
        <v>4</v>
      </c>
      <c r="F453" s="526" t="s">
        <v>2779</v>
      </c>
      <c r="G453" s="65"/>
      <c r="H453" s="65"/>
      <c r="I453" s="86" t="s">
        <v>2780</v>
      </c>
      <c r="J453" s="232">
        <v>1</v>
      </c>
      <c r="K453" s="232">
        <v>1</v>
      </c>
      <c r="L453" s="232"/>
      <c r="M453" s="66" t="s">
        <v>2576</v>
      </c>
      <c r="N453" s="65">
        <v>0</v>
      </c>
      <c r="O453" s="65">
        <v>12</v>
      </c>
      <c r="P453" s="65"/>
      <c r="Q453" s="65"/>
      <c r="R453" s="67"/>
      <c r="S453" s="49" t="s">
        <v>2781</v>
      </c>
      <c r="T453" s="65">
        <v>3</v>
      </c>
      <c r="U453" s="65">
        <v>13</v>
      </c>
      <c r="V453" s="65"/>
      <c r="W453" s="65"/>
      <c r="X453" s="67"/>
      <c r="Y453" s="143"/>
      <c r="Z453" s="65"/>
      <c r="AB453" s="19"/>
      <c r="AC453" s="19"/>
      <c r="AD453" s="19"/>
      <c r="AE453" s="19"/>
      <c r="AF453" s="19"/>
      <c r="AG453" s="19"/>
      <c r="AH453" s="19"/>
      <c r="AI453" s="19"/>
      <c r="AJ453" s="19"/>
    </row>
    <row r="454" spans="1:36" x14ac:dyDescent="0.3">
      <c r="A454" s="421">
        <v>449</v>
      </c>
      <c r="B454" s="48">
        <v>2241</v>
      </c>
      <c r="C454" s="42" t="s">
        <v>2105</v>
      </c>
      <c r="D454" s="91">
        <v>2015</v>
      </c>
      <c r="E454" s="20">
        <v>4</v>
      </c>
      <c r="F454" s="514" t="s">
        <v>2782</v>
      </c>
      <c r="G454" s="22" t="s">
        <v>1606</v>
      </c>
      <c r="H454" s="22"/>
      <c r="I454" s="25" t="s">
        <v>2780</v>
      </c>
      <c r="J454" s="104">
        <v>1</v>
      </c>
      <c r="K454" s="104">
        <v>1</v>
      </c>
      <c r="L454" s="104"/>
      <c r="M454" s="23" t="s">
        <v>2576</v>
      </c>
      <c r="N454" s="22">
        <v>0</v>
      </c>
      <c r="O454" s="22">
        <v>12</v>
      </c>
      <c r="P454" s="22"/>
      <c r="Q454" s="22"/>
      <c r="R454" s="33"/>
      <c r="S454" s="39" t="s">
        <v>2781</v>
      </c>
      <c r="T454" s="22">
        <v>0</v>
      </c>
      <c r="U454" s="22">
        <v>13</v>
      </c>
      <c r="V454" s="22"/>
      <c r="W454" s="22"/>
      <c r="X454" s="33"/>
      <c r="Y454" s="142" t="s">
        <v>812</v>
      </c>
      <c r="Z454" s="22"/>
      <c r="AB454" s="19"/>
      <c r="AC454" s="19"/>
      <c r="AD454" s="19"/>
      <c r="AE454" s="19"/>
      <c r="AF454" s="19"/>
      <c r="AG454" s="19"/>
      <c r="AH454" s="19"/>
      <c r="AI454" s="19"/>
      <c r="AJ454" s="19"/>
    </row>
    <row r="455" spans="1:36" x14ac:dyDescent="0.3">
      <c r="A455" s="421">
        <v>450</v>
      </c>
      <c r="B455" s="48">
        <v>2241</v>
      </c>
      <c r="C455" s="42" t="s">
        <v>2105</v>
      </c>
      <c r="D455" s="91">
        <v>2015</v>
      </c>
      <c r="E455" s="20">
        <v>4</v>
      </c>
      <c r="F455" s="514" t="s">
        <v>2783</v>
      </c>
      <c r="G455" s="22" t="s">
        <v>1606</v>
      </c>
      <c r="H455" s="22"/>
      <c r="I455" s="498" t="s">
        <v>117</v>
      </c>
      <c r="J455" s="104">
        <v>1</v>
      </c>
      <c r="K455" s="104">
        <v>1</v>
      </c>
      <c r="L455" s="104"/>
      <c r="M455" s="23" t="s">
        <v>2576</v>
      </c>
      <c r="N455" s="22">
        <v>0</v>
      </c>
      <c r="O455" s="22">
        <v>18</v>
      </c>
      <c r="P455" s="22"/>
      <c r="Q455" s="22"/>
      <c r="R455" s="33"/>
      <c r="S455" s="39" t="s">
        <v>2784</v>
      </c>
      <c r="T455" s="22">
        <v>0</v>
      </c>
      <c r="U455" s="22">
        <v>17</v>
      </c>
      <c r="V455" s="22"/>
      <c r="W455" s="22"/>
      <c r="X455" s="33"/>
      <c r="Y455" s="142"/>
      <c r="Z455" s="22"/>
      <c r="AB455" s="19"/>
      <c r="AC455" s="19"/>
      <c r="AD455" s="19"/>
      <c r="AE455" s="19"/>
      <c r="AF455" s="19"/>
      <c r="AG455" s="19"/>
      <c r="AH455" s="19"/>
      <c r="AI455" s="19"/>
      <c r="AJ455" s="19"/>
    </row>
    <row r="456" spans="1:36" x14ac:dyDescent="0.3">
      <c r="A456" s="421">
        <v>451</v>
      </c>
      <c r="B456" s="48">
        <v>2241</v>
      </c>
      <c r="C456" s="42" t="s">
        <v>2105</v>
      </c>
      <c r="D456" s="91">
        <v>2015</v>
      </c>
      <c r="E456" s="20">
        <v>4</v>
      </c>
      <c r="F456" s="514" t="s">
        <v>2785</v>
      </c>
      <c r="G456" s="22" t="s">
        <v>1606</v>
      </c>
      <c r="H456" s="22"/>
      <c r="I456" s="25" t="s">
        <v>2780</v>
      </c>
      <c r="J456" s="104" t="s">
        <v>708</v>
      </c>
      <c r="K456" s="104"/>
      <c r="L456" s="104">
        <v>0</v>
      </c>
      <c r="M456" s="23" t="s">
        <v>2576</v>
      </c>
      <c r="N456" s="22">
        <v>0</v>
      </c>
      <c r="O456" s="22">
        <v>12</v>
      </c>
      <c r="P456" s="22"/>
      <c r="Q456" s="22"/>
      <c r="R456" s="33"/>
      <c r="S456" s="39" t="s">
        <v>2781</v>
      </c>
      <c r="T456" s="22">
        <v>2</v>
      </c>
      <c r="U456" s="22">
        <v>13</v>
      </c>
      <c r="V456" s="22"/>
      <c r="W456" s="22"/>
      <c r="X456" s="33"/>
      <c r="Y456" s="142" t="s">
        <v>812</v>
      </c>
      <c r="Z456" s="22"/>
      <c r="AB456" s="19"/>
      <c r="AC456" s="19"/>
      <c r="AD456" s="19"/>
      <c r="AE456" s="19"/>
      <c r="AF456" s="19"/>
      <c r="AG456" s="19"/>
      <c r="AH456" s="19"/>
      <c r="AI456" s="19"/>
      <c r="AJ456" s="19"/>
    </row>
    <row r="457" spans="1:36" ht="17.25" thickBot="1" x14ac:dyDescent="0.35">
      <c r="A457" s="421">
        <v>452</v>
      </c>
      <c r="B457" s="64">
        <v>2241</v>
      </c>
      <c r="C457" s="161" t="s">
        <v>2105</v>
      </c>
      <c r="D457" s="94">
        <v>2015</v>
      </c>
      <c r="E457" s="62">
        <v>4</v>
      </c>
      <c r="F457" s="526" t="s">
        <v>2786</v>
      </c>
      <c r="G457" s="29" t="s">
        <v>1606</v>
      </c>
      <c r="H457" s="65"/>
      <c r="I457" s="86" t="s">
        <v>2780</v>
      </c>
      <c r="J457" s="232" t="s">
        <v>708</v>
      </c>
      <c r="K457" s="232"/>
      <c r="L457" s="232">
        <v>0</v>
      </c>
      <c r="M457" s="66" t="s">
        <v>2576</v>
      </c>
      <c r="N457" s="65">
        <v>0</v>
      </c>
      <c r="O457" s="65">
        <v>12</v>
      </c>
      <c r="P457" s="65"/>
      <c r="Q457" s="65"/>
      <c r="R457" s="67"/>
      <c r="S457" s="49" t="s">
        <v>2781</v>
      </c>
      <c r="T457" s="65">
        <v>1</v>
      </c>
      <c r="U457" s="65">
        <v>13</v>
      </c>
      <c r="V457" s="65"/>
      <c r="W457" s="65"/>
      <c r="X457" s="67"/>
      <c r="Y457" s="143" t="s">
        <v>812</v>
      </c>
      <c r="Z457" s="65"/>
      <c r="AB457" s="19"/>
      <c r="AC457" s="19"/>
      <c r="AD457" s="19"/>
      <c r="AE457" s="19"/>
      <c r="AF457" s="19"/>
      <c r="AG457" s="19"/>
      <c r="AH457" s="19"/>
      <c r="AI457" s="19"/>
      <c r="AJ457" s="19"/>
    </row>
    <row r="458" spans="1:36" x14ac:dyDescent="0.3">
      <c r="A458" s="421">
        <v>453</v>
      </c>
      <c r="B458" s="48">
        <v>2241</v>
      </c>
      <c r="C458" s="42" t="s">
        <v>2105</v>
      </c>
      <c r="D458" s="91">
        <v>2015</v>
      </c>
      <c r="E458" s="20">
        <v>4</v>
      </c>
      <c r="F458" s="514" t="s">
        <v>2782</v>
      </c>
      <c r="G458" s="22" t="s">
        <v>1606</v>
      </c>
      <c r="H458" s="22"/>
      <c r="I458" s="498" t="s">
        <v>117</v>
      </c>
      <c r="J458" s="104">
        <v>1</v>
      </c>
      <c r="K458" s="104">
        <v>1</v>
      </c>
      <c r="L458" s="104"/>
      <c r="M458" s="23" t="s">
        <v>2576</v>
      </c>
      <c r="N458" s="22">
        <v>0</v>
      </c>
      <c r="O458" s="22">
        <v>18</v>
      </c>
      <c r="P458" s="22"/>
      <c r="Q458" s="22"/>
      <c r="R458" s="33"/>
      <c r="S458" s="39" t="s">
        <v>2784</v>
      </c>
      <c r="T458" s="22">
        <v>0</v>
      </c>
      <c r="U458" s="22">
        <v>17</v>
      </c>
      <c r="V458" s="22"/>
      <c r="W458" s="22"/>
      <c r="X458" s="33"/>
      <c r="Y458" s="142" t="s">
        <v>812</v>
      </c>
      <c r="Z458" s="22"/>
      <c r="AB458" s="19"/>
      <c r="AC458" s="19"/>
      <c r="AD458" s="19"/>
      <c r="AE458" s="19"/>
      <c r="AF458" s="19"/>
      <c r="AG458" s="19"/>
      <c r="AH458" s="19"/>
      <c r="AI458" s="19"/>
      <c r="AJ458" s="19"/>
    </row>
    <row r="459" spans="1:36" x14ac:dyDescent="0.3">
      <c r="A459" s="421">
        <v>454</v>
      </c>
      <c r="B459" s="48">
        <v>2241</v>
      </c>
      <c r="C459" s="42" t="s">
        <v>2105</v>
      </c>
      <c r="D459" s="91">
        <v>2015</v>
      </c>
      <c r="E459" s="20">
        <v>4</v>
      </c>
      <c r="F459" s="514" t="s">
        <v>2785</v>
      </c>
      <c r="G459" s="22" t="s">
        <v>1606</v>
      </c>
      <c r="H459" s="22"/>
      <c r="I459" s="498" t="s">
        <v>117</v>
      </c>
      <c r="J459" s="104" t="s">
        <v>708</v>
      </c>
      <c r="K459" s="104"/>
      <c r="L459" s="104">
        <v>0</v>
      </c>
      <c r="M459" s="23" t="s">
        <v>2576</v>
      </c>
      <c r="N459" s="22">
        <v>0</v>
      </c>
      <c r="O459" s="22">
        <v>18</v>
      </c>
      <c r="P459" s="22"/>
      <c r="Q459" s="22"/>
      <c r="R459" s="33"/>
      <c r="S459" s="39" t="s">
        <v>2784</v>
      </c>
      <c r="T459" s="22">
        <v>0</v>
      </c>
      <c r="U459" s="22">
        <v>17</v>
      </c>
      <c r="V459" s="22"/>
      <c r="W459" s="22"/>
      <c r="X459" s="33"/>
      <c r="Y459" s="142" t="s">
        <v>812</v>
      </c>
      <c r="Z459" s="22"/>
      <c r="AB459" s="19"/>
      <c r="AC459" s="19"/>
      <c r="AD459" s="19"/>
      <c r="AE459" s="19"/>
      <c r="AF459" s="19"/>
      <c r="AG459" s="19"/>
      <c r="AH459" s="19"/>
      <c r="AI459" s="19"/>
      <c r="AJ459" s="19"/>
    </row>
    <row r="460" spans="1:36" x14ac:dyDescent="0.3">
      <c r="A460" s="421">
        <v>455</v>
      </c>
      <c r="B460" s="48">
        <v>2241</v>
      </c>
      <c r="C460" s="42" t="s">
        <v>2105</v>
      </c>
      <c r="D460" s="91">
        <v>2015</v>
      </c>
      <c r="E460" s="20">
        <v>4</v>
      </c>
      <c r="F460" s="514" t="s">
        <v>2786</v>
      </c>
      <c r="G460" s="22" t="s">
        <v>1606</v>
      </c>
      <c r="H460" s="22"/>
      <c r="I460" s="498" t="s">
        <v>117</v>
      </c>
      <c r="J460" s="104" t="s">
        <v>708</v>
      </c>
      <c r="K460" s="104"/>
      <c r="L460" s="104">
        <v>0</v>
      </c>
      <c r="M460" s="23" t="s">
        <v>2576</v>
      </c>
      <c r="N460" s="22">
        <v>0</v>
      </c>
      <c r="O460" s="22">
        <v>18</v>
      </c>
      <c r="P460" s="22"/>
      <c r="Q460" s="22"/>
      <c r="R460" s="33"/>
      <c r="S460" s="39" t="s">
        <v>2784</v>
      </c>
      <c r="T460" s="22">
        <v>0</v>
      </c>
      <c r="U460" s="22">
        <v>17</v>
      </c>
      <c r="V460" s="22"/>
      <c r="W460" s="22"/>
      <c r="X460" s="33"/>
      <c r="Y460" s="142" t="s">
        <v>812</v>
      </c>
      <c r="Z460" s="22"/>
      <c r="AB460" s="19"/>
      <c r="AC460" s="19"/>
      <c r="AD460" s="19"/>
      <c r="AE460" s="19"/>
      <c r="AF460" s="19"/>
      <c r="AG460" s="19"/>
      <c r="AH460" s="19"/>
      <c r="AI460" s="19"/>
      <c r="AJ460" s="19"/>
    </row>
    <row r="461" spans="1:36" x14ac:dyDescent="0.3">
      <c r="A461" s="421">
        <v>456</v>
      </c>
      <c r="B461" s="48">
        <v>2241</v>
      </c>
      <c r="C461" s="42" t="s">
        <v>2105</v>
      </c>
      <c r="D461" s="91">
        <v>2015</v>
      </c>
      <c r="E461" s="20">
        <v>4</v>
      </c>
      <c r="F461" s="514" t="s">
        <v>2787</v>
      </c>
      <c r="G461" s="22" t="s">
        <v>1606</v>
      </c>
      <c r="H461" s="22"/>
      <c r="I461" s="25" t="s">
        <v>2780</v>
      </c>
      <c r="J461" s="104">
        <v>2</v>
      </c>
      <c r="K461" s="104">
        <v>0</v>
      </c>
      <c r="L461" s="104"/>
      <c r="M461" s="23" t="s">
        <v>2576</v>
      </c>
      <c r="N461" s="22">
        <v>0</v>
      </c>
      <c r="O461" s="22">
        <v>12</v>
      </c>
      <c r="P461" s="22"/>
      <c r="Q461" s="22"/>
      <c r="R461" s="33"/>
      <c r="S461" s="39" t="s">
        <v>2781</v>
      </c>
      <c r="T461" s="22">
        <v>0</v>
      </c>
      <c r="U461" s="22">
        <v>13</v>
      </c>
      <c r="V461" s="22"/>
      <c r="W461" s="22"/>
      <c r="X461" s="33"/>
      <c r="Y461" s="142" t="s">
        <v>812</v>
      </c>
      <c r="Z461" s="22"/>
      <c r="AB461" s="19"/>
      <c r="AC461" s="19"/>
      <c r="AD461" s="19"/>
      <c r="AE461" s="19"/>
      <c r="AF461" s="19"/>
      <c r="AG461" s="19"/>
      <c r="AH461" s="19"/>
      <c r="AI461" s="19"/>
      <c r="AJ461" s="19"/>
    </row>
    <row r="462" spans="1:36" x14ac:dyDescent="0.3">
      <c r="A462" s="421">
        <v>457</v>
      </c>
      <c r="B462" s="48">
        <v>2241</v>
      </c>
      <c r="C462" s="42" t="s">
        <v>2105</v>
      </c>
      <c r="D462" s="91">
        <v>2015</v>
      </c>
      <c r="E462" s="20">
        <v>4</v>
      </c>
      <c r="F462" s="514" t="s">
        <v>2787</v>
      </c>
      <c r="G462" s="22" t="s">
        <v>1606</v>
      </c>
      <c r="H462" s="22"/>
      <c r="I462" s="498" t="s">
        <v>117</v>
      </c>
      <c r="J462" s="104">
        <v>2</v>
      </c>
      <c r="K462" s="104">
        <v>0</v>
      </c>
      <c r="L462" s="104"/>
      <c r="M462" s="23" t="s">
        <v>2576</v>
      </c>
      <c r="N462" s="22">
        <v>0</v>
      </c>
      <c r="O462" s="22">
        <v>18</v>
      </c>
      <c r="P462" s="22"/>
      <c r="Q462" s="22"/>
      <c r="R462" s="33"/>
      <c r="S462" s="39" t="s">
        <v>2784</v>
      </c>
      <c r="T462" s="22">
        <v>0</v>
      </c>
      <c r="U462" s="22">
        <v>17</v>
      </c>
      <c r="V462" s="22"/>
      <c r="W462" s="22"/>
      <c r="X462" s="33"/>
      <c r="Y462" s="142" t="s">
        <v>812</v>
      </c>
      <c r="Z462" s="22"/>
      <c r="AB462" s="19"/>
      <c r="AC462" s="19"/>
      <c r="AD462" s="19"/>
      <c r="AE462" s="19"/>
      <c r="AF462" s="19"/>
      <c r="AG462" s="19"/>
      <c r="AH462" s="19"/>
      <c r="AI462" s="19"/>
      <c r="AJ462" s="19"/>
    </row>
    <row r="463" spans="1:36" x14ac:dyDescent="0.3">
      <c r="A463" s="421">
        <v>458</v>
      </c>
      <c r="B463" s="48">
        <v>4556</v>
      </c>
      <c r="C463" s="90" t="s">
        <v>2581</v>
      </c>
      <c r="D463" s="90">
        <v>2006</v>
      </c>
      <c r="E463" s="20">
        <v>3</v>
      </c>
      <c r="F463" s="514" t="s">
        <v>2788</v>
      </c>
      <c r="G463" s="22" t="s">
        <v>2504</v>
      </c>
      <c r="H463" s="22"/>
      <c r="I463" s="22"/>
      <c r="J463" s="85">
        <v>1</v>
      </c>
      <c r="K463" s="85">
        <v>1</v>
      </c>
      <c r="L463" s="85"/>
      <c r="M463" s="23" t="s">
        <v>2583</v>
      </c>
      <c r="N463" s="22">
        <v>0</v>
      </c>
      <c r="O463" s="22">
        <v>10</v>
      </c>
      <c r="P463" s="22"/>
      <c r="Q463" s="22"/>
      <c r="R463" s="33"/>
      <c r="S463" s="39" t="s">
        <v>2584</v>
      </c>
      <c r="T463" s="22">
        <v>0</v>
      </c>
      <c r="U463" s="22">
        <v>10</v>
      </c>
      <c r="V463" s="22"/>
      <c r="W463" s="22"/>
      <c r="X463" s="33"/>
      <c r="Y463" s="142" t="s">
        <v>812</v>
      </c>
      <c r="Z463" s="22"/>
    </row>
    <row r="464" spans="1:36" x14ac:dyDescent="0.3">
      <c r="A464" s="421">
        <v>459</v>
      </c>
      <c r="B464" s="48">
        <v>1924</v>
      </c>
      <c r="C464" s="42" t="s">
        <v>2095</v>
      </c>
      <c r="D464" s="91">
        <v>2015</v>
      </c>
      <c r="E464" s="20">
        <v>4</v>
      </c>
      <c r="F464" s="514" t="s">
        <v>2680</v>
      </c>
      <c r="G464" s="22" t="s">
        <v>1606</v>
      </c>
      <c r="H464" s="22"/>
      <c r="I464" s="25"/>
      <c r="J464" s="493">
        <v>1</v>
      </c>
      <c r="K464" s="493">
        <v>4</v>
      </c>
      <c r="L464" s="104"/>
      <c r="M464" s="23" t="s">
        <v>2536</v>
      </c>
      <c r="N464" s="22">
        <v>3</v>
      </c>
      <c r="O464" s="22">
        <v>14</v>
      </c>
      <c r="P464" s="22"/>
      <c r="Q464" s="22"/>
      <c r="R464" s="33"/>
      <c r="S464" s="39" t="s">
        <v>2537</v>
      </c>
      <c r="T464" s="22">
        <v>2</v>
      </c>
      <c r="U464" s="22">
        <v>11</v>
      </c>
      <c r="V464" s="22"/>
      <c r="W464" s="22"/>
      <c r="X464" s="33"/>
      <c r="Y464" s="142" t="s">
        <v>812</v>
      </c>
      <c r="Z464" s="22"/>
      <c r="AB464" s="19"/>
      <c r="AC464" s="19"/>
      <c r="AD464" s="19"/>
      <c r="AE464" s="19"/>
      <c r="AF464" s="19"/>
      <c r="AG464" s="19"/>
      <c r="AH464" s="19"/>
      <c r="AI464" s="19"/>
      <c r="AJ464" s="19"/>
    </row>
    <row r="465" spans="1:36" x14ac:dyDescent="0.3">
      <c r="A465" s="421">
        <v>460</v>
      </c>
      <c r="B465" s="48">
        <v>4556</v>
      </c>
      <c r="C465" s="90" t="s">
        <v>2581</v>
      </c>
      <c r="D465" s="90">
        <v>2006</v>
      </c>
      <c r="E465" s="20">
        <v>3</v>
      </c>
      <c r="F465" s="514" t="s">
        <v>2789</v>
      </c>
      <c r="G465" s="22" t="s">
        <v>2504</v>
      </c>
      <c r="H465" s="22"/>
      <c r="I465" s="22"/>
      <c r="J465" s="85" t="s">
        <v>708</v>
      </c>
      <c r="K465" s="85"/>
      <c r="L465" s="85">
        <v>0</v>
      </c>
      <c r="M465" s="23" t="s">
        <v>2583</v>
      </c>
      <c r="N465" s="22">
        <v>0</v>
      </c>
      <c r="O465" s="22">
        <v>10</v>
      </c>
      <c r="P465" s="22"/>
      <c r="Q465" s="22"/>
      <c r="R465" s="33"/>
      <c r="S465" s="39" t="s">
        <v>2584</v>
      </c>
      <c r="T465" s="22">
        <v>0</v>
      </c>
      <c r="U465" s="22">
        <v>10</v>
      </c>
      <c r="V465" s="22"/>
      <c r="W465" s="22"/>
      <c r="X465" s="33"/>
      <c r="Y465" s="142" t="s">
        <v>812</v>
      </c>
      <c r="Z465" s="22"/>
    </row>
    <row r="466" spans="1:36" x14ac:dyDescent="0.3">
      <c r="A466" s="421">
        <v>461</v>
      </c>
      <c r="B466" s="48">
        <v>4556</v>
      </c>
      <c r="C466" s="90" t="s">
        <v>2581</v>
      </c>
      <c r="D466" s="90">
        <v>2006</v>
      </c>
      <c r="E466" s="20">
        <v>3</v>
      </c>
      <c r="F466" s="514" t="s">
        <v>2790</v>
      </c>
      <c r="G466" s="22" t="s">
        <v>2504</v>
      </c>
      <c r="H466" s="22"/>
      <c r="I466" s="22"/>
      <c r="J466" s="85" t="s">
        <v>708</v>
      </c>
      <c r="K466" s="85"/>
      <c r="L466" s="85">
        <v>0</v>
      </c>
      <c r="M466" s="23" t="s">
        <v>2583</v>
      </c>
      <c r="N466" s="22">
        <v>0</v>
      </c>
      <c r="O466" s="22">
        <v>10</v>
      </c>
      <c r="P466" s="22"/>
      <c r="Q466" s="22"/>
      <c r="R466" s="33"/>
      <c r="S466" s="39" t="s">
        <v>2584</v>
      </c>
      <c r="T466" s="22">
        <v>0</v>
      </c>
      <c r="U466" s="22">
        <v>10</v>
      </c>
      <c r="V466" s="22"/>
      <c r="W466" s="22"/>
      <c r="X466" s="33"/>
      <c r="Y466" s="142" t="s">
        <v>812</v>
      </c>
      <c r="Z466" s="22"/>
    </row>
    <row r="467" spans="1:36" x14ac:dyDescent="0.3">
      <c r="A467" s="421">
        <v>462</v>
      </c>
      <c r="B467" s="48">
        <v>4556</v>
      </c>
      <c r="C467" s="90" t="s">
        <v>2581</v>
      </c>
      <c r="D467" s="90">
        <v>2006</v>
      </c>
      <c r="E467" s="20">
        <v>3</v>
      </c>
      <c r="F467" s="103" t="s">
        <v>2791</v>
      </c>
      <c r="G467" s="22" t="s">
        <v>2504</v>
      </c>
      <c r="H467" s="22"/>
      <c r="I467" s="22"/>
      <c r="J467" s="85">
        <v>2</v>
      </c>
      <c r="K467" s="85">
        <v>3</v>
      </c>
      <c r="L467" s="85"/>
      <c r="M467" s="23" t="s">
        <v>2583</v>
      </c>
      <c r="N467" s="22">
        <v>0</v>
      </c>
      <c r="O467" s="22">
        <v>10</v>
      </c>
      <c r="P467" s="22"/>
      <c r="Q467" s="22"/>
      <c r="R467" s="33"/>
      <c r="S467" s="39" t="s">
        <v>2584</v>
      </c>
      <c r="T467" s="22">
        <v>0</v>
      </c>
      <c r="U467" s="22">
        <v>10</v>
      </c>
      <c r="V467" s="22"/>
      <c r="W467" s="22"/>
      <c r="X467" s="33"/>
      <c r="Y467" s="142" t="s">
        <v>812</v>
      </c>
      <c r="Z467" s="22"/>
    </row>
    <row r="468" spans="1:36" x14ac:dyDescent="0.3">
      <c r="A468" s="421">
        <v>463</v>
      </c>
      <c r="B468" s="55">
        <v>4556</v>
      </c>
      <c r="C468" s="500" t="s">
        <v>2251</v>
      </c>
      <c r="D468" s="500">
        <v>2006</v>
      </c>
      <c r="E468" s="43">
        <v>3</v>
      </c>
      <c r="F468" s="44" t="s">
        <v>2792</v>
      </c>
      <c r="G468" s="44" t="s">
        <v>2504</v>
      </c>
      <c r="H468" s="22" t="s">
        <v>997</v>
      </c>
      <c r="I468" s="44"/>
      <c r="J468" s="469">
        <v>2</v>
      </c>
      <c r="K468" s="469">
        <v>1</v>
      </c>
      <c r="L468" s="469"/>
      <c r="M468" s="69" t="s">
        <v>2583</v>
      </c>
      <c r="N468" s="44">
        <v>1</v>
      </c>
      <c r="O468" s="44">
        <v>10</v>
      </c>
      <c r="P468" s="44"/>
      <c r="Q468" s="44"/>
      <c r="R468" s="70"/>
      <c r="S468" s="46" t="s">
        <v>2584</v>
      </c>
      <c r="T468" s="44">
        <v>5</v>
      </c>
      <c r="U468" s="44">
        <v>10</v>
      </c>
      <c r="V468" s="44"/>
      <c r="W468" s="44"/>
      <c r="X468" s="70"/>
      <c r="Y468" s="196" t="s">
        <v>812</v>
      </c>
      <c r="Z468" s="44"/>
    </row>
    <row r="469" spans="1:36" ht="17.25" thickBot="1" x14ac:dyDescent="0.35">
      <c r="A469" s="421">
        <v>464</v>
      </c>
      <c r="B469" s="418">
        <v>4556</v>
      </c>
      <c r="C469" s="88" t="s">
        <v>2581</v>
      </c>
      <c r="D469" s="88">
        <v>2006</v>
      </c>
      <c r="E469" s="52">
        <v>3</v>
      </c>
      <c r="F469" s="29" t="s">
        <v>2616</v>
      </c>
      <c r="G469" s="29" t="s">
        <v>2504</v>
      </c>
      <c r="H469" s="29" t="s">
        <v>997</v>
      </c>
      <c r="I469" s="29"/>
      <c r="J469" s="52">
        <v>2</v>
      </c>
      <c r="K469" s="52">
        <v>1</v>
      </c>
      <c r="L469" s="52"/>
      <c r="M469" s="29" t="s">
        <v>2583</v>
      </c>
      <c r="N469" s="29">
        <v>0</v>
      </c>
      <c r="O469" s="29">
        <v>10</v>
      </c>
      <c r="P469" s="29"/>
      <c r="Q469" s="29"/>
      <c r="R469" s="29"/>
      <c r="S469" s="29" t="s">
        <v>2584</v>
      </c>
      <c r="T469" s="29">
        <v>1</v>
      </c>
      <c r="U469" s="29">
        <v>10</v>
      </c>
      <c r="V469" s="29"/>
      <c r="W469" s="29"/>
      <c r="X469" s="29"/>
      <c r="Y469" s="199" t="s">
        <v>812</v>
      </c>
      <c r="Z469" s="29"/>
    </row>
    <row r="470" spans="1:36" x14ac:dyDescent="0.3">
      <c r="A470" s="421">
        <v>465</v>
      </c>
      <c r="B470" s="48">
        <v>4556</v>
      </c>
      <c r="C470" s="90" t="s">
        <v>2251</v>
      </c>
      <c r="D470" s="90">
        <v>2006</v>
      </c>
      <c r="E470" s="20">
        <v>3</v>
      </c>
      <c r="F470" s="22" t="s">
        <v>2793</v>
      </c>
      <c r="G470" s="22" t="s">
        <v>2504</v>
      </c>
      <c r="H470" s="22"/>
      <c r="I470" s="22"/>
      <c r="J470" s="85">
        <v>2</v>
      </c>
      <c r="K470" s="490">
        <v>2</v>
      </c>
      <c r="L470" s="85"/>
      <c r="M470" s="23" t="s">
        <v>2583</v>
      </c>
      <c r="N470" s="22">
        <v>0</v>
      </c>
      <c r="O470" s="22">
        <v>10</v>
      </c>
      <c r="P470" s="22"/>
      <c r="Q470" s="22"/>
      <c r="R470" s="33"/>
      <c r="S470" s="39" t="s">
        <v>2584</v>
      </c>
      <c r="T470" s="22">
        <v>4</v>
      </c>
      <c r="U470" s="22">
        <v>10</v>
      </c>
      <c r="V470" s="22"/>
      <c r="W470" s="22"/>
      <c r="X470" s="33"/>
      <c r="Y470" s="142" t="s">
        <v>812</v>
      </c>
      <c r="Z470" s="22"/>
    </row>
    <row r="471" spans="1:36" x14ac:dyDescent="0.3">
      <c r="A471" s="421">
        <v>466</v>
      </c>
      <c r="B471" s="48">
        <v>2521</v>
      </c>
      <c r="C471" s="90" t="s">
        <v>1938</v>
      </c>
      <c r="D471" s="91">
        <v>2018</v>
      </c>
      <c r="E471" s="20">
        <v>6</v>
      </c>
      <c r="F471" s="22" t="s">
        <v>2714</v>
      </c>
      <c r="G471" s="22" t="s">
        <v>1606</v>
      </c>
      <c r="H471" s="22"/>
      <c r="I471" s="22"/>
      <c r="J471" s="85">
        <v>1</v>
      </c>
      <c r="K471" s="85">
        <v>1</v>
      </c>
      <c r="L471" s="85"/>
      <c r="M471" s="23" t="s">
        <v>2794</v>
      </c>
      <c r="N471" s="22">
        <v>2</v>
      </c>
      <c r="O471" s="22">
        <v>46</v>
      </c>
      <c r="P471" s="22"/>
      <c r="Q471" s="92"/>
      <c r="R471" s="33" t="s">
        <v>2795</v>
      </c>
      <c r="S471" s="39" t="s">
        <v>2796</v>
      </c>
      <c r="T471" s="22">
        <v>4</v>
      </c>
      <c r="U471" s="22">
        <v>44</v>
      </c>
      <c r="V471" s="22"/>
      <c r="W471" s="22"/>
      <c r="X471" s="33"/>
      <c r="Y471" s="142">
        <v>0.43</v>
      </c>
      <c r="Z471" s="22" t="s">
        <v>2797</v>
      </c>
      <c r="AB471" s="19"/>
      <c r="AC471" s="19"/>
      <c r="AD471" s="19"/>
      <c r="AE471" s="19"/>
      <c r="AF471" s="19"/>
      <c r="AG471" s="19"/>
      <c r="AH471" s="19"/>
      <c r="AI471" s="19"/>
      <c r="AJ471" s="19"/>
    </row>
    <row r="472" spans="1:36" x14ac:dyDescent="0.3">
      <c r="A472" s="421">
        <v>467</v>
      </c>
      <c r="B472" s="77">
        <v>813</v>
      </c>
      <c r="C472" s="125" t="s">
        <v>2007</v>
      </c>
      <c r="D472" s="91">
        <v>2016</v>
      </c>
      <c r="E472" s="20">
        <v>5</v>
      </c>
      <c r="F472" s="22" t="s">
        <v>2798</v>
      </c>
      <c r="G472" s="22" t="s">
        <v>1606</v>
      </c>
      <c r="H472" s="22"/>
      <c r="I472" s="247"/>
      <c r="J472" s="104">
        <v>2</v>
      </c>
      <c r="K472" s="104">
        <v>3</v>
      </c>
      <c r="L472" s="104"/>
      <c r="M472" s="23" t="s">
        <v>1513</v>
      </c>
      <c r="N472" s="501">
        <v>1</v>
      </c>
      <c r="O472" s="22">
        <v>55</v>
      </c>
      <c r="P472" s="22"/>
      <c r="Q472" s="22"/>
      <c r="R472" s="33"/>
      <c r="S472" s="39" t="s">
        <v>2598</v>
      </c>
      <c r="T472" s="290">
        <v>0</v>
      </c>
      <c r="U472" s="22">
        <v>47</v>
      </c>
      <c r="V472" s="22"/>
      <c r="W472" s="22"/>
      <c r="X472" s="33"/>
      <c r="Y472" s="481"/>
      <c r="Z472" s="22"/>
      <c r="AB472" s="19"/>
      <c r="AC472" s="19"/>
      <c r="AD472" s="19"/>
      <c r="AE472" s="19"/>
      <c r="AF472" s="19"/>
      <c r="AG472" s="19"/>
      <c r="AH472" s="19"/>
      <c r="AI472" s="19"/>
      <c r="AJ472" s="19"/>
    </row>
    <row r="473" spans="1:36" x14ac:dyDescent="0.3">
      <c r="A473" s="421">
        <v>468</v>
      </c>
      <c r="B473" s="77">
        <v>813</v>
      </c>
      <c r="C473" s="125" t="s">
        <v>2007</v>
      </c>
      <c r="D473" s="91">
        <v>2016</v>
      </c>
      <c r="E473" s="20">
        <v>5</v>
      </c>
      <c r="F473" s="22" t="s">
        <v>2799</v>
      </c>
      <c r="G473" s="22" t="s">
        <v>1606</v>
      </c>
      <c r="H473" s="22"/>
      <c r="I473" s="247"/>
      <c r="J473" s="104">
        <v>2</v>
      </c>
      <c r="K473" s="104">
        <v>3</v>
      </c>
      <c r="L473" s="104"/>
      <c r="M473" s="23" t="s">
        <v>1513</v>
      </c>
      <c r="N473" s="501">
        <v>1</v>
      </c>
      <c r="O473" s="22">
        <v>55</v>
      </c>
      <c r="P473" s="22"/>
      <c r="Q473" s="22"/>
      <c r="R473" s="33"/>
      <c r="S473" s="39" t="s">
        <v>2598</v>
      </c>
      <c r="T473" s="290">
        <v>0</v>
      </c>
      <c r="U473" s="22">
        <v>47</v>
      </c>
      <c r="V473" s="22"/>
      <c r="W473" s="22"/>
      <c r="X473" s="33"/>
      <c r="Y473" s="481"/>
      <c r="Z473" s="22"/>
      <c r="AB473" s="19"/>
      <c r="AC473" s="19"/>
      <c r="AD473" s="19"/>
      <c r="AE473" s="19"/>
      <c r="AF473" s="19"/>
      <c r="AG473" s="19"/>
      <c r="AH473" s="19"/>
      <c r="AI473" s="19"/>
      <c r="AJ473" s="19"/>
    </row>
    <row r="474" spans="1:36" x14ac:dyDescent="0.3">
      <c r="A474" s="421">
        <v>469</v>
      </c>
      <c r="B474" s="77">
        <v>813</v>
      </c>
      <c r="C474" s="125" t="s">
        <v>2007</v>
      </c>
      <c r="D474" s="91">
        <v>2016</v>
      </c>
      <c r="E474" s="20">
        <v>5</v>
      </c>
      <c r="F474" s="22" t="s">
        <v>2800</v>
      </c>
      <c r="G474" s="22" t="s">
        <v>1606</v>
      </c>
      <c r="H474" s="22"/>
      <c r="I474" s="247"/>
      <c r="J474" s="104">
        <v>2</v>
      </c>
      <c r="K474" s="104">
        <v>3</v>
      </c>
      <c r="L474" s="104"/>
      <c r="M474" s="23" t="s">
        <v>1513</v>
      </c>
      <c r="N474" s="290">
        <v>0</v>
      </c>
      <c r="O474" s="22">
        <v>55</v>
      </c>
      <c r="P474" s="22"/>
      <c r="Q474" s="22"/>
      <c r="R474" s="33"/>
      <c r="S474" s="39" t="s">
        <v>2598</v>
      </c>
      <c r="T474" s="502">
        <v>2</v>
      </c>
      <c r="U474" s="22">
        <v>47</v>
      </c>
      <c r="V474" s="22"/>
      <c r="W474" s="22"/>
      <c r="X474" s="33"/>
      <c r="Y474" s="481"/>
      <c r="Z474" s="22"/>
      <c r="AB474" s="19"/>
      <c r="AC474" s="19"/>
      <c r="AD474" s="19"/>
      <c r="AE474" s="19"/>
      <c r="AF474" s="19"/>
      <c r="AG474" s="19"/>
      <c r="AH474" s="19"/>
      <c r="AI474" s="19"/>
      <c r="AJ474" s="19"/>
    </row>
    <row r="475" spans="1:36" ht="17.25" thickBot="1" x14ac:dyDescent="0.35">
      <c r="A475" s="421">
        <v>470</v>
      </c>
      <c r="B475" s="156">
        <v>813</v>
      </c>
      <c r="C475" s="169" t="s">
        <v>2007</v>
      </c>
      <c r="D475" s="94">
        <v>2016</v>
      </c>
      <c r="E475" s="62">
        <v>5</v>
      </c>
      <c r="F475" s="515" t="s">
        <v>2801</v>
      </c>
      <c r="G475" s="515" t="s">
        <v>1606</v>
      </c>
      <c r="H475" s="515"/>
      <c r="I475" s="516"/>
      <c r="J475" s="517">
        <v>2</v>
      </c>
      <c r="K475" s="517" t="s">
        <v>708</v>
      </c>
      <c r="L475" s="517">
        <v>0</v>
      </c>
      <c r="M475" s="518" t="s">
        <v>1513</v>
      </c>
      <c r="N475" s="515">
        <v>4</v>
      </c>
      <c r="O475" s="515">
        <v>55</v>
      </c>
      <c r="P475" s="515" t="s">
        <v>2802</v>
      </c>
      <c r="Q475" s="515"/>
      <c r="R475" s="519"/>
      <c r="S475" s="520" t="s">
        <v>2598</v>
      </c>
      <c r="T475" s="515">
        <v>5</v>
      </c>
      <c r="U475" s="515">
        <v>47</v>
      </c>
      <c r="V475" s="65" t="s">
        <v>2803</v>
      </c>
      <c r="W475" s="65"/>
      <c r="X475" s="67"/>
      <c r="Y475" s="503">
        <v>0.72909999999999997</v>
      </c>
      <c r="Z475" s="65"/>
      <c r="AB475" s="19"/>
      <c r="AC475" s="19"/>
      <c r="AD475" s="19"/>
      <c r="AE475" s="19"/>
      <c r="AF475" s="19"/>
      <c r="AG475" s="19"/>
      <c r="AH475" s="19"/>
      <c r="AI475" s="19"/>
      <c r="AJ475" s="19"/>
    </row>
    <row r="476" spans="1:36" x14ac:dyDescent="0.3">
      <c r="A476" s="421">
        <v>471</v>
      </c>
      <c r="B476" s="77">
        <v>813</v>
      </c>
      <c r="C476" s="125" t="s">
        <v>2007</v>
      </c>
      <c r="D476" s="91">
        <v>2016</v>
      </c>
      <c r="E476" s="20">
        <v>5</v>
      </c>
      <c r="F476" s="22" t="s">
        <v>2804</v>
      </c>
      <c r="G476" s="22" t="s">
        <v>1606</v>
      </c>
      <c r="H476" s="22"/>
      <c r="I476" s="247" t="s">
        <v>2805</v>
      </c>
      <c r="J476" s="104">
        <v>2</v>
      </c>
      <c r="K476" s="104">
        <v>4</v>
      </c>
      <c r="L476" s="104"/>
      <c r="M476" s="23" t="s">
        <v>1513</v>
      </c>
      <c r="N476" s="290">
        <v>1</v>
      </c>
      <c r="O476" s="22">
        <v>55</v>
      </c>
      <c r="P476" s="22"/>
      <c r="Q476" s="22"/>
      <c r="R476" s="33"/>
      <c r="S476" s="39" t="s">
        <v>2598</v>
      </c>
      <c r="T476" s="290">
        <v>0</v>
      </c>
      <c r="U476" s="22">
        <v>47</v>
      </c>
      <c r="V476" s="22"/>
      <c r="W476" s="22"/>
      <c r="X476" s="33"/>
      <c r="Y476" s="481">
        <v>1</v>
      </c>
      <c r="Z476" s="22"/>
      <c r="AB476" s="19"/>
      <c r="AC476" s="19"/>
      <c r="AD476" s="19"/>
      <c r="AE476" s="19"/>
      <c r="AF476" s="19"/>
      <c r="AG476" s="19"/>
      <c r="AH476" s="19"/>
      <c r="AI476" s="19"/>
      <c r="AJ476" s="19"/>
    </row>
    <row r="477" spans="1:36" x14ac:dyDescent="0.3">
      <c r="A477" s="421">
        <v>472</v>
      </c>
      <c r="B477" s="77">
        <v>813</v>
      </c>
      <c r="C477" s="125" t="s">
        <v>2007</v>
      </c>
      <c r="D477" s="91">
        <v>2016</v>
      </c>
      <c r="E477" s="20">
        <v>5</v>
      </c>
      <c r="F477" s="176" t="s">
        <v>2806</v>
      </c>
      <c r="G477" s="22" t="s">
        <v>1606</v>
      </c>
      <c r="H477" s="22"/>
      <c r="I477" s="25"/>
      <c r="J477" s="104" t="s">
        <v>708</v>
      </c>
      <c r="K477" s="104" t="s">
        <v>708</v>
      </c>
      <c r="L477" s="104">
        <v>0</v>
      </c>
      <c r="M477" s="23" t="s">
        <v>1513</v>
      </c>
      <c r="N477" s="22">
        <v>13</v>
      </c>
      <c r="O477" s="22">
        <v>55</v>
      </c>
      <c r="P477" s="22"/>
      <c r="Q477" s="22"/>
      <c r="R477" s="33"/>
      <c r="S477" s="39" t="s">
        <v>2598</v>
      </c>
      <c r="T477" s="22">
        <v>18</v>
      </c>
      <c r="U477" s="22">
        <v>47</v>
      </c>
      <c r="V477" s="22"/>
      <c r="W477" s="22"/>
      <c r="X477" s="33"/>
      <c r="Y477" s="192" t="s">
        <v>2807</v>
      </c>
      <c r="Z477" s="22"/>
      <c r="AB477" s="19"/>
      <c r="AC477" s="19"/>
      <c r="AD477" s="19"/>
      <c r="AE477" s="19"/>
      <c r="AF477" s="19"/>
      <c r="AG477" s="19"/>
      <c r="AH477" s="19"/>
      <c r="AI477" s="19"/>
      <c r="AJ477" s="19"/>
    </row>
    <row r="478" spans="1:36" x14ac:dyDescent="0.3">
      <c r="A478" s="421">
        <v>473</v>
      </c>
      <c r="B478" s="77">
        <v>813</v>
      </c>
      <c r="C478" s="125" t="s">
        <v>2007</v>
      </c>
      <c r="D478" s="91">
        <v>2016</v>
      </c>
      <c r="E478" s="20">
        <v>5</v>
      </c>
      <c r="F478" s="22" t="s">
        <v>2808</v>
      </c>
      <c r="G478" s="22" t="s">
        <v>1606</v>
      </c>
      <c r="H478" s="22"/>
      <c r="I478" s="247"/>
      <c r="J478" s="104">
        <v>1</v>
      </c>
      <c r="K478" s="104">
        <v>4</v>
      </c>
      <c r="L478" s="104"/>
      <c r="M478" s="23" t="s">
        <v>1513</v>
      </c>
      <c r="N478" s="472">
        <v>2</v>
      </c>
      <c r="O478" s="22">
        <v>55</v>
      </c>
      <c r="P478" s="22"/>
      <c r="Q478" s="22"/>
      <c r="R478" s="33"/>
      <c r="S478" s="39" t="s">
        <v>2598</v>
      </c>
      <c r="T478" s="472">
        <v>7</v>
      </c>
      <c r="U478" s="22">
        <v>47</v>
      </c>
      <c r="V478" s="22"/>
      <c r="W478" s="22"/>
      <c r="X478" s="33"/>
      <c r="Y478" s="481">
        <v>7.6700000000000004E-2</v>
      </c>
      <c r="Z478" s="22"/>
      <c r="AB478" s="19"/>
      <c r="AC478" s="19"/>
      <c r="AD478" s="19"/>
      <c r="AE478" s="19"/>
      <c r="AF478" s="19"/>
      <c r="AG478" s="19"/>
      <c r="AH478" s="19"/>
      <c r="AI478" s="19"/>
      <c r="AJ478" s="19"/>
    </row>
    <row r="479" spans="1:36" x14ac:dyDescent="0.3">
      <c r="A479" s="421">
        <v>474</v>
      </c>
      <c r="B479" s="77">
        <v>813</v>
      </c>
      <c r="C479" s="125" t="s">
        <v>2007</v>
      </c>
      <c r="D479" s="91">
        <v>2016</v>
      </c>
      <c r="E479" s="20">
        <v>5</v>
      </c>
      <c r="F479" s="22" t="s">
        <v>2808</v>
      </c>
      <c r="G479" s="22" t="s">
        <v>1606</v>
      </c>
      <c r="H479" s="22"/>
      <c r="I479" s="247"/>
      <c r="J479" s="104">
        <v>1</v>
      </c>
      <c r="K479" s="104">
        <v>4</v>
      </c>
      <c r="L479" s="104"/>
      <c r="M479" s="23" t="s">
        <v>1513</v>
      </c>
      <c r="N479" s="22">
        <v>1</v>
      </c>
      <c r="O479" s="22">
        <v>55</v>
      </c>
      <c r="P479" s="22"/>
      <c r="Q479" s="22"/>
      <c r="R479" s="33"/>
      <c r="S479" s="39" t="s">
        <v>2598</v>
      </c>
      <c r="T479" s="22">
        <v>4</v>
      </c>
      <c r="U479" s="22">
        <v>47</v>
      </c>
      <c r="V479" s="22"/>
      <c r="W479" s="22"/>
      <c r="X479" s="33"/>
      <c r="Y479" s="481">
        <v>0.17799999999999999</v>
      </c>
      <c r="Z479" s="22"/>
      <c r="AB479" s="19"/>
      <c r="AC479" s="19"/>
      <c r="AD479" s="19"/>
      <c r="AE479" s="19"/>
      <c r="AF479" s="19"/>
      <c r="AG479" s="19"/>
      <c r="AH479" s="19"/>
      <c r="AI479" s="19"/>
      <c r="AJ479" s="19"/>
    </row>
    <row r="480" spans="1:36" x14ac:dyDescent="0.3">
      <c r="A480" s="421">
        <v>475</v>
      </c>
      <c r="B480" s="48">
        <v>654</v>
      </c>
      <c r="C480" s="90" t="s">
        <v>1896</v>
      </c>
      <c r="D480" s="91">
        <v>2019</v>
      </c>
      <c r="E480" s="20">
        <v>7</v>
      </c>
      <c r="F480" s="103" t="s">
        <v>2809</v>
      </c>
      <c r="G480" s="103" t="s">
        <v>1606</v>
      </c>
      <c r="H480" s="103"/>
      <c r="I480" s="103"/>
      <c r="J480" s="104">
        <v>1</v>
      </c>
      <c r="K480" s="104">
        <v>2</v>
      </c>
      <c r="L480" s="104"/>
      <c r="M480" s="23" t="s">
        <v>2693</v>
      </c>
      <c r="N480" s="22" t="s">
        <v>2810</v>
      </c>
      <c r="O480" s="22">
        <v>41</v>
      </c>
      <c r="P480" s="22"/>
      <c r="Q480" s="22"/>
      <c r="R480" s="33"/>
      <c r="S480" s="39" t="s">
        <v>2694</v>
      </c>
      <c r="T480" s="22" t="s">
        <v>2811</v>
      </c>
      <c r="U480" s="22">
        <v>40</v>
      </c>
      <c r="V480" s="22"/>
      <c r="W480" s="22"/>
      <c r="X480" s="33"/>
      <c r="Y480" s="142" t="s">
        <v>812</v>
      </c>
      <c r="Z480" s="22"/>
      <c r="AB480" s="19"/>
      <c r="AC480" s="19"/>
      <c r="AD480" s="19"/>
      <c r="AE480" s="19"/>
      <c r="AF480" s="19"/>
      <c r="AG480" s="19"/>
      <c r="AH480" s="19"/>
      <c r="AI480" s="19"/>
      <c r="AJ480" s="19"/>
    </row>
    <row r="481" spans="1:36" x14ac:dyDescent="0.3">
      <c r="A481" s="421">
        <v>476</v>
      </c>
      <c r="B481" s="48">
        <v>3024</v>
      </c>
      <c r="C481" s="90" t="s">
        <v>2739</v>
      </c>
      <c r="D481" s="90">
        <v>2003</v>
      </c>
      <c r="E481" s="20">
        <v>1</v>
      </c>
      <c r="F481" s="499" t="s">
        <v>2812</v>
      </c>
      <c r="G481" s="103" t="s">
        <v>1606</v>
      </c>
      <c r="H481" s="103"/>
      <c r="I481" s="103"/>
      <c r="J481" s="104">
        <v>1</v>
      </c>
      <c r="K481" s="104">
        <v>2</v>
      </c>
      <c r="L481" s="104" t="s">
        <v>1598</v>
      </c>
      <c r="M481" s="23" t="s">
        <v>2740</v>
      </c>
      <c r="N481" s="22">
        <v>5</v>
      </c>
      <c r="O481" s="22">
        <v>20</v>
      </c>
      <c r="P481" s="22"/>
      <c r="Q481" s="22"/>
      <c r="R481" s="33"/>
      <c r="S481" s="39" t="s">
        <v>2741</v>
      </c>
      <c r="T481" s="22" t="s">
        <v>2813</v>
      </c>
      <c r="U481" s="22"/>
      <c r="V481" s="22"/>
      <c r="W481" s="22"/>
      <c r="X481" s="33"/>
      <c r="Y481" s="39" t="s">
        <v>708</v>
      </c>
      <c r="Z481" s="22"/>
    </row>
    <row r="482" spans="1:36" x14ac:dyDescent="0.3">
      <c r="A482" s="421">
        <v>477</v>
      </c>
      <c r="B482" s="48">
        <v>3024</v>
      </c>
      <c r="C482" s="90" t="s">
        <v>2739</v>
      </c>
      <c r="D482" s="90">
        <v>2003</v>
      </c>
      <c r="E482" s="20">
        <v>1</v>
      </c>
      <c r="F482" s="103" t="s">
        <v>2814</v>
      </c>
      <c r="G482" s="103" t="s">
        <v>1606</v>
      </c>
      <c r="H482" s="103"/>
      <c r="I482" s="103"/>
      <c r="J482" s="104">
        <v>1</v>
      </c>
      <c r="K482" s="104">
        <v>2</v>
      </c>
      <c r="L482" s="104"/>
      <c r="M482" s="23" t="s">
        <v>2740</v>
      </c>
      <c r="N482" s="22">
        <v>1</v>
      </c>
      <c r="O482" s="22">
        <v>20</v>
      </c>
      <c r="P482" s="22"/>
      <c r="Q482" s="22"/>
      <c r="R482" s="33"/>
      <c r="S482" s="39" t="s">
        <v>2741</v>
      </c>
      <c r="T482" s="22" t="s">
        <v>2813</v>
      </c>
      <c r="U482" s="22"/>
      <c r="V482" s="22"/>
      <c r="W482" s="22"/>
      <c r="X482" s="33"/>
      <c r="Y482" s="39" t="s">
        <v>708</v>
      </c>
      <c r="Z482" s="22"/>
    </row>
    <row r="483" spans="1:36" x14ac:dyDescent="0.3">
      <c r="A483" s="421">
        <v>478</v>
      </c>
      <c r="B483" s="77">
        <v>813</v>
      </c>
      <c r="C483" s="125" t="s">
        <v>2815</v>
      </c>
      <c r="D483" s="91">
        <v>2016</v>
      </c>
      <c r="E483" s="20">
        <v>5</v>
      </c>
      <c r="F483" s="266" t="s">
        <v>2816</v>
      </c>
      <c r="G483" s="103" t="s">
        <v>1606</v>
      </c>
      <c r="H483" s="103" t="s">
        <v>2817</v>
      </c>
      <c r="I483" s="103"/>
      <c r="J483" s="104">
        <v>1</v>
      </c>
      <c r="K483" s="104">
        <v>0</v>
      </c>
      <c r="L483" s="104">
        <v>0</v>
      </c>
      <c r="M483" s="23" t="s">
        <v>1513</v>
      </c>
      <c r="N483" s="22">
        <v>32</v>
      </c>
      <c r="O483" s="22">
        <v>55</v>
      </c>
      <c r="P483" s="22"/>
      <c r="Q483" s="22"/>
      <c r="R483" s="33"/>
      <c r="S483" s="39" t="s">
        <v>2598</v>
      </c>
      <c r="T483" s="22">
        <v>24</v>
      </c>
      <c r="U483" s="22">
        <v>47</v>
      </c>
      <c r="V483" s="22"/>
      <c r="W483" s="22"/>
      <c r="X483" s="33"/>
      <c r="Y483" s="481">
        <v>0.42070000000000002</v>
      </c>
      <c r="Z483" s="22"/>
      <c r="AB483" s="19"/>
      <c r="AC483" s="19"/>
      <c r="AD483" s="19"/>
      <c r="AE483" s="19"/>
      <c r="AF483" s="19"/>
      <c r="AG483" s="19"/>
      <c r="AH483" s="19"/>
      <c r="AI483" s="19"/>
      <c r="AJ483" s="19"/>
    </row>
    <row r="484" spans="1:36" x14ac:dyDescent="0.3">
      <c r="A484" s="421">
        <v>479</v>
      </c>
      <c r="B484" s="77">
        <v>813</v>
      </c>
      <c r="C484" s="125" t="s">
        <v>2007</v>
      </c>
      <c r="D484" s="91">
        <v>2016</v>
      </c>
      <c r="E484" s="20">
        <v>5</v>
      </c>
      <c r="F484" s="266" t="s">
        <v>2816</v>
      </c>
      <c r="G484" s="103" t="s">
        <v>1606</v>
      </c>
      <c r="H484" s="103" t="s">
        <v>2818</v>
      </c>
      <c r="I484" s="103"/>
      <c r="J484" s="104">
        <v>1</v>
      </c>
      <c r="K484" s="104">
        <v>0</v>
      </c>
      <c r="L484" s="104">
        <v>0</v>
      </c>
      <c r="M484" s="23" t="s">
        <v>1513</v>
      </c>
      <c r="N484" s="22">
        <v>3</v>
      </c>
      <c r="O484" s="22">
        <v>55</v>
      </c>
      <c r="P484" s="22"/>
      <c r="Q484" s="22"/>
      <c r="R484" s="33"/>
      <c r="S484" s="39" t="s">
        <v>2598</v>
      </c>
      <c r="T484" s="22">
        <v>5</v>
      </c>
      <c r="U484" s="22">
        <v>47</v>
      </c>
      <c r="V484" s="22"/>
      <c r="W484" s="22"/>
      <c r="X484" s="33"/>
      <c r="Y484" s="481"/>
      <c r="Z484" s="22"/>
      <c r="AB484" s="19"/>
      <c r="AC484" s="19"/>
      <c r="AD484" s="19"/>
      <c r="AE484" s="19"/>
      <c r="AF484" s="19"/>
      <c r="AG484" s="19"/>
      <c r="AH484" s="19"/>
      <c r="AI484" s="19"/>
      <c r="AJ484" s="19"/>
    </row>
    <row r="485" spans="1:36" x14ac:dyDescent="0.3">
      <c r="A485" s="421">
        <v>480</v>
      </c>
      <c r="B485" s="77">
        <v>813</v>
      </c>
      <c r="C485" s="125" t="s">
        <v>2007</v>
      </c>
      <c r="D485" s="91">
        <v>2016</v>
      </c>
      <c r="E485" s="20">
        <v>5</v>
      </c>
      <c r="F485" s="266" t="s">
        <v>2816</v>
      </c>
      <c r="G485" s="103" t="s">
        <v>1606</v>
      </c>
      <c r="H485" s="103" t="s">
        <v>2819</v>
      </c>
      <c r="I485" s="103"/>
      <c r="J485" s="104">
        <v>1</v>
      </c>
      <c r="K485" s="104">
        <v>0</v>
      </c>
      <c r="L485" s="104">
        <v>0</v>
      </c>
      <c r="M485" s="23" t="s">
        <v>1513</v>
      </c>
      <c r="N485" s="22">
        <v>5</v>
      </c>
      <c r="O485" s="22">
        <v>55</v>
      </c>
      <c r="P485" s="22"/>
      <c r="Q485" s="22"/>
      <c r="R485" s="33"/>
      <c r="S485" s="39" t="s">
        <v>2598</v>
      </c>
      <c r="T485" s="22">
        <v>3</v>
      </c>
      <c r="U485" s="22">
        <v>47</v>
      </c>
      <c r="V485" s="22"/>
      <c r="W485" s="22"/>
      <c r="X485" s="33"/>
      <c r="Y485" s="481"/>
      <c r="Z485" s="22"/>
      <c r="AB485" s="19"/>
      <c r="AC485" s="19"/>
      <c r="AD485" s="19"/>
      <c r="AE485" s="19"/>
      <c r="AF485" s="19"/>
      <c r="AG485" s="19"/>
      <c r="AH485" s="19"/>
      <c r="AI485" s="19"/>
      <c r="AJ485" s="19"/>
    </row>
    <row r="486" spans="1:36" x14ac:dyDescent="0.3">
      <c r="A486" s="421">
        <v>481</v>
      </c>
      <c r="B486" s="77">
        <v>813</v>
      </c>
      <c r="C486" s="125" t="s">
        <v>2007</v>
      </c>
      <c r="D486" s="91">
        <v>2016</v>
      </c>
      <c r="E486" s="20">
        <v>5</v>
      </c>
      <c r="F486" s="266" t="s">
        <v>2816</v>
      </c>
      <c r="G486" s="103" t="s">
        <v>1606</v>
      </c>
      <c r="H486" s="103" t="s">
        <v>2820</v>
      </c>
      <c r="I486" s="103"/>
      <c r="J486" s="104">
        <v>1</v>
      </c>
      <c r="K486" s="104">
        <v>0</v>
      </c>
      <c r="L486" s="104">
        <v>0</v>
      </c>
      <c r="M486" s="23" t="s">
        <v>1513</v>
      </c>
      <c r="N486" s="22">
        <v>10</v>
      </c>
      <c r="O486" s="22">
        <v>55</v>
      </c>
      <c r="P486" s="22"/>
      <c r="Q486" s="22"/>
      <c r="R486" s="33"/>
      <c r="S486" s="39" t="s">
        <v>2598</v>
      </c>
      <c r="T486" s="22">
        <v>8</v>
      </c>
      <c r="U486" s="22">
        <v>47</v>
      </c>
      <c r="V486" s="22"/>
      <c r="W486" s="22"/>
      <c r="X486" s="33"/>
      <c r="Y486" s="481"/>
      <c r="Z486" s="22"/>
      <c r="AB486" s="19"/>
      <c r="AC486" s="19"/>
      <c r="AD486" s="19"/>
      <c r="AE486" s="19"/>
      <c r="AF486" s="19"/>
      <c r="AG486" s="19"/>
      <c r="AH486" s="19"/>
      <c r="AI486" s="19"/>
      <c r="AJ486" s="19"/>
    </row>
    <row r="487" spans="1:36" x14ac:dyDescent="0.3">
      <c r="A487" s="421">
        <v>482</v>
      </c>
      <c r="B487" s="77">
        <v>813</v>
      </c>
      <c r="C487" s="125" t="s">
        <v>2007</v>
      </c>
      <c r="D487" s="91">
        <v>2016</v>
      </c>
      <c r="E487" s="20">
        <v>5</v>
      </c>
      <c r="F487" s="266" t="s">
        <v>2816</v>
      </c>
      <c r="G487" s="103" t="s">
        <v>1606</v>
      </c>
      <c r="H487" s="103" t="s">
        <v>2821</v>
      </c>
      <c r="I487" s="103"/>
      <c r="J487" s="104">
        <v>1</v>
      </c>
      <c r="K487" s="104">
        <v>0</v>
      </c>
      <c r="L487" s="104">
        <v>0</v>
      </c>
      <c r="M487" s="23" t="s">
        <v>1513</v>
      </c>
      <c r="N487" s="22">
        <v>4</v>
      </c>
      <c r="O487" s="22">
        <v>55</v>
      </c>
      <c r="P487" s="22"/>
      <c r="Q487" s="22"/>
      <c r="R487" s="33"/>
      <c r="S487" s="39" t="s">
        <v>2598</v>
      </c>
      <c r="T487" s="22">
        <v>3</v>
      </c>
      <c r="U487" s="22">
        <v>47</v>
      </c>
      <c r="V487" s="22"/>
      <c r="W487" s="22"/>
      <c r="X487" s="33"/>
      <c r="Y487" s="481"/>
      <c r="Z487" s="22"/>
      <c r="AB487" s="19"/>
      <c r="AC487" s="19"/>
      <c r="AD487" s="19"/>
      <c r="AE487" s="19"/>
      <c r="AF487" s="19"/>
      <c r="AG487" s="19"/>
      <c r="AH487" s="19"/>
      <c r="AI487" s="19"/>
      <c r="AJ487" s="19"/>
    </row>
    <row r="488" spans="1:36" ht="17.25" thickBot="1" x14ac:dyDescent="0.35">
      <c r="A488" s="421">
        <v>483</v>
      </c>
      <c r="B488" s="156">
        <v>813</v>
      </c>
      <c r="C488" s="169" t="s">
        <v>2007</v>
      </c>
      <c r="D488" s="94">
        <v>2016</v>
      </c>
      <c r="E488" s="62">
        <v>5</v>
      </c>
      <c r="F488" s="527" t="s">
        <v>2816</v>
      </c>
      <c r="G488" s="144" t="s">
        <v>1606</v>
      </c>
      <c r="H488" s="103" t="s">
        <v>2822</v>
      </c>
      <c r="I488" s="144"/>
      <c r="J488" s="232">
        <v>1</v>
      </c>
      <c r="K488" s="232">
        <v>0</v>
      </c>
      <c r="L488" s="232">
        <v>0</v>
      </c>
      <c r="M488" s="66" t="s">
        <v>1513</v>
      </c>
      <c r="N488" s="65">
        <v>1</v>
      </c>
      <c r="O488" s="65">
        <v>55</v>
      </c>
      <c r="P488" s="65"/>
      <c r="Q488" s="65"/>
      <c r="R488" s="67"/>
      <c r="S488" s="49" t="s">
        <v>2598</v>
      </c>
      <c r="T488" s="65">
        <v>4</v>
      </c>
      <c r="U488" s="65">
        <v>47</v>
      </c>
      <c r="V488" s="65"/>
      <c r="W488" s="65"/>
      <c r="X488" s="67"/>
      <c r="Y488" s="503"/>
      <c r="Z488" s="65"/>
      <c r="AB488" s="19"/>
      <c r="AC488" s="19"/>
      <c r="AD488" s="19"/>
      <c r="AE488" s="19"/>
      <c r="AF488" s="19"/>
      <c r="AG488" s="19"/>
      <c r="AH488" s="19"/>
      <c r="AI488" s="19"/>
      <c r="AJ488" s="19"/>
    </row>
    <row r="489" spans="1:36" x14ac:dyDescent="0.3">
      <c r="A489" s="421">
        <v>484</v>
      </c>
      <c r="B489" s="77">
        <v>813</v>
      </c>
      <c r="C489" s="125" t="s">
        <v>2007</v>
      </c>
      <c r="D489" s="91">
        <v>2016</v>
      </c>
      <c r="E489" s="20">
        <v>5</v>
      </c>
      <c r="F489" s="103" t="s">
        <v>2823</v>
      </c>
      <c r="G489" s="103" t="s">
        <v>1606</v>
      </c>
      <c r="H489" s="103"/>
      <c r="I489" s="528"/>
      <c r="J489" s="102">
        <v>1</v>
      </c>
      <c r="K489" s="177">
        <v>1</v>
      </c>
      <c r="L489" s="104"/>
      <c r="M489" s="17" t="s">
        <v>1513</v>
      </c>
      <c r="N489" s="504">
        <v>0</v>
      </c>
      <c r="O489" s="16">
        <v>55</v>
      </c>
      <c r="P489" s="16"/>
      <c r="Q489" s="16"/>
      <c r="R489" s="18"/>
      <c r="S489" s="23" t="s">
        <v>2598</v>
      </c>
      <c r="T489" s="505">
        <v>2</v>
      </c>
      <c r="U489" s="22">
        <v>47</v>
      </c>
      <c r="V489" s="22"/>
      <c r="W489" s="22"/>
      <c r="X489" s="33"/>
      <c r="Y489" s="481"/>
      <c r="Z489" s="22"/>
      <c r="AB489" s="19"/>
      <c r="AC489" s="19"/>
      <c r="AD489" s="19"/>
      <c r="AE489" s="19"/>
      <c r="AF489" s="19"/>
      <c r="AG489" s="19"/>
      <c r="AH489" s="19"/>
      <c r="AI489" s="19"/>
      <c r="AJ489" s="19"/>
    </row>
    <row r="490" spans="1:36" x14ac:dyDescent="0.3">
      <c r="A490" s="421">
        <v>485</v>
      </c>
      <c r="B490" s="77">
        <v>813</v>
      </c>
      <c r="C490" s="125" t="s">
        <v>2007</v>
      </c>
      <c r="D490" s="91">
        <v>2016</v>
      </c>
      <c r="E490" s="20">
        <v>5</v>
      </c>
      <c r="F490" s="103" t="s">
        <v>2824</v>
      </c>
      <c r="G490" s="103" t="s">
        <v>1606</v>
      </c>
      <c r="H490" s="103"/>
      <c r="I490" s="528"/>
      <c r="J490" s="104">
        <v>1</v>
      </c>
      <c r="K490" s="104">
        <v>1</v>
      </c>
      <c r="L490" s="104"/>
      <c r="M490" s="23" t="s">
        <v>1513</v>
      </c>
      <c r="N490" s="472">
        <v>0</v>
      </c>
      <c r="O490" s="22">
        <v>55</v>
      </c>
      <c r="P490" s="22"/>
      <c r="Q490" s="22"/>
      <c r="R490" s="33"/>
      <c r="S490" s="23" t="s">
        <v>2598</v>
      </c>
      <c r="T490" s="505">
        <v>1</v>
      </c>
      <c r="U490" s="22">
        <v>47</v>
      </c>
      <c r="V490" s="22"/>
      <c r="W490" s="22"/>
      <c r="X490" s="33"/>
      <c r="Y490" s="481"/>
      <c r="Z490" s="22"/>
      <c r="AB490" s="19"/>
      <c r="AC490" s="19"/>
      <c r="AD490" s="19"/>
      <c r="AE490" s="19"/>
      <c r="AF490" s="19"/>
      <c r="AG490" s="19"/>
      <c r="AH490" s="19"/>
      <c r="AI490" s="19"/>
      <c r="AJ490" s="19"/>
    </row>
    <row r="491" spans="1:36" x14ac:dyDescent="0.3">
      <c r="A491" s="421">
        <v>486</v>
      </c>
      <c r="B491" s="48">
        <v>1350</v>
      </c>
      <c r="C491" s="90" t="s">
        <v>1963</v>
      </c>
      <c r="D491" s="91">
        <v>2017</v>
      </c>
      <c r="E491" s="102" t="s">
        <v>1968</v>
      </c>
      <c r="F491" s="103" t="s">
        <v>2825</v>
      </c>
      <c r="G491" s="103" t="s">
        <v>1606</v>
      </c>
      <c r="H491" s="103"/>
      <c r="I491" s="103"/>
      <c r="J491" s="104">
        <v>1</v>
      </c>
      <c r="K491" s="104">
        <v>2</v>
      </c>
      <c r="L491" s="104"/>
      <c r="M491" s="23" t="s">
        <v>2588</v>
      </c>
      <c r="N491" s="191">
        <v>1</v>
      </c>
      <c r="O491" s="22">
        <v>19</v>
      </c>
      <c r="P491" s="22"/>
      <c r="Q491" s="22"/>
      <c r="R491" s="33"/>
      <c r="S491" s="23" t="s">
        <v>2589</v>
      </c>
      <c r="T491" s="22">
        <v>2</v>
      </c>
      <c r="U491" s="22">
        <v>20</v>
      </c>
      <c r="V491" s="22"/>
      <c r="W491" s="22"/>
      <c r="X491" s="33"/>
      <c r="Y491" s="142"/>
      <c r="Z491" s="22"/>
      <c r="AA491" s="19" t="s">
        <v>2590</v>
      </c>
      <c r="AB491" s="19">
        <v>0</v>
      </c>
      <c r="AC491" s="19">
        <v>20</v>
      </c>
      <c r="AE491" s="19"/>
      <c r="AF491" s="19"/>
      <c r="AG491" s="19"/>
      <c r="AH491" s="19"/>
      <c r="AI491" s="19"/>
      <c r="AJ491" s="19"/>
    </row>
    <row r="492" spans="1:36" x14ac:dyDescent="0.3">
      <c r="A492" s="421">
        <v>487</v>
      </c>
      <c r="B492" s="48">
        <v>826</v>
      </c>
      <c r="C492" s="90" t="s">
        <v>1851</v>
      </c>
      <c r="D492" s="91">
        <v>2021</v>
      </c>
      <c r="E492" s="20">
        <v>6</v>
      </c>
      <c r="F492" s="103" t="s">
        <v>2704</v>
      </c>
      <c r="G492" s="103" t="s">
        <v>1606</v>
      </c>
      <c r="H492" s="103"/>
      <c r="I492" s="103"/>
      <c r="J492" s="104">
        <v>2</v>
      </c>
      <c r="K492" s="104">
        <v>5</v>
      </c>
      <c r="L492" s="104"/>
      <c r="M492" s="23" t="s">
        <v>1513</v>
      </c>
      <c r="N492" s="22">
        <v>0</v>
      </c>
      <c r="O492" s="22">
        <v>20</v>
      </c>
      <c r="P492" s="22"/>
      <c r="Q492" s="22"/>
      <c r="R492" s="33"/>
      <c r="S492" s="23" t="s">
        <v>2522</v>
      </c>
      <c r="T492" s="22">
        <v>0</v>
      </c>
      <c r="U492" s="22">
        <v>20</v>
      </c>
      <c r="V492" s="22"/>
      <c r="W492" s="22"/>
      <c r="X492" s="33"/>
      <c r="Y492" s="112" t="s">
        <v>708</v>
      </c>
      <c r="Z492" s="22"/>
      <c r="AB492" s="19"/>
      <c r="AC492" s="19"/>
      <c r="AD492" s="19"/>
      <c r="AE492" s="19"/>
      <c r="AF492" s="19"/>
      <c r="AG492" s="19"/>
      <c r="AH492" s="19"/>
      <c r="AI492" s="19"/>
      <c r="AJ492" s="19"/>
    </row>
    <row r="493" spans="1:36" x14ac:dyDescent="0.3">
      <c r="A493" s="421">
        <v>488</v>
      </c>
      <c r="B493" s="48">
        <v>826</v>
      </c>
      <c r="C493" s="90" t="s">
        <v>1851</v>
      </c>
      <c r="D493" s="91">
        <v>2021</v>
      </c>
      <c r="E493" s="20">
        <v>6</v>
      </c>
      <c r="F493" s="103" t="s">
        <v>1535</v>
      </c>
      <c r="G493" s="103" t="s">
        <v>1606</v>
      </c>
      <c r="H493" s="103"/>
      <c r="I493" s="103"/>
      <c r="J493" s="104">
        <v>2</v>
      </c>
      <c r="K493" s="104">
        <v>4</v>
      </c>
      <c r="L493" s="104"/>
      <c r="M493" s="23" t="s">
        <v>1513</v>
      </c>
      <c r="N493" s="22">
        <v>2</v>
      </c>
      <c r="O493" s="22">
        <v>20</v>
      </c>
      <c r="P493" s="22"/>
      <c r="Q493" s="22"/>
      <c r="R493" s="33"/>
      <c r="S493" s="23" t="s">
        <v>2522</v>
      </c>
      <c r="T493" s="22">
        <v>8</v>
      </c>
      <c r="U493" s="22">
        <v>20</v>
      </c>
      <c r="V493" s="22"/>
      <c r="W493" s="22"/>
      <c r="X493" s="33"/>
      <c r="Y493" s="112">
        <v>2.8000000000000001E-2</v>
      </c>
      <c r="Z493" s="22"/>
      <c r="AB493" s="19"/>
      <c r="AC493" s="19"/>
      <c r="AD493" s="19"/>
      <c r="AE493" s="19"/>
      <c r="AF493" s="19"/>
      <c r="AG493" s="19"/>
      <c r="AH493" s="19"/>
      <c r="AI493" s="19"/>
      <c r="AJ493" s="19"/>
    </row>
    <row r="494" spans="1:36" x14ac:dyDescent="0.3">
      <c r="A494" s="421">
        <v>489</v>
      </c>
      <c r="B494" s="48">
        <v>826</v>
      </c>
      <c r="C494" s="90" t="s">
        <v>1851</v>
      </c>
      <c r="D494" s="91">
        <v>2021</v>
      </c>
      <c r="E494" s="20">
        <v>6</v>
      </c>
      <c r="F494" s="103" t="s">
        <v>2364</v>
      </c>
      <c r="G494" s="103" t="s">
        <v>1606</v>
      </c>
      <c r="H494" s="103"/>
      <c r="I494" s="103"/>
      <c r="J494" s="104">
        <v>2</v>
      </c>
      <c r="K494" s="104">
        <v>1</v>
      </c>
      <c r="L494" s="104"/>
      <c r="M494" s="23" t="s">
        <v>1513</v>
      </c>
      <c r="N494" s="22">
        <v>3</v>
      </c>
      <c r="O494" s="22">
        <v>20</v>
      </c>
      <c r="P494" s="22"/>
      <c r="Q494" s="22"/>
      <c r="R494" s="33"/>
      <c r="S494" s="23" t="s">
        <v>2522</v>
      </c>
      <c r="T494" s="22">
        <v>2</v>
      </c>
      <c r="U494" s="22">
        <v>20</v>
      </c>
      <c r="V494" s="22"/>
      <c r="W494" s="22"/>
      <c r="X494" s="33"/>
      <c r="Y494" s="112">
        <v>0.63300000000000001</v>
      </c>
      <c r="Z494" s="22"/>
      <c r="AB494" s="421"/>
      <c r="AC494" s="421"/>
      <c r="AD494" s="421"/>
      <c r="AE494" s="421"/>
      <c r="AF494" s="421"/>
      <c r="AG494" s="421"/>
      <c r="AH494" s="19"/>
      <c r="AI494" s="19"/>
      <c r="AJ494" s="19"/>
    </row>
    <row r="495" spans="1:36" x14ac:dyDescent="0.3">
      <c r="A495" s="421">
        <v>490</v>
      </c>
      <c r="B495" s="48">
        <v>826</v>
      </c>
      <c r="C495" s="90" t="s">
        <v>1851</v>
      </c>
      <c r="D495" s="91">
        <v>2021</v>
      </c>
      <c r="E495" s="20">
        <v>6</v>
      </c>
      <c r="F495" s="103" t="s">
        <v>918</v>
      </c>
      <c r="G495" s="103" t="s">
        <v>1606</v>
      </c>
      <c r="H495" s="103"/>
      <c r="I495" s="103"/>
      <c r="J495" s="104">
        <v>2</v>
      </c>
      <c r="K495" s="104">
        <v>2</v>
      </c>
      <c r="L495" s="104"/>
      <c r="M495" s="23" t="s">
        <v>1513</v>
      </c>
      <c r="N495" s="22">
        <v>0</v>
      </c>
      <c r="O495" s="22">
        <v>20</v>
      </c>
      <c r="P495" s="22"/>
      <c r="Q495" s="22"/>
      <c r="R495" s="33"/>
      <c r="S495" s="23" t="s">
        <v>2522</v>
      </c>
      <c r="T495" s="22">
        <v>0</v>
      </c>
      <c r="U495" s="22">
        <v>20</v>
      </c>
      <c r="V495" s="22"/>
      <c r="W495" s="22"/>
      <c r="X495" s="33"/>
      <c r="Y495" s="112" t="s">
        <v>708</v>
      </c>
      <c r="Z495" s="22"/>
      <c r="AB495" s="421"/>
      <c r="AC495" s="421"/>
      <c r="AD495" s="421"/>
      <c r="AE495" s="421"/>
      <c r="AF495" s="421"/>
      <c r="AG495" s="421"/>
      <c r="AH495" s="421"/>
      <c r="AI495" s="19"/>
      <c r="AJ495" s="19"/>
    </row>
    <row r="496" spans="1:36" x14ac:dyDescent="0.3">
      <c r="A496" s="421">
        <v>491</v>
      </c>
      <c r="B496" s="48">
        <v>826</v>
      </c>
      <c r="C496" s="90" t="s">
        <v>1851</v>
      </c>
      <c r="D496" s="91">
        <v>2021</v>
      </c>
      <c r="E496" s="20">
        <v>6</v>
      </c>
      <c r="F496" s="103" t="s">
        <v>2826</v>
      </c>
      <c r="G496" s="103" t="s">
        <v>1606</v>
      </c>
      <c r="H496" s="103"/>
      <c r="I496" s="103"/>
      <c r="J496" s="104" t="s">
        <v>708</v>
      </c>
      <c r="K496" s="104"/>
      <c r="L496" s="104">
        <v>0</v>
      </c>
      <c r="M496" s="23" t="s">
        <v>1513</v>
      </c>
      <c r="N496" s="22">
        <v>0</v>
      </c>
      <c r="O496" s="22">
        <v>20</v>
      </c>
      <c r="P496" s="22"/>
      <c r="Q496" s="22"/>
      <c r="R496" s="33"/>
      <c r="S496" s="23" t="s">
        <v>2522</v>
      </c>
      <c r="T496" s="22">
        <v>0</v>
      </c>
      <c r="U496" s="22">
        <v>20</v>
      </c>
      <c r="V496" s="22"/>
      <c r="W496" s="22"/>
      <c r="X496" s="33"/>
      <c r="Y496" s="112" t="s">
        <v>708</v>
      </c>
      <c r="Z496" s="22"/>
      <c r="AB496" s="421"/>
      <c r="AC496" s="421"/>
      <c r="AD496" s="421"/>
      <c r="AE496" s="421"/>
      <c r="AF496" s="421"/>
      <c r="AG496" s="421"/>
      <c r="AH496" s="19"/>
      <c r="AI496" s="19"/>
      <c r="AJ496" s="19"/>
    </row>
    <row r="497" spans="1:36" ht="17.25" thickBot="1" x14ac:dyDescent="0.35">
      <c r="A497" s="421">
        <v>492</v>
      </c>
      <c r="B497" s="418">
        <v>2781</v>
      </c>
      <c r="C497" s="27" t="s">
        <v>2827</v>
      </c>
      <c r="D497" s="28">
        <v>2013</v>
      </c>
      <c r="E497" s="52">
        <v>7</v>
      </c>
      <c r="F497" s="96" t="s">
        <v>2364</v>
      </c>
      <c r="G497" s="96" t="s">
        <v>1606</v>
      </c>
      <c r="H497" s="96"/>
      <c r="I497" s="96"/>
      <c r="J497" s="228">
        <v>2</v>
      </c>
      <c r="K497" s="228">
        <v>1</v>
      </c>
      <c r="L497" s="228"/>
      <c r="M497" s="36" t="s">
        <v>1513</v>
      </c>
      <c r="N497" s="29">
        <v>12</v>
      </c>
      <c r="O497" s="29">
        <v>26</v>
      </c>
      <c r="P497" s="29"/>
      <c r="Q497" s="29"/>
      <c r="R497" s="30"/>
      <c r="S497" s="36" t="s">
        <v>2606</v>
      </c>
      <c r="T497" s="29">
        <v>13</v>
      </c>
      <c r="U497" s="29">
        <v>26</v>
      </c>
      <c r="V497" s="29"/>
      <c r="W497" s="29"/>
      <c r="X497" s="30"/>
      <c r="Y497" s="133" t="s">
        <v>2828</v>
      </c>
      <c r="Z497" s="29"/>
      <c r="AB497" s="19"/>
      <c r="AC497" s="19"/>
      <c r="AD497" s="19"/>
      <c r="AE497" s="19"/>
      <c r="AF497" s="19"/>
      <c r="AG497" s="19"/>
      <c r="AH497" s="19"/>
      <c r="AI497" s="19"/>
      <c r="AJ497" s="19"/>
    </row>
    <row r="498" spans="1:36" x14ac:dyDescent="0.3">
      <c r="A498" s="421">
        <v>493</v>
      </c>
      <c r="B498" s="48">
        <v>2781</v>
      </c>
      <c r="C498" s="42" t="s">
        <v>2827</v>
      </c>
      <c r="D498" s="91">
        <v>2013</v>
      </c>
      <c r="E498" s="20">
        <v>7</v>
      </c>
      <c r="F498" s="103" t="s">
        <v>2829</v>
      </c>
      <c r="G498" s="103" t="s">
        <v>1606</v>
      </c>
      <c r="H498" s="103"/>
      <c r="I498" s="103"/>
      <c r="J498" s="104">
        <v>2</v>
      </c>
      <c r="K498" s="104">
        <v>2</v>
      </c>
      <c r="L498" s="104"/>
      <c r="M498" s="23" t="s">
        <v>1513</v>
      </c>
      <c r="N498" s="22">
        <v>2</v>
      </c>
      <c r="O498" s="22">
        <v>26</v>
      </c>
      <c r="P498" s="22"/>
      <c r="Q498" s="22"/>
      <c r="R498" s="33"/>
      <c r="S498" s="39" t="s">
        <v>2606</v>
      </c>
      <c r="T498" s="22">
        <v>1</v>
      </c>
      <c r="U498" s="22">
        <v>26</v>
      </c>
      <c r="V498" s="22"/>
      <c r="W498" s="22"/>
      <c r="X498" s="33"/>
      <c r="Y498" s="142" t="s">
        <v>2828</v>
      </c>
      <c r="Z498" s="22"/>
      <c r="AB498" s="19"/>
      <c r="AC498" s="19"/>
      <c r="AD498" s="19"/>
      <c r="AE498" s="19"/>
      <c r="AF498" s="19"/>
      <c r="AG498" s="19"/>
      <c r="AH498" s="19"/>
      <c r="AI498" s="19"/>
      <c r="AJ498" s="19"/>
    </row>
    <row r="499" spans="1:36" x14ac:dyDescent="0.3">
      <c r="A499" s="421">
        <v>494</v>
      </c>
      <c r="B499" s="48">
        <v>2781</v>
      </c>
      <c r="C499" s="42" t="s">
        <v>2827</v>
      </c>
      <c r="D499" s="91">
        <v>2013</v>
      </c>
      <c r="E499" s="20">
        <v>7</v>
      </c>
      <c r="F499" s="103" t="s">
        <v>2830</v>
      </c>
      <c r="G499" s="103" t="s">
        <v>1606</v>
      </c>
      <c r="H499" s="103"/>
      <c r="I499" s="103"/>
      <c r="J499" s="104">
        <v>2</v>
      </c>
      <c r="K499" s="104">
        <v>3</v>
      </c>
      <c r="L499" s="104"/>
      <c r="M499" s="23" t="s">
        <v>1513</v>
      </c>
      <c r="N499" s="22">
        <v>0</v>
      </c>
      <c r="O499" s="22">
        <v>26</v>
      </c>
      <c r="P499" s="22"/>
      <c r="Q499" s="22"/>
      <c r="R499" s="33"/>
      <c r="S499" s="39" t="s">
        <v>2606</v>
      </c>
      <c r="T499" s="22">
        <v>0</v>
      </c>
      <c r="U499" s="22">
        <v>26</v>
      </c>
      <c r="V499" s="22"/>
      <c r="W499" s="22"/>
      <c r="X499" s="33"/>
      <c r="Y499" s="142" t="s">
        <v>2828</v>
      </c>
      <c r="Z499" s="22"/>
      <c r="AB499" s="19"/>
      <c r="AC499" s="19"/>
      <c r="AD499" s="19"/>
      <c r="AE499" s="19"/>
      <c r="AF499" s="19"/>
      <c r="AG499" s="19"/>
      <c r="AH499" s="19"/>
      <c r="AI499" s="19"/>
      <c r="AJ499" s="19"/>
    </row>
    <row r="500" spans="1:36" x14ac:dyDescent="0.3">
      <c r="A500" s="421">
        <v>495</v>
      </c>
      <c r="B500" s="48">
        <v>2781</v>
      </c>
      <c r="C500" s="42" t="s">
        <v>2827</v>
      </c>
      <c r="D500" s="91">
        <v>2013</v>
      </c>
      <c r="E500" s="20">
        <v>7</v>
      </c>
      <c r="F500" s="103" t="s">
        <v>2831</v>
      </c>
      <c r="G500" s="103" t="s">
        <v>1606</v>
      </c>
      <c r="H500" s="103"/>
      <c r="I500" s="103"/>
      <c r="J500" s="104">
        <v>2</v>
      </c>
      <c r="K500" s="104">
        <v>5</v>
      </c>
      <c r="L500" s="104"/>
      <c r="M500" s="23" t="s">
        <v>1513</v>
      </c>
      <c r="N500" s="22">
        <v>0</v>
      </c>
      <c r="O500" s="22">
        <v>26</v>
      </c>
      <c r="P500" s="22"/>
      <c r="Q500" s="22"/>
      <c r="R500" s="33"/>
      <c r="S500" s="39" t="s">
        <v>2606</v>
      </c>
      <c r="T500" s="22">
        <v>0</v>
      </c>
      <c r="U500" s="22">
        <v>26</v>
      </c>
      <c r="V500" s="22"/>
      <c r="W500" s="22"/>
      <c r="X500" s="33"/>
      <c r="Y500" s="142" t="s">
        <v>2828</v>
      </c>
      <c r="Z500" s="22"/>
      <c r="AB500" s="19"/>
      <c r="AC500" s="19"/>
      <c r="AD500" s="19"/>
      <c r="AE500" s="19"/>
      <c r="AF500" s="19"/>
      <c r="AG500" s="19"/>
      <c r="AH500" s="19"/>
      <c r="AI500" s="19"/>
      <c r="AJ500" s="19"/>
    </row>
    <row r="501" spans="1:36" x14ac:dyDescent="0.3">
      <c r="A501" s="421">
        <v>496</v>
      </c>
      <c r="B501" s="48">
        <v>3188</v>
      </c>
      <c r="C501" s="42" t="s">
        <v>2610</v>
      </c>
      <c r="D501" s="91">
        <v>2012</v>
      </c>
      <c r="E501" s="20">
        <v>4</v>
      </c>
      <c r="F501" s="103" t="s">
        <v>810</v>
      </c>
      <c r="G501" s="103" t="s">
        <v>1606</v>
      </c>
      <c r="H501" s="103"/>
      <c r="I501" s="103"/>
      <c r="J501" s="104">
        <v>1</v>
      </c>
      <c r="K501" s="104">
        <v>1</v>
      </c>
      <c r="L501" s="104"/>
      <c r="M501" s="23" t="s">
        <v>1513</v>
      </c>
      <c r="N501" s="22">
        <v>0</v>
      </c>
      <c r="O501" s="22">
        <v>29</v>
      </c>
      <c r="P501" s="22"/>
      <c r="Q501" s="22"/>
      <c r="R501" s="33"/>
      <c r="S501" s="39" t="s">
        <v>2612</v>
      </c>
      <c r="T501" s="22">
        <v>0</v>
      </c>
      <c r="U501" s="22">
        <v>29</v>
      </c>
      <c r="V501" s="22"/>
      <c r="W501" s="22"/>
      <c r="X501" s="33"/>
      <c r="Y501" s="142" t="s">
        <v>812</v>
      </c>
      <c r="Z501" s="22"/>
      <c r="AB501" s="19"/>
      <c r="AC501" s="19"/>
      <c r="AD501" s="19"/>
      <c r="AE501" s="19"/>
      <c r="AF501" s="19"/>
      <c r="AG501" s="19"/>
      <c r="AH501" s="19"/>
      <c r="AI501" s="19"/>
      <c r="AJ501" s="19"/>
    </row>
    <row r="502" spans="1:36" x14ac:dyDescent="0.3">
      <c r="A502" s="421">
        <v>497</v>
      </c>
      <c r="B502" s="48">
        <v>3188</v>
      </c>
      <c r="C502" s="42" t="s">
        <v>2610</v>
      </c>
      <c r="D502" s="91">
        <v>2012</v>
      </c>
      <c r="E502" s="20">
        <v>4</v>
      </c>
      <c r="F502" s="103" t="s">
        <v>2832</v>
      </c>
      <c r="G502" s="103" t="s">
        <v>1606</v>
      </c>
      <c r="H502" s="103" t="s">
        <v>2382</v>
      </c>
      <c r="I502" s="103"/>
      <c r="J502" s="104">
        <v>1</v>
      </c>
      <c r="K502" s="104">
        <v>1</v>
      </c>
      <c r="L502" s="104"/>
      <c r="M502" s="23" t="s">
        <v>1513</v>
      </c>
      <c r="N502" s="22">
        <v>3</v>
      </c>
      <c r="O502" s="22">
        <v>26</v>
      </c>
      <c r="P502" s="22"/>
      <c r="Q502" s="22"/>
      <c r="R502" s="33"/>
      <c r="S502" s="39" t="s">
        <v>2612</v>
      </c>
      <c r="T502" s="22">
        <v>2</v>
      </c>
      <c r="U502" s="22">
        <v>24</v>
      </c>
      <c r="V502" s="22"/>
      <c r="W502" s="22"/>
      <c r="X502" s="33"/>
      <c r="Y502" s="142" t="s">
        <v>812</v>
      </c>
      <c r="Z502" s="22"/>
      <c r="AB502" s="19"/>
      <c r="AC502" s="19"/>
      <c r="AD502" s="19"/>
      <c r="AE502" s="19"/>
      <c r="AF502" s="19"/>
      <c r="AG502" s="19"/>
      <c r="AH502" s="19"/>
      <c r="AI502" s="19"/>
      <c r="AJ502" s="19"/>
    </row>
    <row r="503" spans="1:36" x14ac:dyDescent="0.3">
      <c r="A503" s="421">
        <v>498</v>
      </c>
      <c r="B503" s="48">
        <v>2957</v>
      </c>
      <c r="C503" s="42" t="s">
        <v>2318</v>
      </c>
      <c r="D503" s="91">
        <v>2013</v>
      </c>
      <c r="E503" s="20">
        <v>8</v>
      </c>
      <c r="F503" s="103" t="s">
        <v>2833</v>
      </c>
      <c r="G503" s="103" t="s">
        <v>1606</v>
      </c>
      <c r="H503" s="103"/>
      <c r="I503" s="103"/>
      <c r="J503" s="104">
        <v>1</v>
      </c>
      <c r="K503" s="104">
        <v>4</v>
      </c>
      <c r="L503" s="104"/>
      <c r="M503" s="23" t="s">
        <v>2747</v>
      </c>
      <c r="N503" s="22">
        <v>4</v>
      </c>
      <c r="O503" s="22">
        <v>19</v>
      </c>
      <c r="P503" s="22"/>
      <c r="Q503" s="22"/>
      <c r="R503" s="33"/>
      <c r="S503" s="39" t="s">
        <v>2748</v>
      </c>
      <c r="T503" s="22">
        <v>1</v>
      </c>
      <c r="U503" s="22">
        <v>21</v>
      </c>
      <c r="V503" s="22"/>
      <c r="W503" s="22"/>
      <c r="X503" s="33"/>
      <c r="Y503" s="142">
        <v>0.17</v>
      </c>
      <c r="Z503" s="22"/>
      <c r="AB503" s="19"/>
      <c r="AC503" s="19"/>
      <c r="AD503" s="19"/>
      <c r="AE503" s="19"/>
      <c r="AF503" s="19"/>
      <c r="AG503" s="19"/>
      <c r="AH503" s="19"/>
      <c r="AI503" s="19"/>
      <c r="AJ503" s="19"/>
    </row>
    <row r="504" spans="1:36" x14ac:dyDescent="0.3">
      <c r="A504" s="421">
        <v>499</v>
      </c>
      <c r="B504" s="48">
        <v>3188</v>
      </c>
      <c r="C504" s="42" t="s">
        <v>2610</v>
      </c>
      <c r="D504" s="91">
        <v>2012</v>
      </c>
      <c r="E504" s="20">
        <v>4</v>
      </c>
      <c r="F504" s="103" t="s">
        <v>1157</v>
      </c>
      <c r="G504" s="103" t="s">
        <v>1606</v>
      </c>
      <c r="H504" s="103"/>
      <c r="I504" s="103"/>
      <c r="J504" s="104">
        <v>2</v>
      </c>
      <c r="K504" s="104">
        <v>6</v>
      </c>
      <c r="L504" s="104"/>
      <c r="M504" s="23" t="s">
        <v>1513</v>
      </c>
      <c r="N504" s="22">
        <v>0</v>
      </c>
      <c r="O504" s="22">
        <v>29</v>
      </c>
      <c r="P504" s="22"/>
      <c r="Q504" s="22"/>
      <c r="R504" s="33"/>
      <c r="S504" s="39" t="s">
        <v>2612</v>
      </c>
      <c r="T504" s="22">
        <v>13</v>
      </c>
      <c r="U504" s="22">
        <v>29</v>
      </c>
      <c r="V504" s="22"/>
      <c r="W504" s="22"/>
      <c r="X504" s="33"/>
      <c r="Y504" s="142" t="s">
        <v>2834</v>
      </c>
      <c r="Z504" s="22"/>
      <c r="AB504" s="19"/>
      <c r="AC504" s="19"/>
      <c r="AD504" s="19"/>
      <c r="AE504" s="19"/>
      <c r="AF504" s="19"/>
      <c r="AG504" s="19"/>
      <c r="AH504" s="19"/>
      <c r="AI504" s="19"/>
      <c r="AJ504" s="19"/>
    </row>
    <row r="505" spans="1:36" x14ac:dyDescent="0.3">
      <c r="A505" s="421">
        <v>500</v>
      </c>
      <c r="B505" s="48">
        <v>3188</v>
      </c>
      <c r="C505" s="42" t="s">
        <v>2610</v>
      </c>
      <c r="D505" s="91">
        <v>2012</v>
      </c>
      <c r="E505" s="20">
        <v>4</v>
      </c>
      <c r="F505" s="103" t="s">
        <v>1149</v>
      </c>
      <c r="G505" s="103" t="s">
        <v>1606</v>
      </c>
      <c r="H505" s="103"/>
      <c r="I505" s="103"/>
      <c r="J505" s="104">
        <v>2</v>
      </c>
      <c r="K505" s="104">
        <v>2</v>
      </c>
      <c r="L505" s="104"/>
      <c r="M505" s="23" t="s">
        <v>1513</v>
      </c>
      <c r="N505" s="22">
        <v>6</v>
      </c>
      <c r="O505" s="22">
        <v>29</v>
      </c>
      <c r="P505" s="22"/>
      <c r="Q505" s="22"/>
      <c r="R505" s="33"/>
      <c r="S505" s="39" t="s">
        <v>2612</v>
      </c>
      <c r="T505" s="22">
        <v>17</v>
      </c>
      <c r="U505" s="22">
        <v>29</v>
      </c>
      <c r="V505" s="22"/>
      <c r="W505" s="22"/>
      <c r="X505" s="33"/>
      <c r="Y505" s="112">
        <v>7.0000000000000001E-3</v>
      </c>
      <c r="Z505" s="22"/>
      <c r="AB505" s="19"/>
      <c r="AC505" s="19"/>
      <c r="AD505" s="19"/>
      <c r="AE505" s="19"/>
      <c r="AF505" s="19"/>
      <c r="AG505" s="19"/>
      <c r="AH505" s="19"/>
      <c r="AI505" s="19"/>
      <c r="AJ505" s="19"/>
    </row>
    <row r="506" spans="1:36" x14ac:dyDescent="0.3">
      <c r="A506" s="421">
        <v>501</v>
      </c>
      <c r="B506" s="48">
        <v>3188</v>
      </c>
      <c r="C506" s="42" t="s">
        <v>2210</v>
      </c>
      <c r="D506" s="91">
        <v>2012</v>
      </c>
      <c r="E506" s="20">
        <v>4</v>
      </c>
      <c r="F506" s="103" t="s">
        <v>1423</v>
      </c>
      <c r="G506" s="103" t="s">
        <v>1606</v>
      </c>
      <c r="H506" s="103"/>
      <c r="I506" s="103"/>
      <c r="J506" s="104">
        <v>2</v>
      </c>
      <c r="K506" s="104">
        <v>1</v>
      </c>
      <c r="L506" s="104"/>
      <c r="M506" s="23" t="s">
        <v>1513</v>
      </c>
      <c r="N506" s="22">
        <v>0</v>
      </c>
      <c r="O506" s="22">
        <v>29</v>
      </c>
      <c r="P506" s="22"/>
      <c r="Q506" s="22"/>
      <c r="R506" s="33"/>
      <c r="S506" s="39" t="s">
        <v>2612</v>
      </c>
      <c r="T506" s="22">
        <v>11</v>
      </c>
      <c r="U506" s="22">
        <v>29</v>
      </c>
      <c r="V506" s="22"/>
      <c r="W506" s="22"/>
      <c r="X506" s="33"/>
      <c r="Y506" s="142" t="s">
        <v>2834</v>
      </c>
      <c r="Z506" s="22"/>
      <c r="AB506" s="19"/>
      <c r="AC506" s="19"/>
      <c r="AD506" s="19"/>
      <c r="AE506" s="19"/>
      <c r="AF506" s="19"/>
      <c r="AG506" s="19"/>
      <c r="AH506" s="19"/>
      <c r="AI506" s="19"/>
      <c r="AJ506" s="19"/>
    </row>
    <row r="507" spans="1:36" x14ac:dyDescent="0.3">
      <c r="A507" s="421">
        <v>502</v>
      </c>
      <c r="B507" s="48">
        <v>1272</v>
      </c>
      <c r="C507" s="90" t="s">
        <v>2835</v>
      </c>
      <c r="D507" s="91">
        <v>2018</v>
      </c>
      <c r="E507" s="20">
        <v>4</v>
      </c>
      <c r="F507" s="103" t="s">
        <v>1535</v>
      </c>
      <c r="G507" s="103" t="s">
        <v>1606</v>
      </c>
      <c r="H507" s="103"/>
      <c r="I507" s="103"/>
      <c r="J507" s="104">
        <v>2</v>
      </c>
      <c r="K507" s="104">
        <v>4</v>
      </c>
      <c r="L507" s="104"/>
      <c r="M507" s="23" t="s">
        <v>1513</v>
      </c>
      <c r="N507" s="22">
        <v>0</v>
      </c>
      <c r="O507" s="22">
        <v>20</v>
      </c>
      <c r="P507" s="22"/>
      <c r="Q507" s="22"/>
      <c r="R507" s="33"/>
      <c r="S507" s="39" t="s">
        <v>2836</v>
      </c>
      <c r="T507" s="22">
        <v>1</v>
      </c>
      <c r="U507" s="22">
        <v>20</v>
      </c>
      <c r="V507" s="22"/>
      <c r="W507" s="22"/>
      <c r="X507" s="33"/>
      <c r="Y507" s="142" t="s">
        <v>660</v>
      </c>
      <c r="Z507" s="22"/>
      <c r="AB507" s="19"/>
      <c r="AC507" s="19"/>
      <c r="AD507" s="19"/>
      <c r="AE507" s="19"/>
      <c r="AF507" s="19"/>
      <c r="AG507" s="19"/>
      <c r="AH507" s="19"/>
      <c r="AI507" s="19"/>
      <c r="AJ507" s="19"/>
    </row>
    <row r="508" spans="1:36" x14ac:dyDescent="0.3">
      <c r="A508" s="421">
        <v>503</v>
      </c>
      <c r="B508" s="48">
        <v>1272</v>
      </c>
      <c r="C508" s="90" t="s">
        <v>2835</v>
      </c>
      <c r="D508" s="91">
        <v>2018</v>
      </c>
      <c r="E508" s="20">
        <v>4</v>
      </c>
      <c r="F508" s="103" t="s">
        <v>2572</v>
      </c>
      <c r="G508" s="103" t="s">
        <v>1606</v>
      </c>
      <c r="H508" s="103" t="s">
        <v>997</v>
      </c>
      <c r="I508" s="103"/>
      <c r="J508" s="104">
        <v>2</v>
      </c>
      <c r="K508" s="104">
        <v>1</v>
      </c>
      <c r="L508" s="104"/>
      <c r="M508" s="23" t="s">
        <v>1513</v>
      </c>
      <c r="N508" s="22">
        <v>0</v>
      </c>
      <c r="O508" s="22">
        <v>20</v>
      </c>
      <c r="P508" s="22"/>
      <c r="Q508" s="22"/>
      <c r="R508" s="33"/>
      <c r="S508" s="39" t="s">
        <v>2836</v>
      </c>
      <c r="T508" s="22">
        <v>2</v>
      </c>
      <c r="U508" s="22">
        <v>20</v>
      </c>
      <c r="V508" s="22"/>
      <c r="W508" s="22"/>
      <c r="X508" s="33"/>
      <c r="Y508" s="142" t="s">
        <v>660</v>
      </c>
      <c r="Z508" s="22"/>
      <c r="AB508" s="19"/>
      <c r="AC508" s="19"/>
      <c r="AD508" s="19"/>
      <c r="AE508" s="19"/>
      <c r="AF508" s="19"/>
      <c r="AG508" s="19"/>
      <c r="AH508" s="19"/>
      <c r="AI508" s="19"/>
      <c r="AJ508" s="19"/>
    </row>
    <row r="509" spans="1:36" x14ac:dyDescent="0.3">
      <c r="A509" s="421">
        <v>504</v>
      </c>
      <c r="B509" s="48">
        <v>1272</v>
      </c>
      <c r="C509" s="90" t="s">
        <v>2835</v>
      </c>
      <c r="D509" s="91">
        <v>2018</v>
      </c>
      <c r="E509" s="20">
        <v>4</v>
      </c>
      <c r="F509" s="103" t="s">
        <v>725</v>
      </c>
      <c r="G509" s="103" t="s">
        <v>1606</v>
      </c>
      <c r="H509" s="103"/>
      <c r="I509" s="103"/>
      <c r="J509" s="104">
        <v>2</v>
      </c>
      <c r="K509" s="104">
        <v>3</v>
      </c>
      <c r="L509" s="104"/>
      <c r="M509" s="23" t="s">
        <v>1513</v>
      </c>
      <c r="N509" s="22">
        <v>0</v>
      </c>
      <c r="O509" s="22">
        <v>20</v>
      </c>
      <c r="P509" s="22"/>
      <c r="Q509" s="22"/>
      <c r="R509" s="33"/>
      <c r="S509" s="39" t="s">
        <v>2836</v>
      </c>
      <c r="T509" s="22">
        <v>1</v>
      </c>
      <c r="U509" s="22">
        <v>20</v>
      </c>
      <c r="V509" s="22"/>
      <c r="W509" s="22"/>
      <c r="X509" s="33"/>
      <c r="Y509" s="142" t="s">
        <v>660</v>
      </c>
      <c r="Z509" s="22"/>
      <c r="AB509" s="19"/>
      <c r="AC509" s="19"/>
      <c r="AD509" s="19"/>
      <c r="AE509" s="19"/>
      <c r="AF509" s="19"/>
      <c r="AG509" s="19"/>
      <c r="AH509" s="19"/>
      <c r="AI509" s="19"/>
      <c r="AJ509" s="19"/>
    </row>
    <row r="510" spans="1:36" ht="17.25" thickBot="1" x14ac:dyDescent="0.35">
      <c r="A510" s="421">
        <v>505</v>
      </c>
      <c r="B510" s="156">
        <v>2257</v>
      </c>
      <c r="C510" s="169" t="s">
        <v>2837</v>
      </c>
      <c r="D510" s="170">
        <v>2013</v>
      </c>
      <c r="E510" s="62">
        <v>4</v>
      </c>
      <c r="F510" s="144" t="s">
        <v>2838</v>
      </c>
      <c r="G510" s="144" t="s">
        <v>1606</v>
      </c>
      <c r="H510" s="144" t="s">
        <v>2839</v>
      </c>
      <c r="I510" s="144"/>
      <c r="J510" s="232">
        <v>1</v>
      </c>
      <c r="K510" s="228">
        <v>1</v>
      </c>
      <c r="L510" s="478"/>
      <c r="M510" s="66" t="s">
        <v>2840</v>
      </c>
      <c r="N510" s="65">
        <v>1</v>
      </c>
      <c r="O510" s="65">
        <v>30</v>
      </c>
      <c r="P510" s="65"/>
      <c r="Q510" s="65"/>
      <c r="R510" s="67"/>
      <c r="S510" s="49" t="s">
        <v>2841</v>
      </c>
      <c r="T510" s="65">
        <v>1</v>
      </c>
      <c r="U510" s="65">
        <v>29</v>
      </c>
      <c r="V510" s="65"/>
      <c r="W510" s="65"/>
      <c r="X510" s="67"/>
      <c r="Y510" s="143" t="s">
        <v>660</v>
      </c>
      <c r="Z510" s="65"/>
      <c r="AB510" s="19"/>
      <c r="AC510" s="19"/>
      <c r="AD510" s="19"/>
      <c r="AE510" s="19"/>
      <c r="AF510" s="19"/>
      <c r="AG510" s="19"/>
      <c r="AH510" s="19"/>
      <c r="AI510" s="19"/>
      <c r="AJ510" s="19"/>
    </row>
    <row r="511" spans="1:36" x14ac:dyDescent="0.3">
      <c r="A511" s="421">
        <v>506</v>
      </c>
      <c r="B511" s="77">
        <v>2257</v>
      </c>
      <c r="C511" s="125" t="s">
        <v>2837</v>
      </c>
      <c r="D511" s="101">
        <v>2013</v>
      </c>
      <c r="E511" s="459">
        <v>4</v>
      </c>
      <c r="F511" s="467" t="s">
        <v>2842</v>
      </c>
      <c r="G511" s="467" t="s">
        <v>1606</v>
      </c>
      <c r="H511" s="467" t="s">
        <v>2839</v>
      </c>
      <c r="I511" s="467"/>
      <c r="J511" s="506">
        <v>1</v>
      </c>
      <c r="K511" s="102">
        <v>1</v>
      </c>
      <c r="L511" s="229"/>
      <c r="M511" s="242" t="s">
        <v>2840</v>
      </c>
      <c r="N511" s="16">
        <v>0</v>
      </c>
      <c r="O511" s="16">
        <v>30</v>
      </c>
      <c r="P511" s="16"/>
      <c r="Q511" s="16"/>
      <c r="R511" s="18"/>
      <c r="S511" s="17" t="s">
        <v>2841</v>
      </c>
      <c r="T511" s="16">
        <v>1</v>
      </c>
      <c r="U511" s="16">
        <v>29</v>
      </c>
      <c r="V511" s="16"/>
      <c r="W511" s="16"/>
      <c r="X511" s="18"/>
      <c r="Y511" s="130" t="s">
        <v>660</v>
      </c>
      <c r="Z511" s="16"/>
      <c r="AB511" s="19"/>
      <c r="AC511" s="19"/>
      <c r="AD511" s="19"/>
      <c r="AE511" s="19"/>
      <c r="AF511" s="19"/>
      <c r="AG511" s="19"/>
      <c r="AH511" s="19"/>
      <c r="AI511" s="19"/>
      <c r="AJ511" s="19"/>
    </row>
    <row r="512" spans="1:36" x14ac:dyDescent="0.3">
      <c r="A512" s="421">
        <v>507</v>
      </c>
      <c r="B512" s="420">
        <v>2257</v>
      </c>
      <c r="C512" s="153" t="s">
        <v>2837</v>
      </c>
      <c r="D512" s="154">
        <v>2013</v>
      </c>
      <c r="E512" s="41">
        <v>4</v>
      </c>
      <c r="F512" s="103" t="s">
        <v>2843</v>
      </c>
      <c r="G512" s="103" t="s">
        <v>1606</v>
      </c>
      <c r="H512" s="103" t="s">
        <v>2844</v>
      </c>
      <c r="I512" s="103"/>
      <c r="J512" s="229">
        <v>2</v>
      </c>
      <c r="K512" s="126">
        <v>0</v>
      </c>
      <c r="L512" s="230"/>
      <c r="M512" s="34" t="s">
        <v>2840</v>
      </c>
      <c r="N512" s="22">
        <v>4</v>
      </c>
      <c r="O512" s="22">
        <v>30</v>
      </c>
      <c r="P512" s="22"/>
      <c r="Q512" s="22"/>
      <c r="R512" s="33"/>
      <c r="S512" s="34" t="s">
        <v>2841</v>
      </c>
      <c r="T512" s="22">
        <v>1</v>
      </c>
      <c r="U512" s="22">
        <v>29</v>
      </c>
      <c r="V512" s="22"/>
      <c r="W512" s="22"/>
      <c r="X512" s="33"/>
      <c r="Y512" s="142"/>
      <c r="Z512" s="22"/>
      <c r="AB512" s="19"/>
      <c r="AC512" s="19"/>
      <c r="AD512" s="19"/>
      <c r="AE512" s="19"/>
      <c r="AF512" s="19"/>
      <c r="AG512" s="19"/>
      <c r="AH512" s="19"/>
      <c r="AI512" s="19"/>
      <c r="AJ512" s="19"/>
    </row>
    <row r="513" spans="1:36" x14ac:dyDescent="0.3">
      <c r="A513" s="421">
        <v>508</v>
      </c>
      <c r="B513" s="420">
        <v>2257</v>
      </c>
      <c r="C513" s="153" t="s">
        <v>2837</v>
      </c>
      <c r="D513" s="154">
        <v>2013</v>
      </c>
      <c r="E513" s="41">
        <v>4</v>
      </c>
      <c r="F513" s="103" t="s">
        <v>2843</v>
      </c>
      <c r="G513" s="103" t="s">
        <v>1606</v>
      </c>
      <c r="H513" s="103" t="s">
        <v>2845</v>
      </c>
      <c r="I513" s="103"/>
      <c r="J513" s="229">
        <v>2</v>
      </c>
      <c r="K513" s="126">
        <v>0</v>
      </c>
      <c r="L513" s="230"/>
      <c r="M513" s="34" t="s">
        <v>2840</v>
      </c>
      <c r="N513" s="22">
        <v>4</v>
      </c>
      <c r="O513" s="22">
        <v>30</v>
      </c>
      <c r="P513" s="22"/>
      <c r="Q513" s="22"/>
      <c r="R513" s="33"/>
      <c r="S513" s="34" t="s">
        <v>2841</v>
      </c>
      <c r="T513" s="22">
        <v>2</v>
      </c>
      <c r="U513" s="22">
        <v>29</v>
      </c>
      <c r="V513" s="22"/>
      <c r="W513" s="22"/>
      <c r="X513" s="33"/>
      <c r="Y513" s="142"/>
      <c r="Z513" s="22"/>
      <c r="AB513" s="19"/>
      <c r="AC513" s="19"/>
      <c r="AD513" s="19"/>
      <c r="AE513" s="19"/>
      <c r="AF513" s="19"/>
      <c r="AG513" s="19"/>
      <c r="AH513" s="19"/>
      <c r="AI513" s="19"/>
      <c r="AJ513" s="19"/>
    </row>
    <row r="514" spans="1:36" ht="17.25" thickBot="1" x14ac:dyDescent="0.35">
      <c r="A514" s="421">
        <v>509</v>
      </c>
      <c r="B514" s="418">
        <v>91</v>
      </c>
      <c r="C514" s="27" t="s">
        <v>1977</v>
      </c>
      <c r="D514" s="28">
        <v>2016</v>
      </c>
      <c r="E514" s="52">
        <v>1</v>
      </c>
      <c r="F514" s="527" t="s">
        <v>2846</v>
      </c>
      <c r="G514" s="144" t="s">
        <v>1606</v>
      </c>
      <c r="H514" s="144" t="s">
        <v>822</v>
      </c>
      <c r="I514" s="144"/>
      <c r="J514" s="251">
        <v>2</v>
      </c>
      <c r="K514" s="157">
        <v>2</v>
      </c>
      <c r="L514" s="231"/>
      <c r="M514" s="36" t="s">
        <v>1513</v>
      </c>
      <c r="N514" s="65">
        <v>0</v>
      </c>
      <c r="O514" s="65">
        <v>43</v>
      </c>
      <c r="P514" s="65"/>
      <c r="Q514" s="65"/>
      <c r="R514" s="67"/>
      <c r="S514" s="36" t="s">
        <v>1880</v>
      </c>
      <c r="T514" s="65">
        <v>3</v>
      </c>
      <c r="U514" s="65">
        <v>49</v>
      </c>
      <c r="V514" s="65"/>
      <c r="W514" s="65"/>
      <c r="X514" s="67"/>
      <c r="Y514" s="492">
        <v>0.24</v>
      </c>
      <c r="Z514" s="65"/>
      <c r="AB514" s="19"/>
      <c r="AC514" s="19"/>
      <c r="AD514" s="19"/>
      <c r="AE514" s="19"/>
      <c r="AF514" s="19"/>
      <c r="AG514" s="19"/>
      <c r="AH514" s="19"/>
      <c r="AI514" s="19"/>
      <c r="AJ514" s="19"/>
    </row>
    <row r="515" spans="1:36" x14ac:dyDescent="0.3">
      <c r="A515" s="421">
        <v>510</v>
      </c>
      <c r="B515" s="417">
        <v>91</v>
      </c>
      <c r="C515" s="134" t="s">
        <v>1977</v>
      </c>
      <c r="D515" s="84">
        <v>2016</v>
      </c>
      <c r="E515" s="20">
        <v>1</v>
      </c>
      <c r="F515" s="266" t="s">
        <v>2847</v>
      </c>
      <c r="G515" s="103" t="s">
        <v>1606</v>
      </c>
      <c r="H515" s="103" t="s">
        <v>1746</v>
      </c>
      <c r="I515" s="103"/>
      <c r="J515" s="506">
        <v>2</v>
      </c>
      <c r="K515" s="102">
        <v>1</v>
      </c>
      <c r="L515" s="229"/>
      <c r="M515" s="17" t="s">
        <v>1513</v>
      </c>
      <c r="N515" s="16">
        <v>3</v>
      </c>
      <c r="O515" s="16">
        <v>43</v>
      </c>
      <c r="P515" s="16"/>
      <c r="Q515" s="16"/>
      <c r="R515" s="18"/>
      <c r="S515" s="39" t="s">
        <v>1880</v>
      </c>
      <c r="T515" s="22">
        <v>9</v>
      </c>
      <c r="U515" s="22">
        <v>49</v>
      </c>
      <c r="V515" s="22"/>
      <c r="W515" s="22"/>
      <c r="X515" s="18"/>
      <c r="Y515" s="142">
        <v>0.1</v>
      </c>
      <c r="Z515" s="22"/>
      <c r="AB515" s="19"/>
      <c r="AC515" s="19"/>
      <c r="AD515" s="19"/>
      <c r="AE515" s="19"/>
      <c r="AF515" s="19"/>
      <c r="AG515" s="19"/>
      <c r="AH515" s="19"/>
      <c r="AI515" s="19"/>
      <c r="AJ515" s="19"/>
    </row>
    <row r="516" spans="1:36" x14ac:dyDescent="0.3">
      <c r="A516" s="421">
        <v>511</v>
      </c>
      <c r="B516" s="417">
        <v>91</v>
      </c>
      <c r="C516" s="134" t="s">
        <v>1977</v>
      </c>
      <c r="D516" s="84">
        <v>2016</v>
      </c>
      <c r="E516" s="20">
        <v>1</v>
      </c>
      <c r="F516" s="266" t="s">
        <v>2848</v>
      </c>
      <c r="G516" s="103" t="s">
        <v>1606</v>
      </c>
      <c r="H516" s="103" t="s">
        <v>1746</v>
      </c>
      <c r="I516" s="103"/>
      <c r="J516" s="230">
        <v>2</v>
      </c>
      <c r="K516" s="126">
        <v>1</v>
      </c>
      <c r="L516" s="230"/>
      <c r="M516" s="23" t="s">
        <v>1513</v>
      </c>
      <c r="N516" s="22">
        <v>0</v>
      </c>
      <c r="O516" s="22">
        <v>43</v>
      </c>
      <c r="P516" s="22"/>
      <c r="Q516" s="22"/>
      <c r="R516" s="33"/>
      <c r="S516" s="39" t="s">
        <v>1880</v>
      </c>
      <c r="T516" s="22">
        <v>7</v>
      </c>
      <c r="U516" s="22">
        <v>49</v>
      </c>
      <c r="V516" s="22"/>
      <c r="W516" s="22"/>
      <c r="X516" s="33"/>
      <c r="Y516" s="192">
        <v>0.01</v>
      </c>
      <c r="Z516" s="22"/>
      <c r="AB516" s="19"/>
      <c r="AC516" s="19"/>
      <c r="AD516" s="19"/>
      <c r="AE516" s="19"/>
      <c r="AF516" s="19"/>
      <c r="AG516" s="19"/>
      <c r="AH516" s="19"/>
      <c r="AI516" s="19"/>
      <c r="AJ516" s="19"/>
    </row>
    <row r="517" spans="1:36" x14ac:dyDescent="0.3">
      <c r="A517" s="421">
        <v>512</v>
      </c>
      <c r="B517" s="417">
        <v>91</v>
      </c>
      <c r="C517" s="134" t="s">
        <v>1977</v>
      </c>
      <c r="D517" s="84">
        <v>2016</v>
      </c>
      <c r="E517" s="20">
        <v>1</v>
      </c>
      <c r="F517" s="103" t="s">
        <v>2706</v>
      </c>
      <c r="G517" s="103" t="s">
        <v>1606</v>
      </c>
      <c r="H517" s="103"/>
      <c r="I517" s="103"/>
      <c r="J517" s="229">
        <v>2</v>
      </c>
      <c r="K517" s="126">
        <v>7</v>
      </c>
      <c r="L517" s="230"/>
      <c r="M517" s="23" t="s">
        <v>1513</v>
      </c>
      <c r="N517" s="22">
        <v>0</v>
      </c>
      <c r="O517" s="22">
        <v>43</v>
      </c>
      <c r="P517" s="22"/>
      <c r="Q517" s="22"/>
      <c r="R517" s="33"/>
      <c r="S517" s="39" t="s">
        <v>1880</v>
      </c>
      <c r="T517" s="193" t="s">
        <v>708</v>
      </c>
      <c r="U517" s="22">
        <v>49</v>
      </c>
      <c r="V517" s="193"/>
      <c r="W517" s="22"/>
      <c r="X517" s="33"/>
      <c r="Y517" s="142" t="s">
        <v>708</v>
      </c>
      <c r="Z517" s="22"/>
      <c r="AB517" s="19"/>
      <c r="AC517" s="19"/>
      <c r="AD517" s="19"/>
      <c r="AE517" s="19"/>
      <c r="AF517" s="19"/>
      <c r="AG517" s="19"/>
      <c r="AH517" s="19"/>
      <c r="AI517" s="19"/>
      <c r="AJ517" s="19"/>
    </row>
    <row r="518" spans="1:36" x14ac:dyDescent="0.3">
      <c r="A518" s="421">
        <v>513</v>
      </c>
      <c r="B518" s="417">
        <v>91</v>
      </c>
      <c r="C518" s="134" t="s">
        <v>1977</v>
      </c>
      <c r="D518" s="84">
        <v>2016</v>
      </c>
      <c r="E518" s="20">
        <v>1</v>
      </c>
      <c r="F518" s="261" t="s">
        <v>2849</v>
      </c>
      <c r="G518" s="103" t="s">
        <v>1606</v>
      </c>
      <c r="H518" s="405" t="s">
        <v>2468</v>
      </c>
      <c r="I518" s="405"/>
      <c r="J518" s="230">
        <v>2</v>
      </c>
      <c r="K518" s="126">
        <v>6</v>
      </c>
      <c r="L518" s="230"/>
      <c r="M518" s="23" t="s">
        <v>1513</v>
      </c>
      <c r="N518" s="21">
        <v>6</v>
      </c>
      <c r="O518" s="21">
        <v>43</v>
      </c>
      <c r="P518" s="21"/>
      <c r="Q518" s="21"/>
      <c r="R518" s="24"/>
      <c r="S518" s="39" t="s">
        <v>1880</v>
      </c>
      <c r="T518" s="21">
        <v>34</v>
      </c>
      <c r="U518" s="21">
        <v>49</v>
      </c>
      <c r="V518" s="21"/>
      <c r="W518" s="21"/>
      <c r="X518" s="24"/>
      <c r="Y518" s="127">
        <v>0.04</v>
      </c>
      <c r="Z518" s="21"/>
      <c r="AB518" s="19"/>
      <c r="AC518" s="19"/>
      <c r="AD518" s="19"/>
      <c r="AE518" s="19"/>
      <c r="AF518" s="19"/>
      <c r="AG518" s="19"/>
      <c r="AH518" s="19"/>
      <c r="AI518" s="19"/>
      <c r="AJ518" s="19"/>
    </row>
    <row r="519" spans="1:36" x14ac:dyDescent="0.3">
      <c r="A519" s="421">
        <v>514</v>
      </c>
      <c r="B519" s="417">
        <v>91</v>
      </c>
      <c r="C519" s="134" t="s">
        <v>1977</v>
      </c>
      <c r="D519" s="84">
        <v>2016</v>
      </c>
      <c r="E519" s="20">
        <v>1</v>
      </c>
      <c r="F519" s="405" t="s">
        <v>993</v>
      </c>
      <c r="G519" s="103" t="s">
        <v>1606</v>
      </c>
      <c r="H519" s="405"/>
      <c r="I519" s="405"/>
      <c r="J519" s="230">
        <v>1</v>
      </c>
      <c r="K519" s="126">
        <v>1</v>
      </c>
      <c r="L519" s="230"/>
      <c r="M519" s="23" t="s">
        <v>1513</v>
      </c>
      <c r="N519" s="137">
        <v>1</v>
      </c>
      <c r="O519" s="137">
        <v>43</v>
      </c>
      <c r="P519" s="21"/>
      <c r="Q519" s="21"/>
      <c r="R519" s="24"/>
      <c r="S519" s="39" t="s">
        <v>1880</v>
      </c>
      <c r="T519" s="137">
        <v>2</v>
      </c>
      <c r="U519" s="137">
        <v>49</v>
      </c>
      <c r="V519" s="21"/>
      <c r="W519" s="21"/>
      <c r="X519" s="24"/>
      <c r="Y519" s="127">
        <v>1</v>
      </c>
      <c r="Z519" s="21"/>
      <c r="AB519" s="19"/>
      <c r="AC519" s="19"/>
      <c r="AD519" s="19"/>
      <c r="AE519" s="19"/>
      <c r="AF519" s="19"/>
      <c r="AG519" s="19"/>
      <c r="AH519" s="19"/>
      <c r="AI519" s="19"/>
      <c r="AJ519" s="19"/>
    </row>
    <row r="520" spans="1:36" x14ac:dyDescent="0.3">
      <c r="A520" s="421">
        <v>515</v>
      </c>
      <c r="B520" s="417">
        <v>91</v>
      </c>
      <c r="C520" s="134" t="s">
        <v>1977</v>
      </c>
      <c r="D520" s="84">
        <v>2016</v>
      </c>
      <c r="E520" s="20">
        <v>1</v>
      </c>
      <c r="F520" s="465" t="s">
        <v>2850</v>
      </c>
      <c r="G520" s="103" t="s">
        <v>1606</v>
      </c>
      <c r="H520" s="465"/>
      <c r="I520" s="465"/>
      <c r="J520" s="233">
        <v>1</v>
      </c>
      <c r="K520" s="126">
        <v>1</v>
      </c>
      <c r="L520" s="230"/>
      <c r="M520" s="23" t="s">
        <v>1513</v>
      </c>
      <c r="N520" s="137">
        <v>1</v>
      </c>
      <c r="O520" s="137">
        <v>43</v>
      </c>
      <c r="P520" s="137"/>
      <c r="Q520" s="137"/>
      <c r="R520" s="148"/>
      <c r="S520" s="39" t="s">
        <v>1880</v>
      </c>
      <c r="T520" s="137">
        <v>1</v>
      </c>
      <c r="U520" s="137">
        <v>49</v>
      </c>
      <c r="V520" s="137"/>
      <c r="W520" s="137"/>
      <c r="X520" s="148"/>
      <c r="Y520" s="132">
        <v>1</v>
      </c>
      <c r="Z520" s="137"/>
      <c r="AB520" s="19"/>
      <c r="AC520" s="19"/>
      <c r="AD520" s="19"/>
      <c r="AE520" s="19"/>
      <c r="AF520" s="19"/>
      <c r="AG520" s="19"/>
      <c r="AH520" s="19"/>
      <c r="AI520" s="19"/>
      <c r="AJ520" s="19"/>
    </row>
    <row r="521" spans="1:36" x14ac:dyDescent="0.3">
      <c r="A521" s="421">
        <v>516</v>
      </c>
      <c r="B521" s="417">
        <v>4559</v>
      </c>
      <c r="C521" s="83" t="s">
        <v>2851</v>
      </c>
      <c r="D521" s="84">
        <v>2018</v>
      </c>
      <c r="E521" s="20">
        <v>3</v>
      </c>
      <c r="F521" s="405" t="s">
        <v>2852</v>
      </c>
      <c r="G521" s="405" t="s">
        <v>1606</v>
      </c>
      <c r="H521" s="465"/>
      <c r="I521" s="465"/>
      <c r="J521" s="230">
        <v>1</v>
      </c>
      <c r="K521" s="126">
        <v>1</v>
      </c>
      <c r="L521" s="230"/>
      <c r="M521" s="23" t="s">
        <v>2853</v>
      </c>
      <c r="N521" s="137">
        <v>4</v>
      </c>
      <c r="O521" s="137">
        <v>20</v>
      </c>
      <c r="P521" s="137"/>
      <c r="Q521" s="137"/>
      <c r="R521" s="148"/>
      <c r="S521" s="39" t="s">
        <v>2713</v>
      </c>
      <c r="T521" s="137">
        <v>0</v>
      </c>
      <c r="U521" s="137">
        <v>20</v>
      </c>
      <c r="V521" s="137"/>
      <c r="W521" s="137"/>
      <c r="X521" s="148"/>
      <c r="Y521" s="138" t="s">
        <v>780</v>
      </c>
      <c r="Z521" s="137"/>
      <c r="AB521" s="19"/>
      <c r="AC521" s="19"/>
      <c r="AD521" s="19"/>
      <c r="AE521" s="19"/>
      <c r="AF521" s="19"/>
      <c r="AG521" s="19"/>
      <c r="AH521" s="19"/>
      <c r="AI521" s="19"/>
      <c r="AJ521" s="19"/>
    </row>
    <row r="522" spans="1:36" ht="17.25" thickBot="1" x14ac:dyDescent="0.35">
      <c r="A522" s="421">
        <v>517</v>
      </c>
      <c r="B522" s="418">
        <v>4559</v>
      </c>
      <c r="C522" s="88" t="s">
        <v>2851</v>
      </c>
      <c r="D522" s="28">
        <v>2018</v>
      </c>
      <c r="E522" s="62">
        <v>3</v>
      </c>
      <c r="F522" s="96" t="s">
        <v>2704</v>
      </c>
      <c r="G522" s="96" t="s">
        <v>1606</v>
      </c>
      <c r="H522" s="96"/>
      <c r="I522" s="96"/>
      <c r="J522" s="231">
        <v>2</v>
      </c>
      <c r="K522" s="157">
        <v>5</v>
      </c>
      <c r="L522" s="231"/>
      <c r="M522" s="66" t="s">
        <v>2853</v>
      </c>
      <c r="N522" s="29">
        <v>0</v>
      </c>
      <c r="O522" s="29">
        <v>20</v>
      </c>
      <c r="P522" s="29"/>
      <c r="Q522" s="29"/>
      <c r="R522" s="30"/>
      <c r="S522" s="49" t="s">
        <v>2713</v>
      </c>
      <c r="T522" s="29">
        <v>7</v>
      </c>
      <c r="U522" s="29">
        <v>20</v>
      </c>
      <c r="V522" s="29"/>
      <c r="W522" s="29"/>
      <c r="X522" s="30"/>
      <c r="Y522" s="37" t="s">
        <v>780</v>
      </c>
      <c r="Z522" s="29"/>
      <c r="AB522" s="19"/>
      <c r="AC522" s="19"/>
      <c r="AD522" s="19"/>
      <c r="AE522" s="19"/>
      <c r="AF522" s="19"/>
      <c r="AG522" s="19"/>
      <c r="AH522" s="19"/>
      <c r="AI522" s="19"/>
      <c r="AJ522" s="19"/>
    </row>
    <row r="523" spans="1:36" x14ac:dyDescent="0.3">
      <c r="A523" s="421">
        <v>518</v>
      </c>
      <c r="B523" s="48">
        <v>4559</v>
      </c>
      <c r="C523" s="90" t="s">
        <v>2851</v>
      </c>
      <c r="D523" s="91">
        <v>2018</v>
      </c>
      <c r="E523" s="20">
        <v>3</v>
      </c>
      <c r="F523" s="103" t="s">
        <v>2854</v>
      </c>
      <c r="G523" s="103" t="s">
        <v>1606</v>
      </c>
      <c r="H523" s="103"/>
      <c r="I523" s="103"/>
      <c r="J523" s="177">
        <v>2</v>
      </c>
      <c r="K523" s="177">
        <v>3</v>
      </c>
      <c r="L523" s="177"/>
      <c r="M523" s="23" t="s">
        <v>2853</v>
      </c>
      <c r="N523" s="22">
        <v>2</v>
      </c>
      <c r="O523" s="22">
        <v>20</v>
      </c>
      <c r="P523" s="22"/>
      <c r="Q523" s="22"/>
      <c r="R523" s="33"/>
      <c r="S523" s="39" t="s">
        <v>2713</v>
      </c>
      <c r="T523" s="22">
        <v>8</v>
      </c>
      <c r="U523" s="22">
        <v>20</v>
      </c>
      <c r="V523" s="22"/>
      <c r="W523" s="22"/>
      <c r="X523" s="33"/>
      <c r="Y523" s="39" t="s">
        <v>780</v>
      </c>
      <c r="Z523" s="22"/>
      <c r="AB523" s="19"/>
      <c r="AC523" s="19"/>
      <c r="AD523" s="19"/>
      <c r="AE523" s="19"/>
      <c r="AF523" s="19"/>
      <c r="AG523" s="19"/>
      <c r="AH523" s="19"/>
      <c r="AI523" s="19"/>
      <c r="AJ523" s="19"/>
    </row>
    <row r="524" spans="1:36" x14ac:dyDescent="0.3">
      <c r="A524" s="421">
        <v>519</v>
      </c>
      <c r="B524" s="417">
        <v>4559</v>
      </c>
      <c r="C524" s="83" t="s">
        <v>2851</v>
      </c>
      <c r="D524" s="84">
        <v>2018</v>
      </c>
      <c r="E524" s="20">
        <v>3</v>
      </c>
      <c r="F524" s="236" t="s">
        <v>2855</v>
      </c>
      <c r="G524" s="103"/>
      <c r="H524" s="103"/>
      <c r="I524" s="103" t="s">
        <v>2856</v>
      </c>
      <c r="J524" s="177">
        <v>2</v>
      </c>
      <c r="K524" s="177">
        <v>1</v>
      </c>
      <c r="L524" s="177"/>
      <c r="M524" s="23" t="s">
        <v>2853</v>
      </c>
      <c r="N524" s="22"/>
      <c r="O524" s="22"/>
      <c r="P524" s="99">
        <v>1.4</v>
      </c>
      <c r="Q524" s="22">
        <v>0.59</v>
      </c>
      <c r="R524" s="33">
        <v>20</v>
      </c>
      <c r="S524" s="39" t="s">
        <v>2713</v>
      </c>
      <c r="T524" s="22"/>
      <c r="U524" s="22"/>
      <c r="V524" s="99">
        <v>2.2000000000000002</v>
      </c>
      <c r="W524" s="22">
        <v>0.77</v>
      </c>
      <c r="X524" s="33">
        <v>20</v>
      </c>
      <c r="Y524" s="39" t="s">
        <v>780</v>
      </c>
      <c r="Z524" s="22"/>
      <c r="AB524" s="19"/>
      <c r="AC524" s="19"/>
      <c r="AD524" s="19"/>
      <c r="AE524" s="19"/>
      <c r="AF524" s="19"/>
      <c r="AG524" s="19"/>
      <c r="AH524" s="19"/>
      <c r="AI524" s="19"/>
      <c r="AJ524" s="19"/>
    </row>
    <row r="525" spans="1:36" x14ac:dyDescent="0.3">
      <c r="A525" s="421">
        <v>520</v>
      </c>
      <c r="B525" s="417">
        <v>4559</v>
      </c>
      <c r="C525" s="83" t="s">
        <v>2851</v>
      </c>
      <c r="D525" s="84">
        <v>2018</v>
      </c>
      <c r="E525" s="20">
        <v>3</v>
      </c>
      <c r="F525" s="236" t="s">
        <v>2857</v>
      </c>
      <c r="G525" s="103" t="s">
        <v>1606</v>
      </c>
      <c r="H525" s="103"/>
      <c r="I525" s="103"/>
      <c r="J525" s="177">
        <v>2</v>
      </c>
      <c r="K525" s="177">
        <v>2</v>
      </c>
      <c r="L525" s="177"/>
      <c r="M525" s="23" t="s">
        <v>2853</v>
      </c>
      <c r="N525" s="22">
        <v>1</v>
      </c>
      <c r="O525" s="22">
        <v>20</v>
      </c>
      <c r="P525" s="22"/>
      <c r="Q525" s="22"/>
      <c r="R525" s="33"/>
      <c r="S525" s="39" t="s">
        <v>2713</v>
      </c>
      <c r="T525" s="22">
        <v>6</v>
      </c>
      <c r="U525" s="22">
        <v>20</v>
      </c>
      <c r="V525" s="22"/>
      <c r="W525" s="22"/>
      <c r="X525" s="33"/>
      <c r="Y525" s="39" t="s">
        <v>780</v>
      </c>
      <c r="Z525" s="22"/>
      <c r="AB525" s="19"/>
      <c r="AC525" s="19"/>
      <c r="AD525" s="19"/>
      <c r="AE525" s="19"/>
      <c r="AF525" s="19"/>
      <c r="AG525" s="19"/>
      <c r="AH525" s="19"/>
      <c r="AI525" s="19"/>
      <c r="AJ525" s="19"/>
    </row>
    <row r="526" spans="1:36" x14ac:dyDescent="0.3">
      <c r="A526" s="421">
        <v>521</v>
      </c>
      <c r="B526" s="417">
        <v>1327</v>
      </c>
      <c r="C526" s="134" t="s">
        <v>2068</v>
      </c>
      <c r="D526" s="84">
        <v>2016</v>
      </c>
      <c r="E526" s="20" t="s">
        <v>1968</v>
      </c>
      <c r="F526" s="103" t="s">
        <v>2858</v>
      </c>
      <c r="G526" s="103" t="s">
        <v>2859</v>
      </c>
      <c r="H526" s="103"/>
      <c r="I526" s="103"/>
      <c r="J526" s="177">
        <v>2</v>
      </c>
      <c r="K526" s="177">
        <v>1</v>
      </c>
      <c r="L526" s="177"/>
      <c r="M526" s="23" t="s">
        <v>1513</v>
      </c>
      <c r="N526" s="22"/>
      <c r="O526" s="22"/>
      <c r="P526" s="22">
        <v>1.2</v>
      </c>
      <c r="Q526" s="22">
        <v>0.41</v>
      </c>
      <c r="R526" s="33">
        <v>25</v>
      </c>
      <c r="S526" s="39" t="s">
        <v>2860</v>
      </c>
      <c r="T526" s="22"/>
      <c r="U526" s="22"/>
      <c r="V526" s="22">
        <v>1.96</v>
      </c>
      <c r="W526" s="22">
        <v>0.67</v>
      </c>
      <c r="X526" s="33">
        <v>25</v>
      </c>
      <c r="Y526" s="142"/>
      <c r="Z526" s="22" t="s">
        <v>2834</v>
      </c>
      <c r="AA526" s="21" t="s">
        <v>2861</v>
      </c>
      <c r="AB526" s="21"/>
      <c r="AC526" s="21"/>
      <c r="AD526" s="21">
        <v>1.32</v>
      </c>
      <c r="AE526" s="21">
        <v>0.56000000000000005</v>
      </c>
      <c r="AF526" s="21">
        <v>25</v>
      </c>
      <c r="AG526" s="21" t="s">
        <v>2862</v>
      </c>
      <c r="AI526" s="19"/>
      <c r="AJ526" s="19"/>
    </row>
    <row r="527" spans="1:36" x14ac:dyDescent="0.3">
      <c r="A527" s="421">
        <v>522</v>
      </c>
      <c r="B527" s="420">
        <v>1327</v>
      </c>
      <c r="C527" s="153" t="s">
        <v>2068</v>
      </c>
      <c r="D527" s="154">
        <v>2016</v>
      </c>
      <c r="E527" s="102" t="s">
        <v>1968</v>
      </c>
      <c r="F527" s="261" t="s">
        <v>2863</v>
      </c>
      <c r="G527" s="405"/>
      <c r="H527" s="405" t="s">
        <v>2864</v>
      </c>
      <c r="I527" s="405" t="s">
        <v>2865</v>
      </c>
      <c r="J527" s="529">
        <v>2</v>
      </c>
      <c r="K527" s="177">
        <v>3</v>
      </c>
      <c r="L527" s="177"/>
      <c r="M527" s="123" t="s">
        <v>2866</v>
      </c>
      <c r="N527" s="51"/>
      <c r="O527" s="51"/>
      <c r="P527" s="21" t="s">
        <v>665</v>
      </c>
      <c r="Q527" s="21" t="s">
        <v>665</v>
      </c>
      <c r="R527" s="24">
        <v>25</v>
      </c>
      <c r="S527" s="105" t="s">
        <v>2860</v>
      </c>
      <c r="T527" s="405"/>
      <c r="U527" s="405"/>
      <c r="V527" s="21" t="s">
        <v>665</v>
      </c>
      <c r="W527" s="21" t="s">
        <v>665</v>
      </c>
      <c r="X527" s="24">
        <v>25</v>
      </c>
      <c r="Y527" s="155" t="s">
        <v>2867</v>
      </c>
      <c r="Z527" s="405"/>
      <c r="AA527" s="21" t="s">
        <v>1877</v>
      </c>
      <c r="AB527" s="98"/>
      <c r="AC527" s="98"/>
      <c r="AD527" s="21" t="s">
        <v>665</v>
      </c>
      <c r="AE527" s="21" t="s">
        <v>665</v>
      </c>
      <c r="AF527" s="21">
        <v>25</v>
      </c>
      <c r="AG527" s="405" t="s">
        <v>2868</v>
      </c>
      <c r="AI527" s="6"/>
    </row>
    <row r="528" spans="1:36" ht="17.25" thickBot="1" x14ac:dyDescent="0.35">
      <c r="A528" s="421">
        <v>523</v>
      </c>
      <c r="B528" s="78">
        <v>1327</v>
      </c>
      <c r="C528" s="507" t="s">
        <v>2068</v>
      </c>
      <c r="D528" s="508">
        <v>2016</v>
      </c>
      <c r="E528" s="162" t="s">
        <v>1968</v>
      </c>
      <c r="F528" s="327" t="s">
        <v>2863</v>
      </c>
      <c r="G528" s="96"/>
      <c r="H528" s="96" t="s">
        <v>1384</v>
      </c>
      <c r="I528" s="96" t="s">
        <v>2865</v>
      </c>
      <c r="J528" s="530">
        <v>2</v>
      </c>
      <c r="K528" s="496">
        <v>3</v>
      </c>
      <c r="L528" s="496"/>
      <c r="M528" s="159" t="s">
        <v>2866</v>
      </c>
      <c r="N528" s="252"/>
      <c r="O528" s="252"/>
      <c r="P528" s="29" t="s">
        <v>665</v>
      </c>
      <c r="Q528" s="29" t="s">
        <v>665</v>
      </c>
      <c r="R528" s="30">
        <v>25</v>
      </c>
      <c r="S528" s="160" t="s">
        <v>2860</v>
      </c>
      <c r="T528" s="96"/>
      <c r="U528" s="96"/>
      <c r="V528" s="29" t="s">
        <v>665</v>
      </c>
      <c r="W528" s="29" t="s">
        <v>665</v>
      </c>
      <c r="X528" s="30">
        <v>25</v>
      </c>
      <c r="Y528" s="167" t="s">
        <v>2867</v>
      </c>
      <c r="Z528" s="96"/>
      <c r="AA528" s="21" t="s">
        <v>1877</v>
      </c>
      <c r="AB528" s="98"/>
      <c r="AC528" s="98"/>
      <c r="AD528" s="21" t="s">
        <v>665</v>
      </c>
      <c r="AE528" s="21" t="s">
        <v>665</v>
      </c>
      <c r="AF528" s="21">
        <v>25</v>
      </c>
      <c r="AG528" s="405" t="s">
        <v>2868</v>
      </c>
      <c r="AI528" s="6"/>
    </row>
    <row r="529" spans="1:36" x14ac:dyDescent="0.3">
      <c r="A529" s="421">
        <v>524</v>
      </c>
      <c r="B529" s="420">
        <v>1327</v>
      </c>
      <c r="C529" s="153" t="s">
        <v>2068</v>
      </c>
      <c r="D529" s="154">
        <v>2016</v>
      </c>
      <c r="E529" s="102" t="s">
        <v>1968</v>
      </c>
      <c r="F529" s="266" t="s">
        <v>2863</v>
      </c>
      <c r="G529" s="103"/>
      <c r="H529" s="103" t="s">
        <v>1221</v>
      </c>
      <c r="I529" s="103" t="s">
        <v>2865</v>
      </c>
      <c r="J529" s="177">
        <v>2</v>
      </c>
      <c r="K529" s="177">
        <v>3</v>
      </c>
      <c r="L529" s="177"/>
      <c r="M529" s="123" t="s">
        <v>2866</v>
      </c>
      <c r="N529" s="111"/>
      <c r="O529" s="111"/>
      <c r="P529" s="22" t="s">
        <v>665</v>
      </c>
      <c r="Q529" s="22" t="s">
        <v>665</v>
      </c>
      <c r="R529" s="33">
        <v>25</v>
      </c>
      <c r="S529" s="123" t="s">
        <v>2860</v>
      </c>
      <c r="T529" s="103"/>
      <c r="U529" s="103"/>
      <c r="V529" s="22" t="s">
        <v>665</v>
      </c>
      <c r="W529" s="22" t="s">
        <v>665</v>
      </c>
      <c r="X529" s="33">
        <v>25</v>
      </c>
      <c r="Y529" s="105" t="s">
        <v>2869</v>
      </c>
      <c r="Z529" s="103"/>
      <c r="AA529" s="21" t="s">
        <v>1877</v>
      </c>
      <c r="AB529" s="98"/>
      <c r="AC529" s="98"/>
      <c r="AD529" s="21" t="s">
        <v>665</v>
      </c>
      <c r="AE529" s="21" t="s">
        <v>665</v>
      </c>
      <c r="AF529" s="21">
        <v>25</v>
      </c>
      <c r="AG529" s="58"/>
      <c r="AI529" s="6"/>
    </row>
    <row r="530" spans="1:36" x14ac:dyDescent="0.3">
      <c r="A530" s="421">
        <v>525</v>
      </c>
      <c r="B530" s="420">
        <v>1327</v>
      </c>
      <c r="C530" s="153" t="s">
        <v>2068</v>
      </c>
      <c r="D530" s="154">
        <v>2016</v>
      </c>
      <c r="E530" s="102" t="s">
        <v>1968</v>
      </c>
      <c r="F530" s="261" t="s">
        <v>2863</v>
      </c>
      <c r="G530" s="405"/>
      <c r="H530" s="405" t="s">
        <v>2468</v>
      </c>
      <c r="I530" s="405" t="s">
        <v>2865</v>
      </c>
      <c r="J530" s="529">
        <v>2</v>
      </c>
      <c r="K530" s="177">
        <v>3</v>
      </c>
      <c r="L530" s="177"/>
      <c r="M530" s="123" t="s">
        <v>2866</v>
      </c>
      <c r="N530" s="51"/>
      <c r="O530" s="51"/>
      <c r="P530" s="21" t="s">
        <v>665</v>
      </c>
      <c r="Q530" s="21" t="s">
        <v>665</v>
      </c>
      <c r="R530" s="24">
        <v>25</v>
      </c>
      <c r="S530" s="123" t="s">
        <v>2860</v>
      </c>
      <c r="T530" s="405"/>
      <c r="U530" s="405"/>
      <c r="V530" s="21" t="s">
        <v>665</v>
      </c>
      <c r="W530" s="21" t="s">
        <v>665</v>
      </c>
      <c r="X530" s="24">
        <v>25</v>
      </c>
      <c r="Y530" s="155" t="s">
        <v>660</v>
      </c>
      <c r="Z530" s="405"/>
      <c r="AA530" s="21" t="s">
        <v>1877</v>
      </c>
      <c r="AB530" s="98"/>
      <c r="AC530" s="98"/>
      <c r="AD530" s="21" t="s">
        <v>665</v>
      </c>
      <c r="AE530" s="21" t="s">
        <v>665</v>
      </c>
      <c r="AF530" s="21">
        <v>25</v>
      </c>
      <c r="AG530" s="58"/>
      <c r="AI530" s="6"/>
    </row>
    <row r="531" spans="1:36" x14ac:dyDescent="0.3">
      <c r="A531" s="421">
        <v>526</v>
      </c>
      <c r="B531" s="420">
        <v>1327</v>
      </c>
      <c r="C531" s="153" t="s">
        <v>2068</v>
      </c>
      <c r="D531" s="154">
        <v>2016</v>
      </c>
      <c r="E531" s="102" t="s">
        <v>1968</v>
      </c>
      <c r="F531" s="261" t="s">
        <v>2863</v>
      </c>
      <c r="G531" s="405"/>
      <c r="H531" s="405" t="s">
        <v>2469</v>
      </c>
      <c r="I531" s="405" t="s">
        <v>2865</v>
      </c>
      <c r="J531" s="529">
        <v>2</v>
      </c>
      <c r="K531" s="177">
        <v>3</v>
      </c>
      <c r="L531" s="177"/>
      <c r="M531" s="123" t="s">
        <v>2866</v>
      </c>
      <c r="N531" s="51"/>
      <c r="O531" s="51"/>
      <c r="P531" s="21" t="s">
        <v>665</v>
      </c>
      <c r="Q531" s="21" t="s">
        <v>665</v>
      </c>
      <c r="R531" s="24">
        <v>25</v>
      </c>
      <c r="S531" s="123" t="s">
        <v>2860</v>
      </c>
      <c r="T531" s="405"/>
      <c r="U531" s="405"/>
      <c r="V531" s="21" t="s">
        <v>665</v>
      </c>
      <c r="W531" s="21" t="s">
        <v>665</v>
      </c>
      <c r="X531" s="24">
        <v>25</v>
      </c>
      <c r="Y531" s="155" t="s">
        <v>660</v>
      </c>
      <c r="Z531" s="405"/>
      <c r="AA531" s="21" t="s">
        <v>1877</v>
      </c>
      <c r="AB531" s="98"/>
      <c r="AC531" s="98"/>
      <c r="AD531" s="21" t="s">
        <v>665</v>
      </c>
      <c r="AE531" s="21" t="s">
        <v>665</v>
      </c>
      <c r="AF531" s="21">
        <v>25</v>
      </c>
      <c r="AG531" s="58"/>
      <c r="AI531" s="6"/>
    </row>
    <row r="532" spans="1:36" x14ac:dyDescent="0.3">
      <c r="A532" s="421">
        <v>527</v>
      </c>
      <c r="B532" s="420">
        <v>1327</v>
      </c>
      <c r="C532" s="153" t="s">
        <v>2068</v>
      </c>
      <c r="D532" s="154">
        <v>2016</v>
      </c>
      <c r="E532" s="102" t="s">
        <v>1968</v>
      </c>
      <c r="F532" s="261" t="s">
        <v>2863</v>
      </c>
      <c r="G532" s="405"/>
      <c r="H532" s="405" t="s">
        <v>1746</v>
      </c>
      <c r="I532" s="405" t="s">
        <v>2865</v>
      </c>
      <c r="J532" s="529">
        <v>2</v>
      </c>
      <c r="K532" s="177">
        <v>3</v>
      </c>
      <c r="L532" s="177"/>
      <c r="M532" s="123" t="s">
        <v>2866</v>
      </c>
      <c r="N532" s="51"/>
      <c r="O532" s="51"/>
      <c r="P532" s="21" t="s">
        <v>665</v>
      </c>
      <c r="Q532" s="21" t="s">
        <v>665</v>
      </c>
      <c r="R532" s="24">
        <v>25</v>
      </c>
      <c r="S532" s="123" t="s">
        <v>2860</v>
      </c>
      <c r="T532" s="405"/>
      <c r="U532" s="405"/>
      <c r="V532" s="21" t="s">
        <v>665</v>
      </c>
      <c r="W532" s="21" t="s">
        <v>665</v>
      </c>
      <c r="X532" s="24">
        <v>25</v>
      </c>
      <c r="Y532" s="155" t="s">
        <v>660</v>
      </c>
      <c r="Z532" s="405"/>
      <c r="AA532" s="21" t="s">
        <v>1877</v>
      </c>
      <c r="AB532" s="98"/>
      <c r="AC532" s="98"/>
      <c r="AD532" s="21" t="s">
        <v>665</v>
      </c>
      <c r="AE532" s="21" t="s">
        <v>665</v>
      </c>
      <c r="AF532" s="21">
        <v>25</v>
      </c>
      <c r="AG532" s="58"/>
      <c r="AI532" s="6"/>
    </row>
    <row r="533" spans="1:36" x14ac:dyDescent="0.3">
      <c r="A533" s="421">
        <v>528</v>
      </c>
      <c r="B533" s="417">
        <v>1327</v>
      </c>
      <c r="C533" s="134" t="s">
        <v>2068</v>
      </c>
      <c r="D533" s="84">
        <v>2016</v>
      </c>
      <c r="E533" s="20" t="s">
        <v>1968</v>
      </c>
      <c r="F533" s="405" t="s">
        <v>2870</v>
      </c>
      <c r="G533" s="405" t="s">
        <v>1606</v>
      </c>
      <c r="H533" s="405"/>
      <c r="I533" s="405"/>
      <c r="J533" s="529">
        <v>1</v>
      </c>
      <c r="K533" s="177">
        <v>0</v>
      </c>
      <c r="L533" s="177"/>
      <c r="M533" s="23" t="s">
        <v>1513</v>
      </c>
      <c r="N533" s="21">
        <v>0</v>
      </c>
      <c r="O533" s="21">
        <v>25</v>
      </c>
      <c r="P533" s="21"/>
      <c r="Q533" s="21"/>
      <c r="R533" s="24"/>
      <c r="S533" s="23" t="s">
        <v>2860</v>
      </c>
      <c r="T533" s="21">
        <v>0</v>
      </c>
      <c r="U533" s="21">
        <v>25</v>
      </c>
      <c r="V533" s="21"/>
      <c r="W533" s="21"/>
      <c r="X533" s="24"/>
      <c r="Y533" s="127"/>
      <c r="Z533" s="21"/>
      <c r="AA533" s="21" t="s">
        <v>2861</v>
      </c>
      <c r="AB533" s="21">
        <v>0</v>
      </c>
      <c r="AC533" s="21">
        <v>25</v>
      </c>
      <c r="AD533" s="21"/>
      <c r="AE533" s="21"/>
      <c r="AF533" s="21"/>
      <c r="AG533" s="21"/>
      <c r="AI533" s="19"/>
      <c r="AJ533" s="19"/>
    </row>
    <row r="534" spans="1:36" ht="17.25" thickBot="1" x14ac:dyDescent="0.35">
      <c r="A534" s="421">
        <v>529</v>
      </c>
      <c r="B534" s="418">
        <v>1327</v>
      </c>
      <c r="C534" s="27" t="s">
        <v>2068</v>
      </c>
      <c r="D534" s="28">
        <v>2016</v>
      </c>
      <c r="E534" s="62" t="s">
        <v>1968</v>
      </c>
      <c r="F534" s="29" t="s">
        <v>2871</v>
      </c>
      <c r="G534" s="29" t="s">
        <v>1606</v>
      </c>
      <c r="H534" s="29"/>
      <c r="I534" s="29"/>
      <c r="J534" s="131">
        <v>1</v>
      </c>
      <c r="K534" s="79">
        <v>0</v>
      </c>
      <c r="L534" s="79"/>
      <c r="M534" s="66" t="s">
        <v>1513</v>
      </c>
      <c r="N534" s="29">
        <v>0</v>
      </c>
      <c r="O534" s="29">
        <v>25</v>
      </c>
      <c r="P534" s="29"/>
      <c r="Q534" s="29"/>
      <c r="R534" s="30"/>
      <c r="S534" s="66" t="s">
        <v>2860</v>
      </c>
      <c r="T534" s="29">
        <v>0</v>
      </c>
      <c r="U534" s="29">
        <v>25</v>
      </c>
      <c r="V534" s="29"/>
      <c r="W534" s="29"/>
      <c r="X534" s="30"/>
      <c r="Y534" s="133"/>
      <c r="Z534" s="29"/>
      <c r="AA534" s="21" t="s">
        <v>2861</v>
      </c>
      <c r="AB534" s="21">
        <v>0</v>
      </c>
      <c r="AC534" s="21">
        <v>25</v>
      </c>
      <c r="AD534" s="21"/>
      <c r="AE534" s="21"/>
      <c r="AF534" s="21"/>
      <c r="AG534" s="21"/>
      <c r="AI534" s="19"/>
      <c r="AJ534" s="19"/>
    </row>
  </sheetData>
  <sheetProtection algorithmName="SHA-512" hashValue="A8g3/DVgLj1yn4ykNIT4e28ks0uKCmywCZxiwlVaSgyTvbT7BWxsgtwL116WX1/6YWEEoQleNo/W2OVqDeM/FA==" saltValue="orjgZaA/fZBmsQNoDBPVYg==" spinCount="100000" sheet="1" objects="1" scenarios="1" selectLockedCells="1" selectUnlockedCells="1"/>
  <autoFilter ref="A5:AI224"/>
  <mergeCells count="29">
    <mergeCell ref="A3:A5"/>
    <mergeCell ref="B3:B5"/>
    <mergeCell ref="C3:C5"/>
    <mergeCell ref="D3:D5"/>
    <mergeCell ref="E3:E5"/>
    <mergeCell ref="Z3:Z5"/>
    <mergeCell ref="AA3:AF3"/>
    <mergeCell ref="AG3:AG5"/>
    <mergeCell ref="T4:U4"/>
    <mergeCell ref="V4:X4"/>
    <mergeCell ref="AA4:AA5"/>
    <mergeCell ref="AB4:AC4"/>
    <mergeCell ref="AD4:AF4"/>
    <mergeCell ref="F4:F5"/>
    <mergeCell ref="F3:L3"/>
    <mergeCell ref="L4:L5"/>
    <mergeCell ref="K4:K5"/>
    <mergeCell ref="AH3:AH5"/>
    <mergeCell ref="G4:G5"/>
    <mergeCell ref="H4:H5"/>
    <mergeCell ref="I4:I5"/>
    <mergeCell ref="J4:J5"/>
    <mergeCell ref="M4:M5"/>
    <mergeCell ref="N4:O4"/>
    <mergeCell ref="P4:R4"/>
    <mergeCell ref="S4:S5"/>
    <mergeCell ref="M3:R3"/>
    <mergeCell ref="S3:X3"/>
    <mergeCell ref="Y3:Y5"/>
  </mergeCells>
  <phoneticPr fontId="3"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143"/>
  <sheetViews>
    <sheetView zoomScale="85" zoomScaleNormal="85" workbookViewId="0">
      <pane xSplit="10" ySplit="5" topLeftCell="K6" activePane="bottomRight" state="frozen"/>
      <selection activeCell="AE77" sqref="AE77"/>
      <selection pane="topRight" activeCell="AE77" sqref="AE77"/>
      <selection pane="bottomLeft" activeCell="AE77" sqref="AE77"/>
      <selection pane="bottomRight" activeCell="A2" sqref="A2"/>
    </sheetView>
  </sheetViews>
  <sheetFormatPr defaultRowHeight="16.5" x14ac:dyDescent="0.3"/>
  <cols>
    <col min="1" max="1" width="4.875" bestFit="1" customWidth="1"/>
    <col min="6" max="6" width="31.125" customWidth="1"/>
    <col min="8" max="8" width="18.125" bestFit="1" customWidth="1"/>
    <col min="9" max="9" width="9.875" bestFit="1" customWidth="1"/>
  </cols>
  <sheetData>
    <row r="1" spans="1:35" ht="84.75" customHeight="1" x14ac:dyDescent="0.3">
      <c r="A1" s="644" t="s">
        <v>3642</v>
      </c>
    </row>
    <row r="2" spans="1:35" ht="17.25" thickBot="1" x14ac:dyDescent="0.35"/>
    <row r="3" spans="1:35" ht="17.25" x14ac:dyDescent="0.3">
      <c r="A3" s="662"/>
      <c r="B3" s="663" t="s">
        <v>82</v>
      </c>
      <c r="C3" s="665" t="s">
        <v>62</v>
      </c>
      <c r="D3" s="665" t="s">
        <v>63</v>
      </c>
      <c r="E3" s="667" t="s">
        <v>124</v>
      </c>
      <c r="F3" s="733" t="s">
        <v>102</v>
      </c>
      <c r="G3" s="733"/>
      <c r="H3" s="733"/>
      <c r="I3" s="733"/>
      <c r="J3" s="733"/>
      <c r="K3" s="733"/>
      <c r="L3" s="733"/>
      <c r="M3" s="736" t="s">
        <v>85</v>
      </c>
      <c r="N3" s="712"/>
      <c r="O3" s="712"/>
      <c r="P3" s="712"/>
      <c r="Q3" s="712"/>
      <c r="R3" s="713"/>
      <c r="S3" s="714" t="s">
        <v>86</v>
      </c>
      <c r="T3" s="715"/>
      <c r="U3" s="715"/>
      <c r="V3" s="715"/>
      <c r="W3" s="715"/>
      <c r="X3" s="716"/>
      <c r="Y3" s="674" t="s">
        <v>87</v>
      </c>
      <c r="Z3" s="665" t="s">
        <v>5</v>
      </c>
      <c r="AA3" s="5"/>
      <c r="AB3" s="681" t="s">
        <v>88</v>
      </c>
      <c r="AC3" s="681"/>
      <c r="AD3" s="681"/>
      <c r="AE3" s="681"/>
      <c r="AF3" s="681"/>
      <c r="AG3" s="681"/>
      <c r="AH3" s="700" t="s">
        <v>87</v>
      </c>
      <c r="AI3" s="700" t="s">
        <v>5</v>
      </c>
    </row>
    <row r="4" spans="1:35" x14ac:dyDescent="0.3">
      <c r="A4" s="662"/>
      <c r="B4" s="663"/>
      <c r="C4" s="665"/>
      <c r="D4" s="665"/>
      <c r="E4" s="668"/>
      <c r="F4" s="670" t="s">
        <v>634</v>
      </c>
      <c r="G4" s="670" t="s">
        <v>89</v>
      </c>
      <c r="H4" s="670" t="s">
        <v>90</v>
      </c>
      <c r="I4" s="671" t="s">
        <v>91</v>
      </c>
      <c r="J4" s="708" t="s">
        <v>92</v>
      </c>
      <c r="K4" s="722" t="s">
        <v>118</v>
      </c>
      <c r="L4" s="722" t="s">
        <v>119</v>
      </c>
      <c r="M4" s="698" t="s">
        <v>93</v>
      </c>
      <c r="N4" s="718" t="s">
        <v>123</v>
      </c>
      <c r="O4" s="718"/>
      <c r="P4" s="719" t="s">
        <v>95</v>
      </c>
      <c r="Q4" s="719"/>
      <c r="R4" s="720"/>
      <c r="S4" s="714" t="s">
        <v>96</v>
      </c>
      <c r="T4" s="718" t="s">
        <v>123</v>
      </c>
      <c r="U4" s="718"/>
      <c r="V4" s="724" t="s">
        <v>95</v>
      </c>
      <c r="W4" s="724"/>
      <c r="X4" s="725"/>
      <c r="Y4" s="674"/>
      <c r="Z4" s="665"/>
      <c r="AA4" s="6"/>
      <c r="AB4" s="681" t="s">
        <v>96</v>
      </c>
      <c r="AC4" s="701" t="s">
        <v>121</v>
      </c>
      <c r="AD4" s="701"/>
      <c r="AE4" s="702" t="s">
        <v>95</v>
      </c>
      <c r="AF4" s="702"/>
      <c r="AG4" s="702"/>
      <c r="AH4" s="700"/>
      <c r="AI4" s="700"/>
    </row>
    <row r="5" spans="1:35" ht="17.25" thickBot="1" x14ac:dyDescent="0.35">
      <c r="A5" s="662"/>
      <c r="B5" s="732"/>
      <c r="C5" s="666"/>
      <c r="D5" s="666"/>
      <c r="E5" s="669"/>
      <c r="F5" s="705"/>
      <c r="G5" s="657"/>
      <c r="H5" s="657"/>
      <c r="I5" s="657"/>
      <c r="J5" s="734"/>
      <c r="K5" s="723"/>
      <c r="L5" s="723"/>
      <c r="M5" s="699"/>
      <c r="N5" s="7" t="s">
        <v>97</v>
      </c>
      <c r="O5" s="7" t="s">
        <v>98</v>
      </c>
      <c r="P5" s="8" t="s">
        <v>99</v>
      </c>
      <c r="Q5" s="8" t="s">
        <v>100</v>
      </c>
      <c r="R5" s="9" t="s">
        <v>98</v>
      </c>
      <c r="S5" s="735"/>
      <c r="T5" s="7" t="s">
        <v>97</v>
      </c>
      <c r="U5" s="7" t="s">
        <v>98</v>
      </c>
      <c r="V5" s="10" t="s">
        <v>99</v>
      </c>
      <c r="W5" s="10" t="s">
        <v>100</v>
      </c>
      <c r="X5" s="11" t="s">
        <v>101</v>
      </c>
      <c r="Y5" s="675"/>
      <c r="Z5" s="680"/>
      <c r="AA5" s="6"/>
      <c r="AB5" s="681"/>
      <c r="AC5" s="12" t="s">
        <v>97</v>
      </c>
      <c r="AD5" s="12" t="s">
        <v>98</v>
      </c>
      <c r="AE5" s="13" t="s">
        <v>99</v>
      </c>
      <c r="AF5" s="13" t="s">
        <v>100</v>
      </c>
      <c r="AG5" s="13" t="s">
        <v>101</v>
      </c>
      <c r="AH5" s="700"/>
      <c r="AI5" s="700"/>
    </row>
    <row r="6" spans="1:35" x14ac:dyDescent="0.3">
      <c r="A6" s="416">
        <v>1</v>
      </c>
      <c r="B6" s="417">
        <v>3605</v>
      </c>
      <c r="C6" s="84" t="s">
        <v>538</v>
      </c>
      <c r="D6" s="197">
        <v>2022</v>
      </c>
      <c r="E6" s="82">
        <v>10</v>
      </c>
      <c r="F6" s="22" t="s">
        <v>1726</v>
      </c>
      <c r="G6" s="16" t="s">
        <v>835</v>
      </c>
      <c r="H6" s="22" t="s">
        <v>836</v>
      </c>
      <c r="I6" s="135" t="s">
        <v>868</v>
      </c>
      <c r="J6" s="31">
        <v>2</v>
      </c>
      <c r="K6" s="31"/>
      <c r="L6" s="31">
        <v>1</v>
      </c>
      <c r="M6" s="17" t="s">
        <v>832</v>
      </c>
      <c r="N6" s="16"/>
      <c r="O6" s="16"/>
      <c r="P6" s="16" t="s">
        <v>839</v>
      </c>
      <c r="Q6" s="16" t="s">
        <v>842</v>
      </c>
      <c r="R6" s="18">
        <v>33</v>
      </c>
      <c r="S6" s="136" t="s">
        <v>833</v>
      </c>
      <c r="T6" s="16"/>
      <c r="U6" s="16"/>
      <c r="V6" s="16" t="s">
        <v>845</v>
      </c>
      <c r="W6" s="16" t="s">
        <v>848</v>
      </c>
      <c r="X6" s="18">
        <v>37</v>
      </c>
      <c r="Y6" s="200">
        <v>0.1</v>
      </c>
      <c r="Z6" s="16"/>
      <c r="AA6" s="6"/>
      <c r="AB6" s="6"/>
      <c r="AC6" s="6"/>
      <c r="AD6" s="6"/>
      <c r="AE6" s="6"/>
      <c r="AF6" s="6"/>
      <c r="AG6" s="6"/>
      <c r="AH6" s="6"/>
      <c r="AI6" s="6"/>
    </row>
    <row r="7" spans="1:35" x14ac:dyDescent="0.3">
      <c r="A7" s="416">
        <v>2</v>
      </c>
      <c r="B7" s="204">
        <v>3605</v>
      </c>
      <c r="C7" s="84" t="s">
        <v>538</v>
      </c>
      <c r="D7" s="197">
        <v>2022</v>
      </c>
      <c r="E7" s="20">
        <v>10</v>
      </c>
      <c r="F7" s="22" t="s">
        <v>834</v>
      </c>
      <c r="G7" s="21" t="s">
        <v>835</v>
      </c>
      <c r="H7" s="22" t="s">
        <v>837</v>
      </c>
      <c r="I7" s="25" t="s">
        <v>868</v>
      </c>
      <c r="J7" s="85">
        <v>2</v>
      </c>
      <c r="K7" s="85"/>
      <c r="L7" s="85">
        <v>1</v>
      </c>
      <c r="M7" s="23" t="s">
        <v>832</v>
      </c>
      <c r="N7" s="22"/>
      <c r="O7" s="22"/>
      <c r="P7" s="22" t="s">
        <v>840</v>
      </c>
      <c r="Q7" s="22" t="s">
        <v>843</v>
      </c>
      <c r="R7" s="33">
        <v>33</v>
      </c>
      <c r="S7" s="39" t="s">
        <v>833</v>
      </c>
      <c r="T7" s="22"/>
      <c r="U7" s="22"/>
      <c r="V7" s="22" t="s">
        <v>846</v>
      </c>
      <c r="W7" s="22" t="s">
        <v>849</v>
      </c>
      <c r="X7" s="33">
        <v>37</v>
      </c>
      <c r="Y7" s="39">
        <v>3.0000000000000001E-3</v>
      </c>
      <c r="Z7" s="22"/>
      <c r="AA7" s="6"/>
      <c r="AB7" s="6"/>
      <c r="AC7" s="6"/>
      <c r="AD7" s="6"/>
      <c r="AE7" s="6"/>
      <c r="AF7" s="6"/>
      <c r="AG7" s="6"/>
      <c r="AH7" s="6"/>
      <c r="AI7" s="6"/>
    </row>
    <row r="8" spans="1:35" x14ac:dyDescent="0.3">
      <c r="A8" s="416">
        <v>3</v>
      </c>
      <c r="B8" s="204">
        <v>3605</v>
      </c>
      <c r="C8" s="84" t="s">
        <v>538</v>
      </c>
      <c r="D8" s="197">
        <v>2022</v>
      </c>
      <c r="E8" s="20">
        <v>10</v>
      </c>
      <c r="F8" s="22" t="s">
        <v>834</v>
      </c>
      <c r="G8" s="22" t="s">
        <v>835</v>
      </c>
      <c r="H8" s="22" t="s">
        <v>838</v>
      </c>
      <c r="I8" s="25" t="s">
        <v>868</v>
      </c>
      <c r="J8" s="5">
        <v>2</v>
      </c>
      <c r="K8" s="5"/>
      <c r="L8" s="5">
        <v>1</v>
      </c>
      <c r="M8" s="23" t="s">
        <v>832</v>
      </c>
      <c r="N8" s="22"/>
      <c r="O8" s="22"/>
      <c r="P8" s="22" t="s">
        <v>841</v>
      </c>
      <c r="Q8" s="22" t="s">
        <v>844</v>
      </c>
      <c r="R8" s="33">
        <v>33</v>
      </c>
      <c r="S8" s="39" t="s">
        <v>833</v>
      </c>
      <c r="T8" s="22"/>
      <c r="U8" s="22"/>
      <c r="V8" s="22" t="s">
        <v>847</v>
      </c>
      <c r="W8" s="22" t="s">
        <v>850</v>
      </c>
      <c r="X8" s="33">
        <v>37</v>
      </c>
      <c r="Y8" s="39">
        <v>0.02</v>
      </c>
      <c r="Z8" s="22"/>
      <c r="AA8" s="6"/>
      <c r="AB8" s="6"/>
      <c r="AC8" s="6"/>
      <c r="AD8" s="6"/>
      <c r="AE8" s="6"/>
      <c r="AF8" s="6"/>
      <c r="AG8" s="6"/>
      <c r="AH8" s="6"/>
      <c r="AI8" s="6"/>
    </row>
    <row r="9" spans="1:35" x14ac:dyDescent="0.3">
      <c r="A9" s="416">
        <v>4</v>
      </c>
      <c r="B9" s="204">
        <v>3605</v>
      </c>
      <c r="C9" s="84" t="s">
        <v>538</v>
      </c>
      <c r="D9" s="197">
        <v>2022</v>
      </c>
      <c r="E9" s="20">
        <v>10</v>
      </c>
      <c r="F9" s="176" t="s">
        <v>851</v>
      </c>
      <c r="G9" s="22" t="s">
        <v>852</v>
      </c>
      <c r="H9" s="22" t="s">
        <v>837</v>
      </c>
      <c r="I9" s="25" t="s">
        <v>868</v>
      </c>
      <c r="J9" s="85">
        <v>1</v>
      </c>
      <c r="K9" s="85"/>
      <c r="L9" s="85">
        <v>0</v>
      </c>
      <c r="M9" s="23" t="s">
        <v>832</v>
      </c>
      <c r="N9" s="22"/>
      <c r="O9" s="22"/>
      <c r="P9" s="22" t="s">
        <v>862</v>
      </c>
      <c r="Q9" s="22" t="s">
        <v>865</v>
      </c>
      <c r="R9" s="33">
        <v>33</v>
      </c>
      <c r="S9" s="39" t="s">
        <v>833</v>
      </c>
      <c r="T9" s="22"/>
      <c r="U9" s="22"/>
      <c r="V9" s="22" t="s">
        <v>856</v>
      </c>
      <c r="W9" s="22" t="s">
        <v>859</v>
      </c>
      <c r="X9" s="33">
        <v>37</v>
      </c>
      <c r="Y9" s="142" t="s">
        <v>855</v>
      </c>
      <c r="Z9" s="22"/>
      <c r="AA9" s="6"/>
      <c r="AB9" s="6"/>
      <c r="AC9" s="6"/>
      <c r="AD9" s="6"/>
      <c r="AE9" s="6"/>
      <c r="AF9" s="6"/>
      <c r="AG9" s="6"/>
      <c r="AH9" s="6"/>
      <c r="AI9" s="6"/>
    </row>
    <row r="10" spans="1:35" x14ac:dyDescent="0.3">
      <c r="A10" s="416">
        <v>5</v>
      </c>
      <c r="B10" s="204">
        <v>3605</v>
      </c>
      <c r="C10" s="84" t="s">
        <v>1696</v>
      </c>
      <c r="D10" s="197">
        <v>2022</v>
      </c>
      <c r="E10" s="20">
        <v>10</v>
      </c>
      <c r="F10" s="176" t="s">
        <v>851</v>
      </c>
      <c r="G10" s="22" t="s">
        <v>852</v>
      </c>
      <c r="H10" s="22" t="s">
        <v>838</v>
      </c>
      <c r="I10" s="25" t="s">
        <v>868</v>
      </c>
      <c r="J10" s="85">
        <v>1</v>
      </c>
      <c r="K10" s="85"/>
      <c r="L10" s="85">
        <v>0</v>
      </c>
      <c r="M10" s="23" t="s">
        <v>832</v>
      </c>
      <c r="N10" s="22"/>
      <c r="O10" s="22"/>
      <c r="P10" s="22" t="s">
        <v>863</v>
      </c>
      <c r="Q10" s="22" t="s">
        <v>866</v>
      </c>
      <c r="R10" s="33">
        <v>33</v>
      </c>
      <c r="S10" s="39" t="s">
        <v>833</v>
      </c>
      <c r="T10" s="22"/>
      <c r="U10" s="22"/>
      <c r="V10" s="22" t="s">
        <v>857</v>
      </c>
      <c r="W10" s="22" t="s">
        <v>860</v>
      </c>
      <c r="X10" s="33">
        <v>37</v>
      </c>
      <c r="Y10" s="142" t="s">
        <v>854</v>
      </c>
      <c r="Z10" s="22"/>
      <c r="AA10" s="6"/>
      <c r="AB10" s="6"/>
      <c r="AC10" s="6"/>
      <c r="AD10" s="6"/>
      <c r="AE10" s="6"/>
      <c r="AF10" s="6"/>
      <c r="AG10" s="6"/>
      <c r="AH10" s="6"/>
      <c r="AI10" s="6"/>
    </row>
    <row r="11" spans="1:35" x14ac:dyDescent="0.3">
      <c r="A11" s="416">
        <v>6</v>
      </c>
      <c r="B11" s="204">
        <v>3605</v>
      </c>
      <c r="C11" s="84" t="s">
        <v>538</v>
      </c>
      <c r="D11" s="197">
        <v>2022</v>
      </c>
      <c r="E11" s="41">
        <v>10</v>
      </c>
      <c r="F11" s="329" t="s">
        <v>851</v>
      </c>
      <c r="G11" s="21" t="s">
        <v>852</v>
      </c>
      <c r="H11" s="21" t="s">
        <v>853</v>
      </c>
      <c r="I11" s="47" t="s">
        <v>868</v>
      </c>
      <c r="J11" s="85">
        <v>1</v>
      </c>
      <c r="K11" s="32"/>
      <c r="L11" s="32">
        <v>0</v>
      </c>
      <c r="M11" s="34" t="s">
        <v>832</v>
      </c>
      <c r="N11" s="21"/>
      <c r="O11" s="21"/>
      <c r="P11" s="21" t="s">
        <v>864</v>
      </c>
      <c r="Q11" s="21" t="s">
        <v>867</v>
      </c>
      <c r="R11" s="24">
        <v>33</v>
      </c>
      <c r="S11" s="26" t="s">
        <v>833</v>
      </c>
      <c r="T11" s="21"/>
      <c r="U11" s="21"/>
      <c r="V11" s="21" t="s">
        <v>858</v>
      </c>
      <c r="W11" s="21" t="s">
        <v>861</v>
      </c>
      <c r="X11" s="33">
        <v>37</v>
      </c>
      <c r="Y11" s="127">
        <v>0.69</v>
      </c>
      <c r="Z11" s="21"/>
      <c r="AA11" s="6"/>
      <c r="AB11" s="6"/>
      <c r="AC11" s="6"/>
      <c r="AD11" s="6"/>
      <c r="AE11" s="6"/>
      <c r="AF11" s="6"/>
      <c r="AG11" s="6"/>
      <c r="AH11" s="6"/>
      <c r="AI11" s="6"/>
    </row>
    <row r="12" spans="1:35" x14ac:dyDescent="0.3">
      <c r="A12" s="416">
        <v>7</v>
      </c>
      <c r="B12" s="204">
        <v>3605</v>
      </c>
      <c r="C12" s="84" t="s">
        <v>538</v>
      </c>
      <c r="D12" s="197">
        <v>2022</v>
      </c>
      <c r="E12" s="20">
        <v>10</v>
      </c>
      <c r="F12" s="103" t="s">
        <v>876</v>
      </c>
      <c r="G12" s="22" t="s">
        <v>877</v>
      </c>
      <c r="H12" s="176" t="s">
        <v>881</v>
      </c>
      <c r="I12" s="22"/>
      <c r="J12" s="85">
        <v>1</v>
      </c>
      <c r="K12" s="85"/>
      <c r="L12" s="85"/>
      <c r="M12" s="34" t="s">
        <v>832</v>
      </c>
      <c r="N12" s="22"/>
      <c r="O12" s="22"/>
      <c r="P12" s="22" t="s">
        <v>882</v>
      </c>
      <c r="Q12" s="22" t="s">
        <v>882</v>
      </c>
      <c r="R12" s="24">
        <v>33</v>
      </c>
      <c r="S12" s="26" t="s">
        <v>833</v>
      </c>
      <c r="T12" s="22"/>
      <c r="U12" s="22"/>
      <c r="V12" s="22" t="s">
        <v>882</v>
      </c>
      <c r="W12" s="22" t="s">
        <v>882</v>
      </c>
      <c r="X12" s="33">
        <v>37</v>
      </c>
      <c r="Y12" s="39" t="s">
        <v>870</v>
      </c>
      <c r="Z12" s="44"/>
      <c r="AA12" s="6"/>
      <c r="AB12" s="6"/>
      <c r="AC12" s="6"/>
      <c r="AD12" s="6"/>
      <c r="AE12" s="6"/>
      <c r="AF12" s="6"/>
      <c r="AG12" s="6"/>
      <c r="AH12" s="6"/>
      <c r="AI12" s="6"/>
    </row>
    <row r="13" spans="1:35" x14ac:dyDescent="0.3">
      <c r="A13" s="416">
        <v>8</v>
      </c>
      <c r="B13" s="204">
        <v>3605</v>
      </c>
      <c r="C13" s="84" t="s">
        <v>538</v>
      </c>
      <c r="D13" s="197">
        <v>2022</v>
      </c>
      <c r="E13" s="20">
        <v>10</v>
      </c>
      <c r="F13" s="103" t="s">
        <v>878</v>
      </c>
      <c r="G13" s="22" t="s">
        <v>877</v>
      </c>
      <c r="H13" s="176" t="s">
        <v>881</v>
      </c>
      <c r="I13" s="21"/>
      <c r="J13" s="85">
        <v>1</v>
      </c>
      <c r="K13" s="85"/>
      <c r="L13" s="85"/>
      <c r="M13" s="34" t="s">
        <v>832</v>
      </c>
      <c r="N13" s="21"/>
      <c r="O13" s="21"/>
      <c r="P13" s="22" t="s">
        <v>882</v>
      </c>
      <c r="Q13" s="22" t="s">
        <v>882</v>
      </c>
      <c r="R13" s="24">
        <v>33</v>
      </c>
      <c r="S13" s="26" t="s">
        <v>833</v>
      </c>
      <c r="T13" s="21"/>
      <c r="U13" s="21"/>
      <c r="V13" s="22" t="s">
        <v>882</v>
      </c>
      <c r="W13" s="22" t="s">
        <v>882</v>
      </c>
      <c r="X13" s="33">
        <v>37</v>
      </c>
      <c r="Y13" s="39" t="s">
        <v>870</v>
      </c>
      <c r="Z13" s="44"/>
      <c r="AA13" s="6"/>
      <c r="AB13" s="6"/>
      <c r="AC13" s="6"/>
      <c r="AD13" s="6"/>
      <c r="AE13" s="6"/>
      <c r="AF13" s="6"/>
      <c r="AG13" s="6"/>
      <c r="AH13" s="6"/>
      <c r="AI13" s="6"/>
    </row>
    <row r="14" spans="1:35" x14ac:dyDescent="0.3">
      <c r="A14" s="416">
        <v>9</v>
      </c>
      <c r="B14" s="204">
        <v>3605</v>
      </c>
      <c r="C14" s="84" t="s">
        <v>538</v>
      </c>
      <c r="D14" s="197">
        <v>2022</v>
      </c>
      <c r="E14" s="20">
        <v>10</v>
      </c>
      <c r="F14" s="405" t="s">
        <v>879</v>
      </c>
      <c r="G14" s="22" t="s">
        <v>877</v>
      </c>
      <c r="H14" s="176" t="s">
        <v>881</v>
      </c>
      <c r="I14" s="21"/>
      <c r="J14" s="85">
        <v>1</v>
      </c>
      <c r="K14" s="85"/>
      <c r="L14" s="85"/>
      <c r="M14" s="34" t="s">
        <v>832</v>
      </c>
      <c r="N14" s="21"/>
      <c r="O14" s="21"/>
      <c r="P14" s="22" t="s">
        <v>882</v>
      </c>
      <c r="Q14" s="22" t="s">
        <v>882</v>
      </c>
      <c r="R14" s="24">
        <v>33</v>
      </c>
      <c r="S14" s="26" t="s">
        <v>833</v>
      </c>
      <c r="T14" s="21"/>
      <c r="U14" s="21"/>
      <c r="V14" s="22" t="s">
        <v>882</v>
      </c>
      <c r="W14" s="22" t="s">
        <v>882</v>
      </c>
      <c r="X14" s="33">
        <v>37</v>
      </c>
      <c r="Y14" s="39" t="s">
        <v>870</v>
      </c>
      <c r="Z14" s="44"/>
      <c r="AA14" s="6"/>
      <c r="AB14" s="6"/>
      <c r="AC14" s="6"/>
      <c r="AD14" s="6"/>
      <c r="AE14" s="6"/>
      <c r="AF14" s="6"/>
      <c r="AG14" s="6"/>
      <c r="AH14" s="6"/>
      <c r="AI14" s="6"/>
    </row>
    <row r="15" spans="1:35" ht="17.25" thickBot="1" x14ac:dyDescent="0.35">
      <c r="A15" s="416">
        <v>10</v>
      </c>
      <c r="B15" s="257">
        <v>3605</v>
      </c>
      <c r="C15" s="28" t="s">
        <v>538</v>
      </c>
      <c r="D15" s="300">
        <v>2022</v>
      </c>
      <c r="E15" s="62">
        <v>10</v>
      </c>
      <c r="F15" s="96" t="s">
        <v>880</v>
      </c>
      <c r="G15" s="65" t="s">
        <v>877</v>
      </c>
      <c r="H15" s="304" t="s">
        <v>881</v>
      </c>
      <c r="I15" s="53"/>
      <c r="J15" s="87">
        <v>1</v>
      </c>
      <c r="K15" s="87"/>
      <c r="L15" s="87"/>
      <c r="M15" s="36" t="s">
        <v>832</v>
      </c>
      <c r="N15" s="29"/>
      <c r="O15" s="29"/>
      <c r="P15" s="65" t="s">
        <v>882</v>
      </c>
      <c r="Q15" s="65" t="s">
        <v>882</v>
      </c>
      <c r="R15" s="30">
        <v>33</v>
      </c>
      <c r="S15" s="37" t="s">
        <v>833</v>
      </c>
      <c r="T15" s="29"/>
      <c r="U15" s="29"/>
      <c r="V15" s="65" t="s">
        <v>882</v>
      </c>
      <c r="W15" s="65" t="s">
        <v>882</v>
      </c>
      <c r="X15" s="67">
        <v>37</v>
      </c>
      <c r="Y15" s="49" t="s">
        <v>870</v>
      </c>
      <c r="Z15" s="65"/>
      <c r="AA15" s="6"/>
      <c r="AB15" s="6"/>
      <c r="AC15" s="6"/>
      <c r="AD15" s="6"/>
      <c r="AE15" s="6"/>
      <c r="AF15" s="6"/>
      <c r="AG15" s="6"/>
      <c r="AH15" s="6"/>
      <c r="AI15" s="6"/>
    </row>
    <row r="16" spans="1:35" x14ac:dyDescent="0.3">
      <c r="A16" s="416">
        <v>11</v>
      </c>
      <c r="B16" s="48">
        <v>2774</v>
      </c>
      <c r="C16" s="42" t="s">
        <v>539</v>
      </c>
      <c r="D16" s="91">
        <v>2021</v>
      </c>
      <c r="E16" s="20">
        <v>10</v>
      </c>
      <c r="F16" s="22" t="s">
        <v>890</v>
      </c>
      <c r="G16" s="22" t="s">
        <v>877</v>
      </c>
      <c r="H16" s="523" t="s">
        <v>885</v>
      </c>
      <c r="I16" s="25"/>
      <c r="J16" s="141">
        <v>1</v>
      </c>
      <c r="K16" s="85"/>
      <c r="L16" s="85"/>
      <c r="M16" s="123" t="s">
        <v>883</v>
      </c>
      <c r="N16" s="22"/>
      <c r="O16" s="22"/>
      <c r="P16" s="22">
        <v>2.85</v>
      </c>
      <c r="Q16" s="22">
        <v>1.28</v>
      </c>
      <c r="R16" s="33">
        <v>33</v>
      </c>
      <c r="S16" s="39" t="s">
        <v>884</v>
      </c>
      <c r="T16" s="22"/>
      <c r="U16" s="22"/>
      <c r="V16" s="22">
        <v>3.58</v>
      </c>
      <c r="W16" s="22">
        <v>1.51</v>
      </c>
      <c r="X16" s="33">
        <v>33</v>
      </c>
      <c r="Y16" s="39">
        <v>4.2000000000000003E-2</v>
      </c>
      <c r="Z16" s="44"/>
      <c r="AA16" s="6"/>
      <c r="AB16" s="6"/>
      <c r="AC16" s="6"/>
      <c r="AD16" s="6"/>
      <c r="AE16" s="6"/>
      <c r="AF16" s="6"/>
      <c r="AG16" s="6"/>
      <c r="AH16" s="6"/>
      <c r="AI16" s="6"/>
    </row>
    <row r="17" spans="1:35" x14ac:dyDescent="0.3">
      <c r="A17" s="416">
        <v>12</v>
      </c>
      <c r="B17" s="48">
        <v>2774</v>
      </c>
      <c r="C17" s="42" t="s">
        <v>539</v>
      </c>
      <c r="D17" s="91">
        <v>2021</v>
      </c>
      <c r="E17" s="20">
        <v>10</v>
      </c>
      <c r="F17" s="22" t="s">
        <v>1697</v>
      </c>
      <c r="G17" s="22" t="s">
        <v>877</v>
      </c>
      <c r="H17" s="523" t="s">
        <v>886</v>
      </c>
      <c r="I17" s="47"/>
      <c r="J17" s="54">
        <v>1</v>
      </c>
      <c r="K17" s="85"/>
      <c r="L17" s="85"/>
      <c r="M17" s="123" t="s">
        <v>883</v>
      </c>
      <c r="N17" s="21"/>
      <c r="O17" s="21"/>
      <c r="P17" s="21">
        <v>2.62</v>
      </c>
      <c r="Q17" s="21">
        <v>1.02</v>
      </c>
      <c r="R17" s="33">
        <v>33</v>
      </c>
      <c r="S17" s="39" t="s">
        <v>884</v>
      </c>
      <c r="T17" s="21"/>
      <c r="U17" s="21"/>
      <c r="V17" s="21">
        <v>3.36</v>
      </c>
      <c r="W17" s="21">
        <v>1.73</v>
      </c>
      <c r="X17" s="33">
        <v>33</v>
      </c>
      <c r="Y17" s="26">
        <v>3.7999999999999999E-2</v>
      </c>
      <c r="Z17" s="44"/>
      <c r="AA17" s="6"/>
      <c r="AB17" s="6"/>
      <c r="AC17" s="6"/>
      <c r="AD17" s="6"/>
      <c r="AE17" s="6"/>
      <c r="AF17" s="6"/>
      <c r="AG17" s="6"/>
      <c r="AH17" s="6"/>
      <c r="AI17" s="6"/>
    </row>
    <row r="18" spans="1:35" x14ac:dyDescent="0.3">
      <c r="A18" s="416">
        <v>13</v>
      </c>
      <c r="B18" s="48">
        <v>2774</v>
      </c>
      <c r="C18" s="42" t="s">
        <v>539</v>
      </c>
      <c r="D18" s="91">
        <v>2021</v>
      </c>
      <c r="E18" s="20">
        <v>10</v>
      </c>
      <c r="F18" s="22" t="s">
        <v>890</v>
      </c>
      <c r="G18" s="22" t="s">
        <v>877</v>
      </c>
      <c r="H18" s="521" t="s">
        <v>887</v>
      </c>
      <c r="I18" s="47"/>
      <c r="J18" s="54">
        <v>1</v>
      </c>
      <c r="K18" s="85"/>
      <c r="L18" s="85"/>
      <c r="M18" s="123" t="s">
        <v>883</v>
      </c>
      <c r="N18" s="21"/>
      <c r="O18" s="21"/>
      <c r="P18" s="21">
        <v>2.72</v>
      </c>
      <c r="Q18" s="21">
        <v>1.26</v>
      </c>
      <c r="R18" s="33">
        <v>33</v>
      </c>
      <c r="S18" s="39" t="s">
        <v>884</v>
      </c>
      <c r="T18" s="21"/>
      <c r="U18" s="21"/>
      <c r="V18" s="21">
        <v>3.52</v>
      </c>
      <c r="W18" s="21">
        <v>1.42</v>
      </c>
      <c r="X18" s="33">
        <v>33</v>
      </c>
      <c r="Y18" s="26">
        <v>2.5999999999999999E-2</v>
      </c>
      <c r="Z18" s="44"/>
      <c r="AA18" s="6"/>
      <c r="AB18" s="6"/>
      <c r="AC18" s="6"/>
      <c r="AD18" s="6"/>
      <c r="AE18" s="6"/>
      <c r="AF18" s="6"/>
      <c r="AG18" s="6"/>
      <c r="AH18" s="6"/>
      <c r="AI18" s="6"/>
    </row>
    <row r="19" spans="1:35" x14ac:dyDescent="0.3">
      <c r="A19" s="416">
        <v>14</v>
      </c>
      <c r="B19" s="48">
        <v>2774</v>
      </c>
      <c r="C19" s="42" t="s">
        <v>539</v>
      </c>
      <c r="D19" s="91">
        <v>2021</v>
      </c>
      <c r="E19" s="20">
        <v>10</v>
      </c>
      <c r="F19" s="22" t="s">
        <v>890</v>
      </c>
      <c r="G19" s="22" t="s">
        <v>877</v>
      </c>
      <c r="H19" s="521" t="s">
        <v>888</v>
      </c>
      <c r="I19" s="47"/>
      <c r="J19" s="54">
        <v>1</v>
      </c>
      <c r="K19" s="85"/>
      <c r="L19" s="85">
        <v>1</v>
      </c>
      <c r="M19" s="123" t="s">
        <v>883</v>
      </c>
      <c r="N19" s="21"/>
      <c r="O19" s="21"/>
      <c r="P19" s="21">
        <v>2.39</v>
      </c>
      <c r="Q19" s="21">
        <v>1.1599999999999999</v>
      </c>
      <c r="R19" s="33">
        <v>33</v>
      </c>
      <c r="S19" s="39" t="s">
        <v>884</v>
      </c>
      <c r="T19" s="21"/>
      <c r="U19" s="21"/>
      <c r="V19" s="21">
        <v>3.39</v>
      </c>
      <c r="W19" s="21">
        <v>2.78</v>
      </c>
      <c r="X19" s="33">
        <v>33</v>
      </c>
      <c r="Y19" s="26">
        <v>2.5000000000000001E-2</v>
      </c>
      <c r="Z19" s="44"/>
      <c r="AA19" s="6"/>
      <c r="AB19" s="6"/>
      <c r="AC19" s="6"/>
      <c r="AD19" s="6"/>
      <c r="AE19" s="6"/>
      <c r="AF19" s="6"/>
      <c r="AG19" s="6"/>
      <c r="AH19" s="6"/>
      <c r="AI19" s="6"/>
    </row>
    <row r="20" spans="1:35" x14ac:dyDescent="0.3">
      <c r="A20" s="416">
        <v>15</v>
      </c>
      <c r="B20" s="48">
        <v>2774</v>
      </c>
      <c r="C20" s="42" t="s">
        <v>539</v>
      </c>
      <c r="D20" s="91">
        <v>2021</v>
      </c>
      <c r="E20" s="20">
        <v>10</v>
      </c>
      <c r="F20" s="22" t="s">
        <v>890</v>
      </c>
      <c r="G20" s="22" t="s">
        <v>877</v>
      </c>
      <c r="H20" s="521" t="s">
        <v>889</v>
      </c>
      <c r="I20" s="47"/>
      <c r="J20" s="54">
        <v>1</v>
      </c>
      <c r="K20" s="85"/>
      <c r="L20" s="85">
        <v>1</v>
      </c>
      <c r="M20" s="123" t="s">
        <v>883</v>
      </c>
      <c r="N20" s="21"/>
      <c r="O20" s="21"/>
      <c r="P20" s="21">
        <v>1.68</v>
      </c>
      <c r="Q20" s="21">
        <v>1.17</v>
      </c>
      <c r="R20" s="33">
        <v>33</v>
      </c>
      <c r="S20" s="39" t="s">
        <v>884</v>
      </c>
      <c r="T20" s="21"/>
      <c r="U20" s="21"/>
      <c r="V20" s="21">
        <v>2.61</v>
      </c>
      <c r="W20" s="21">
        <v>1.77</v>
      </c>
      <c r="X20" s="33">
        <v>33</v>
      </c>
      <c r="Y20" s="26">
        <v>8.9999999999999993E-3</v>
      </c>
      <c r="Z20" s="44"/>
      <c r="AA20" s="6"/>
      <c r="AB20" s="6"/>
      <c r="AC20" s="6"/>
      <c r="AD20" s="6"/>
      <c r="AE20" s="6"/>
      <c r="AF20" s="6"/>
      <c r="AG20" s="6"/>
      <c r="AH20" s="6"/>
      <c r="AI20" s="6"/>
    </row>
    <row r="21" spans="1:35" x14ac:dyDescent="0.3">
      <c r="A21" s="416">
        <v>16</v>
      </c>
      <c r="B21" s="48">
        <v>2774</v>
      </c>
      <c r="C21" s="42" t="s">
        <v>539</v>
      </c>
      <c r="D21" s="91">
        <v>2021</v>
      </c>
      <c r="E21" s="20">
        <v>10</v>
      </c>
      <c r="F21" s="22" t="s">
        <v>890</v>
      </c>
      <c r="G21" s="22" t="s">
        <v>877</v>
      </c>
      <c r="H21" s="521" t="s">
        <v>897</v>
      </c>
      <c r="I21" s="25"/>
      <c r="J21" s="54">
        <v>1</v>
      </c>
      <c r="K21" s="85"/>
      <c r="L21" s="85"/>
      <c r="M21" s="123" t="s">
        <v>883</v>
      </c>
      <c r="N21" s="22"/>
      <c r="O21" s="22"/>
      <c r="P21" s="22">
        <v>2.97</v>
      </c>
      <c r="Q21" s="22">
        <v>1.55</v>
      </c>
      <c r="R21" s="33">
        <v>33</v>
      </c>
      <c r="S21" s="39" t="s">
        <v>884</v>
      </c>
      <c r="T21" s="22"/>
      <c r="U21" s="22"/>
      <c r="V21" s="22">
        <v>3.27</v>
      </c>
      <c r="W21" s="22">
        <v>1.33</v>
      </c>
      <c r="X21" s="33">
        <v>33</v>
      </c>
      <c r="Y21" s="26">
        <v>0.26400000000000001</v>
      </c>
      <c r="Z21" s="44"/>
      <c r="AA21" s="6"/>
      <c r="AB21" s="6"/>
      <c r="AC21" s="6"/>
      <c r="AD21" s="6"/>
      <c r="AE21" s="6"/>
      <c r="AF21" s="6"/>
      <c r="AG21" s="6"/>
      <c r="AH21" s="6"/>
      <c r="AI21" s="6"/>
    </row>
    <row r="22" spans="1:35" x14ac:dyDescent="0.3">
      <c r="A22" s="416">
        <v>17</v>
      </c>
      <c r="B22" s="77">
        <v>2774</v>
      </c>
      <c r="C22" s="125" t="s">
        <v>539</v>
      </c>
      <c r="D22" s="101">
        <v>2021</v>
      </c>
      <c r="E22" s="102">
        <v>10</v>
      </c>
      <c r="F22" s="103" t="s">
        <v>1727</v>
      </c>
      <c r="G22" s="103" t="s">
        <v>1730</v>
      </c>
      <c r="H22" s="405" t="s">
        <v>1729</v>
      </c>
      <c r="I22" s="103"/>
      <c r="J22" s="230">
        <v>2</v>
      </c>
      <c r="K22" s="85"/>
      <c r="L22" s="85"/>
      <c r="M22" s="123" t="s">
        <v>19</v>
      </c>
      <c r="N22" s="22"/>
      <c r="O22" s="22"/>
      <c r="P22" s="22">
        <v>1.21</v>
      </c>
      <c r="Q22" s="22">
        <v>0.93</v>
      </c>
      <c r="R22" s="33">
        <v>33</v>
      </c>
      <c r="S22" s="39" t="s">
        <v>58</v>
      </c>
      <c r="T22" s="22"/>
      <c r="U22" s="22"/>
      <c r="V22" s="22">
        <v>2.0299999999999998</v>
      </c>
      <c r="W22" s="22">
        <v>1.45</v>
      </c>
      <c r="X22" s="33">
        <v>33</v>
      </c>
      <c r="Y22" s="26">
        <v>8.9999999999999993E-3</v>
      </c>
      <c r="Z22" s="44"/>
      <c r="AA22" s="6"/>
      <c r="AB22" s="6"/>
      <c r="AC22" s="6"/>
      <c r="AD22" s="6"/>
      <c r="AE22" s="6"/>
      <c r="AF22" s="6"/>
      <c r="AG22" s="6"/>
      <c r="AH22" s="6"/>
      <c r="AI22" s="6"/>
    </row>
    <row r="23" spans="1:35" x14ac:dyDescent="0.3">
      <c r="A23" s="416">
        <v>18</v>
      </c>
      <c r="B23" s="77">
        <v>2774</v>
      </c>
      <c r="C23" s="125" t="s">
        <v>539</v>
      </c>
      <c r="D23" s="101">
        <v>2021</v>
      </c>
      <c r="E23" s="102">
        <v>10</v>
      </c>
      <c r="F23" s="103" t="s">
        <v>1728</v>
      </c>
      <c r="G23" s="103" t="s">
        <v>1730</v>
      </c>
      <c r="H23" s="405" t="s">
        <v>1729</v>
      </c>
      <c r="I23" s="103"/>
      <c r="J23" s="230">
        <v>2</v>
      </c>
      <c r="K23" s="85"/>
      <c r="L23" s="85"/>
      <c r="M23" s="123" t="s">
        <v>19</v>
      </c>
      <c r="N23" s="22"/>
      <c r="O23" s="22"/>
      <c r="P23" s="22">
        <v>0.09</v>
      </c>
      <c r="Q23" s="22">
        <v>0.28999999999999998</v>
      </c>
      <c r="R23" s="33">
        <v>33</v>
      </c>
      <c r="S23" s="39" t="s">
        <v>58</v>
      </c>
      <c r="T23" s="22"/>
      <c r="U23" s="22"/>
      <c r="V23" s="22">
        <v>0.45</v>
      </c>
      <c r="W23" s="22">
        <v>0.75</v>
      </c>
      <c r="X23" s="33">
        <v>33</v>
      </c>
      <c r="Y23" s="26">
        <v>1.4E-2</v>
      </c>
      <c r="Z23" s="44"/>
      <c r="AA23" s="6"/>
      <c r="AB23" s="6"/>
      <c r="AC23" s="6"/>
      <c r="AD23" s="6"/>
      <c r="AE23" s="6"/>
      <c r="AF23" s="6"/>
      <c r="AG23" s="6"/>
      <c r="AH23" s="6"/>
      <c r="AI23" s="6"/>
    </row>
    <row r="24" spans="1:35" x14ac:dyDescent="0.3">
      <c r="A24" s="416">
        <v>19</v>
      </c>
      <c r="B24" s="77">
        <v>2774</v>
      </c>
      <c r="C24" s="125" t="s">
        <v>539</v>
      </c>
      <c r="D24" s="101">
        <v>2021</v>
      </c>
      <c r="E24" s="102">
        <v>10</v>
      </c>
      <c r="F24" s="405" t="s">
        <v>893</v>
      </c>
      <c r="G24" s="405" t="s">
        <v>892</v>
      </c>
      <c r="H24" s="405" t="s">
        <v>891</v>
      </c>
      <c r="I24" s="103"/>
      <c r="J24" s="230">
        <v>2</v>
      </c>
      <c r="K24" s="85"/>
      <c r="L24" s="85"/>
      <c r="M24" s="123" t="s">
        <v>883</v>
      </c>
      <c r="N24" s="22"/>
      <c r="O24" s="22"/>
      <c r="P24" s="22">
        <v>0.42</v>
      </c>
      <c r="Q24" s="22">
        <v>0.66</v>
      </c>
      <c r="R24" s="33">
        <v>33</v>
      </c>
      <c r="S24" s="39" t="s">
        <v>884</v>
      </c>
      <c r="T24" s="22"/>
      <c r="U24" s="22"/>
      <c r="V24" s="22">
        <v>0.42</v>
      </c>
      <c r="W24" s="22">
        <v>0.05</v>
      </c>
      <c r="X24" s="33">
        <v>33</v>
      </c>
      <c r="Y24" s="26">
        <v>0.69499999999999995</v>
      </c>
      <c r="Z24" s="44"/>
      <c r="AA24" s="6"/>
      <c r="AB24" s="6"/>
      <c r="AC24" s="6"/>
      <c r="AD24" s="6"/>
      <c r="AE24" s="6"/>
      <c r="AF24" s="6"/>
      <c r="AG24" s="6"/>
      <c r="AH24" s="6"/>
      <c r="AI24" s="6"/>
    </row>
    <row r="25" spans="1:35" ht="17.25" thickBot="1" x14ac:dyDescent="0.35">
      <c r="A25" s="416">
        <v>20</v>
      </c>
      <c r="B25" s="156">
        <v>2774</v>
      </c>
      <c r="C25" s="169" t="s">
        <v>539</v>
      </c>
      <c r="D25" s="170">
        <v>2021</v>
      </c>
      <c r="E25" s="162">
        <v>10</v>
      </c>
      <c r="F25" s="237" t="s">
        <v>894</v>
      </c>
      <c r="G25" s="144" t="s">
        <v>892</v>
      </c>
      <c r="H25" s="96" t="s">
        <v>891</v>
      </c>
      <c r="I25" s="144"/>
      <c r="J25" s="232">
        <v>2</v>
      </c>
      <c r="K25" s="87"/>
      <c r="L25" s="87"/>
      <c r="M25" s="159" t="s">
        <v>883</v>
      </c>
      <c r="N25" s="65"/>
      <c r="O25" s="65"/>
      <c r="P25" s="108">
        <v>0.12</v>
      </c>
      <c r="Q25" s="65">
        <v>0.42</v>
      </c>
      <c r="R25" s="67">
        <v>33</v>
      </c>
      <c r="S25" s="49" t="s">
        <v>884</v>
      </c>
      <c r="T25" s="65"/>
      <c r="U25" s="65"/>
      <c r="V25" s="65">
        <v>0.3</v>
      </c>
      <c r="W25" s="65">
        <v>0.53</v>
      </c>
      <c r="X25" s="67">
        <v>33</v>
      </c>
      <c r="Y25" s="37">
        <v>6.6000000000000003E-2</v>
      </c>
      <c r="Z25" s="65"/>
      <c r="AA25" s="19"/>
      <c r="AB25" s="19"/>
      <c r="AC25" s="19"/>
      <c r="AD25" s="19"/>
      <c r="AE25" s="19"/>
      <c r="AF25" s="19"/>
      <c r="AG25" s="19"/>
      <c r="AH25" s="19"/>
      <c r="AI25" s="19"/>
    </row>
    <row r="26" spans="1:35" x14ac:dyDescent="0.3">
      <c r="A26" s="416">
        <v>21</v>
      </c>
      <c r="B26" s="48">
        <v>778</v>
      </c>
      <c r="C26" s="42" t="s">
        <v>540</v>
      </c>
      <c r="D26" s="91">
        <v>2021</v>
      </c>
      <c r="E26" s="20">
        <v>10</v>
      </c>
      <c r="F26" s="225" t="s">
        <v>899</v>
      </c>
      <c r="G26" s="22" t="s">
        <v>835</v>
      </c>
      <c r="H26" s="22" t="s">
        <v>898</v>
      </c>
      <c r="I26" s="25"/>
      <c r="J26" s="85">
        <v>2</v>
      </c>
      <c r="K26" s="85"/>
      <c r="L26" s="85"/>
      <c r="M26" s="123" t="s">
        <v>883</v>
      </c>
      <c r="N26" s="22"/>
      <c r="O26" s="22"/>
      <c r="P26" s="22">
        <v>21.52</v>
      </c>
      <c r="Q26" s="22">
        <v>21.56</v>
      </c>
      <c r="R26" s="33">
        <v>35</v>
      </c>
      <c r="S26" s="39" t="s">
        <v>884</v>
      </c>
      <c r="T26" s="22"/>
      <c r="U26" s="22"/>
      <c r="V26" s="22">
        <v>29.57</v>
      </c>
      <c r="W26" s="22">
        <v>22.38</v>
      </c>
      <c r="X26" s="33">
        <v>34</v>
      </c>
      <c r="Y26" s="39">
        <v>4.7E-2</v>
      </c>
      <c r="Z26" s="44"/>
      <c r="AA26" s="19"/>
      <c r="AB26" s="19"/>
      <c r="AC26" s="19"/>
      <c r="AD26" s="19"/>
      <c r="AE26" s="19"/>
      <c r="AF26" s="19"/>
      <c r="AG26" s="19"/>
      <c r="AH26" s="19"/>
      <c r="AI26" s="19"/>
    </row>
    <row r="27" spans="1:35" x14ac:dyDescent="0.3">
      <c r="A27" s="416">
        <v>22</v>
      </c>
      <c r="B27" s="48">
        <v>778</v>
      </c>
      <c r="C27" s="42" t="s">
        <v>1698</v>
      </c>
      <c r="D27" s="91">
        <v>2021</v>
      </c>
      <c r="E27" s="20">
        <v>10</v>
      </c>
      <c r="F27" s="225" t="s">
        <v>901</v>
      </c>
      <c r="G27" s="22" t="s">
        <v>900</v>
      </c>
      <c r="H27" s="22" t="s">
        <v>907</v>
      </c>
      <c r="I27" s="25"/>
      <c r="J27" s="85">
        <v>1</v>
      </c>
      <c r="K27" s="85"/>
      <c r="L27" s="85"/>
      <c r="M27" s="123" t="s">
        <v>883</v>
      </c>
      <c r="N27" s="22"/>
      <c r="O27" s="22"/>
      <c r="P27" s="22" t="s">
        <v>882</v>
      </c>
      <c r="Q27" s="22" t="s">
        <v>882</v>
      </c>
      <c r="R27" s="33">
        <v>35</v>
      </c>
      <c r="S27" s="39" t="s">
        <v>884</v>
      </c>
      <c r="T27" s="22"/>
      <c r="U27" s="22"/>
      <c r="V27" s="22" t="s">
        <v>882</v>
      </c>
      <c r="W27" s="22" t="s">
        <v>882</v>
      </c>
      <c r="X27" s="33">
        <v>34</v>
      </c>
      <c r="Y27" s="26" t="s">
        <v>870</v>
      </c>
      <c r="Z27" s="44"/>
      <c r="AA27" s="19"/>
      <c r="AB27" s="19"/>
      <c r="AC27" s="19"/>
      <c r="AD27" s="19"/>
      <c r="AE27" s="19"/>
      <c r="AF27" s="19"/>
      <c r="AG27" s="19"/>
      <c r="AH27" s="19"/>
      <c r="AI27" s="19"/>
    </row>
    <row r="28" spans="1:35" x14ac:dyDescent="0.3">
      <c r="A28" s="416">
        <v>23</v>
      </c>
      <c r="B28" s="48">
        <v>778</v>
      </c>
      <c r="C28" s="42" t="s">
        <v>540</v>
      </c>
      <c r="D28" s="91">
        <v>2021</v>
      </c>
      <c r="E28" s="20">
        <v>10</v>
      </c>
      <c r="F28" s="225" t="s">
        <v>901</v>
      </c>
      <c r="G28" s="22" t="s">
        <v>900</v>
      </c>
      <c r="H28" s="22" t="s">
        <v>903</v>
      </c>
      <c r="I28" s="25"/>
      <c r="J28" s="85">
        <v>1</v>
      </c>
      <c r="K28" s="85"/>
      <c r="L28" s="85"/>
      <c r="M28" s="123" t="s">
        <v>883</v>
      </c>
      <c r="N28" s="22"/>
      <c r="O28" s="22"/>
      <c r="P28" s="22">
        <v>2.73</v>
      </c>
      <c r="Q28" s="22">
        <v>1.98</v>
      </c>
      <c r="R28" s="33">
        <v>35</v>
      </c>
      <c r="S28" s="39" t="s">
        <v>884</v>
      </c>
      <c r="T28" s="22"/>
      <c r="U28" s="22"/>
      <c r="V28" s="22">
        <v>3.79</v>
      </c>
      <c r="W28" s="22">
        <v>2.46</v>
      </c>
      <c r="X28" s="33">
        <v>34</v>
      </c>
      <c r="Y28" s="214">
        <v>0.08</v>
      </c>
      <c r="Z28" s="44"/>
      <c r="AA28" s="19"/>
      <c r="AB28" s="19"/>
      <c r="AC28" s="19"/>
      <c r="AD28" s="19"/>
      <c r="AE28" s="19"/>
      <c r="AF28" s="19"/>
      <c r="AG28" s="19"/>
      <c r="AH28" s="19"/>
      <c r="AI28" s="19"/>
    </row>
    <row r="29" spans="1:35" x14ac:dyDescent="0.3">
      <c r="A29" s="416">
        <v>24</v>
      </c>
      <c r="B29" s="48">
        <v>778</v>
      </c>
      <c r="C29" s="42" t="s">
        <v>540</v>
      </c>
      <c r="D29" s="91">
        <v>2021</v>
      </c>
      <c r="E29" s="20">
        <v>10</v>
      </c>
      <c r="F29" s="225" t="s">
        <v>901</v>
      </c>
      <c r="G29" s="22" t="s">
        <v>900</v>
      </c>
      <c r="H29" s="22" t="s">
        <v>733</v>
      </c>
      <c r="I29" s="25"/>
      <c r="J29" s="85">
        <v>1</v>
      </c>
      <c r="K29" s="85"/>
      <c r="L29" s="85"/>
      <c r="M29" s="123" t="s">
        <v>883</v>
      </c>
      <c r="N29" s="22"/>
      <c r="O29" s="22"/>
      <c r="P29" s="22">
        <v>3.53</v>
      </c>
      <c r="Q29" s="22">
        <v>2.19</v>
      </c>
      <c r="R29" s="33">
        <v>35</v>
      </c>
      <c r="S29" s="39" t="s">
        <v>884</v>
      </c>
      <c r="T29" s="22"/>
      <c r="U29" s="22"/>
      <c r="V29" s="22">
        <v>3.67</v>
      </c>
      <c r="W29" s="22">
        <v>2.46</v>
      </c>
      <c r="X29" s="33">
        <v>34</v>
      </c>
      <c r="Y29" s="214">
        <v>7.0000000000000007E-2</v>
      </c>
      <c r="Z29" s="44"/>
      <c r="AA29" s="19"/>
      <c r="AB29" s="19"/>
      <c r="AC29" s="19"/>
      <c r="AD29" s="19"/>
      <c r="AE29" s="19"/>
      <c r="AF29" s="19"/>
      <c r="AG29" s="19"/>
      <c r="AH29" s="19"/>
      <c r="AI29" s="19"/>
    </row>
    <row r="30" spans="1:35" x14ac:dyDescent="0.3">
      <c r="A30" s="416">
        <v>25</v>
      </c>
      <c r="B30" s="48">
        <v>778</v>
      </c>
      <c r="C30" s="42" t="s">
        <v>540</v>
      </c>
      <c r="D30" s="91">
        <v>2021</v>
      </c>
      <c r="E30" s="20">
        <v>10</v>
      </c>
      <c r="F30" s="225" t="s">
        <v>901</v>
      </c>
      <c r="G30" s="22" t="s">
        <v>900</v>
      </c>
      <c r="H30" s="22" t="s">
        <v>905</v>
      </c>
      <c r="I30" s="25"/>
      <c r="J30" s="85">
        <v>1</v>
      </c>
      <c r="K30" s="85"/>
      <c r="L30" s="85"/>
      <c r="M30" s="123" t="s">
        <v>883</v>
      </c>
      <c r="N30" s="22"/>
      <c r="O30" s="22"/>
      <c r="P30" s="22" t="s">
        <v>882</v>
      </c>
      <c r="Q30" s="22" t="s">
        <v>882</v>
      </c>
      <c r="R30" s="33">
        <v>35</v>
      </c>
      <c r="S30" s="39" t="s">
        <v>884</v>
      </c>
      <c r="T30" s="22"/>
      <c r="U30" s="22"/>
      <c r="V30" s="22" t="s">
        <v>882</v>
      </c>
      <c r="W30" s="22" t="s">
        <v>882</v>
      </c>
      <c r="X30" s="33">
        <v>34</v>
      </c>
      <c r="Y30" s="214" t="s">
        <v>870</v>
      </c>
      <c r="Z30" s="44"/>
      <c r="AA30" s="19"/>
      <c r="AB30" s="19"/>
      <c r="AC30" s="19"/>
      <c r="AD30" s="19"/>
      <c r="AE30" s="19"/>
      <c r="AF30" s="19"/>
      <c r="AG30" s="19"/>
      <c r="AH30" s="19"/>
      <c r="AI30" s="19"/>
    </row>
    <row r="31" spans="1:35" x14ac:dyDescent="0.3">
      <c r="A31" s="416">
        <v>26</v>
      </c>
      <c r="B31" s="48">
        <v>778</v>
      </c>
      <c r="C31" s="42" t="s">
        <v>540</v>
      </c>
      <c r="D31" s="91">
        <v>2021</v>
      </c>
      <c r="E31" s="20">
        <v>10</v>
      </c>
      <c r="F31" s="225" t="s">
        <v>901</v>
      </c>
      <c r="G31" s="22" t="s">
        <v>900</v>
      </c>
      <c r="H31" s="22" t="s">
        <v>898</v>
      </c>
      <c r="I31" s="25"/>
      <c r="J31" s="85">
        <v>1</v>
      </c>
      <c r="K31" s="85"/>
      <c r="L31" s="85"/>
      <c r="M31" s="123" t="s">
        <v>883</v>
      </c>
      <c r="N31" s="22"/>
      <c r="O31" s="22"/>
      <c r="P31" s="22" t="s">
        <v>882</v>
      </c>
      <c r="Q31" s="22" t="s">
        <v>882</v>
      </c>
      <c r="R31" s="33">
        <v>35</v>
      </c>
      <c r="S31" s="39" t="s">
        <v>884</v>
      </c>
      <c r="T31" s="22"/>
      <c r="U31" s="22"/>
      <c r="V31" s="22" t="s">
        <v>882</v>
      </c>
      <c r="W31" s="22" t="s">
        <v>882</v>
      </c>
      <c r="X31" s="33">
        <v>34</v>
      </c>
      <c r="Y31" s="214" t="s">
        <v>870</v>
      </c>
      <c r="Z31" s="44"/>
      <c r="AA31" s="19"/>
      <c r="AB31" s="19"/>
      <c r="AC31" s="19"/>
      <c r="AD31" s="19"/>
      <c r="AE31" s="19"/>
      <c r="AF31" s="19"/>
      <c r="AG31" s="19"/>
      <c r="AH31" s="19"/>
      <c r="AI31" s="19"/>
    </row>
    <row r="32" spans="1:35" x14ac:dyDescent="0.3">
      <c r="A32" s="416">
        <v>27</v>
      </c>
      <c r="B32" s="48">
        <v>778</v>
      </c>
      <c r="C32" s="42" t="s">
        <v>540</v>
      </c>
      <c r="D32" s="91">
        <v>2021</v>
      </c>
      <c r="E32" s="20">
        <v>10</v>
      </c>
      <c r="F32" s="225" t="s">
        <v>901</v>
      </c>
      <c r="G32" s="22" t="s">
        <v>900</v>
      </c>
      <c r="H32" s="22" t="s">
        <v>906</v>
      </c>
      <c r="I32" s="25"/>
      <c r="J32" s="85">
        <v>1</v>
      </c>
      <c r="K32" s="85"/>
      <c r="L32" s="85"/>
      <c r="M32" s="123" t="s">
        <v>883</v>
      </c>
      <c r="N32" s="22"/>
      <c r="O32" s="22"/>
      <c r="P32" s="22" t="s">
        <v>882</v>
      </c>
      <c r="Q32" s="22" t="s">
        <v>882</v>
      </c>
      <c r="R32" s="33">
        <v>35</v>
      </c>
      <c r="S32" s="39" t="s">
        <v>884</v>
      </c>
      <c r="T32" s="22"/>
      <c r="U32" s="22"/>
      <c r="V32" s="22" t="s">
        <v>882</v>
      </c>
      <c r="W32" s="22" t="s">
        <v>882</v>
      </c>
      <c r="X32" s="33">
        <v>34</v>
      </c>
      <c r="Y32" s="214" t="s">
        <v>870</v>
      </c>
      <c r="Z32" s="44"/>
      <c r="AA32" s="19"/>
      <c r="AB32" s="19"/>
      <c r="AC32" s="19"/>
      <c r="AD32" s="19"/>
      <c r="AE32" s="19"/>
      <c r="AF32" s="19"/>
      <c r="AG32" s="19"/>
      <c r="AH32" s="19"/>
      <c r="AI32" s="19"/>
    </row>
    <row r="33" spans="1:35" x14ac:dyDescent="0.3">
      <c r="A33" s="416">
        <v>28</v>
      </c>
      <c r="B33" s="48">
        <v>778</v>
      </c>
      <c r="C33" s="42" t="s">
        <v>540</v>
      </c>
      <c r="D33" s="91">
        <v>2021</v>
      </c>
      <c r="E33" s="20">
        <v>10</v>
      </c>
      <c r="F33" s="278" t="s">
        <v>902</v>
      </c>
      <c r="G33" s="22" t="s">
        <v>900</v>
      </c>
      <c r="H33" s="22" t="s">
        <v>907</v>
      </c>
      <c r="I33" s="25"/>
      <c r="J33" s="85">
        <v>1</v>
      </c>
      <c r="K33" s="85"/>
      <c r="L33" s="85"/>
      <c r="M33" s="123" t="s">
        <v>883</v>
      </c>
      <c r="N33" s="22"/>
      <c r="O33" s="22"/>
      <c r="P33" s="22" t="s">
        <v>882</v>
      </c>
      <c r="Q33" s="22" t="s">
        <v>882</v>
      </c>
      <c r="R33" s="33">
        <v>35</v>
      </c>
      <c r="S33" s="39" t="s">
        <v>884</v>
      </c>
      <c r="T33" s="22"/>
      <c r="U33" s="22"/>
      <c r="V33" s="22" t="s">
        <v>882</v>
      </c>
      <c r="W33" s="22" t="s">
        <v>882</v>
      </c>
      <c r="X33" s="33">
        <v>34</v>
      </c>
      <c r="Y33" s="214" t="s">
        <v>870</v>
      </c>
      <c r="Z33" s="44"/>
      <c r="AA33" s="19"/>
      <c r="AB33" s="19"/>
      <c r="AC33" s="19"/>
      <c r="AD33" s="19"/>
      <c r="AE33" s="19"/>
      <c r="AF33" s="19"/>
      <c r="AG33" s="19"/>
      <c r="AH33" s="19"/>
      <c r="AI33" s="19"/>
    </row>
    <row r="34" spans="1:35" x14ac:dyDescent="0.3">
      <c r="A34" s="416">
        <v>29</v>
      </c>
      <c r="B34" s="48">
        <v>778</v>
      </c>
      <c r="C34" s="42" t="s">
        <v>540</v>
      </c>
      <c r="D34" s="91">
        <v>2021</v>
      </c>
      <c r="E34" s="20">
        <v>10</v>
      </c>
      <c r="F34" s="278" t="s">
        <v>902</v>
      </c>
      <c r="G34" s="22" t="s">
        <v>900</v>
      </c>
      <c r="H34" s="22" t="s">
        <v>903</v>
      </c>
      <c r="I34" s="25"/>
      <c r="J34" s="85">
        <v>1</v>
      </c>
      <c r="K34" s="85"/>
      <c r="L34" s="85"/>
      <c r="M34" s="123" t="s">
        <v>883</v>
      </c>
      <c r="N34" s="22"/>
      <c r="O34" s="22"/>
      <c r="P34" s="22">
        <v>3.9</v>
      </c>
      <c r="Q34" s="22">
        <v>2.66</v>
      </c>
      <c r="R34" s="33">
        <v>35</v>
      </c>
      <c r="S34" s="39" t="s">
        <v>884</v>
      </c>
      <c r="T34" s="191"/>
      <c r="U34" s="22"/>
      <c r="V34" s="99">
        <v>5.36</v>
      </c>
      <c r="W34" s="22">
        <v>2.5499999999999998</v>
      </c>
      <c r="X34" s="33">
        <v>34</v>
      </c>
      <c r="Y34" s="214">
        <v>0.03</v>
      </c>
      <c r="Z34" s="44"/>
      <c r="AA34" s="19"/>
      <c r="AB34" s="19"/>
      <c r="AC34" s="19"/>
      <c r="AD34" s="19"/>
      <c r="AE34" s="19"/>
      <c r="AF34" s="19"/>
      <c r="AG34" s="19"/>
      <c r="AH34" s="19"/>
      <c r="AI34" s="19"/>
    </row>
    <row r="35" spans="1:35" x14ac:dyDescent="0.3">
      <c r="A35" s="416">
        <v>30</v>
      </c>
      <c r="B35" s="48">
        <v>778</v>
      </c>
      <c r="C35" s="42" t="s">
        <v>540</v>
      </c>
      <c r="D35" s="91">
        <v>2021</v>
      </c>
      <c r="E35" s="20">
        <v>10</v>
      </c>
      <c r="F35" s="278" t="s">
        <v>902</v>
      </c>
      <c r="G35" s="22" t="s">
        <v>900</v>
      </c>
      <c r="H35" s="22" t="s">
        <v>904</v>
      </c>
      <c r="I35" s="25"/>
      <c r="J35" s="85">
        <v>1</v>
      </c>
      <c r="K35" s="85"/>
      <c r="L35" s="85"/>
      <c r="M35" s="123" t="s">
        <v>883</v>
      </c>
      <c r="N35" s="22"/>
      <c r="O35" s="22"/>
      <c r="P35" s="22" t="s">
        <v>882</v>
      </c>
      <c r="Q35" s="22" t="s">
        <v>882</v>
      </c>
      <c r="R35" s="33">
        <v>35</v>
      </c>
      <c r="S35" s="39" t="s">
        <v>884</v>
      </c>
      <c r="T35" s="22"/>
      <c r="U35" s="22"/>
      <c r="V35" s="22" t="s">
        <v>882</v>
      </c>
      <c r="W35" s="22" t="s">
        <v>882</v>
      </c>
      <c r="X35" s="33">
        <v>34</v>
      </c>
      <c r="Y35" s="214" t="s">
        <v>870</v>
      </c>
      <c r="Z35" s="44"/>
      <c r="AA35" s="19"/>
      <c r="AB35" s="19"/>
      <c r="AC35" s="19"/>
      <c r="AD35" s="19"/>
      <c r="AE35" s="19"/>
      <c r="AF35" s="19"/>
      <c r="AG35" s="19"/>
      <c r="AH35" s="19"/>
      <c r="AI35" s="19"/>
    </row>
    <row r="36" spans="1:35" x14ac:dyDescent="0.3">
      <c r="A36" s="416">
        <v>31</v>
      </c>
      <c r="B36" s="48">
        <v>778</v>
      </c>
      <c r="C36" s="42" t="s">
        <v>540</v>
      </c>
      <c r="D36" s="91">
        <v>2021</v>
      </c>
      <c r="E36" s="20">
        <v>10</v>
      </c>
      <c r="F36" s="278" t="s">
        <v>902</v>
      </c>
      <c r="G36" s="22" t="s">
        <v>900</v>
      </c>
      <c r="H36" s="22" t="s">
        <v>905</v>
      </c>
      <c r="I36" s="25"/>
      <c r="J36" s="85">
        <v>1</v>
      </c>
      <c r="K36" s="85"/>
      <c r="L36" s="85"/>
      <c r="M36" s="123" t="s">
        <v>883</v>
      </c>
      <c r="N36" s="22"/>
      <c r="O36" s="22"/>
      <c r="P36" s="22" t="s">
        <v>665</v>
      </c>
      <c r="Q36" s="22" t="s">
        <v>882</v>
      </c>
      <c r="R36" s="33">
        <v>35</v>
      </c>
      <c r="S36" s="39" t="s">
        <v>884</v>
      </c>
      <c r="T36" s="22"/>
      <c r="U36" s="22"/>
      <c r="V36" s="22" t="s">
        <v>882</v>
      </c>
      <c r="W36" s="22" t="s">
        <v>882</v>
      </c>
      <c r="X36" s="33">
        <v>34</v>
      </c>
      <c r="Y36" s="214" t="s">
        <v>870</v>
      </c>
      <c r="Z36" s="44"/>
      <c r="AA36" s="19"/>
      <c r="AB36" s="19"/>
      <c r="AC36" s="19"/>
      <c r="AD36" s="19"/>
      <c r="AE36" s="19"/>
      <c r="AF36" s="19"/>
      <c r="AG36" s="19"/>
      <c r="AH36" s="19"/>
      <c r="AI36" s="19"/>
    </row>
    <row r="37" spans="1:35" x14ac:dyDescent="0.3">
      <c r="A37" s="416">
        <v>32</v>
      </c>
      <c r="B37" s="48">
        <v>778</v>
      </c>
      <c r="C37" s="42" t="s">
        <v>540</v>
      </c>
      <c r="D37" s="91">
        <v>2021</v>
      </c>
      <c r="E37" s="43">
        <v>10</v>
      </c>
      <c r="F37" s="278" t="s">
        <v>902</v>
      </c>
      <c r="G37" s="22" t="s">
        <v>900</v>
      </c>
      <c r="H37" s="21" t="s">
        <v>898</v>
      </c>
      <c r="I37" s="47"/>
      <c r="J37" s="85">
        <v>1</v>
      </c>
      <c r="K37" s="32"/>
      <c r="L37" s="32"/>
      <c r="M37" s="57" t="s">
        <v>883</v>
      </c>
      <c r="N37" s="21"/>
      <c r="O37" s="21"/>
      <c r="P37" s="21">
        <v>3.14</v>
      </c>
      <c r="Q37" s="21">
        <v>2.09</v>
      </c>
      <c r="R37" s="24">
        <v>35</v>
      </c>
      <c r="S37" s="26" t="s">
        <v>884</v>
      </c>
      <c r="T37" s="21"/>
      <c r="U37" s="21"/>
      <c r="V37" s="21">
        <v>4.13</v>
      </c>
      <c r="W37" s="21">
        <v>2.2400000000000002</v>
      </c>
      <c r="X37" s="24">
        <v>34</v>
      </c>
      <c r="Y37" s="214">
        <v>0.06</v>
      </c>
      <c r="Z37" s="44" t="s">
        <v>908</v>
      </c>
      <c r="AA37" s="19"/>
      <c r="AB37" s="19"/>
      <c r="AC37" s="19"/>
      <c r="AD37" s="19"/>
      <c r="AE37" s="19"/>
      <c r="AF37" s="19"/>
      <c r="AG37" s="19"/>
      <c r="AH37" s="19"/>
      <c r="AI37" s="19"/>
    </row>
    <row r="38" spans="1:35" ht="17.25" thickBot="1" x14ac:dyDescent="0.35">
      <c r="A38" s="416">
        <v>33</v>
      </c>
      <c r="B38" s="64">
        <v>778</v>
      </c>
      <c r="C38" s="161" t="s">
        <v>540</v>
      </c>
      <c r="D38" s="94">
        <v>2021</v>
      </c>
      <c r="E38" s="62">
        <v>10</v>
      </c>
      <c r="F38" s="279" t="s">
        <v>902</v>
      </c>
      <c r="G38" s="65" t="s">
        <v>900</v>
      </c>
      <c r="H38" s="65" t="s">
        <v>906</v>
      </c>
      <c r="I38" s="86"/>
      <c r="J38" s="87">
        <v>1</v>
      </c>
      <c r="K38" s="87"/>
      <c r="L38" s="87"/>
      <c r="M38" s="159" t="s">
        <v>883</v>
      </c>
      <c r="N38" s="65"/>
      <c r="O38" s="65"/>
      <c r="P38" s="29" t="s">
        <v>882</v>
      </c>
      <c r="Q38" s="29" t="s">
        <v>882</v>
      </c>
      <c r="R38" s="67">
        <v>35</v>
      </c>
      <c r="S38" s="49" t="s">
        <v>884</v>
      </c>
      <c r="T38" s="65"/>
      <c r="U38" s="65"/>
      <c r="V38" s="29" t="s">
        <v>882</v>
      </c>
      <c r="W38" s="29" t="s">
        <v>882</v>
      </c>
      <c r="X38" s="67">
        <v>34</v>
      </c>
      <c r="Y38" s="49" t="s">
        <v>870</v>
      </c>
      <c r="Z38" s="65"/>
      <c r="AA38" s="19"/>
      <c r="AB38" s="19"/>
      <c r="AC38" s="19"/>
      <c r="AD38" s="19"/>
      <c r="AE38" s="19"/>
      <c r="AF38" s="19"/>
      <c r="AG38" s="19"/>
      <c r="AH38" s="19"/>
      <c r="AI38" s="19"/>
    </row>
    <row r="39" spans="1:35" x14ac:dyDescent="0.3">
      <c r="A39" s="416">
        <v>34</v>
      </c>
      <c r="B39" s="48">
        <v>5</v>
      </c>
      <c r="C39" s="90" t="s">
        <v>1699</v>
      </c>
      <c r="D39" s="91">
        <v>2019</v>
      </c>
      <c r="E39" s="20">
        <v>10</v>
      </c>
      <c r="F39" s="225" t="s">
        <v>877</v>
      </c>
      <c r="G39" s="22" t="s">
        <v>926</v>
      </c>
      <c r="H39" s="22"/>
      <c r="I39" s="25" t="s">
        <v>964</v>
      </c>
      <c r="J39" s="141">
        <v>1</v>
      </c>
      <c r="K39" s="85"/>
      <c r="L39" s="85"/>
      <c r="M39" s="23" t="s">
        <v>921</v>
      </c>
      <c r="N39" s="22"/>
      <c r="O39" s="22"/>
      <c r="P39" s="22" t="s">
        <v>845</v>
      </c>
      <c r="Q39" s="22" t="s">
        <v>923</v>
      </c>
      <c r="R39" s="33">
        <v>41</v>
      </c>
      <c r="S39" s="39" t="s">
        <v>922</v>
      </c>
      <c r="T39" s="22"/>
      <c r="U39" s="22"/>
      <c r="V39" s="22" t="s">
        <v>924</v>
      </c>
      <c r="W39" s="22" t="s">
        <v>925</v>
      </c>
      <c r="X39" s="33">
        <v>37</v>
      </c>
      <c r="Y39" s="107">
        <v>5.3999999999999999E-2</v>
      </c>
      <c r="Z39" s="44"/>
      <c r="AA39" s="19"/>
      <c r="AB39" s="19"/>
      <c r="AC39" s="19"/>
      <c r="AD39" s="19"/>
      <c r="AE39" s="19"/>
      <c r="AF39" s="19"/>
      <c r="AG39" s="19"/>
      <c r="AH39" s="19"/>
      <c r="AI39" s="19"/>
    </row>
    <row r="40" spans="1:35" x14ac:dyDescent="0.3">
      <c r="A40" s="416">
        <v>35</v>
      </c>
      <c r="B40" s="48">
        <v>5</v>
      </c>
      <c r="C40" s="90" t="s">
        <v>542</v>
      </c>
      <c r="D40" s="91">
        <v>2019</v>
      </c>
      <c r="E40" s="20">
        <v>10</v>
      </c>
      <c r="F40" s="225" t="s">
        <v>927</v>
      </c>
      <c r="G40" s="22" t="s">
        <v>928</v>
      </c>
      <c r="H40" s="22" t="s">
        <v>929</v>
      </c>
      <c r="I40" s="47"/>
      <c r="J40" s="54">
        <v>2</v>
      </c>
      <c r="K40" s="32"/>
      <c r="L40" s="32"/>
      <c r="M40" s="23" t="s">
        <v>921</v>
      </c>
      <c r="N40" s="21"/>
      <c r="O40" s="21"/>
      <c r="P40" s="21" t="s">
        <v>935</v>
      </c>
      <c r="Q40" s="21" t="s">
        <v>936</v>
      </c>
      <c r="R40" s="24">
        <v>42</v>
      </c>
      <c r="S40" s="39" t="s">
        <v>922</v>
      </c>
      <c r="T40" s="21"/>
      <c r="U40" s="21"/>
      <c r="V40" s="21" t="s">
        <v>946</v>
      </c>
      <c r="W40" s="21" t="s">
        <v>954</v>
      </c>
      <c r="X40" s="24">
        <v>40</v>
      </c>
      <c r="Y40" s="26">
        <v>0.23</v>
      </c>
      <c r="Z40" s="44"/>
      <c r="AA40" s="19"/>
      <c r="AB40" s="19"/>
      <c r="AC40" s="19"/>
      <c r="AD40" s="19"/>
      <c r="AE40" s="19"/>
      <c r="AF40" s="19"/>
      <c r="AG40" s="19"/>
      <c r="AH40" s="19"/>
      <c r="AI40" s="19"/>
    </row>
    <row r="41" spans="1:35" x14ac:dyDescent="0.3">
      <c r="A41" s="416">
        <v>36</v>
      </c>
      <c r="B41" s="48">
        <v>5</v>
      </c>
      <c r="C41" s="90" t="s">
        <v>542</v>
      </c>
      <c r="D41" s="91">
        <v>2019</v>
      </c>
      <c r="E41" s="20">
        <v>10</v>
      </c>
      <c r="F41" s="225" t="s">
        <v>927</v>
      </c>
      <c r="G41" s="22" t="s">
        <v>928</v>
      </c>
      <c r="H41" s="22" t="s">
        <v>930</v>
      </c>
      <c r="I41" s="47"/>
      <c r="J41" s="54">
        <v>2</v>
      </c>
      <c r="K41" s="32"/>
      <c r="L41" s="32"/>
      <c r="M41" s="23" t="s">
        <v>921</v>
      </c>
      <c r="N41" s="21"/>
      <c r="O41" s="21"/>
      <c r="P41" s="116" t="s">
        <v>937</v>
      </c>
      <c r="Q41" s="21" t="s">
        <v>938</v>
      </c>
      <c r="R41" s="24">
        <v>42</v>
      </c>
      <c r="S41" s="39" t="s">
        <v>922</v>
      </c>
      <c r="T41" s="21"/>
      <c r="U41" s="21"/>
      <c r="V41" s="21" t="s">
        <v>949</v>
      </c>
      <c r="W41" s="21" t="s">
        <v>953</v>
      </c>
      <c r="X41" s="24">
        <v>41</v>
      </c>
      <c r="Y41" s="26">
        <v>4.5999999999999999E-2</v>
      </c>
      <c r="Z41" s="44" t="s">
        <v>933</v>
      </c>
      <c r="AA41" s="19"/>
      <c r="AB41" s="19"/>
      <c r="AC41" s="19"/>
      <c r="AD41" s="19"/>
      <c r="AE41" s="19"/>
      <c r="AF41" s="19"/>
      <c r="AG41" s="19"/>
      <c r="AH41" s="19"/>
      <c r="AI41" s="19"/>
    </row>
    <row r="42" spans="1:35" x14ac:dyDescent="0.3">
      <c r="A42" s="416">
        <v>37</v>
      </c>
      <c r="B42" s="48">
        <v>5</v>
      </c>
      <c r="C42" s="90" t="s">
        <v>542</v>
      </c>
      <c r="D42" s="91">
        <v>2019</v>
      </c>
      <c r="E42" s="20">
        <v>10</v>
      </c>
      <c r="F42" s="225" t="s">
        <v>927</v>
      </c>
      <c r="G42" s="22" t="s">
        <v>928</v>
      </c>
      <c r="H42" s="22" t="s">
        <v>931</v>
      </c>
      <c r="I42" s="47"/>
      <c r="J42" s="54">
        <v>2</v>
      </c>
      <c r="K42" s="32"/>
      <c r="L42" s="32"/>
      <c r="M42" s="23" t="s">
        <v>921</v>
      </c>
      <c r="N42" s="21"/>
      <c r="O42" s="21"/>
      <c r="P42" s="21" t="s">
        <v>939</v>
      </c>
      <c r="Q42" s="21" t="s">
        <v>940</v>
      </c>
      <c r="R42" s="24">
        <v>42</v>
      </c>
      <c r="S42" s="39" t="s">
        <v>922</v>
      </c>
      <c r="T42" s="21"/>
      <c r="U42" s="21"/>
      <c r="V42" s="21" t="s">
        <v>937</v>
      </c>
      <c r="W42" s="21" t="s">
        <v>952</v>
      </c>
      <c r="X42" s="24">
        <v>39</v>
      </c>
      <c r="Y42" s="26">
        <v>4.0000000000000001E-3</v>
      </c>
      <c r="Z42" s="44" t="s">
        <v>933</v>
      </c>
      <c r="AA42" s="19"/>
      <c r="AB42" s="19"/>
      <c r="AC42" s="19"/>
      <c r="AD42" s="19"/>
      <c r="AE42" s="19"/>
      <c r="AF42" s="19"/>
      <c r="AG42" s="19"/>
      <c r="AH42" s="19"/>
      <c r="AI42" s="19"/>
    </row>
    <row r="43" spans="1:35" x14ac:dyDescent="0.3">
      <c r="A43" s="416">
        <v>38</v>
      </c>
      <c r="B43" s="48">
        <v>5</v>
      </c>
      <c r="C43" s="90" t="s">
        <v>542</v>
      </c>
      <c r="D43" s="91">
        <v>2019</v>
      </c>
      <c r="E43" s="20">
        <v>10</v>
      </c>
      <c r="F43" s="225" t="s">
        <v>927</v>
      </c>
      <c r="G43" s="22" t="s">
        <v>928</v>
      </c>
      <c r="H43" s="22" t="s">
        <v>932</v>
      </c>
      <c r="I43" s="47"/>
      <c r="J43" s="54">
        <v>2</v>
      </c>
      <c r="K43" s="32"/>
      <c r="L43" s="32">
        <v>0</v>
      </c>
      <c r="M43" s="23" t="s">
        <v>921</v>
      </c>
      <c r="N43" s="21"/>
      <c r="O43" s="21"/>
      <c r="P43" s="21" t="s">
        <v>947</v>
      </c>
      <c r="Q43" s="21" t="s">
        <v>942</v>
      </c>
      <c r="R43" s="24">
        <v>42</v>
      </c>
      <c r="S43" s="39" t="s">
        <v>922</v>
      </c>
      <c r="T43" s="21"/>
      <c r="U43" s="21"/>
      <c r="V43" s="21" t="s">
        <v>939</v>
      </c>
      <c r="W43" s="21" t="s">
        <v>942</v>
      </c>
      <c r="X43" s="24">
        <v>40</v>
      </c>
      <c r="Y43" s="26">
        <v>0.123</v>
      </c>
      <c r="Z43" s="44"/>
      <c r="AA43" s="19"/>
      <c r="AB43" s="19"/>
      <c r="AC43" s="19"/>
      <c r="AD43" s="19"/>
      <c r="AE43" s="19"/>
      <c r="AF43" s="19"/>
      <c r="AG43" s="19"/>
      <c r="AH43" s="19"/>
      <c r="AI43" s="19"/>
    </row>
    <row r="44" spans="1:35" x14ac:dyDescent="0.3">
      <c r="A44" s="416">
        <v>39</v>
      </c>
      <c r="B44" s="48">
        <v>5</v>
      </c>
      <c r="C44" s="90" t="s">
        <v>542</v>
      </c>
      <c r="D44" s="91">
        <v>2019</v>
      </c>
      <c r="E44" s="20">
        <v>10</v>
      </c>
      <c r="F44" s="225" t="s">
        <v>927</v>
      </c>
      <c r="G44" s="22" t="s">
        <v>928</v>
      </c>
      <c r="H44" s="22" t="s">
        <v>934</v>
      </c>
      <c r="I44" s="47"/>
      <c r="J44" s="54">
        <v>2</v>
      </c>
      <c r="K44" s="32"/>
      <c r="L44" s="32">
        <v>0</v>
      </c>
      <c r="M44" s="23" t="s">
        <v>921</v>
      </c>
      <c r="N44" s="21"/>
      <c r="O44" s="21"/>
      <c r="P44" s="21" t="s">
        <v>946</v>
      </c>
      <c r="Q44" s="21" t="s">
        <v>943</v>
      </c>
      <c r="R44" s="24">
        <v>40</v>
      </c>
      <c r="S44" s="39" t="s">
        <v>922</v>
      </c>
      <c r="T44" s="21"/>
      <c r="U44" s="21"/>
      <c r="V44" s="21" t="s">
        <v>947</v>
      </c>
      <c r="W44" s="21" t="s">
        <v>941</v>
      </c>
      <c r="X44" s="24">
        <v>40</v>
      </c>
      <c r="Y44" s="26">
        <v>0.623</v>
      </c>
      <c r="Z44" s="44"/>
      <c r="AA44" s="19"/>
      <c r="AB44" s="19"/>
      <c r="AC44" s="19"/>
      <c r="AD44" s="19"/>
      <c r="AE44" s="19"/>
      <c r="AF44" s="19"/>
      <c r="AG44" s="19"/>
      <c r="AH44" s="19"/>
      <c r="AI44" s="19"/>
    </row>
    <row r="45" spans="1:35" ht="17.25" thickBot="1" x14ac:dyDescent="0.35">
      <c r="A45" s="416">
        <v>40</v>
      </c>
      <c r="B45" s="64">
        <v>5</v>
      </c>
      <c r="C45" s="93" t="s">
        <v>542</v>
      </c>
      <c r="D45" s="94">
        <v>2019</v>
      </c>
      <c r="E45" s="62">
        <v>10</v>
      </c>
      <c r="F45" s="226" t="s">
        <v>927</v>
      </c>
      <c r="G45" s="65" t="s">
        <v>928</v>
      </c>
      <c r="H45" s="65" t="s">
        <v>945</v>
      </c>
      <c r="I45" s="53"/>
      <c r="J45" s="145">
        <v>2</v>
      </c>
      <c r="K45" s="35"/>
      <c r="L45" s="35">
        <v>0</v>
      </c>
      <c r="M45" s="66" t="s">
        <v>921</v>
      </c>
      <c r="N45" s="29"/>
      <c r="O45" s="29"/>
      <c r="P45" s="29" t="s">
        <v>944</v>
      </c>
      <c r="Q45" s="29" t="s">
        <v>948</v>
      </c>
      <c r="R45" s="30">
        <v>40</v>
      </c>
      <c r="S45" s="49" t="s">
        <v>922</v>
      </c>
      <c r="T45" s="29"/>
      <c r="U45" s="29"/>
      <c r="V45" s="29" t="s">
        <v>950</v>
      </c>
      <c r="W45" s="29" t="s">
        <v>951</v>
      </c>
      <c r="X45" s="30">
        <v>37</v>
      </c>
      <c r="Y45" s="37">
        <v>2.5999999999999999E-2</v>
      </c>
      <c r="Z45" s="65" t="s">
        <v>933</v>
      </c>
      <c r="AA45" s="19"/>
      <c r="AB45" s="19"/>
      <c r="AC45" s="19"/>
      <c r="AD45" s="19"/>
      <c r="AE45" s="19"/>
      <c r="AF45" s="19"/>
      <c r="AG45" s="19"/>
      <c r="AH45" s="19"/>
      <c r="AI45" s="19"/>
    </row>
    <row r="46" spans="1:35" x14ac:dyDescent="0.3">
      <c r="A46" s="416">
        <v>41</v>
      </c>
      <c r="B46" s="48">
        <v>1586</v>
      </c>
      <c r="C46" s="90" t="s">
        <v>543</v>
      </c>
      <c r="D46" s="91">
        <v>2018</v>
      </c>
      <c r="E46" s="20">
        <v>10</v>
      </c>
      <c r="F46" s="225" t="s">
        <v>963</v>
      </c>
      <c r="G46" s="22" t="s">
        <v>835</v>
      </c>
      <c r="H46" s="103" t="s">
        <v>904</v>
      </c>
      <c r="I46" s="25" t="s">
        <v>1665</v>
      </c>
      <c r="J46" s="141">
        <v>2</v>
      </c>
      <c r="K46" s="85"/>
      <c r="L46" s="85">
        <v>1</v>
      </c>
      <c r="M46" s="23" t="s">
        <v>961</v>
      </c>
      <c r="N46" s="22"/>
      <c r="O46" s="22"/>
      <c r="P46" s="22" t="s">
        <v>965</v>
      </c>
      <c r="Q46" s="22" t="s">
        <v>1660</v>
      </c>
      <c r="R46" s="33">
        <v>15</v>
      </c>
      <c r="S46" s="136" t="s">
        <v>962</v>
      </c>
      <c r="T46" s="22"/>
      <c r="U46" s="22"/>
      <c r="V46" s="22" t="s">
        <v>966</v>
      </c>
      <c r="W46" s="22" t="s">
        <v>1662</v>
      </c>
      <c r="X46" s="33">
        <v>15</v>
      </c>
      <c r="Y46" s="39" t="s">
        <v>1643</v>
      </c>
      <c r="Z46" s="44"/>
      <c r="AA46" s="19"/>
      <c r="AB46" s="19"/>
      <c r="AC46" s="19"/>
      <c r="AD46" s="19"/>
      <c r="AE46" s="19"/>
      <c r="AF46" s="19"/>
      <c r="AG46" s="19"/>
      <c r="AH46" s="19"/>
      <c r="AI46" s="19"/>
    </row>
    <row r="47" spans="1:35" x14ac:dyDescent="0.3">
      <c r="A47" s="416">
        <v>42</v>
      </c>
      <c r="B47" s="48">
        <v>1586</v>
      </c>
      <c r="C47" s="90" t="s">
        <v>543</v>
      </c>
      <c r="D47" s="91">
        <v>2018</v>
      </c>
      <c r="E47" s="20">
        <v>10</v>
      </c>
      <c r="F47" s="225" t="s">
        <v>963</v>
      </c>
      <c r="G47" s="22" t="s">
        <v>835</v>
      </c>
      <c r="H47" s="22" t="s">
        <v>905</v>
      </c>
      <c r="I47" s="47"/>
      <c r="J47" s="54">
        <v>2</v>
      </c>
      <c r="K47" s="32"/>
      <c r="L47" s="32">
        <v>1</v>
      </c>
      <c r="M47" s="23" t="s">
        <v>961</v>
      </c>
      <c r="N47" s="21"/>
      <c r="O47" s="21"/>
      <c r="P47" s="21" t="s">
        <v>966</v>
      </c>
      <c r="Q47" s="21" t="s">
        <v>1660</v>
      </c>
      <c r="R47" s="24">
        <v>15</v>
      </c>
      <c r="S47" s="39" t="s">
        <v>962</v>
      </c>
      <c r="T47" s="21"/>
      <c r="U47" s="21"/>
      <c r="V47" s="21" t="s">
        <v>968</v>
      </c>
      <c r="W47" s="21" t="s">
        <v>1663</v>
      </c>
      <c r="X47" s="24">
        <v>15</v>
      </c>
      <c r="Y47" s="26" t="s">
        <v>1643</v>
      </c>
      <c r="Z47" s="44"/>
      <c r="AA47" s="19"/>
      <c r="AB47" s="19"/>
      <c r="AC47" s="19"/>
      <c r="AD47" s="19"/>
      <c r="AE47" s="19"/>
      <c r="AF47" s="19"/>
      <c r="AG47" s="19"/>
      <c r="AH47" s="19"/>
      <c r="AI47" s="19"/>
    </row>
    <row r="48" spans="1:35" x14ac:dyDescent="0.3">
      <c r="A48" s="416">
        <v>43</v>
      </c>
      <c r="B48" s="48">
        <v>1586</v>
      </c>
      <c r="C48" s="90" t="s">
        <v>543</v>
      </c>
      <c r="D48" s="91">
        <v>2018</v>
      </c>
      <c r="E48" s="20">
        <v>10</v>
      </c>
      <c r="F48" s="225" t="s">
        <v>963</v>
      </c>
      <c r="G48" s="22" t="s">
        <v>835</v>
      </c>
      <c r="H48" s="22" t="s">
        <v>898</v>
      </c>
      <c r="I48" s="25"/>
      <c r="J48" s="85">
        <v>2</v>
      </c>
      <c r="K48" s="85"/>
      <c r="L48" s="85">
        <v>1</v>
      </c>
      <c r="M48" s="23" t="s">
        <v>961</v>
      </c>
      <c r="N48" s="22"/>
      <c r="O48" s="22"/>
      <c r="P48" s="22" t="s">
        <v>967</v>
      </c>
      <c r="Q48" s="22" t="s">
        <v>1661</v>
      </c>
      <c r="R48" s="24">
        <v>15</v>
      </c>
      <c r="S48" s="39" t="s">
        <v>962</v>
      </c>
      <c r="T48" s="22"/>
      <c r="U48" s="22"/>
      <c r="V48" s="22" t="s">
        <v>969</v>
      </c>
      <c r="W48" s="22" t="s">
        <v>1664</v>
      </c>
      <c r="X48" s="24">
        <v>15</v>
      </c>
      <c r="Y48" s="39" t="s">
        <v>1643</v>
      </c>
      <c r="Z48" s="44"/>
      <c r="AA48" s="19"/>
      <c r="AB48" s="19"/>
      <c r="AC48" s="19"/>
      <c r="AD48" s="19"/>
      <c r="AE48" s="19"/>
      <c r="AF48" s="19"/>
      <c r="AG48" s="19"/>
      <c r="AH48" s="19"/>
      <c r="AI48" s="19"/>
    </row>
    <row r="49" spans="1:35" x14ac:dyDescent="0.3">
      <c r="A49" s="416">
        <v>44</v>
      </c>
      <c r="B49" s="48">
        <v>1586</v>
      </c>
      <c r="C49" s="90" t="s">
        <v>1700</v>
      </c>
      <c r="D49" s="91">
        <v>2018</v>
      </c>
      <c r="E49" s="20">
        <v>10</v>
      </c>
      <c r="F49" s="278" t="s">
        <v>970</v>
      </c>
      <c r="G49" s="22"/>
      <c r="H49" s="22" t="s">
        <v>971</v>
      </c>
      <c r="I49" s="25"/>
      <c r="J49" s="85">
        <v>1</v>
      </c>
      <c r="K49" s="85"/>
      <c r="L49" s="85"/>
      <c r="M49" s="23" t="s">
        <v>961</v>
      </c>
      <c r="N49" s="22"/>
      <c r="O49" s="22"/>
      <c r="P49" s="22" t="s">
        <v>882</v>
      </c>
      <c r="Q49" s="22" t="s">
        <v>882</v>
      </c>
      <c r="R49" s="24">
        <v>15</v>
      </c>
      <c r="S49" s="39" t="s">
        <v>962</v>
      </c>
      <c r="T49" s="22"/>
      <c r="U49" s="22"/>
      <c r="V49" s="22" t="s">
        <v>882</v>
      </c>
      <c r="W49" s="22" t="s">
        <v>882</v>
      </c>
      <c r="X49" s="24">
        <v>15</v>
      </c>
      <c r="Y49" s="39" t="s">
        <v>975</v>
      </c>
      <c r="Z49" s="44"/>
      <c r="AA49" s="19"/>
      <c r="AB49" s="19"/>
      <c r="AC49" s="19"/>
      <c r="AD49" s="19"/>
      <c r="AE49" s="19"/>
      <c r="AF49" s="19"/>
      <c r="AG49" s="19"/>
      <c r="AH49" s="19"/>
      <c r="AI49" s="19"/>
    </row>
    <row r="50" spans="1:35" x14ac:dyDescent="0.3">
      <c r="A50" s="416">
        <v>45</v>
      </c>
      <c r="B50" s="48">
        <v>1586</v>
      </c>
      <c r="C50" s="90" t="s">
        <v>1700</v>
      </c>
      <c r="D50" s="91">
        <v>2018</v>
      </c>
      <c r="E50" s="20">
        <v>10</v>
      </c>
      <c r="F50" s="278" t="s">
        <v>970</v>
      </c>
      <c r="G50" s="22"/>
      <c r="H50" s="22" t="s">
        <v>903</v>
      </c>
      <c r="I50" s="25"/>
      <c r="J50" s="85">
        <v>1</v>
      </c>
      <c r="K50" s="85"/>
      <c r="L50" s="85"/>
      <c r="M50" s="23" t="s">
        <v>961</v>
      </c>
      <c r="N50" s="22"/>
      <c r="O50" s="22"/>
      <c r="P50" s="22" t="s">
        <v>882</v>
      </c>
      <c r="Q50" s="22" t="s">
        <v>882</v>
      </c>
      <c r="R50" s="24">
        <v>15</v>
      </c>
      <c r="S50" s="39" t="s">
        <v>962</v>
      </c>
      <c r="T50" s="22"/>
      <c r="U50" s="22"/>
      <c r="V50" s="22" t="s">
        <v>882</v>
      </c>
      <c r="W50" s="22" t="s">
        <v>882</v>
      </c>
      <c r="X50" s="24">
        <v>15</v>
      </c>
      <c r="Y50" s="39" t="s">
        <v>975</v>
      </c>
      <c r="Z50" s="22"/>
      <c r="AA50" s="19"/>
      <c r="AB50" s="19"/>
      <c r="AC50" s="19"/>
      <c r="AD50" s="19"/>
      <c r="AE50" s="19"/>
      <c r="AF50" s="19"/>
      <c r="AG50" s="19"/>
      <c r="AH50" s="19"/>
      <c r="AI50" s="19"/>
    </row>
    <row r="51" spans="1:35" x14ac:dyDescent="0.3">
      <c r="A51" s="416">
        <v>46</v>
      </c>
      <c r="B51" s="48">
        <v>1586</v>
      </c>
      <c r="C51" s="90" t="s">
        <v>543</v>
      </c>
      <c r="D51" s="91">
        <v>2018</v>
      </c>
      <c r="E51" s="20">
        <v>10</v>
      </c>
      <c r="F51" s="278" t="s">
        <v>970</v>
      </c>
      <c r="G51" s="22"/>
      <c r="H51" s="22" t="s">
        <v>904</v>
      </c>
      <c r="I51" s="25"/>
      <c r="J51" s="85">
        <v>1</v>
      </c>
      <c r="K51" s="85"/>
      <c r="L51" s="85"/>
      <c r="M51" s="23" t="s">
        <v>961</v>
      </c>
      <c r="N51" s="22"/>
      <c r="O51" s="22"/>
      <c r="P51" s="22" t="s">
        <v>882</v>
      </c>
      <c r="Q51" s="22" t="s">
        <v>882</v>
      </c>
      <c r="R51" s="24">
        <v>15</v>
      </c>
      <c r="S51" s="39" t="s">
        <v>962</v>
      </c>
      <c r="T51" s="22"/>
      <c r="U51" s="22"/>
      <c r="V51" s="22" t="s">
        <v>882</v>
      </c>
      <c r="W51" s="22" t="s">
        <v>882</v>
      </c>
      <c r="X51" s="24">
        <v>15</v>
      </c>
      <c r="Y51" s="39" t="s">
        <v>975</v>
      </c>
      <c r="Z51" s="44"/>
      <c r="AA51" s="19"/>
      <c r="AB51" s="19"/>
      <c r="AC51" s="19"/>
      <c r="AD51" s="19"/>
      <c r="AE51" s="19"/>
      <c r="AF51" s="19"/>
      <c r="AG51" s="19"/>
      <c r="AH51" s="19"/>
      <c r="AI51" s="19"/>
    </row>
    <row r="52" spans="1:35" x14ac:dyDescent="0.3">
      <c r="A52" s="416">
        <v>47</v>
      </c>
      <c r="B52" s="48">
        <v>1586</v>
      </c>
      <c r="C52" s="90" t="s">
        <v>543</v>
      </c>
      <c r="D52" s="91">
        <v>2018</v>
      </c>
      <c r="E52" s="20">
        <v>10</v>
      </c>
      <c r="F52" s="278" t="s">
        <v>970</v>
      </c>
      <c r="G52" s="22"/>
      <c r="H52" s="22" t="s">
        <v>972</v>
      </c>
      <c r="I52" s="25"/>
      <c r="J52" s="85">
        <v>1</v>
      </c>
      <c r="K52" s="85"/>
      <c r="L52" s="85"/>
      <c r="M52" s="23" t="s">
        <v>961</v>
      </c>
      <c r="N52" s="22"/>
      <c r="O52" s="22"/>
      <c r="P52" s="22" t="s">
        <v>882</v>
      </c>
      <c r="Q52" s="22" t="s">
        <v>882</v>
      </c>
      <c r="R52" s="24">
        <v>15</v>
      </c>
      <c r="S52" s="39" t="s">
        <v>962</v>
      </c>
      <c r="T52" s="22"/>
      <c r="U52" s="22"/>
      <c r="V52" s="22" t="s">
        <v>882</v>
      </c>
      <c r="W52" s="22" t="s">
        <v>882</v>
      </c>
      <c r="X52" s="24">
        <v>15</v>
      </c>
      <c r="Y52" s="39" t="s">
        <v>975</v>
      </c>
      <c r="Z52" s="44"/>
      <c r="AA52" s="19"/>
      <c r="AB52" s="19"/>
      <c r="AC52" s="19"/>
      <c r="AD52" s="19"/>
      <c r="AE52" s="19"/>
      <c r="AF52" s="19"/>
      <c r="AG52" s="19"/>
      <c r="AH52" s="19"/>
      <c r="AI52" s="19"/>
    </row>
    <row r="53" spans="1:35" x14ac:dyDescent="0.3">
      <c r="A53" s="416">
        <v>48</v>
      </c>
      <c r="B53" s="48">
        <v>1586</v>
      </c>
      <c r="C53" s="90" t="s">
        <v>543</v>
      </c>
      <c r="D53" s="91">
        <v>2018</v>
      </c>
      <c r="E53" s="20">
        <v>10</v>
      </c>
      <c r="F53" s="278" t="s">
        <v>970</v>
      </c>
      <c r="G53" s="22"/>
      <c r="H53" s="22" t="s">
        <v>905</v>
      </c>
      <c r="I53" s="25"/>
      <c r="J53" s="85">
        <v>1</v>
      </c>
      <c r="K53" s="85"/>
      <c r="L53" s="85">
        <v>1</v>
      </c>
      <c r="M53" s="23" t="s">
        <v>961</v>
      </c>
      <c r="N53" s="22"/>
      <c r="O53" s="22"/>
      <c r="P53" s="22" t="s">
        <v>882</v>
      </c>
      <c r="Q53" s="22" t="s">
        <v>882</v>
      </c>
      <c r="R53" s="24">
        <v>15</v>
      </c>
      <c r="S53" s="39" t="s">
        <v>962</v>
      </c>
      <c r="T53" s="22"/>
      <c r="U53" s="22"/>
      <c r="V53" s="22" t="s">
        <v>882</v>
      </c>
      <c r="W53" s="22" t="s">
        <v>882</v>
      </c>
      <c r="X53" s="24">
        <v>15</v>
      </c>
      <c r="Y53" s="39" t="s">
        <v>975</v>
      </c>
      <c r="Z53" s="44"/>
      <c r="AA53" s="19"/>
      <c r="AB53" s="19"/>
      <c r="AC53" s="19"/>
      <c r="AD53" s="19"/>
      <c r="AE53" s="19"/>
      <c r="AF53" s="19"/>
      <c r="AG53" s="19"/>
      <c r="AH53" s="19"/>
      <c r="AI53" s="19"/>
    </row>
    <row r="54" spans="1:35" x14ac:dyDescent="0.3">
      <c r="A54" s="416">
        <v>49</v>
      </c>
      <c r="B54" s="48">
        <v>1586</v>
      </c>
      <c r="C54" s="90" t="s">
        <v>543</v>
      </c>
      <c r="D54" s="91">
        <v>2018</v>
      </c>
      <c r="E54" s="20">
        <v>10</v>
      </c>
      <c r="F54" s="278" t="s">
        <v>970</v>
      </c>
      <c r="G54" s="22"/>
      <c r="H54" s="22" t="s">
        <v>973</v>
      </c>
      <c r="I54" s="25"/>
      <c r="J54" s="85">
        <v>1</v>
      </c>
      <c r="K54" s="85"/>
      <c r="L54" s="85"/>
      <c r="M54" s="23" t="s">
        <v>961</v>
      </c>
      <c r="N54" s="22"/>
      <c r="O54" s="22"/>
      <c r="P54" s="22" t="s">
        <v>882</v>
      </c>
      <c r="Q54" s="22" t="s">
        <v>882</v>
      </c>
      <c r="R54" s="24">
        <v>15</v>
      </c>
      <c r="S54" s="39" t="s">
        <v>962</v>
      </c>
      <c r="T54" s="22"/>
      <c r="U54" s="22"/>
      <c r="V54" s="22" t="s">
        <v>882</v>
      </c>
      <c r="W54" s="22" t="s">
        <v>882</v>
      </c>
      <c r="X54" s="24">
        <v>15</v>
      </c>
      <c r="Y54" s="39" t="s">
        <v>975</v>
      </c>
      <c r="Z54" s="44"/>
      <c r="AA54" s="19"/>
      <c r="AB54" s="19"/>
      <c r="AC54" s="19"/>
      <c r="AD54" s="19"/>
      <c r="AE54" s="19"/>
      <c r="AF54" s="19"/>
      <c r="AG54" s="19"/>
      <c r="AH54" s="19"/>
      <c r="AI54" s="19"/>
    </row>
    <row r="55" spans="1:35" x14ac:dyDescent="0.3">
      <c r="A55" s="416">
        <v>50</v>
      </c>
      <c r="B55" s="48">
        <v>1586</v>
      </c>
      <c r="C55" s="90" t="s">
        <v>543</v>
      </c>
      <c r="D55" s="91">
        <v>2018</v>
      </c>
      <c r="E55" s="20">
        <v>10</v>
      </c>
      <c r="F55" s="278" t="s">
        <v>970</v>
      </c>
      <c r="G55" s="22"/>
      <c r="H55" s="22" t="s">
        <v>898</v>
      </c>
      <c r="I55" s="25"/>
      <c r="J55" s="85">
        <v>1</v>
      </c>
      <c r="K55" s="85"/>
      <c r="L55" s="85">
        <v>1</v>
      </c>
      <c r="M55" s="23" t="s">
        <v>961</v>
      </c>
      <c r="N55" s="22"/>
      <c r="O55" s="22"/>
      <c r="P55" s="22" t="s">
        <v>882</v>
      </c>
      <c r="Q55" s="22" t="s">
        <v>882</v>
      </c>
      <c r="R55" s="24">
        <v>15</v>
      </c>
      <c r="S55" s="39" t="s">
        <v>962</v>
      </c>
      <c r="T55" s="22"/>
      <c r="U55" s="22"/>
      <c r="V55" s="22" t="s">
        <v>882</v>
      </c>
      <c r="W55" s="22" t="s">
        <v>882</v>
      </c>
      <c r="X55" s="24">
        <v>15</v>
      </c>
      <c r="Y55" s="39" t="s">
        <v>975</v>
      </c>
      <c r="Z55" s="44"/>
      <c r="AA55" s="19"/>
      <c r="AB55" s="19"/>
      <c r="AC55" s="19"/>
      <c r="AD55" s="19"/>
      <c r="AE55" s="19"/>
      <c r="AF55" s="19"/>
      <c r="AG55" s="19"/>
      <c r="AH55" s="19"/>
      <c r="AI55" s="19"/>
    </row>
    <row r="56" spans="1:35" x14ac:dyDescent="0.3">
      <c r="A56" s="416">
        <v>51</v>
      </c>
      <c r="B56" s="48">
        <v>1586</v>
      </c>
      <c r="C56" s="90" t="s">
        <v>543</v>
      </c>
      <c r="D56" s="91">
        <v>2018</v>
      </c>
      <c r="E56" s="20">
        <v>10</v>
      </c>
      <c r="F56" s="225" t="s">
        <v>974</v>
      </c>
      <c r="G56" s="22"/>
      <c r="H56" s="22" t="s">
        <v>971</v>
      </c>
      <c r="I56" s="25"/>
      <c r="J56" s="85">
        <v>1</v>
      </c>
      <c r="K56" s="85"/>
      <c r="L56" s="85"/>
      <c r="M56" s="23" t="s">
        <v>961</v>
      </c>
      <c r="N56" s="22"/>
      <c r="O56" s="22"/>
      <c r="P56" s="22" t="s">
        <v>882</v>
      </c>
      <c r="Q56" s="22" t="s">
        <v>882</v>
      </c>
      <c r="R56" s="24">
        <v>15</v>
      </c>
      <c r="S56" s="39" t="s">
        <v>962</v>
      </c>
      <c r="T56" s="22"/>
      <c r="U56" s="22"/>
      <c r="V56" s="22" t="s">
        <v>882</v>
      </c>
      <c r="W56" s="22" t="s">
        <v>882</v>
      </c>
      <c r="X56" s="24">
        <v>15</v>
      </c>
      <c r="Y56" s="39" t="s">
        <v>1666</v>
      </c>
      <c r="Z56" s="44"/>
      <c r="AA56" s="19"/>
      <c r="AB56" s="19"/>
      <c r="AC56" s="19"/>
      <c r="AD56" s="19"/>
      <c r="AE56" s="19"/>
      <c r="AF56" s="19"/>
      <c r="AG56" s="19"/>
      <c r="AH56" s="19"/>
      <c r="AI56" s="19"/>
    </row>
    <row r="57" spans="1:35" x14ac:dyDescent="0.3">
      <c r="A57" s="416">
        <v>52</v>
      </c>
      <c r="B57" s="48">
        <v>1586</v>
      </c>
      <c r="C57" s="90" t="s">
        <v>543</v>
      </c>
      <c r="D57" s="91">
        <v>2018</v>
      </c>
      <c r="E57" s="20">
        <v>10</v>
      </c>
      <c r="F57" s="225" t="s">
        <v>974</v>
      </c>
      <c r="G57" s="22"/>
      <c r="H57" s="22" t="s">
        <v>903</v>
      </c>
      <c r="I57" s="25"/>
      <c r="J57" s="85">
        <v>1</v>
      </c>
      <c r="K57" s="85"/>
      <c r="L57" s="85"/>
      <c r="M57" s="23" t="s">
        <v>961</v>
      </c>
      <c r="N57" s="22"/>
      <c r="O57" s="22"/>
      <c r="P57" s="22" t="s">
        <v>882</v>
      </c>
      <c r="Q57" s="22" t="s">
        <v>882</v>
      </c>
      <c r="R57" s="24">
        <v>15</v>
      </c>
      <c r="S57" s="39" t="s">
        <v>962</v>
      </c>
      <c r="T57" s="22"/>
      <c r="U57" s="22"/>
      <c r="V57" s="22" t="s">
        <v>882</v>
      </c>
      <c r="W57" s="22" t="s">
        <v>882</v>
      </c>
      <c r="X57" s="24">
        <v>15</v>
      </c>
      <c r="Y57" s="39" t="s">
        <v>1666</v>
      </c>
      <c r="Z57" s="44"/>
      <c r="AA57" s="19"/>
      <c r="AB57" s="19"/>
      <c r="AC57" s="19"/>
      <c r="AD57" s="19"/>
      <c r="AE57" s="19"/>
      <c r="AF57" s="19"/>
      <c r="AG57" s="19"/>
      <c r="AH57" s="19"/>
      <c r="AI57" s="19"/>
    </row>
    <row r="58" spans="1:35" x14ac:dyDescent="0.3">
      <c r="A58" s="416">
        <v>53</v>
      </c>
      <c r="B58" s="48">
        <v>1586</v>
      </c>
      <c r="C58" s="90" t="s">
        <v>543</v>
      </c>
      <c r="D58" s="91">
        <v>2018</v>
      </c>
      <c r="E58" s="20">
        <v>10</v>
      </c>
      <c r="F58" s="225" t="s">
        <v>974</v>
      </c>
      <c r="G58" s="22"/>
      <c r="H58" s="22" t="s">
        <v>904</v>
      </c>
      <c r="I58" s="25"/>
      <c r="J58" s="85">
        <v>1</v>
      </c>
      <c r="K58" s="85"/>
      <c r="L58" s="85"/>
      <c r="M58" s="23" t="s">
        <v>961</v>
      </c>
      <c r="N58" s="22"/>
      <c r="O58" s="22"/>
      <c r="P58" s="22" t="s">
        <v>882</v>
      </c>
      <c r="Q58" s="22" t="s">
        <v>882</v>
      </c>
      <c r="R58" s="24">
        <v>15</v>
      </c>
      <c r="S58" s="39" t="s">
        <v>962</v>
      </c>
      <c r="T58" s="22"/>
      <c r="U58" s="22"/>
      <c r="V58" s="22" t="s">
        <v>882</v>
      </c>
      <c r="W58" s="22" t="s">
        <v>882</v>
      </c>
      <c r="X58" s="24">
        <v>15</v>
      </c>
      <c r="Y58" s="39" t="s">
        <v>1666</v>
      </c>
      <c r="Z58" s="44"/>
      <c r="AA58" s="19"/>
      <c r="AB58" s="19"/>
      <c r="AC58" s="19"/>
      <c r="AD58" s="19"/>
      <c r="AE58" s="19"/>
      <c r="AF58" s="19"/>
      <c r="AG58" s="19"/>
      <c r="AH58" s="19"/>
      <c r="AI58" s="19"/>
    </row>
    <row r="59" spans="1:35" x14ac:dyDescent="0.3">
      <c r="A59" s="416">
        <v>54</v>
      </c>
      <c r="B59" s="48">
        <v>1586</v>
      </c>
      <c r="C59" s="90" t="s">
        <v>543</v>
      </c>
      <c r="D59" s="91">
        <v>2018</v>
      </c>
      <c r="E59" s="20">
        <v>10</v>
      </c>
      <c r="F59" s="225" t="s">
        <v>974</v>
      </c>
      <c r="G59" s="22"/>
      <c r="H59" s="22" t="s">
        <v>972</v>
      </c>
      <c r="I59" s="25"/>
      <c r="J59" s="85">
        <v>1</v>
      </c>
      <c r="K59" s="85"/>
      <c r="L59" s="85"/>
      <c r="M59" s="23" t="s">
        <v>961</v>
      </c>
      <c r="N59" s="22"/>
      <c r="O59" s="22"/>
      <c r="P59" s="22" t="s">
        <v>882</v>
      </c>
      <c r="Q59" s="22" t="s">
        <v>882</v>
      </c>
      <c r="R59" s="24">
        <v>15</v>
      </c>
      <c r="S59" s="39" t="s">
        <v>962</v>
      </c>
      <c r="T59" s="22"/>
      <c r="U59" s="22"/>
      <c r="V59" s="22" t="s">
        <v>882</v>
      </c>
      <c r="W59" s="22" t="s">
        <v>882</v>
      </c>
      <c r="X59" s="24">
        <v>15</v>
      </c>
      <c r="Y59" s="39" t="s">
        <v>1666</v>
      </c>
      <c r="Z59" s="44"/>
      <c r="AA59" s="19"/>
      <c r="AB59" s="19"/>
      <c r="AC59" s="19"/>
      <c r="AD59" s="19"/>
      <c r="AE59" s="19"/>
      <c r="AF59" s="19"/>
      <c r="AG59" s="19"/>
      <c r="AH59" s="19"/>
      <c r="AI59" s="19"/>
    </row>
    <row r="60" spans="1:35" x14ac:dyDescent="0.3">
      <c r="A60" s="416">
        <v>55</v>
      </c>
      <c r="B60" s="48">
        <v>1586</v>
      </c>
      <c r="C60" s="90" t="s">
        <v>543</v>
      </c>
      <c r="D60" s="91">
        <v>2018</v>
      </c>
      <c r="E60" s="20">
        <v>10</v>
      </c>
      <c r="F60" s="225" t="s">
        <v>974</v>
      </c>
      <c r="G60" s="22"/>
      <c r="H60" s="22" t="s">
        <v>905</v>
      </c>
      <c r="I60" s="25"/>
      <c r="J60" s="85">
        <v>1</v>
      </c>
      <c r="K60" s="85"/>
      <c r="L60" s="85">
        <v>1</v>
      </c>
      <c r="M60" s="23" t="s">
        <v>961</v>
      </c>
      <c r="N60" s="22"/>
      <c r="O60" s="22"/>
      <c r="P60" s="22" t="s">
        <v>882</v>
      </c>
      <c r="Q60" s="22" t="s">
        <v>882</v>
      </c>
      <c r="R60" s="24">
        <v>15</v>
      </c>
      <c r="S60" s="39" t="s">
        <v>962</v>
      </c>
      <c r="T60" s="22"/>
      <c r="U60" s="22"/>
      <c r="V60" s="22" t="s">
        <v>882</v>
      </c>
      <c r="W60" s="22" t="s">
        <v>882</v>
      </c>
      <c r="X60" s="24">
        <v>15</v>
      </c>
      <c r="Y60" s="39" t="s">
        <v>1666</v>
      </c>
      <c r="Z60" s="44"/>
      <c r="AA60" s="19"/>
      <c r="AB60" s="19"/>
      <c r="AC60" s="19"/>
      <c r="AD60" s="19"/>
      <c r="AE60" s="19"/>
      <c r="AF60" s="19"/>
      <c r="AG60" s="19"/>
      <c r="AH60" s="19"/>
      <c r="AI60" s="19"/>
    </row>
    <row r="61" spans="1:35" x14ac:dyDescent="0.3">
      <c r="A61" s="416">
        <v>56</v>
      </c>
      <c r="B61" s="48">
        <v>1586</v>
      </c>
      <c r="C61" s="90" t="s">
        <v>543</v>
      </c>
      <c r="D61" s="91">
        <v>2018</v>
      </c>
      <c r="E61" s="20">
        <v>10</v>
      </c>
      <c r="F61" s="225" t="s">
        <v>974</v>
      </c>
      <c r="G61" s="22"/>
      <c r="H61" s="22" t="s">
        <v>973</v>
      </c>
      <c r="I61" s="25"/>
      <c r="J61" s="85">
        <v>1</v>
      </c>
      <c r="K61" s="85"/>
      <c r="L61" s="85"/>
      <c r="M61" s="23" t="s">
        <v>961</v>
      </c>
      <c r="N61" s="22"/>
      <c r="O61" s="22"/>
      <c r="P61" s="22" t="s">
        <v>882</v>
      </c>
      <c r="Q61" s="22" t="s">
        <v>882</v>
      </c>
      <c r="R61" s="24">
        <v>15</v>
      </c>
      <c r="S61" s="39" t="s">
        <v>962</v>
      </c>
      <c r="T61" s="22"/>
      <c r="U61" s="22"/>
      <c r="V61" s="22" t="s">
        <v>882</v>
      </c>
      <c r="W61" s="22" t="s">
        <v>882</v>
      </c>
      <c r="X61" s="24">
        <v>15</v>
      </c>
      <c r="Y61" s="39" t="s">
        <v>1666</v>
      </c>
      <c r="Z61" s="44"/>
      <c r="AA61" s="19"/>
      <c r="AB61" s="19"/>
      <c r="AC61" s="19"/>
      <c r="AD61" s="19"/>
      <c r="AE61" s="19"/>
      <c r="AF61" s="19"/>
      <c r="AG61" s="19"/>
      <c r="AH61" s="19"/>
      <c r="AI61" s="19"/>
    </row>
    <row r="62" spans="1:35" ht="17.25" thickBot="1" x14ac:dyDescent="0.35">
      <c r="A62" s="416">
        <v>57</v>
      </c>
      <c r="B62" s="64">
        <v>1586</v>
      </c>
      <c r="C62" s="93" t="s">
        <v>543</v>
      </c>
      <c r="D62" s="94">
        <v>2018</v>
      </c>
      <c r="E62" s="62">
        <v>10</v>
      </c>
      <c r="F62" s="226" t="s">
        <v>974</v>
      </c>
      <c r="G62" s="65"/>
      <c r="H62" s="65" t="s">
        <v>898</v>
      </c>
      <c r="I62" s="86"/>
      <c r="J62" s="87">
        <v>1</v>
      </c>
      <c r="K62" s="87"/>
      <c r="L62" s="87">
        <v>1</v>
      </c>
      <c r="M62" s="66" t="s">
        <v>961</v>
      </c>
      <c r="N62" s="65"/>
      <c r="O62" s="65"/>
      <c r="P62" s="65" t="s">
        <v>882</v>
      </c>
      <c r="Q62" s="65" t="s">
        <v>882</v>
      </c>
      <c r="R62" s="30">
        <v>15</v>
      </c>
      <c r="S62" s="49" t="s">
        <v>962</v>
      </c>
      <c r="T62" s="65"/>
      <c r="U62" s="65"/>
      <c r="V62" s="65" t="s">
        <v>882</v>
      </c>
      <c r="W62" s="65" t="s">
        <v>882</v>
      </c>
      <c r="X62" s="30">
        <v>15</v>
      </c>
      <c r="Y62" s="39" t="s">
        <v>1666</v>
      </c>
      <c r="Z62" s="65"/>
      <c r="AA62" s="19"/>
      <c r="AB62" s="19"/>
      <c r="AC62" s="19"/>
      <c r="AD62" s="19"/>
      <c r="AE62" s="19"/>
      <c r="AF62" s="19"/>
      <c r="AG62" s="19"/>
      <c r="AH62" s="19"/>
      <c r="AI62" s="19"/>
    </row>
    <row r="63" spans="1:35" x14ac:dyDescent="0.3">
      <c r="A63" s="416">
        <v>58</v>
      </c>
      <c r="B63" s="48">
        <v>90</v>
      </c>
      <c r="C63" s="90" t="s">
        <v>544</v>
      </c>
      <c r="D63" s="91">
        <v>2018</v>
      </c>
      <c r="E63" s="20">
        <v>10</v>
      </c>
      <c r="F63" s="225" t="s">
        <v>981</v>
      </c>
      <c r="G63" s="22"/>
      <c r="H63" s="22" t="s">
        <v>976</v>
      </c>
      <c r="I63" s="25" t="s">
        <v>978</v>
      </c>
      <c r="J63" s="85">
        <v>2</v>
      </c>
      <c r="K63" s="85"/>
      <c r="L63" s="85"/>
      <c r="M63" s="23" t="s">
        <v>19</v>
      </c>
      <c r="N63" s="22"/>
      <c r="O63" s="22"/>
      <c r="P63" s="22">
        <v>24.63</v>
      </c>
      <c r="Q63" s="22" t="s">
        <v>977</v>
      </c>
      <c r="R63" s="33">
        <v>52</v>
      </c>
      <c r="S63" s="39" t="s">
        <v>59</v>
      </c>
      <c r="T63" s="22"/>
      <c r="U63" s="22"/>
      <c r="V63" s="22">
        <v>26.78</v>
      </c>
      <c r="W63" s="22" t="s">
        <v>979</v>
      </c>
      <c r="X63" s="33">
        <v>44</v>
      </c>
      <c r="Y63" s="39">
        <v>0.53</v>
      </c>
      <c r="Z63" s="44"/>
      <c r="AA63" s="19"/>
      <c r="AB63" s="19"/>
      <c r="AC63" s="19"/>
      <c r="AD63" s="19"/>
      <c r="AE63" s="19"/>
      <c r="AF63" s="19"/>
      <c r="AG63" s="19"/>
      <c r="AH63" s="19"/>
      <c r="AI63" s="19"/>
    </row>
    <row r="64" spans="1:35" x14ac:dyDescent="0.3">
      <c r="A64" s="416">
        <v>59</v>
      </c>
      <c r="B64" s="48">
        <v>90</v>
      </c>
      <c r="C64" s="90" t="s">
        <v>1701</v>
      </c>
      <c r="D64" s="91">
        <v>2018</v>
      </c>
      <c r="E64" s="20">
        <v>10</v>
      </c>
      <c r="F64" s="592" t="s">
        <v>982</v>
      </c>
      <c r="G64" s="22"/>
      <c r="H64" s="22" t="s">
        <v>984</v>
      </c>
      <c r="I64" s="25" t="s">
        <v>983</v>
      </c>
      <c r="J64" s="85">
        <v>1</v>
      </c>
      <c r="K64" s="85"/>
      <c r="L64" s="85"/>
      <c r="M64" s="23" t="s">
        <v>19</v>
      </c>
      <c r="N64" s="22"/>
      <c r="O64" s="22"/>
      <c r="P64" s="22" t="s">
        <v>665</v>
      </c>
      <c r="Q64" s="22" t="s">
        <v>665</v>
      </c>
      <c r="R64" s="33">
        <v>53</v>
      </c>
      <c r="S64" s="39" t="s">
        <v>59</v>
      </c>
      <c r="T64" s="22"/>
      <c r="U64" s="22"/>
      <c r="V64" s="22" t="s">
        <v>665</v>
      </c>
      <c r="W64" s="22" t="s">
        <v>665</v>
      </c>
      <c r="X64" s="33">
        <v>46</v>
      </c>
      <c r="Y64" s="39" t="s">
        <v>975</v>
      </c>
      <c r="Z64" s="44"/>
      <c r="AA64" s="19"/>
      <c r="AB64" s="19"/>
      <c r="AC64" s="19"/>
      <c r="AD64" s="19"/>
      <c r="AE64" s="19"/>
      <c r="AF64" s="19"/>
      <c r="AG64" s="19"/>
      <c r="AH64" s="19"/>
      <c r="AI64" s="19"/>
    </row>
    <row r="65" spans="1:35" x14ac:dyDescent="0.3">
      <c r="A65" s="416">
        <v>60</v>
      </c>
      <c r="B65" s="48">
        <v>90</v>
      </c>
      <c r="C65" s="90" t="s">
        <v>544</v>
      </c>
      <c r="D65" s="91">
        <v>2018</v>
      </c>
      <c r="E65" s="20">
        <v>10</v>
      </c>
      <c r="F65" s="225" t="s">
        <v>982</v>
      </c>
      <c r="G65" s="22"/>
      <c r="H65" s="22" t="s">
        <v>985</v>
      </c>
      <c r="I65" s="25"/>
      <c r="J65" s="85">
        <v>1</v>
      </c>
      <c r="K65" s="85"/>
      <c r="L65" s="85"/>
      <c r="M65" s="23" t="s">
        <v>19</v>
      </c>
      <c r="N65" s="22"/>
      <c r="O65" s="22"/>
      <c r="P65" s="22" t="s">
        <v>665</v>
      </c>
      <c r="Q65" s="22" t="s">
        <v>665</v>
      </c>
      <c r="R65" s="33">
        <v>53</v>
      </c>
      <c r="S65" s="39" t="s">
        <v>59</v>
      </c>
      <c r="T65" s="22"/>
      <c r="U65" s="22"/>
      <c r="V65" s="22" t="s">
        <v>665</v>
      </c>
      <c r="W65" s="22" t="s">
        <v>665</v>
      </c>
      <c r="X65" s="33">
        <v>46</v>
      </c>
      <c r="Y65" s="39" t="s">
        <v>988</v>
      </c>
      <c r="Z65" s="44" t="s">
        <v>989</v>
      </c>
      <c r="AA65" s="19"/>
      <c r="AB65" s="19"/>
      <c r="AC65" s="19"/>
      <c r="AD65" s="19"/>
      <c r="AE65" s="19"/>
      <c r="AF65" s="19"/>
      <c r="AG65" s="19"/>
      <c r="AH65" s="19"/>
      <c r="AI65" s="19"/>
    </row>
    <row r="66" spans="1:35" x14ac:dyDescent="0.3">
      <c r="A66" s="416">
        <v>61</v>
      </c>
      <c r="B66" s="48">
        <v>90</v>
      </c>
      <c r="C66" s="90" t="s">
        <v>544</v>
      </c>
      <c r="D66" s="91">
        <v>2018</v>
      </c>
      <c r="E66" s="20">
        <v>10</v>
      </c>
      <c r="F66" s="225" t="s">
        <v>982</v>
      </c>
      <c r="G66" s="22"/>
      <c r="H66" s="22" t="s">
        <v>986</v>
      </c>
      <c r="I66" s="25"/>
      <c r="J66" s="85">
        <v>1</v>
      </c>
      <c r="K66" s="85"/>
      <c r="L66" s="85"/>
      <c r="M66" s="23" t="s">
        <v>19</v>
      </c>
      <c r="N66" s="22"/>
      <c r="O66" s="22"/>
      <c r="P66" s="22" t="s">
        <v>665</v>
      </c>
      <c r="Q66" s="22" t="s">
        <v>665</v>
      </c>
      <c r="R66" s="33">
        <v>53</v>
      </c>
      <c r="S66" s="39" t="s">
        <v>59</v>
      </c>
      <c r="T66" s="22"/>
      <c r="U66" s="22"/>
      <c r="V66" s="22" t="s">
        <v>665</v>
      </c>
      <c r="W66" s="22" t="s">
        <v>665</v>
      </c>
      <c r="X66" s="33">
        <v>46</v>
      </c>
      <c r="Y66" s="39" t="s">
        <v>975</v>
      </c>
      <c r="Z66" s="44" t="s">
        <v>989</v>
      </c>
      <c r="AA66" s="19"/>
      <c r="AB66" s="19"/>
      <c r="AC66" s="19"/>
      <c r="AD66" s="19"/>
      <c r="AE66" s="19"/>
      <c r="AF66" s="19"/>
      <c r="AG66" s="19"/>
      <c r="AH66" s="19"/>
      <c r="AI66" s="19"/>
    </row>
    <row r="67" spans="1:35" x14ac:dyDescent="0.3">
      <c r="A67" s="416">
        <v>62</v>
      </c>
      <c r="B67" s="48">
        <v>90</v>
      </c>
      <c r="C67" s="90" t="s">
        <v>544</v>
      </c>
      <c r="D67" s="91">
        <v>2018</v>
      </c>
      <c r="E67" s="20">
        <v>10</v>
      </c>
      <c r="F67" s="225" t="s">
        <v>982</v>
      </c>
      <c r="G67" s="22"/>
      <c r="H67" s="22" t="s">
        <v>987</v>
      </c>
      <c r="I67" s="25"/>
      <c r="J67" s="85">
        <v>1</v>
      </c>
      <c r="K67" s="85"/>
      <c r="L67" s="85"/>
      <c r="M67" s="23" t="s">
        <v>19</v>
      </c>
      <c r="N67" s="22"/>
      <c r="O67" s="22"/>
      <c r="P67" s="22" t="s">
        <v>665</v>
      </c>
      <c r="Q67" s="22" t="s">
        <v>665</v>
      </c>
      <c r="R67" s="33">
        <v>53</v>
      </c>
      <c r="S67" s="39" t="s">
        <v>59</v>
      </c>
      <c r="T67" s="22"/>
      <c r="U67" s="22"/>
      <c r="V67" s="22" t="s">
        <v>665</v>
      </c>
      <c r="W67" s="22" t="s">
        <v>665</v>
      </c>
      <c r="X67" s="33">
        <v>46</v>
      </c>
      <c r="Y67" s="100" t="s">
        <v>975</v>
      </c>
      <c r="Z67" s="44" t="s">
        <v>989</v>
      </c>
      <c r="AA67" s="19"/>
      <c r="AB67" s="19"/>
      <c r="AC67" s="19"/>
      <c r="AD67" s="19"/>
      <c r="AE67" s="19"/>
      <c r="AF67" s="19"/>
      <c r="AG67" s="19"/>
      <c r="AH67" s="19"/>
      <c r="AI67" s="19"/>
    </row>
    <row r="68" spans="1:35" ht="17.25" thickBot="1" x14ac:dyDescent="0.35">
      <c r="A68" s="416">
        <v>63</v>
      </c>
      <c r="B68" s="64">
        <v>90</v>
      </c>
      <c r="C68" s="93" t="s">
        <v>544</v>
      </c>
      <c r="D68" s="94">
        <v>2018</v>
      </c>
      <c r="E68" s="62">
        <v>10</v>
      </c>
      <c r="F68" s="226" t="s">
        <v>982</v>
      </c>
      <c r="G68" s="65"/>
      <c r="H68" s="65" t="s">
        <v>976</v>
      </c>
      <c r="I68" s="86"/>
      <c r="J68" s="87">
        <v>1</v>
      </c>
      <c r="K68" s="87"/>
      <c r="L68" s="87"/>
      <c r="M68" s="66" t="s">
        <v>19</v>
      </c>
      <c r="N68" s="65"/>
      <c r="O68" s="65"/>
      <c r="P68" s="65" t="s">
        <v>665</v>
      </c>
      <c r="Q68" s="65" t="s">
        <v>665</v>
      </c>
      <c r="R68" s="30"/>
      <c r="S68" s="49" t="s">
        <v>59</v>
      </c>
      <c r="T68" s="65"/>
      <c r="U68" s="65"/>
      <c r="V68" s="65" t="s">
        <v>665</v>
      </c>
      <c r="W68" s="65" t="s">
        <v>665</v>
      </c>
      <c r="X68" s="30"/>
      <c r="Y68" s="60" t="s">
        <v>975</v>
      </c>
      <c r="Z68" s="65" t="s">
        <v>989</v>
      </c>
      <c r="AA68" s="19"/>
      <c r="AB68" s="19"/>
      <c r="AC68" s="19"/>
      <c r="AD68" s="19"/>
      <c r="AE68" s="19"/>
      <c r="AF68" s="19"/>
      <c r="AG68" s="19"/>
      <c r="AH68" s="19"/>
      <c r="AI68" s="19"/>
    </row>
    <row r="69" spans="1:35" x14ac:dyDescent="0.3">
      <c r="A69" s="416">
        <v>64</v>
      </c>
      <c r="B69" s="48">
        <v>1343</v>
      </c>
      <c r="C69" s="90" t="s">
        <v>545</v>
      </c>
      <c r="D69" s="90">
        <v>2017</v>
      </c>
      <c r="E69" s="20">
        <v>10</v>
      </c>
      <c r="F69" s="225" t="s">
        <v>1002</v>
      </c>
      <c r="G69" s="22" t="s">
        <v>1000</v>
      </c>
      <c r="H69" s="22" t="s">
        <v>997</v>
      </c>
      <c r="I69" s="25"/>
      <c r="J69" s="85">
        <v>2</v>
      </c>
      <c r="K69" s="85"/>
      <c r="L69" s="85"/>
      <c r="M69" s="23" t="s">
        <v>996</v>
      </c>
      <c r="N69" s="22"/>
      <c r="O69" s="22"/>
      <c r="P69" s="22">
        <v>11.34</v>
      </c>
      <c r="Q69" s="99">
        <v>1.59</v>
      </c>
      <c r="R69" s="33">
        <v>47</v>
      </c>
      <c r="S69" s="39" t="s">
        <v>991</v>
      </c>
      <c r="T69" s="22"/>
      <c r="U69" s="22"/>
      <c r="V69" s="22">
        <v>17.29</v>
      </c>
      <c r="W69" s="99">
        <v>2.02</v>
      </c>
      <c r="X69" s="33">
        <v>47</v>
      </c>
      <c r="Y69" s="100">
        <v>1E-3</v>
      </c>
      <c r="Z69" s="44"/>
      <c r="AA69" s="19"/>
      <c r="AB69" s="19"/>
      <c r="AC69" s="19"/>
      <c r="AD69" s="19"/>
      <c r="AE69" s="19"/>
      <c r="AF69" s="19"/>
      <c r="AG69" s="19"/>
      <c r="AH69" s="19"/>
      <c r="AI69" s="19"/>
    </row>
    <row r="70" spans="1:35" x14ac:dyDescent="0.3">
      <c r="A70" s="416">
        <v>65</v>
      </c>
      <c r="B70" s="48">
        <v>1343</v>
      </c>
      <c r="C70" s="90" t="s">
        <v>545</v>
      </c>
      <c r="D70" s="90">
        <v>2017</v>
      </c>
      <c r="E70" s="20">
        <v>10</v>
      </c>
      <c r="F70" s="225" t="s">
        <v>1002</v>
      </c>
      <c r="G70" s="103" t="s">
        <v>1000</v>
      </c>
      <c r="H70" s="103" t="s">
        <v>998</v>
      </c>
      <c r="I70" s="25"/>
      <c r="J70" s="85">
        <v>2</v>
      </c>
      <c r="K70" s="85"/>
      <c r="L70" s="85"/>
      <c r="M70" s="23" t="s">
        <v>996</v>
      </c>
      <c r="N70" s="22"/>
      <c r="O70" s="22"/>
      <c r="P70" s="22">
        <v>7.46</v>
      </c>
      <c r="Q70" s="99">
        <v>1.19</v>
      </c>
      <c r="R70" s="24">
        <v>47</v>
      </c>
      <c r="S70" s="39" t="s">
        <v>991</v>
      </c>
      <c r="T70" s="22"/>
      <c r="U70" s="22"/>
      <c r="V70" s="92">
        <v>13.51</v>
      </c>
      <c r="W70" s="99">
        <v>1.3</v>
      </c>
      <c r="X70" s="24">
        <v>47</v>
      </c>
      <c r="Y70" s="100">
        <v>1E-3</v>
      </c>
      <c r="Z70" s="44"/>
      <c r="AA70" s="19"/>
      <c r="AB70" s="19"/>
      <c r="AC70" s="19"/>
      <c r="AD70" s="19"/>
      <c r="AE70" s="19"/>
      <c r="AF70" s="19"/>
      <c r="AG70" s="19"/>
      <c r="AH70" s="19"/>
      <c r="AI70" s="19"/>
    </row>
    <row r="71" spans="1:35" x14ac:dyDescent="0.3">
      <c r="A71" s="416">
        <v>66</v>
      </c>
      <c r="B71" s="48">
        <v>1343</v>
      </c>
      <c r="C71" s="90" t="s">
        <v>545</v>
      </c>
      <c r="D71" s="90">
        <v>2017</v>
      </c>
      <c r="E71" s="20">
        <v>10</v>
      </c>
      <c r="F71" s="4" t="s">
        <v>999</v>
      </c>
      <c r="G71" s="22" t="s">
        <v>1000</v>
      </c>
      <c r="H71" s="22" t="s">
        <v>1001</v>
      </c>
      <c r="I71" s="25"/>
      <c r="J71" s="85">
        <v>2</v>
      </c>
      <c r="K71" s="85"/>
      <c r="L71" s="85"/>
      <c r="M71" s="23" t="s">
        <v>996</v>
      </c>
      <c r="N71" s="22"/>
      <c r="O71" s="22"/>
      <c r="P71" s="22">
        <v>18.8</v>
      </c>
      <c r="Q71" s="99">
        <v>2.21</v>
      </c>
      <c r="R71" s="24">
        <v>47</v>
      </c>
      <c r="S71" s="39" t="s">
        <v>991</v>
      </c>
      <c r="T71" s="22"/>
      <c r="U71" s="22"/>
      <c r="V71" s="22">
        <v>30.8</v>
      </c>
      <c r="W71" s="99">
        <v>2.58</v>
      </c>
      <c r="X71" s="24">
        <v>47</v>
      </c>
      <c r="Y71" s="39">
        <v>1E-3</v>
      </c>
      <c r="Z71" s="44"/>
      <c r="AA71" s="19"/>
      <c r="AB71" s="19"/>
      <c r="AC71" s="19"/>
      <c r="AD71" s="19"/>
      <c r="AE71" s="19"/>
      <c r="AF71" s="19"/>
      <c r="AG71" s="19"/>
      <c r="AH71" s="19"/>
      <c r="AI71" s="19"/>
    </row>
    <row r="72" spans="1:35" x14ac:dyDescent="0.3">
      <c r="A72" s="416">
        <v>67</v>
      </c>
      <c r="B72" s="48">
        <v>1343</v>
      </c>
      <c r="C72" s="90" t="s">
        <v>1702</v>
      </c>
      <c r="D72" s="90">
        <v>2017</v>
      </c>
      <c r="E72" s="20">
        <v>10</v>
      </c>
      <c r="F72" s="4" t="s">
        <v>1003</v>
      </c>
      <c r="G72" s="22" t="s">
        <v>1004</v>
      </c>
      <c r="H72" s="22" t="s">
        <v>986</v>
      </c>
      <c r="I72" s="25"/>
      <c r="J72" s="85">
        <v>1</v>
      </c>
      <c r="K72" s="85"/>
      <c r="L72" s="85"/>
      <c r="M72" s="23" t="s">
        <v>996</v>
      </c>
      <c r="N72" s="22"/>
      <c r="O72" s="22"/>
      <c r="P72" s="22" t="s">
        <v>1007</v>
      </c>
      <c r="Q72" s="99" t="s">
        <v>1008</v>
      </c>
      <c r="R72" s="24">
        <v>47</v>
      </c>
      <c r="S72" s="39" t="s">
        <v>991</v>
      </c>
      <c r="T72" s="22"/>
      <c r="U72" s="22"/>
      <c r="V72" s="22" t="s">
        <v>1009</v>
      </c>
      <c r="W72" s="99" t="s">
        <v>1011</v>
      </c>
      <c r="X72" s="24">
        <v>47</v>
      </c>
      <c r="Y72" s="39">
        <v>0.04</v>
      </c>
      <c r="Z72" s="44"/>
      <c r="AA72" s="19"/>
      <c r="AB72" s="19"/>
      <c r="AC72" s="19"/>
      <c r="AD72" s="19"/>
      <c r="AE72" s="19"/>
      <c r="AF72" s="19"/>
      <c r="AG72" s="19"/>
      <c r="AH72" s="19"/>
      <c r="AI72" s="19"/>
    </row>
    <row r="73" spans="1:35" x14ac:dyDescent="0.3">
      <c r="A73" s="416">
        <v>68</v>
      </c>
      <c r="B73" s="48">
        <v>1343</v>
      </c>
      <c r="C73" s="90" t="s">
        <v>545</v>
      </c>
      <c r="D73" s="90">
        <v>2017</v>
      </c>
      <c r="E73" s="20">
        <v>10</v>
      </c>
      <c r="F73" s="4" t="s">
        <v>1005</v>
      </c>
      <c r="G73" s="22"/>
      <c r="H73" s="22" t="s">
        <v>987</v>
      </c>
      <c r="I73" s="25"/>
      <c r="J73" s="85">
        <v>1</v>
      </c>
      <c r="K73" s="85"/>
      <c r="L73" s="85"/>
      <c r="M73" s="23" t="s">
        <v>996</v>
      </c>
      <c r="N73" s="22"/>
      <c r="O73" s="22"/>
      <c r="P73" s="22" t="s">
        <v>1007</v>
      </c>
      <c r="Q73" s="99" t="s">
        <v>1008</v>
      </c>
      <c r="R73" s="24">
        <v>47</v>
      </c>
      <c r="S73" s="39" t="s">
        <v>991</v>
      </c>
      <c r="T73" s="22"/>
      <c r="U73" s="22"/>
      <c r="V73" s="22" t="s">
        <v>1009</v>
      </c>
      <c r="W73" s="99" t="s">
        <v>1011</v>
      </c>
      <c r="X73" s="24">
        <v>47</v>
      </c>
      <c r="Y73" s="39">
        <v>0.03</v>
      </c>
      <c r="Z73" s="44"/>
      <c r="AA73" s="19"/>
      <c r="AB73" s="19"/>
      <c r="AC73" s="19"/>
      <c r="AD73" s="19"/>
      <c r="AE73" s="19"/>
      <c r="AF73" s="19"/>
      <c r="AG73" s="19"/>
      <c r="AH73" s="19"/>
      <c r="AI73" s="19"/>
    </row>
    <row r="74" spans="1:35" x14ac:dyDescent="0.3">
      <c r="A74" s="416">
        <v>69</v>
      </c>
      <c r="B74" s="48">
        <v>1343</v>
      </c>
      <c r="C74" s="90" t="s">
        <v>545</v>
      </c>
      <c r="D74" s="90">
        <v>2017</v>
      </c>
      <c r="E74" s="20">
        <v>10</v>
      </c>
      <c r="F74" s="4" t="s">
        <v>1005</v>
      </c>
      <c r="G74" s="22"/>
      <c r="H74" s="22" t="s">
        <v>976</v>
      </c>
      <c r="I74" s="25"/>
      <c r="J74" s="85">
        <v>1</v>
      </c>
      <c r="K74" s="85"/>
      <c r="L74" s="85"/>
      <c r="M74" s="23" t="s">
        <v>996</v>
      </c>
      <c r="N74" s="22"/>
      <c r="O74" s="22"/>
      <c r="P74" s="22" t="s">
        <v>1007</v>
      </c>
      <c r="Q74" s="99" t="s">
        <v>1008</v>
      </c>
      <c r="R74" s="24">
        <v>47</v>
      </c>
      <c r="S74" s="39" t="s">
        <v>991</v>
      </c>
      <c r="T74" s="22"/>
      <c r="U74" s="22"/>
      <c r="V74" s="22" t="s">
        <v>1007</v>
      </c>
      <c r="W74" s="99" t="s">
        <v>1012</v>
      </c>
      <c r="X74" s="24">
        <v>47</v>
      </c>
      <c r="Y74" s="39">
        <v>0.56000000000000005</v>
      </c>
      <c r="Z74" s="44"/>
      <c r="AA74" s="19"/>
      <c r="AB74" s="19"/>
      <c r="AC74" s="19"/>
      <c r="AD74" s="19"/>
      <c r="AE74" s="19"/>
      <c r="AF74" s="19"/>
      <c r="AG74" s="19"/>
      <c r="AH74" s="19"/>
      <c r="AI74" s="19"/>
    </row>
    <row r="75" spans="1:35" x14ac:dyDescent="0.3">
      <c r="A75" s="416">
        <v>70</v>
      </c>
      <c r="B75" s="48">
        <v>1343</v>
      </c>
      <c r="C75" s="90" t="s">
        <v>545</v>
      </c>
      <c r="D75" s="90">
        <v>2017</v>
      </c>
      <c r="E75" s="20">
        <v>10</v>
      </c>
      <c r="F75" s="265" t="s">
        <v>1006</v>
      </c>
      <c r="G75" s="22"/>
      <c r="H75" s="22" t="s">
        <v>987</v>
      </c>
      <c r="I75" s="25"/>
      <c r="J75" s="85">
        <v>1</v>
      </c>
      <c r="K75" s="85"/>
      <c r="L75" s="85"/>
      <c r="M75" s="23" t="s">
        <v>996</v>
      </c>
      <c r="N75" s="22"/>
      <c r="O75" s="22"/>
      <c r="P75" s="22" t="s">
        <v>1009</v>
      </c>
      <c r="Q75" s="99" t="s">
        <v>1010</v>
      </c>
      <c r="R75" s="24">
        <v>47</v>
      </c>
      <c r="S75" s="39" t="s">
        <v>991</v>
      </c>
      <c r="T75" s="22"/>
      <c r="U75" s="22"/>
      <c r="V75" s="22" t="s">
        <v>1013</v>
      </c>
      <c r="W75" s="99" t="s">
        <v>1014</v>
      </c>
      <c r="X75" s="24">
        <v>47</v>
      </c>
      <c r="Y75" s="39">
        <v>0.03</v>
      </c>
      <c r="Z75" s="44"/>
      <c r="AA75" s="19"/>
      <c r="AB75" s="19"/>
      <c r="AC75" s="19"/>
      <c r="AD75" s="19"/>
      <c r="AE75" s="19"/>
      <c r="AF75" s="19"/>
      <c r="AG75" s="19"/>
      <c r="AH75" s="19"/>
      <c r="AI75" s="19"/>
    </row>
    <row r="76" spans="1:35" ht="17.25" thickBot="1" x14ac:dyDescent="0.35">
      <c r="A76" s="416">
        <v>71</v>
      </c>
      <c r="B76" s="64">
        <v>1343</v>
      </c>
      <c r="C76" s="93" t="s">
        <v>545</v>
      </c>
      <c r="D76" s="93">
        <v>2017</v>
      </c>
      <c r="E76" s="62">
        <v>10</v>
      </c>
      <c r="F76" s="307" t="s">
        <v>1006</v>
      </c>
      <c r="G76" s="65"/>
      <c r="H76" s="65" t="s">
        <v>976</v>
      </c>
      <c r="I76" s="86"/>
      <c r="J76" s="87">
        <v>1</v>
      </c>
      <c r="K76" s="87"/>
      <c r="L76" s="87"/>
      <c r="M76" s="66" t="s">
        <v>996</v>
      </c>
      <c r="N76" s="65"/>
      <c r="O76" s="65"/>
      <c r="P76" s="65" t="s">
        <v>1007</v>
      </c>
      <c r="Q76" s="108" t="s">
        <v>1011</v>
      </c>
      <c r="R76" s="30">
        <v>47</v>
      </c>
      <c r="S76" s="49" t="s">
        <v>991</v>
      </c>
      <c r="T76" s="65"/>
      <c r="U76" s="65"/>
      <c r="V76" s="65" t="s">
        <v>1015</v>
      </c>
      <c r="W76" s="108" t="s">
        <v>1016</v>
      </c>
      <c r="X76" s="30">
        <v>47</v>
      </c>
      <c r="Y76" s="49">
        <v>0.03</v>
      </c>
      <c r="Z76" s="65"/>
      <c r="AA76" s="19"/>
      <c r="AB76" s="19"/>
      <c r="AC76" s="19"/>
      <c r="AD76" s="19"/>
      <c r="AE76" s="19"/>
      <c r="AF76" s="19"/>
      <c r="AG76" s="19"/>
      <c r="AH76" s="19"/>
      <c r="AI76" s="19"/>
    </row>
    <row r="77" spans="1:35" x14ac:dyDescent="0.3">
      <c r="A77" s="416">
        <v>72</v>
      </c>
      <c r="B77" s="48">
        <v>2608</v>
      </c>
      <c r="C77" s="42" t="s">
        <v>1703</v>
      </c>
      <c r="D77" s="91">
        <v>2016</v>
      </c>
      <c r="E77" s="20">
        <v>10</v>
      </c>
      <c r="F77" s="22" t="s">
        <v>1033</v>
      </c>
      <c r="G77" s="22" t="s">
        <v>1034</v>
      </c>
      <c r="H77" s="22" t="s">
        <v>1035</v>
      </c>
      <c r="I77" s="171"/>
      <c r="J77" s="85">
        <v>1</v>
      </c>
      <c r="K77" s="85"/>
      <c r="L77" s="85"/>
      <c r="M77" s="123" t="s">
        <v>19</v>
      </c>
      <c r="N77" s="22"/>
      <c r="O77" s="22"/>
      <c r="P77" s="22">
        <v>36</v>
      </c>
      <c r="Q77" s="22">
        <v>25</v>
      </c>
      <c r="R77" s="33">
        <v>50</v>
      </c>
      <c r="S77" s="39" t="s">
        <v>1039</v>
      </c>
      <c r="T77" s="22"/>
      <c r="U77" s="22"/>
      <c r="V77" s="22">
        <v>46</v>
      </c>
      <c r="W77" s="22">
        <v>21</v>
      </c>
      <c r="X77" s="33">
        <v>52</v>
      </c>
      <c r="Y77" s="39" t="s">
        <v>975</v>
      </c>
      <c r="Z77" s="44" t="s">
        <v>1040</v>
      </c>
      <c r="AA77" s="6"/>
      <c r="AB77" s="6"/>
      <c r="AC77" s="6"/>
      <c r="AD77" s="6"/>
      <c r="AE77" s="6"/>
      <c r="AF77" s="6"/>
      <c r="AG77" s="6"/>
      <c r="AH77" s="6"/>
      <c r="AI77" s="6"/>
    </row>
    <row r="78" spans="1:35" x14ac:dyDescent="0.3">
      <c r="A78" s="416">
        <v>73</v>
      </c>
      <c r="B78" s="48">
        <v>2608</v>
      </c>
      <c r="C78" s="42" t="s">
        <v>546</v>
      </c>
      <c r="D78" s="91">
        <v>2016</v>
      </c>
      <c r="E78" s="20">
        <v>10</v>
      </c>
      <c r="F78" s="22" t="s">
        <v>1033</v>
      </c>
      <c r="G78" s="22" t="s">
        <v>1034</v>
      </c>
      <c r="H78" s="22" t="s">
        <v>1036</v>
      </c>
      <c r="I78" s="171"/>
      <c r="J78" s="85">
        <v>1</v>
      </c>
      <c r="K78" s="85"/>
      <c r="L78" s="85"/>
      <c r="M78" s="123" t="s">
        <v>19</v>
      </c>
      <c r="N78" s="22"/>
      <c r="O78" s="22"/>
      <c r="P78" s="22">
        <v>26</v>
      </c>
      <c r="Q78" s="22">
        <v>20</v>
      </c>
      <c r="R78" s="33">
        <v>50</v>
      </c>
      <c r="S78" s="39" t="s">
        <v>1039</v>
      </c>
      <c r="T78" s="22"/>
      <c r="U78" s="22"/>
      <c r="V78" s="22">
        <v>30</v>
      </c>
      <c r="W78" s="22">
        <v>23</v>
      </c>
      <c r="X78" s="33">
        <v>52</v>
      </c>
      <c r="Y78" s="39" t="s">
        <v>975</v>
      </c>
      <c r="Z78" s="44"/>
      <c r="AA78" s="6"/>
      <c r="AB78" s="6"/>
      <c r="AC78" s="6"/>
      <c r="AD78" s="6"/>
      <c r="AE78" s="6"/>
      <c r="AF78" s="6"/>
      <c r="AG78" s="6"/>
      <c r="AH78" s="6"/>
      <c r="AI78" s="6"/>
    </row>
    <row r="79" spans="1:35" x14ac:dyDescent="0.3">
      <c r="A79" s="416">
        <v>74</v>
      </c>
      <c r="B79" s="48">
        <v>2608</v>
      </c>
      <c r="C79" s="42" t="s">
        <v>546</v>
      </c>
      <c r="D79" s="91">
        <v>2016</v>
      </c>
      <c r="E79" s="20">
        <v>10</v>
      </c>
      <c r="F79" s="22" t="s">
        <v>1033</v>
      </c>
      <c r="G79" s="22" t="s">
        <v>1034</v>
      </c>
      <c r="H79" s="22" t="s">
        <v>1037</v>
      </c>
      <c r="I79" s="171"/>
      <c r="J79" s="85">
        <v>1</v>
      </c>
      <c r="K79" s="85"/>
      <c r="L79" s="85"/>
      <c r="M79" s="123" t="s">
        <v>19</v>
      </c>
      <c r="N79" s="22"/>
      <c r="O79" s="22"/>
      <c r="P79" s="22">
        <v>16</v>
      </c>
      <c r="Q79" s="22">
        <v>18</v>
      </c>
      <c r="R79" s="33">
        <v>50</v>
      </c>
      <c r="S79" s="39" t="s">
        <v>1039</v>
      </c>
      <c r="T79" s="22"/>
      <c r="U79" s="22"/>
      <c r="V79" s="22">
        <v>22</v>
      </c>
      <c r="W79" s="22">
        <v>20</v>
      </c>
      <c r="X79" s="33">
        <v>52</v>
      </c>
      <c r="Y79" s="39" t="s">
        <v>975</v>
      </c>
      <c r="Z79" s="44"/>
      <c r="AA79" s="6"/>
      <c r="AB79" s="6"/>
      <c r="AC79" s="6"/>
      <c r="AD79" s="6"/>
      <c r="AE79" s="6"/>
      <c r="AF79" s="6"/>
      <c r="AG79" s="6"/>
      <c r="AH79" s="6"/>
      <c r="AI79" s="6"/>
    </row>
    <row r="80" spans="1:35" x14ac:dyDescent="0.3">
      <c r="A80" s="416">
        <v>75</v>
      </c>
      <c r="B80" s="48">
        <v>2608</v>
      </c>
      <c r="C80" s="42" t="s">
        <v>546</v>
      </c>
      <c r="D80" s="91">
        <v>2016</v>
      </c>
      <c r="E80" s="20">
        <v>10</v>
      </c>
      <c r="F80" s="22" t="s">
        <v>1033</v>
      </c>
      <c r="G80" s="22" t="s">
        <v>1034</v>
      </c>
      <c r="H80" s="22" t="s">
        <v>1038</v>
      </c>
      <c r="I80" s="25"/>
      <c r="J80" s="85">
        <v>1</v>
      </c>
      <c r="K80" s="85"/>
      <c r="L80" s="85"/>
      <c r="M80" s="123" t="s">
        <v>19</v>
      </c>
      <c r="N80" s="22"/>
      <c r="O80" s="22"/>
      <c r="P80" s="22">
        <v>17</v>
      </c>
      <c r="Q80" s="22">
        <v>22</v>
      </c>
      <c r="R80" s="33">
        <v>50</v>
      </c>
      <c r="S80" s="39" t="s">
        <v>1039</v>
      </c>
      <c r="T80" s="22"/>
      <c r="U80" s="22"/>
      <c r="V80" s="22">
        <v>20</v>
      </c>
      <c r="W80" s="22">
        <v>21</v>
      </c>
      <c r="X80" s="33">
        <v>52</v>
      </c>
      <c r="Y80" s="39" t="s">
        <v>975</v>
      </c>
      <c r="Z80" s="44"/>
      <c r="AA80" s="19"/>
      <c r="AB80" s="19"/>
      <c r="AC80" s="19"/>
      <c r="AD80" s="19"/>
      <c r="AE80" s="19"/>
      <c r="AF80" s="19"/>
      <c r="AG80" s="19"/>
      <c r="AH80" s="19"/>
      <c r="AI80" s="19"/>
    </row>
    <row r="81" spans="1:35" x14ac:dyDescent="0.3">
      <c r="A81" s="416">
        <v>76</v>
      </c>
      <c r="B81" s="48">
        <v>2608</v>
      </c>
      <c r="C81" s="42" t="s">
        <v>546</v>
      </c>
      <c r="D81" s="91">
        <v>2016</v>
      </c>
      <c r="E81" s="20">
        <v>10</v>
      </c>
      <c r="F81" s="22" t="s">
        <v>1033</v>
      </c>
      <c r="G81" s="22" t="s">
        <v>1034</v>
      </c>
      <c r="H81" s="22" t="s">
        <v>987</v>
      </c>
      <c r="I81" s="25"/>
      <c r="J81" s="85">
        <v>1</v>
      </c>
      <c r="K81" s="85"/>
      <c r="L81" s="85"/>
      <c r="M81" s="123" t="s">
        <v>19</v>
      </c>
      <c r="N81" s="22"/>
      <c r="O81" s="22"/>
      <c r="P81" s="22">
        <v>14</v>
      </c>
      <c r="Q81" s="22">
        <v>16</v>
      </c>
      <c r="R81" s="33">
        <v>50</v>
      </c>
      <c r="S81" s="39" t="s">
        <v>1039</v>
      </c>
      <c r="T81" s="22"/>
      <c r="U81" s="22"/>
      <c r="V81" s="22">
        <v>15</v>
      </c>
      <c r="W81" s="22">
        <v>21</v>
      </c>
      <c r="X81" s="33">
        <v>52</v>
      </c>
      <c r="Y81" s="39" t="s">
        <v>975</v>
      </c>
      <c r="Z81" s="44"/>
      <c r="AA81" s="19"/>
      <c r="AB81" s="19"/>
      <c r="AC81" s="19"/>
      <c r="AD81" s="19"/>
      <c r="AE81" s="19"/>
      <c r="AF81" s="19"/>
      <c r="AG81" s="19"/>
      <c r="AH81" s="19"/>
      <c r="AI81" s="19"/>
    </row>
    <row r="82" spans="1:35" x14ac:dyDescent="0.3">
      <c r="A82" s="416">
        <v>77</v>
      </c>
      <c r="B82" s="48">
        <v>2608</v>
      </c>
      <c r="C82" s="42" t="s">
        <v>546</v>
      </c>
      <c r="D82" s="91">
        <v>2016</v>
      </c>
      <c r="E82" s="20">
        <v>10</v>
      </c>
      <c r="F82" s="22" t="s">
        <v>1033</v>
      </c>
      <c r="G82" s="22" t="s">
        <v>1034</v>
      </c>
      <c r="H82" s="22" t="s">
        <v>976</v>
      </c>
      <c r="I82" s="25"/>
      <c r="J82" s="85">
        <v>1</v>
      </c>
      <c r="K82" s="85"/>
      <c r="L82" s="85"/>
      <c r="M82" s="123" t="s">
        <v>19</v>
      </c>
      <c r="N82" s="22"/>
      <c r="O82" s="22"/>
      <c r="P82" s="22">
        <v>8</v>
      </c>
      <c r="Q82" s="22">
        <v>11</v>
      </c>
      <c r="R82" s="33">
        <v>49</v>
      </c>
      <c r="S82" s="39" t="s">
        <v>1039</v>
      </c>
      <c r="T82" s="22"/>
      <c r="U82" s="22"/>
      <c r="V82" s="22">
        <v>12</v>
      </c>
      <c r="W82" s="22">
        <v>15</v>
      </c>
      <c r="X82" s="33">
        <v>52</v>
      </c>
      <c r="Y82" s="39" t="s">
        <v>975</v>
      </c>
      <c r="Z82" s="44"/>
      <c r="AA82" s="19"/>
      <c r="AB82" s="19"/>
      <c r="AC82" s="19"/>
      <c r="AD82" s="19"/>
      <c r="AE82" s="19"/>
      <c r="AF82" s="19"/>
      <c r="AG82" s="19"/>
      <c r="AH82" s="19"/>
      <c r="AI82" s="19"/>
    </row>
    <row r="83" spans="1:35" x14ac:dyDescent="0.3">
      <c r="A83" s="416">
        <v>78</v>
      </c>
      <c r="B83" s="48">
        <v>2608</v>
      </c>
      <c r="C83" s="42" t="s">
        <v>546</v>
      </c>
      <c r="D83" s="91">
        <v>2016</v>
      </c>
      <c r="E83" s="20">
        <v>10</v>
      </c>
      <c r="F83" s="265" t="s">
        <v>1041</v>
      </c>
      <c r="G83" s="22" t="s">
        <v>1034</v>
      </c>
      <c r="H83" s="22" t="s">
        <v>1035</v>
      </c>
      <c r="I83" s="25"/>
      <c r="J83" s="85">
        <v>1</v>
      </c>
      <c r="K83" s="85"/>
      <c r="L83" s="85"/>
      <c r="M83" s="123" t="s">
        <v>19</v>
      </c>
      <c r="N83" s="22"/>
      <c r="O83" s="22"/>
      <c r="P83" s="22">
        <v>42</v>
      </c>
      <c r="Q83" s="22">
        <v>27</v>
      </c>
      <c r="R83" s="33">
        <v>50</v>
      </c>
      <c r="S83" s="39" t="s">
        <v>1039</v>
      </c>
      <c r="T83" s="22"/>
      <c r="U83" s="22"/>
      <c r="V83" s="22">
        <v>55</v>
      </c>
      <c r="W83" s="22">
        <v>24</v>
      </c>
      <c r="X83" s="33">
        <v>52</v>
      </c>
      <c r="Y83" s="39">
        <v>1.7000000000000001E-2</v>
      </c>
      <c r="Z83" s="44" t="s">
        <v>1055</v>
      </c>
      <c r="AA83" s="19"/>
      <c r="AB83" s="19"/>
      <c r="AC83" s="19"/>
      <c r="AD83" s="19"/>
      <c r="AE83" s="19"/>
      <c r="AF83" s="19"/>
      <c r="AG83" s="19"/>
      <c r="AH83" s="19"/>
      <c r="AI83" s="19"/>
    </row>
    <row r="84" spans="1:35" x14ac:dyDescent="0.3">
      <c r="A84" s="416">
        <v>79</v>
      </c>
      <c r="B84" s="48">
        <v>2608</v>
      </c>
      <c r="C84" s="42" t="s">
        <v>546</v>
      </c>
      <c r="D84" s="91">
        <v>2016</v>
      </c>
      <c r="E84" s="20">
        <v>10</v>
      </c>
      <c r="F84" s="265" t="s">
        <v>1041</v>
      </c>
      <c r="G84" s="22" t="s">
        <v>1034</v>
      </c>
      <c r="H84" s="22" t="s">
        <v>1036</v>
      </c>
      <c r="I84" s="25"/>
      <c r="J84" s="85">
        <v>1</v>
      </c>
      <c r="K84" s="85"/>
      <c r="L84" s="85"/>
      <c r="M84" s="123" t="s">
        <v>19</v>
      </c>
      <c r="N84" s="22"/>
      <c r="O84" s="22"/>
      <c r="P84" s="22">
        <v>36</v>
      </c>
      <c r="Q84" s="22">
        <v>22</v>
      </c>
      <c r="R84" s="33">
        <v>50</v>
      </c>
      <c r="S84" s="39" t="s">
        <v>1039</v>
      </c>
      <c r="T84" s="22"/>
      <c r="U84" s="22"/>
      <c r="V84" s="22">
        <v>44</v>
      </c>
      <c r="W84" s="22">
        <v>25</v>
      </c>
      <c r="X84" s="33">
        <v>52</v>
      </c>
      <c r="Y84" s="39" t="s">
        <v>1643</v>
      </c>
      <c r="Z84" s="44"/>
      <c r="AA84" s="19"/>
      <c r="AB84" s="19"/>
      <c r="AC84" s="19"/>
      <c r="AD84" s="19"/>
      <c r="AE84" s="19"/>
      <c r="AF84" s="19"/>
      <c r="AG84" s="19"/>
      <c r="AH84" s="19"/>
      <c r="AI84" s="19"/>
    </row>
    <row r="85" spans="1:35" x14ac:dyDescent="0.3">
      <c r="A85" s="416">
        <v>80</v>
      </c>
      <c r="B85" s="48">
        <v>2608</v>
      </c>
      <c r="C85" s="42" t="s">
        <v>546</v>
      </c>
      <c r="D85" s="91">
        <v>2016</v>
      </c>
      <c r="E85" s="20">
        <v>10</v>
      </c>
      <c r="F85" s="265" t="s">
        <v>1041</v>
      </c>
      <c r="G85" s="22" t="s">
        <v>1034</v>
      </c>
      <c r="H85" s="22" t="s">
        <v>1037</v>
      </c>
      <c r="I85" s="25"/>
      <c r="J85" s="85">
        <v>1</v>
      </c>
      <c r="K85" s="85"/>
      <c r="L85" s="85"/>
      <c r="M85" s="123" t="s">
        <v>19</v>
      </c>
      <c r="N85" s="22"/>
      <c r="O85" s="22"/>
      <c r="P85" s="22">
        <v>25</v>
      </c>
      <c r="Q85" s="22">
        <v>19</v>
      </c>
      <c r="R85" s="33">
        <v>50</v>
      </c>
      <c r="S85" s="39" t="s">
        <v>1039</v>
      </c>
      <c r="T85" s="22"/>
      <c r="U85" s="22"/>
      <c r="V85" s="22">
        <v>34</v>
      </c>
      <c r="W85" s="22">
        <v>23</v>
      </c>
      <c r="X85" s="33">
        <v>52</v>
      </c>
      <c r="Y85" s="39">
        <v>3.7999999999999999E-2</v>
      </c>
      <c r="Z85" s="44"/>
      <c r="AA85" s="19"/>
      <c r="AB85" s="19"/>
      <c r="AC85" s="19"/>
      <c r="AD85" s="19"/>
      <c r="AE85" s="19"/>
      <c r="AF85" s="19"/>
      <c r="AG85" s="19"/>
      <c r="AH85" s="19"/>
      <c r="AI85" s="19"/>
    </row>
    <row r="86" spans="1:35" x14ac:dyDescent="0.3">
      <c r="A86" s="416">
        <v>81</v>
      </c>
      <c r="B86" s="48">
        <v>2608</v>
      </c>
      <c r="C86" s="42" t="s">
        <v>546</v>
      </c>
      <c r="D86" s="91">
        <v>2016</v>
      </c>
      <c r="E86" s="20">
        <v>10</v>
      </c>
      <c r="F86" s="265" t="s">
        <v>1041</v>
      </c>
      <c r="G86" s="22" t="s">
        <v>1034</v>
      </c>
      <c r="H86" s="22" t="s">
        <v>1038</v>
      </c>
      <c r="I86" s="25"/>
      <c r="J86" s="85">
        <v>1</v>
      </c>
      <c r="K86" s="85"/>
      <c r="L86" s="85"/>
      <c r="M86" s="123" t="s">
        <v>19</v>
      </c>
      <c r="N86" s="22"/>
      <c r="O86" s="22"/>
      <c r="P86" s="22">
        <v>29</v>
      </c>
      <c r="Q86" s="22">
        <v>25</v>
      </c>
      <c r="R86" s="33">
        <v>50</v>
      </c>
      <c r="S86" s="39" t="s">
        <v>1039</v>
      </c>
      <c r="T86" s="22"/>
      <c r="U86" s="22"/>
      <c r="V86" s="22">
        <v>34</v>
      </c>
      <c r="W86" s="22">
        <v>24</v>
      </c>
      <c r="X86" s="33">
        <v>52</v>
      </c>
      <c r="Y86" s="39" t="s">
        <v>1667</v>
      </c>
      <c r="Z86" s="44"/>
      <c r="AA86" s="19"/>
      <c r="AB86" s="19"/>
      <c r="AC86" s="19"/>
      <c r="AD86" s="19"/>
      <c r="AE86" s="19"/>
      <c r="AF86" s="19"/>
      <c r="AG86" s="19"/>
      <c r="AH86" s="19"/>
      <c r="AI86" s="19"/>
    </row>
    <row r="87" spans="1:35" x14ac:dyDescent="0.3">
      <c r="A87" s="416">
        <v>82</v>
      </c>
      <c r="B87" s="48">
        <v>2608</v>
      </c>
      <c r="C87" s="42" t="s">
        <v>546</v>
      </c>
      <c r="D87" s="91">
        <v>2016</v>
      </c>
      <c r="E87" s="20">
        <v>10</v>
      </c>
      <c r="F87" s="265" t="s">
        <v>1041</v>
      </c>
      <c r="G87" s="22" t="s">
        <v>1034</v>
      </c>
      <c r="H87" s="22" t="s">
        <v>987</v>
      </c>
      <c r="I87" s="25"/>
      <c r="J87" s="85">
        <v>1</v>
      </c>
      <c r="K87" s="85"/>
      <c r="L87" s="85"/>
      <c r="M87" s="123" t="s">
        <v>19</v>
      </c>
      <c r="N87" s="22"/>
      <c r="O87" s="22"/>
      <c r="P87" s="22">
        <v>32</v>
      </c>
      <c r="Q87" s="22">
        <v>26</v>
      </c>
      <c r="R87" s="33">
        <v>50</v>
      </c>
      <c r="S87" s="39" t="s">
        <v>1039</v>
      </c>
      <c r="T87" s="22"/>
      <c r="U87" s="22"/>
      <c r="V87" s="22">
        <v>31</v>
      </c>
      <c r="W87" s="22">
        <v>25</v>
      </c>
      <c r="X87" s="33">
        <v>52</v>
      </c>
      <c r="Y87" s="39" t="s">
        <v>1667</v>
      </c>
      <c r="Z87" s="44"/>
      <c r="AA87" s="19"/>
      <c r="AB87" s="19"/>
      <c r="AC87" s="19"/>
      <c r="AD87" s="19"/>
      <c r="AE87" s="19"/>
      <c r="AF87" s="19"/>
      <c r="AG87" s="19"/>
      <c r="AH87" s="19"/>
      <c r="AI87" s="19"/>
    </row>
    <row r="88" spans="1:35" x14ac:dyDescent="0.3">
      <c r="A88" s="416">
        <v>83</v>
      </c>
      <c r="B88" s="48">
        <v>2608</v>
      </c>
      <c r="C88" s="42" t="s">
        <v>546</v>
      </c>
      <c r="D88" s="91">
        <v>2016</v>
      </c>
      <c r="E88" s="20">
        <v>10</v>
      </c>
      <c r="F88" s="265" t="s">
        <v>1041</v>
      </c>
      <c r="G88" s="22" t="s">
        <v>1034</v>
      </c>
      <c r="H88" s="22" t="s">
        <v>976</v>
      </c>
      <c r="I88" s="25"/>
      <c r="J88" s="85">
        <v>1</v>
      </c>
      <c r="K88" s="85"/>
      <c r="L88" s="85"/>
      <c r="M88" s="123" t="s">
        <v>19</v>
      </c>
      <c r="N88" s="22"/>
      <c r="O88" s="22"/>
      <c r="P88" s="22">
        <v>18</v>
      </c>
      <c r="Q88" s="22">
        <v>17</v>
      </c>
      <c r="R88" s="33">
        <v>49</v>
      </c>
      <c r="S88" s="39" t="s">
        <v>1039</v>
      </c>
      <c r="T88" s="22"/>
      <c r="U88" s="22"/>
      <c r="V88" s="22">
        <v>26</v>
      </c>
      <c r="W88" s="22">
        <v>21</v>
      </c>
      <c r="X88" s="33">
        <v>52</v>
      </c>
      <c r="Y88" s="39" t="s">
        <v>1615</v>
      </c>
      <c r="Z88" s="44"/>
      <c r="AA88" s="19"/>
      <c r="AB88" s="19"/>
      <c r="AC88" s="19"/>
      <c r="AD88" s="19"/>
      <c r="AE88" s="19"/>
      <c r="AF88" s="19"/>
      <c r="AG88" s="19"/>
      <c r="AH88" s="19"/>
      <c r="AI88" s="19"/>
    </row>
    <row r="89" spans="1:35" x14ac:dyDescent="0.3">
      <c r="A89" s="416">
        <v>84</v>
      </c>
      <c r="B89" s="48">
        <v>2608</v>
      </c>
      <c r="C89" s="42" t="s">
        <v>546</v>
      </c>
      <c r="D89" s="101">
        <v>2016</v>
      </c>
      <c r="E89" s="102">
        <v>10</v>
      </c>
      <c r="F89" s="95" t="s">
        <v>1042</v>
      </c>
      <c r="G89" s="22" t="s">
        <v>1000</v>
      </c>
      <c r="H89" s="22" t="s">
        <v>1035</v>
      </c>
      <c r="I89" s="25"/>
      <c r="J89" s="85">
        <v>2</v>
      </c>
      <c r="K89" s="85"/>
      <c r="L89" s="85"/>
      <c r="M89" s="123" t="s">
        <v>19</v>
      </c>
      <c r="N89" s="22"/>
      <c r="O89" s="22"/>
      <c r="P89" s="22">
        <v>975</v>
      </c>
      <c r="Q89" s="22">
        <v>798.7</v>
      </c>
      <c r="R89" s="33">
        <v>50</v>
      </c>
      <c r="S89" s="39" t="s">
        <v>1039</v>
      </c>
      <c r="T89" s="22"/>
      <c r="U89" s="22"/>
      <c r="V89" s="22">
        <v>1186</v>
      </c>
      <c r="W89" s="22">
        <v>771.2</v>
      </c>
      <c r="X89" s="33">
        <v>52</v>
      </c>
      <c r="Y89" s="39">
        <v>0.14899999999999999</v>
      </c>
      <c r="Z89" s="44"/>
      <c r="AA89" s="6"/>
      <c r="AB89" s="6"/>
      <c r="AC89" s="6"/>
      <c r="AD89" s="6"/>
      <c r="AE89" s="6"/>
      <c r="AF89" s="6"/>
      <c r="AG89" s="6"/>
      <c r="AH89" s="6"/>
      <c r="AI89" s="6"/>
    </row>
    <row r="90" spans="1:35" x14ac:dyDescent="0.3">
      <c r="A90" s="416">
        <v>85</v>
      </c>
      <c r="B90" s="48">
        <v>2608</v>
      </c>
      <c r="C90" s="125" t="s">
        <v>546</v>
      </c>
      <c r="D90" s="101">
        <v>2016</v>
      </c>
      <c r="E90" s="102">
        <v>10</v>
      </c>
      <c r="F90" s="95" t="s">
        <v>1044</v>
      </c>
      <c r="G90" s="22" t="s">
        <v>1000</v>
      </c>
      <c r="H90" s="22" t="s">
        <v>1036</v>
      </c>
      <c r="I90" s="25" t="s">
        <v>1043</v>
      </c>
      <c r="J90" s="85">
        <v>2</v>
      </c>
      <c r="K90" s="85"/>
      <c r="L90" s="85"/>
      <c r="M90" s="123" t="s">
        <v>19</v>
      </c>
      <c r="N90" s="22"/>
      <c r="O90" s="22"/>
      <c r="P90" s="22" t="s">
        <v>1046</v>
      </c>
      <c r="Q90" s="22" t="s">
        <v>1045</v>
      </c>
      <c r="R90" s="33">
        <v>50</v>
      </c>
      <c r="S90" s="39" t="s">
        <v>1039</v>
      </c>
      <c r="T90" s="22"/>
      <c r="U90" s="22"/>
      <c r="V90" s="22" t="s">
        <v>1046</v>
      </c>
      <c r="W90" s="22" t="s">
        <v>1045</v>
      </c>
      <c r="X90" s="33">
        <v>52</v>
      </c>
      <c r="Y90" s="385">
        <v>0.42</v>
      </c>
      <c r="Z90" s="44"/>
      <c r="AA90" s="6"/>
      <c r="AB90" s="6"/>
      <c r="AC90" s="6"/>
      <c r="AD90" s="6"/>
      <c r="AE90" s="6"/>
      <c r="AF90" s="6"/>
      <c r="AG90" s="6"/>
      <c r="AH90" s="6"/>
      <c r="AI90" s="6"/>
    </row>
    <row r="91" spans="1:35" x14ac:dyDescent="0.3">
      <c r="A91" s="416">
        <v>86</v>
      </c>
      <c r="B91" s="48">
        <v>2608</v>
      </c>
      <c r="C91" s="125" t="s">
        <v>546</v>
      </c>
      <c r="D91" s="101">
        <v>2016</v>
      </c>
      <c r="E91" s="102">
        <v>10</v>
      </c>
      <c r="F91" s="95" t="s">
        <v>1044</v>
      </c>
      <c r="G91" s="22" t="s">
        <v>1000</v>
      </c>
      <c r="H91" s="22" t="s">
        <v>1037</v>
      </c>
      <c r="I91" s="25"/>
      <c r="J91" s="85">
        <v>2</v>
      </c>
      <c r="K91" s="85"/>
      <c r="L91" s="85"/>
      <c r="M91" s="123" t="s">
        <v>19</v>
      </c>
      <c r="N91" s="22"/>
      <c r="O91" s="22"/>
      <c r="P91" s="22" t="s">
        <v>1046</v>
      </c>
      <c r="Q91" s="22" t="s">
        <v>1049</v>
      </c>
      <c r="R91" s="33">
        <v>50</v>
      </c>
      <c r="S91" s="39" t="s">
        <v>1039</v>
      </c>
      <c r="T91" s="22"/>
      <c r="U91" s="22"/>
      <c r="V91" s="22" t="s">
        <v>1046</v>
      </c>
      <c r="W91" s="22" t="s">
        <v>1049</v>
      </c>
      <c r="X91" s="33">
        <v>52</v>
      </c>
      <c r="Y91" s="385"/>
      <c r="Z91" s="44"/>
      <c r="AA91" s="6"/>
      <c r="AB91" s="6"/>
      <c r="AC91" s="6"/>
      <c r="AD91" s="6"/>
      <c r="AE91" s="6"/>
      <c r="AF91" s="6"/>
      <c r="AG91" s="6"/>
      <c r="AH91" s="6"/>
      <c r="AI91" s="6"/>
    </row>
    <row r="92" spans="1:35" x14ac:dyDescent="0.3">
      <c r="A92" s="416">
        <v>87</v>
      </c>
      <c r="B92" s="48">
        <v>2608</v>
      </c>
      <c r="C92" s="42" t="s">
        <v>546</v>
      </c>
      <c r="D92" s="91">
        <v>2016</v>
      </c>
      <c r="E92" s="20">
        <v>10</v>
      </c>
      <c r="F92" s="21" t="s">
        <v>1044</v>
      </c>
      <c r="G92" s="22" t="s">
        <v>1000</v>
      </c>
      <c r="H92" s="22" t="s">
        <v>1038</v>
      </c>
      <c r="I92" s="25"/>
      <c r="J92" s="85">
        <v>2</v>
      </c>
      <c r="K92" s="85"/>
      <c r="L92" s="85"/>
      <c r="M92" s="123" t="s">
        <v>19</v>
      </c>
      <c r="N92" s="22"/>
      <c r="O92" s="22"/>
      <c r="P92" s="22" t="s">
        <v>1046</v>
      </c>
      <c r="Q92" s="22" t="s">
        <v>1050</v>
      </c>
      <c r="R92" s="33">
        <v>50</v>
      </c>
      <c r="S92" s="39" t="s">
        <v>1039</v>
      </c>
      <c r="T92" s="22"/>
      <c r="U92" s="22"/>
      <c r="V92" s="22" t="s">
        <v>1048</v>
      </c>
      <c r="W92" s="22" t="s">
        <v>1053</v>
      </c>
      <c r="X92" s="33">
        <v>52</v>
      </c>
      <c r="Y92" s="385"/>
      <c r="Z92" s="44"/>
      <c r="AA92" s="6"/>
      <c r="AB92" s="6"/>
      <c r="AC92" s="6"/>
      <c r="AD92" s="6"/>
      <c r="AE92" s="6"/>
      <c r="AF92" s="6"/>
      <c r="AG92" s="6"/>
      <c r="AH92" s="6"/>
      <c r="AI92" s="6"/>
    </row>
    <row r="93" spans="1:35" x14ac:dyDescent="0.3">
      <c r="A93" s="416">
        <v>88</v>
      </c>
      <c r="B93" s="48">
        <v>2608</v>
      </c>
      <c r="C93" s="42" t="s">
        <v>546</v>
      </c>
      <c r="D93" s="91">
        <v>2016</v>
      </c>
      <c r="E93" s="20">
        <v>10</v>
      </c>
      <c r="F93" s="21" t="s">
        <v>1044</v>
      </c>
      <c r="G93" s="22" t="s">
        <v>1000</v>
      </c>
      <c r="H93" s="22" t="s">
        <v>987</v>
      </c>
      <c r="I93" s="25"/>
      <c r="J93" s="85">
        <v>2</v>
      </c>
      <c r="K93" s="85"/>
      <c r="L93" s="85"/>
      <c r="M93" s="123" t="s">
        <v>19</v>
      </c>
      <c r="N93" s="22"/>
      <c r="O93" s="22"/>
      <c r="P93" s="22" t="s">
        <v>1048</v>
      </c>
      <c r="Q93" s="22" t="s">
        <v>1051</v>
      </c>
      <c r="R93" s="33">
        <v>50</v>
      </c>
      <c r="S93" s="39" t="s">
        <v>1039</v>
      </c>
      <c r="T93" s="22"/>
      <c r="U93" s="22"/>
      <c r="V93" s="22" t="s">
        <v>1731</v>
      </c>
      <c r="W93" s="22" t="s">
        <v>1054</v>
      </c>
      <c r="X93" s="33">
        <v>52</v>
      </c>
      <c r="Y93" s="385"/>
      <c r="Z93" s="44"/>
      <c r="AA93" s="6"/>
      <c r="AB93" s="6"/>
      <c r="AC93" s="6"/>
      <c r="AD93" s="6"/>
      <c r="AE93" s="6"/>
      <c r="AF93" s="6"/>
      <c r="AG93" s="6"/>
      <c r="AH93" s="6"/>
      <c r="AI93" s="6"/>
    </row>
    <row r="94" spans="1:35" ht="17.25" thickBot="1" x14ac:dyDescent="0.35">
      <c r="A94" s="416">
        <v>89</v>
      </c>
      <c r="B94" s="64">
        <v>2608</v>
      </c>
      <c r="C94" s="161" t="s">
        <v>546</v>
      </c>
      <c r="D94" s="94">
        <v>2016</v>
      </c>
      <c r="E94" s="62">
        <v>10</v>
      </c>
      <c r="F94" s="29" t="s">
        <v>1044</v>
      </c>
      <c r="G94" s="65" t="s">
        <v>1000</v>
      </c>
      <c r="H94" s="65" t="s">
        <v>976</v>
      </c>
      <c r="I94" s="86"/>
      <c r="J94" s="87">
        <v>2</v>
      </c>
      <c r="K94" s="87"/>
      <c r="L94" s="87"/>
      <c r="M94" s="159" t="s">
        <v>19</v>
      </c>
      <c r="N94" s="65"/>
      <c r="O94" s="65"/>
      <c r="P94" s="65" t="s">
        <v>1048</v>
      </c>
      <c r="Q94" s="65" t="s">
        <v>1052</v>
      </c>
      <c r="R94" s="67">
        <v>49</v>
      </c>
      <c r="S94" s="49" t="s">
        <v>1039</v>
      </c>
      <c r="T94" s="65"/>
      <c r="U94" s="65"/>
      <c r="V94" s="65" t="s">
        <v>1047</v>
      </c>
      <c r="W94" s="65" t="s">
        <v>1052</v>
      </c>
      <c r="X94" s="67">
        <v>52</v>
      </c>
      <c r="Y94" s="398"/>
      <c r="Z94" s="65"/>
      <c r="AA94" s="6"/>
      <c r="AB94" s="6"/>
      <c r="AC94" s="6"/>
      <c r="AD94" s="6"/>
      <c r="AE94" s="6"/>
      <c r="AF94" s="6"/>
      <c r="AG94" s="6"/>
      <c r="AH94" s="6"/>
      <c r="AI94" s="6"/>
    </row>
    <row r="95" spans="1:35" x14ac:dyDescent="0.3">
      <c r="A95" s="416">
        <v>90</v>
      </c>
      <c r="B95" s="77">
        <v>4563</v>
      </c>
      <c r="C95" s="125" t="s">
        <v>1704</v>
      </c>
      <c r="D95" s="101">
        <v>2015</v>
      </c>
      <c r="E95" s="20">
        <v>10</v>
      </c>
      <c r="F95" s="22" t="s">
        <v>1057</v>
      </c>
      <c r="G95" s="22"/>
      <c r="H95" s="22">
        <v>0</v>
      </c>
      <c r="I95" s="25"/>
      <c r="J95" s="85">
        <v>1</v>
      </c>
      <c r="K95" s="85"/>
      <c r="L95" s="85"/>
      <c r="M95" s="123" t="s">
        <v>1072</v>
      </c>
      <c r="N95" s="22"/>
      <c r="O95" s="22"/>
      <c r="P95" s="22">
        <v>4.0999999999999996</v>
      </c>
      <c r="Q95" s="22"/>
      <c r="R95" s="33">
        <v>39</v>
      </c>
      <c r="S95" s="39" t="s">
        <v>1073</v>
      </c>
      <c r="T95" s="22"/>
      <c r="U95" s="22"/>
      <c r="V95" s="22">
        <v>3.6</v>
      </c>
      <c r="W95" s="22"/>
      <c r="X95" s="33">
        <v>43</v>
      </c>
      <c r="Y95" s="39">
        <v>0.51</v>
      </c>
      <c r="Z95" s="39" t="s">
        <v>1659</v>
      </c>
      <c r="AA95" s="6"/>
      <c r="AB95" s="6"/>
      <c r="AC95" s="6"/>
      <c r="AD95" s="6"/>
      <c r="AE95" s="6"/>
      <c r="AF95" s="6"/>
      <c r="AG95" s="6"/>
      <c r="AH95" s="6"/>
      <c r="AI95" s="6"/>
    </row>
    <row r="96" spans="1:35" x14ac:dyDescent="0.3">
      <c r="A96" s="416">
        <v>91</v>
      </c>
      <c r="B96" s="77">
        <v>4563</v>
      </c>
      <c r="C96" s="125" t="s">
        <v>1056</v>
      </c>
      <c r="D96" s="101">
        <v>2015</v>
      </c>
      <c r="E96" s="20">
        <v>10</v>
      </c>
      <c r="F96" s="22" t="s">
        <v>1057</v>
      </c>
      <c r="G96" s="22"/>
      <c r="H96" s="22">
        <v>4</v>
      </c>
      <c r="I96" s="25"/>
      <c r="J96" s="85">
        <v>1</v>
      </c>
      <c r="K96" s="85"/>
      <c r="L96" s="85"/>
      <c r="M96" s="123" t="s">
        <v>1072</v>
      </c>
      <c r="N96" s="22"/>
      <c r="O96" s="22"/>
      <c r="P96" s="22">
        <v>3.8</v>
      </c>
      <c r="Q96" s="22"/>
      <c r="R96" s="33">
        <v>39</v>
      </c>
      <c r="S96" s="39" t="s">
        <v>1073</v>
      </c>
      <c r="T96" s="22"/>
      <c r="U96" s="22"/>
      <c r="V96" s="22">
        <v>3.9</v>
      </c>
      <c r="W96" s="22"/>
      <c r="X96" s="33">
        <v>43</v>
      </c>
      <c r="Y96" s="39" t="s">
        <v>1640</v>
      </c>
      <c r="Z96" s="39"/>
      <c r="AA96" s="6"/>
      <c r="AB96" s="6"/>
      <c r="AC96" s="6"/>
      <c r="AD96" s="6"/>
      <c r="AE96" s="6"/>
      <c r="AF96" s="6"/>
      <c r="AG96" s="6"/>
      <c r="AH96" s="6"/>
      <c r="AI96" s="6"/>
    </row>
    <row r="97" spans="1:35" x14ac:dyDescent="0.3">
      <c r="A97" s="416">
        <v>92</v>
      </c>
      <c r="B97" s="77">
        <v>4563</v>
      </c>
      <c r="C97" s="125" t="s">
        <v>1056</v>
      </c>
      <c r="D97" s="101">
        <v>2015</v>
      </c>
      <c r="E97" s="20">
        <v>10</v>
      </c>
      <c r="F97" s="22" t="s">
        <v>1057</v>
      </c>
      <c r="G97" s="22"/>
      <c r="H97" s="22">
        <v>8</v>
      </c>
      <c r="I97" s="25"/>
      <c r="J97" s="85">
        <v>1</v>
      </c>
      <c r="K97" s="85"/>
      <c r="L97" s="85"/>
      <c r="M97" s="123" t="s">
        <v>1072</v>
      </c>
      <c r="N97" s="22"/>
      <c r="O97" s="22"/>
      <c r="P97" s="22">
        <v>2.7</v>
      </c>
      <c r="Q97" s="22"/>
      <c r="R97" s="33">
        <v>39</v>
      </c>
      <c r="S97" s="39" t="s">
        <v>1073</v>
      </c>
      <c r="T97" s="22"/>
      <c r="U97" s="22"/>
      <c r="V97" s="22">
        <v>2.9</v>
      </c>
      <c r="W97" s="22"/>
      <c r="X97" s="33">
        <v>43</v>
      </c>
      <c r="Y97" s="39" t="s">
        <v>1640</v>
      </c>
      <c r="Z97" s="39"/>
      <c r="AA97" s="6"/>
      <c r="AB97" s="6"/>
      <c r="AC97" s="6"/>
      <c r="AD97" s="6"/>
      <c r="AE97" s="6"/>
      <c r="AF97" s="6"/>
      <c r="AG97" s="6"/>
      <c r="AH97" s="6"/>
      <c r="AI97" s="6"/>
    </row>
    <row r="98" spans="1:35" x14ac:dyDescent="0.3">
      <c r="A98" s="416">
        <v>93</v>
      </c>
      <c r="B98" s="77">
        <v>4563</v>
      </c>
      <c r="C98" s="125" t="s">
        <v>1056</v>
      </c>
      <c r="D98" s="101">
        <v>2015</v>
      </c>
      <c r="E98" s="20">
        <v>10</v>
      </c>
      <c r="F98" s="22" t="s">
        <v>1057</v>
      </c>
      <c r="G98" s="22"/>
      <c r="H98" s="22">
        <v>12</v>
      </c>
      <c r="I98" s="25"/>
      <c r="J98" s="85">
        <v>1</v>
      </c>
      <c r="K98" s="85"/>
      <c r="L98" s="85"/>
      <c r="M98" s="123" t="s">
        <v>1072</v>
      </c>
      <c r="N98" s="22"/>
      <c r="O98" s="22"/>
      <c r="P98" s="22">
        <v>2.6</v>
      </c>
      <c r="Q98" s="22"/>
      <c r="R98" s="33">
        <v>39</v>
      </c>
      <c r="S98" s="39" t="s">
        <v>1073</v>
      </c>
      <c r="T98" s="22"/>
      <c r="U98" s="22"/>
      <c r="V98" s="22">
        <v>2.5</v>
      </c>
      <c r="W98" s="22"/>
      <c r="X98" s="33">
        <v>43</v>
      </c>
      <c r="Y98" s="39">
        <v>0.9</v>
      </c>
      <c r="Z98" s="39"/>
      <c r="AA98" s="6"/>
      <c r="AB98" s="6"/>
      <c r="AC98" s="6"/>
      <c r="AD98" s="6"/>
      <c r="AE98" s="6"/>
      <c r="AF98" s="6"/>
      <c r="AG98" s="6"/>
      <c r="AH98" s="6"/>
      <c r="AI98" s="6"/>
    </row>
    <row r="99" spans="1:35" x14ac:dyDescent="0.3">
      <c r="A99" s="416">
        <v>94</v>
      </c>
      <c r="B99" s="77">
        <v>4563</v>
      </c>
      <c r="C99" s="125" t="s">
        <v>1056</v>
      </c>
      <c r="D99" s="101">
        <v>2015</v>
      </c>
      <c r="E99" s="20">
        <v>10</v>
      </c>
      <c r="F99" s="22" t="s">
        <v>1057</v>
      </c>
      <c r="G99" s="22"/>
      <c r="H99" s="22">
        <v>16</v>
      </c>
      <c r="I99" s="25"/>
      <c r="J99" s="85">
        <v>1</v>
      </c>
      <c r="K99" s="85"/>
      <c r="L99" s="85"/>
      <c r="M99" s="123" t="s">
        <v>1072</v>
      </c>
      <c r="N99" s="22"/>
      <c r="O99" s="22"/>
      <c r="P99" s="22">
        <v>2.8</v>
      </c>
      <c r="Q99" s="22"/>
      <c r="R99" s="33">
        <v>39</v>
      </c>
      <c r="S99" s="39" t="s">
        <v>1073</v>
      </c>
      <c r="T99" s="22"/>
      <c r="U99" s="22"/>
      <c r="V99" s="22">
        <v>2.4</v>
      </c>
      <c r="W99" s="22"/>
      <c r="X99" s="33">
        <v>43</v>
      </c>
      <c r="Y99" s="39" t="s">
        <v>1640</v>
      </c>
      <c r="Z99" s="39"/>
      <c r="AA99" s="6"/>
      <c r="AB99" s="6"/>
      <c r="AC99" s="6"/>
      <c r="AD99" s="6"/>
      <c r="AE99" s="6"/>
      <c r="AF99" s="6"/>
      <c r="AG99" s="6"/>
      <c r="AH99" s="6"/>
      <c r="AI99" s="6"/>
    </row>
    <row r="100" spans="1:35" x14ac:dyDescent="0.3">
      <c r="A100" s="416">
        <v>95</v>
      </c>
      <c r="B100" s="77">
        <v>4563</v>
      </c>
      <c r="C100" s="125" t="s">
        <v>1056</v>
      </c>
      <c r="D100" s="101">
        <v>2015</v>
      </c>
      <c r="E100" s="20">
        <v>10</v>
      </c>
      <c r="F100" s="22" t="s">
        <v>1057</v>
      </c>
      <c r="G100" s="22"/>
      <c r="H100" s="22">
        <v>20</v>
      </c>
      <c r="I100" s="25"/>
      <c r="J100" s="85">
        <v>1</v>
      </c>
      <c r="K100" s="85"/>
      <c r="L100" s="85"/>
      <c r="M100" s="123" t="s">
        <v>1072</v>
      </c>
      <c r="N100" s="22"/>
      <c r="O100" s="22"/>
      <c r="P100" s="22">
        <v>3.1</v>
      </c>
      <c r="Q100" s="22"/>
      <c r="R100" s="33">
        <v>39</v>
      </c>
      <c r="S100" s="39" t="s">
        <v>1073</v>
      </c>
      <c r="T100" s="22"/>
      <c r="U100" s="22"/>
      <c r="V100" s="22">
        <v>2.7</v>
      </c>
      <c r="W100" s="22"/>
      <c r="X100" s="33">
        <v>43</v>
      </c>
      <c r="Y100" s="39" t="s">
        <v>1640</v>
      </c>
      <c r="Z100" s="39"/>
      <c r="AA100" s="6"/>
      <c r="AB100" s="6"/>
      <c r="AC100" s="6"/>
      <c r="AD100" s="6"/>
      <c r="AE100" s="6"/>
      <c r="AF100" s="6"/>
      <c r="AG100" s="6"/>
      <c r="AH100" s="6"/>
      <c r="AI100" s="6"/>
    </row>
    <row r="101" spans="1:35" x14ac:dyDescent="0.3">
      <c r="A101" s="416">
        <v>96</v>
      </c>
      <c r="B101" s="77">
        <v>4563</v>
      </c>
      <c r="C101" s="125" t="s">
        <v>1056</v>
      </c>
      <c r="D101" s="101">
        <v>2015</v>
      </c>
      <c r="E101" s="20">
        <v>10</v>
      </c>
      <c r="F101" s="22" t="s">
        <v>1057</v>
      </c>
      <c r="G101" s="22"/>
      <c r="H101" s="22">
        <v>24</v>
      </c>
      <c r="I101" s="25"/>
      <c r="J101" s="85">
        <v>1</v>
      </c>
      <c r="K101" s="85"/>
      <c r="L101" s="85">
        <v>1</v>
      </c>
      <c r="M101" s="123" t="s">
        <v>1072</v>
      </c>
      <c r="N101" s="22"/>
      <c r="O101" s="22"/>
      <c r="P101" s="22">
        <v>3.5</v>
      </c>
      <c r="Q101" s="21"/>
      <c r="R101" s="33">
        <v>39</v>
      </c>
      <c r="S101" s="39" t="s">
        <v>1073</v>
      </c>
      <c r="T101" s="21"/>
      <c r="U101" s="21"/>
      <c r="V101" s="21">
        <v>3.4</v>
      </c>
      <c r="W101" s="21"/>
      <c r="X101" s="33">
        <v>43</v>
      </c>
      <c r="Y101" s="26">
        <v>0.9</v>
      </c>
      <c r="Z101" s="39"/>
      <c r="AA101" s="6"/>
      <c r="AB101" s="6"/>
      <c r="AC101" s="6"/>
      <c r="AD101" s="6"/>
      <c r="AE101" s="6"/>
      <c r="AF101" s="6"/>
      <c r="AG101" s="6"/>
      <c r="AH101" s="6"/>
      <c r="AI101" s="6"/>
    </row>
    <row r="102" spans="1:35" x14ac:dyDescent="0.3">
      <c r="A102" s="416">
        <v>97</v>
      </c>
      <c r="B102" s="77">
        <v>4563</v>
      </c>
      <c r="C102" s="125" t="s">
        <v>1056</v>
      </c>
      <c r="D102" s="101">
        <v>2015</v>
      </c>
      <c r="E102" s="20">
        <v>10</v>
      </c>
      <c r="F102" s="22" t="s">
        <v>1057</v>
      </c>
      <c r="G102" s="22"/>
      <c r="H102" s="22">
        <v>28</v>
      </c>
      <c r="I102" s="25"/>
      <c r="J102" s="85">
        <v>1</v>
      </c>
      <c r="K102" s="85"/>
      <c r="L102" s="85"/>
      <c r="M102" s="123" t="s">
        <v>1072</v>
      </c>
      <c r="N102" s="22"/>
      <c r="O102" s="22"/>
      <c r="P102" s="22">
        <v>3</v>
      </c>
      <c r="Q102" s="21"/>
      <c r="R102" s="33">
        <v>39</v>
      </c>
      <c r="S102" s="39" t="s">
        <v>1073</v>
      </c>
      <c r="T102" s="21"/>
      <c r="U102" s="21"/>
      <c r="V102" s="21">
        <v>3.3</v>
      </c>
      <c r="W102" s="21"/>
      <c r="X102" s="33">
        <v>43</v>
      </c>
      <c r="Y102" s="26" t="s">
        <v>1640</v>
      </c>
      <c r="Z102" s="39"/>
      <c r="AA102" s="6"/>
      <c r="AB102" s="6"/>
      <c r="AC102" s="6"/>
      <c r="AD102" s="6"/>
      <c r="AE102" s="6"/>
      <c r="AF102" s="6"/>
      <c r="AG102" s="6"/>
      <c r="AH102" s="6"/>
      <c r="AI102" s="6"/>
    </row>
    <row r="103" spans="1:35" x14ac:dyDescent="0.3">
      <c r="A103" s="416">
        <v>98</v>
      </c>
      <c r="B103" s="77">
        <v>4563</v>
      </c>
      <c r="C103" s="125" t="s">
        <v>1056</v>
      </c>
      <c r="D103" s="101">
        <v>2015</v>
      </c>
      <c r="E103" s="20">
        <v>10</v>
      </c>
      <c r="F103" s="22" t="s">
        <v>1057</v>
      </c>
      <c r="G103" s="22"/>
      <c r="H103" s="22">
        <v>32</v>
      </c>
      <c r="I103" s="25"/>
      <c r="J103" s="85">
        <v>1</v>
      </c>
      <c r="K103" s="85"/>
      <c r="L103" s="85"/>
      <c r="M103" s="123" t="s">
        <v>1072</v>
      </c>
      <c r="N103" s="22"/>
      <c r="O103" s="22"/>
      <c r="P103" s="22">
        <v>2.7</v>
      </c>
      <c r="Q103" s="21"/>
      <c r="R103" s="33">
        <v>39</v>
      </c>
      <c r="S103" s="39" t="s">
        <v>1073</v>
      </c>
      <c r="T103" s="21"/>
      <c r="U103" s="21"/>
      <c r="V103" s="21">
        <v>3.6</v>
      </c>
      <c r="W103" s="21"/>
      <c r="X103" s="33">
        <v>43</v>
      </c>
      <c r="Y103" s="26">
        <v>0.34</v>
      </c>
      <c r="Z103" s="39"/>
      <c r="AA103" s="6"/>
      <c r="AB103" s="6"/>
      <c r="AC103" s="6"/>
      <c r="AD103" s="6"/>
      <c r="AE103" s="6"/>
      <c r="AF103" s="6"/>
      <c r="AG103" s="6"/>
      <c r="AH103" s="6"/>
      <c r="AI103" s="6"/>
    </row>
    <row r="104" spans="1:35" x14ac:dyDescent="0.3">
      <c r="A104" s="416">
        <v>99</v>
      </c>
      <c r="B104" s="256">
        <v>4563</v>
      </c>
      <c r="C104" s="153" t="s">
        <v>1056</v>
      </c>
      <c r="D104" s="154">
        <v>2015</v>
      </c>
      <c r="E104" s="41">
        <v>10</v>
      </c>
      <c r="F104" s="21" t="s">
        <v>1058</v>
      </c>
      <c r="G104" s="137"/>
      <c r="H104" s="137" t="s">
        <v>1059</v>
      </c>
      <c r="I104" s="151"/>
      <c r="J104" s="115">
        <v>1</v>
      </c>
      <c r="K104" s="115"/>
      <c r="L104" s="115"/>
      <c r="M104" s="123" t="s">
        <v>1072</v>
      </c>
      <c r="N104" s="137"/>
      <c r="O104" s="137"/>
      <c r="P104" s="137">
        <v>3</v>
      </c>
      <c r="Q104" s="137"/>
      <c r="R104" s="24">
        <v>39</v>
      </c>
      <c r="S104" s="39" t="s">
        <v>1073</v>
      </c>
      <c r="T104" s="137"/>
      <c r="U104" s="137"/>
      <c r="V104" s="137">
        <v>3</v>
      </c>
      <c r="W104" s="137"/>
      <c r="X104" s="24">
        <v>43</v>
      </c>
      <c r="Y104" s="138">
        <v>0.96</v>
      </c>
      <c r="Z104" s="138"/>
      <c r="AA104" s="6"/>
      <c r="AB104" s="6"/>
      <c r="AC104" s="6"/>
      <c r="AD104" s="6"/>
      <c r="AE104" s="6"/>
      <c r="AF104" s="6"/>
      <c r="AG104" s="6"/>
      <c r="AH104" s="6"/>
      <c r="AI104" s="6"/>
    </row>
    <row r="105" spans="1:35" x14ac:dyDescent="0.3">
      <c r="A105" s="416">
        <v>100</v>
      </c>
      <c r="B105" s="77">
        <v>4563</v>
      </c>
      <c r="C105" s="125" t="s">
        <v>1056</v>
      </c>
      <c r="D105" s="101">
        <v>2015</v>
      </c>
      <c r="E105" s="20">
        <v>10</v>
      </c>
      <c r="F105" s="22" t="s">
        <v>1060</v>
      </c>
      <c r="G105" s="22"/>
      <c r="H105" s="22"/>
      <c r="I105" s="25" t="s">
        <v>1061</v>
      </c>
      <c r="J105" s="85">
        <v>2</v>
      </c>
      <c r="K105" s="85"/>
      <c r="L105" s="85"/>
      <c r="M105" s="123" t="s">
        <v>1072</v>
      </c>
      <c r="N105" s="22"/>
      <c r="O105" s="22"/>
      <c r="P105" s="22">
        <v>51.8</v>
      </c>
      <c r="Q105" s="22" t="s">
        <v>1068</v>
      </c>
      <c r="R105" s="33">
        <v>39</v>
      </c>
      <c r="S105" s="39" t="s">
        <v>1073</v>
      </c>
      <c r="T105" s="22"/>
      <c r="U105" s="22"/>
      <c r="V105" s="22">
        <v>55.2</v>
      </c>
      <c r="W105" s="22" t="s">
        <v>1069</v>
      </c>
      <c r="X105" s="33">
        <v>43</v>
      </c>
      <c r="Y105" s="39">
        <v>0.63</v>
      </c>
      <c r="Z105" s="44"/>
      <c r="AA105" s="6"/>
      <c r="AB105" s="6"/>
      <c r="AC105" s="6"/>
      <c r="AD105" s="6"/>
      <c r="AE105" s="6"/>
      <c r="AF105" s="6"/>
      <c r="AG105" s="6"/>
      <c r="AH105" s="6"/>
      <c r="AI105" s="6"/>
    </row>
    <row r="106" spans="1:35" ht="17.25" thickBot="1" x14ac:dyDescent="0.35">
      <c r="A106" s="416">
        <v>101</v>
      </c>
      <c r="B106" s="156">
        <v>4563</v>
      </c>
      <c r="C106" s="169" t="s">
        <v>1056</v>
      </c>
      <c r="D106" s="170">
        <v>2015</v>
      </c>
      <c r="E106" s="62">
        <v>10</v>
      </c>
      <c r="F106" s="65" t="s">
        <v>1732</v>
      </c>
      <c r="G106" s="65"/>
      <c r="H106" s="65"/>
      <c r="I106" s="86" t="s">
        <v>1061</v>
      </c>
      <c r="J106" s="87">
        <v>2</v>
      </c>
      <c r="K106" s="87"/>
      <c r="L106" s="87"/>
      <c r="M106" s="123" t="s">
        <v>1072</v>
      </c>
      <c r="N106" s="65"/>
      <c r="O106" s="65"/>
      <c r="P106" s="311">
        <v>62</v>
      </c>
      <c r="Q106" s="65" t="s">
        <v>1062</v>
      </c>
      <c r="R106" s="67">
        <v>39</v>
      </c>
      <c r="S106" s="39" t="s">
        <v>1073</v>
      </c>
      <c r="T106" s="65"/>
      <c r="U106" s="65"/>
      <c r="V106" s="65">
        <v>73.7</v>
      </c>
      <c r="W106" s="65" t="s">
        <v>1063</v>
      </c>
      <c r="X106" s="67">
        <v>43</v>
      </c>
      <c r="Y106" s="49">
        <v>0.59</v>
      </c>
      <c r="Z106" s="29"/>
      <c r="AA106" s="6"/>
      <c r="AB106" s="6"/>
      <c r="AC106" s="6"/>
      <c r="AD106" s="6"/>
      <c r="AE106" s="6"/>
      <c r="AF106" s="6"/>
      <c r="AG106" s="6"/>
      <c r="AH106" s="6"/>
      <c r="AI106" s="6"/>
    </row>
    <row r="107" spans="1:35" x14ac:dyDescent="0.3">
      <c r="A107" s="416">
        <v>102</v>
      </c>
      <c r="B107" s="48">
        <v>2765</v>
      </c>
      <c r="C107" s="42" t="s">
        <v>1705</v>
      </c>
      <c r="D107" s="91">
        <v>2015</v>
      </c>
      <c r="E107" s="20">
        <v>10</v>
      </c>
      <c r="F107" s="22" t="s">
        <v>1081</v>
      </c>
      <c r="G107" s="22" t="s">
        <v>1093</v>
      </c>
      <c r="H107" s="22" t="s">
        <v>1076</v>
      </c>
      <c r="I107" s="25" t="s">
        <v>1075</v>
      </c>
      <c r="J107" s="85">
        <v>1</v>
      </c>
      <c r="K107" s="85"/>
      <c r="L107" s="85"/>
      <c r="M107" s="123" t="s">
        <v>1072</v>
      </c>
      <c r="N107" s="22"/>
      <c r="O107" s="22"/>
      <c r="P107" s="22" t="s">
        <v>1048</v>
      </c>
      <c r="Q107" s="22" t="s">
        <v>1083</v>
      </c>
      <c r="R107" s="33">
        <v>33</v>
      </c>
      <c r="S107" s="39" t="s">
        <v>1074</v>
      </c>
      <c r="T107" s="22"/>
      <c r="U107" s="22"/>
      <c r="V107" s="22" t="s">
        <v>1087</v>
      </c>
      <c r="W107" s="22" t="s">
        <v>1089</v>
      </c>
      <c r="X107" s="33">
        <v>34</v>
      </c>
      <c r="Y107" s="39" t="s">
        <v>1086</v>
      </c>
      <c r="Z107" s="22"/>
      <c r="AA107" s="6"/>
      <c r="AB107" s="6"/>
      <c r="AC107" s="6"/>
      <c r="AD107" s="6"/>
      <c r="AE107" s="6"/>
      <c r="AF107" s="6"/>
      <c r="AG107" s="6"/>
      <c r="AH107" s="6"/>
      <c r="AI107" s="6"/>
    </row>
    <row r="108" spans="1:35" x14ac:dyDescent="0.3">
      <c r="A108" s="416">
        <v>103</v>
      </c>
      <c r="B108" s="48">
        <v>2765</v>
      </c>
      <c r="C108" s="42" t="s">
        <v>549</v>
      </c>
      <c r="D108" s="91">
        <v>2015</v>
      </c>
      <c r="E108" s="20">
        <v>10</v>
      </c>
      <c r="F108" s="22" t="s">
        <v>1081</v>
      </c>
      <c r="G108" s="22" t="s">
        <v>1093</v>
      </c>
      <c r="H108" s="22" t="s">
        <v>1077</v>
      </c>
      <c r="I108" s="25" t="s">
        <v>1075</v>
      </c>
      <c r="J108" s="85">
        <v>1</v>
      </c>
      <c r="K108" s="85"/>
      <c r="L108" s="85"/>
      <c r="M108" s="123" t="s">
        <v>1072</v>
      </c>
      <c r="N108" s="22"/>
      <c r="O108" s="22"/>
      <c r="P108" s="22" t="s">
        <v>1082</v>
      </c>
      <c r="Q108" s="22" t="s">
        <v>1084</v>
      </c>
      <c r="R108" s="33">
        <v>33</v>
      </c>
      <c r="S108" s="39" t="s">
        <v>1074</v>
      </c>
      <c r="T108" s="22"/>
      <c r="U108" s="22"/>
      <c r="V108" s="22" t="s">
        <v>1088</v>
      </c>
      <c r="W108" s="22" t="s">
        <v>1090</v>
      </c>
      <c r="X108" s="33">
        <v>34</v>
      </c>
      <c r="Y108" s="39">
        <v>0.31900000000000001</v>
      </c>
      <c r="Z108" s="21"/>
      <c r="AA108" s="6"/>
      <c r="AB108" s="6"/>
      <c r="AC108" s="6"/>
      <c r="AD108" s="6"/>
      <c r="AE108" s="6"/>
      <c r="AF108" s="6"/>
      <c r="AG108" s="6"/>
      <c r="AH108" s="6"/>
      <c r="AI108" s="6"/>
    </row>
    <row r="109" spans="1:35" x14ac:dyDescent="0.3">
      <c r="A109" s="416">
        <v>104</v>
      </c>
      <c r="B109" s="48">
        <v>2765</v>
      </c>
      <c r="C109" s="42" t="s">
        <v>549</v>
      </c>
      <c r="D109" s="91">
        <v>2015</v>
      </c>
      <c r="E109" s="20">
        <v>10</v>
      </c>
      <c r="F109" s="22" t="s">
        <v>1081</v>
      </c>
      <c r="G109" s="22" t="s">
        <v>1093</v>
      </c>
      <c r="H109" s="22" t="s">
        <v>1078</v>
      </c>
      <c r="I109" s="25" t="s">
        <v>1075</v>
      </c>
      <c r="J109" s="85">
        <v>1</v>
      </c>
      <c r="K109" s="85"/>
      <c r="L109" s="85"/>
      <c r="M109" s="123" t="s">
        <v>1072</v>
      </c>
      <c r="N109" s="22"/>
      <c r="O109" s="22"/>
      <c r="P109" s="22" t="s">
        <v>1082</v>
      </c>
      <c r="Q109" s="22" t="s">
        <v>1084</v>
      </c>
      <c r="R109" s="33">
        <v>33</v>
      </c>
      <c r="S109" s="39" t="s">
        <v>1074</v>
      </c>
      <c r="T109" s="22"/>
      <c r="U109" s="22"/>
      <c r="V109" s="22" t="s">
        <v>1082</v>
      </c>
      <c r="W109" s="22" t="s">
        <v>1091</v>
      </c>
      <c r="X109" s="33">
        <v>34</v>
      </c>
      <c r="Y109" s="39">
        <v>0.42599999999999999</v>
      </c>
      <c r="Z109" s="21"/>
      <c r="AA109" s="6"/>
      <c r="AB109" s="6"/>
      <c r="AC109" s="6"/>
      <c r="AD109" s="6"/>
      <c r="AE109" s="6"/>
      <c r="AF109" s="6"/>
      <c r="AG109" s="6"/>
      <c r="AH109" s="6"/>
      <c r="AI109" s="6"/>
    </row>
    <row r="110" spans="1:35" x14ac:dyDescent="0.3">
      <c r="A110" s="416">
        <v>105</v>
      </c>
      <c r="B110" s="48">
        <v>2765</v>
      </c>
      <c r="C110" s="42" t="s">
        <v>549</v>
      </c>
      <c r="D110" s="91">
        <v>2015</v>
      </c>
      <c r="E110" s="20">
        <v>10</v>
      </c>
      <c r="F110" s="22" t="s">
        <v>1081</v>
      </c>
      <c r="G110" s="22" t="s">
        <v>1093</v>
      </c>
      <c r="H110" s="22" t="s">
        <v>1079</v>
      </c>
      <c r="I110" s="25" t="s">
        <v>1075</v>
      </c>
      <c r="J110" s="85">
        <v>1</v>
      </c>
      <c r="K110" s="85"/>
      <c r="L110" s="85"/>
      <c r="M110" s="123" t="s">
        <v>1072</v>
      </c>
      <c r="N110" s="22"/>
      <c r="O110" s="22"/>
      <c r="P110" s="22" t="s">
        <v>1082</v>
      </c>
      <c r="Q110" s="22" t="s">
        <v>1085</v>
      </c>
      <c r="R110" s="33">
        <v>33</v>
      </c>
      <c r="S110" s="39" t="s">
        <v>1074</v>
      </c>
      <c r="T110" s="22"/>
      <c r="U110" s="22"/>
      <c r="V110" s="22" t="s">
        <v>1082</v>
      </c>
      <c r="W110" s="22" t="s">
        <v>1084</v>
      </c>
      <c r="X110" s="33">
        <v>34</v>
      </c>
      <c r="Y110" s="39">
        <v>0.13500000000000001</v>
      </c>
      <c r="Z110" s="21"/>
      <c r="AA110" s="6"/>
      <c r="AB110" s="6"/>
      <c r="AC110" s="6"/>
      <c r="AD110" s="6"/>
      <c r="AE110" s="6"/>
      <c r="AF110" s="6"/>
      <c r="AG110" s="6"/>
      <c r="AH110" s="6"/>
      <c r="AI110" s="6"/>
    </row>
    <row r="111" spans="1:35" x14ac:dyDescent="0.3">
      <c r="A111" s="416">
        <v>106</v>
      </c>
      <c r="B111" s="48">
        <v>2765</v>
      </c>
      <c r="C111" s="42" t="s">
        <v>549</v>
      </c>
      <c r="D111" s="91">
        <v>2015</v>
      </c>
      <c r="E111" s="20">
        <v>10</v>
      </c>
      <c r="F111" s="22" t="s">
        <v>1081</v>
      </c>
      <c r="G111" s="22" t="s">
        <v>1093</v>
      </c>
      <c r="H111" s="22" t="s">
        <v>1080</v>
      </c>
      <c r="I111" s="25" t="s">
        <v>1075</v>
      </c>
      <c r="J111" s="85">
        <v>1</v>
      </c>
      <c r="K111" s="85"/>
      <c r="L111" s="85"/>
      <c r="M111" s="123" t="s">
        <v>1072</v>
      </c>
      <c r="N111" s="22"/>
      <c r="O111" s="22"/>
      <c r="P111" s="22" t="s">
        <v>1082</v>
      </c>
      <c r="Q111" s="22" t="s">
        <v>1084</v>
      </c>
      <c r="R111" s="33">
        <v>33</v>
      </c>
      <c r="S111" s="39" t="s">
        <v>1074</v>
      </c>
      <c r="T111" s="22"/>
      <c r="U111" s="22"/>
      <c r="V111" s="22" t="s">
        <v>1082</v>
      </c>
      <c r="W111" s="22" t="s">
        <v>1092</v>
      </c>
      <c r="X111" s="33">
        <v>34</v>
      </c>
      <c r="Y111" s="39">
        <v>0.55200000000000005</v>
      </c>
      <c r="Z111" s="21"/>
      <c r="AA111" s="6"/>
      <c r="AB111" s="6"/>
      <c r="AC111" s="6"/>
      <c r="AD111" s="6"/>
      <c r="AE111" s="6"/>
      <c r="AF111" s="6"/>
      <c r="AG111" s="6"/>
      <c r="AH111" s="6"/>
      <c r="AI111" s="6"/>
    </row>
    <row r="112" spans="1:35" x14ac:dyDescent="0.3">
      <c r="A112" s="416">
        <v>107</v>
      </c>
      <c r="B112" s="48">
        <v>2765</v>
      </c>
      <c r="C112" s="42" t="s">
        <v>549</v>
      </c>
      <c r="D112" s="91">
        <v>2015</v>
      </c>
      <c r="E112" s="20">
        <v>10</v>
      </c>
      <c r="F112" s="290" t="s">
        <v>1096</v>
      </c>
      <c r="G112" s="22" t="s">
        <v>1094</v>
      </c>
      <c r="H112" s="22"/>
      <c r="I112" s="25"/>
      <c r="J112" s="85">
        <v>2</v>
      </c>
      <c r="K112" s="85"/>
      <c r="L112" s="85"/>
      <c r="M112" s="123" t="s">
        <v>1072</v>
      </c>
      <c r="N112" s="22"/>
      <c r="O112" s="22"/>
      <c r="P112" s="22" t="s">
        <v>1098</v>
      </c>
      <c r="Q112" s="22" t="s">
        <v>1100</v>
      </c>
      <c r="R112" s="33">
        <v>29</v>
      </c>
      <c r="S112" s="39" t="s">
        <v>1074</v>
      </c>
      <c r="T112" s="22"/>
      <c r="U112" s="22"/>
      <c r="V112" s="22" t="s">
        <v>1102</v>
      </c>
      <c r="W112" s="22" t="s">
        <v>1104</v>
      </c>
      <c r="X112" s="33">
        <v>31</v>
      </c>
      <c r="Y112" s="107">
        <v>0.01</v>
      </c>
      <c r="Z112" s="21"/>
      <c r="AA112" s="6"/>
      <c r="AB112" s="6"/>
      <c r="AC112" s="6"/>
      <c r="AD112" s="6"/>
      <c r="AE112" s="6"/>
      <c r="AF112" s="6"/>
      <c r="AG112" s="6"/>
      <c r="AH112" s="6"/>
      <c r="AI112" s="6"/>
    </row>
    <row r="113" spans="1:35" ht="17.25" thickBot="1" x14ac:dyDescent="0.35">
      <c r="A113" s="416">
        <v>108</v>
      </c>
      <c r="B113" s="257">
        <v>2765</v>
      </c>
      <c r="C113" s="27" t="s">
        <v>549</v>
      </c>
      <c r="D113" s="28">
        <v>2015</v>
      </c>
      <c r="E113" s="52">
        <v>10</v>
      </c>
      <c r="F113" s="282" t="s">
        <v>1097</v>
      </c>
      <c r="G113" s="29" t="s">
        <v>1095</v>
      </c>
      <c r="H113" s="29"/>
      <c r="I113" s="53"/>
      <c r="J113" s="35">
        <v>2</v>
      </c>
      <c r="K113" s="35"/>
      <c r="L113" s="35"/>
      <c r="M113" s="158" t="s">
        <v>1072</v>
      </c>
      <c r="N113" s="29"/>
      <c r="O113" s="29"/>
      <c r="P113" s="29" t="s">
        <v>1099</v>
      </c>
      <c r="Q113" s="29" t="s">
        <v>1101</v>
      </c>
      <c r="R113" s="30">
        <v>29</v>
      </c>
      <c r="S113" s="37" t="s">
        <v>1074</v>
      </c>
      <c r="T113" s="29"/>
      <c r="U113" s="29"/>
      <c r="V113" s="29" t="s">
        <v>1103</v>
      </c>
      <c r="W113" s="29" t="s">
        <v>1105</v>
      </c>
      <c r="X113" s="30">
        <v>31</v>
      </c>
      <c r="Y113" s="37">
        <v>1.9E-2</v>
      </c>
      <c r="Z113" s="29"/>
      <c r="AA113" s="6"/>
      <c r="AB113" s="6"/>
      <c r="AC113" s="6"/>
      <c r="AD113" s="6"/>
      <c r="AE113" s="6"/>
      <c r="AF113" s="6"/>
      <c r="AG113" s="6"/>
      <c r="AH113" s="6"/>
      <c r="AI113" s="6"/>
    </row>
    <row r="114" spans="1:35" x14ac:dyDescent="0.3">
      <c r="A114" s="416">
        <v>109</v>
      </c>
      <c r="B114" s="48">
        <v>4564</v>
      </c>
      <c r="C114" s="42" t="s">
        <v>1706</v>
      </c>
      <c r="D114" s="91">
        <v>2014</v>
      </c>
      <c r="E114" s="20">
        <v>10</v>
      </c>
      <c r="F114" s="22" t="s">
        <v>1129</v>
      </c>
      <c r="G114" s="22" t="s">
        <v>1052</v>
      </c>
      <c r="H114" s="22" t="s">
        <v>1108</v>
      </c>
      <c r="I114" s="25" t="s">
        <v>1075</v>
      </c>
      <c r="J114" s="229">
        <v>1</v>
      </c>
      <c r="K114" s="104"/>
      <c r="L114" s="104"/>
      <c r="M114" s="23" t="s">
        <v>1114</v>
      </c>
      <c r="N114" s="22"/>
      <c r="O114" s="22"/>
      <c r="P114" s="22" t="s">
        <v>1115</v>
      </c>
      <c r="Q114" s="22" t="s">
        <v>1118</v>
      </c>
      <c r="R114" s="33">
        <v>30</v>
      </c>
      <c r="S114" s="39" t="s">
        <v>1074</v>
      </c>
      <c r="T114" s="22"/>
      <c r="U114" s="22"/>
      <c r="V114" s="22" t="s">
        <v>1117</v>
      </c>
      <c r="W114" s="22" t="s">
        <v>1127</v>
      </c>
      <c r="X114" s="33">
        <v>30</v>
      </c>
      <c r="Y114" s="39">
        <v>0.59</v>
      </c>
      <c r="Z114" s="22"/>
      <c r="AA114" s="6"/>
      <c r="AB114" s="6"/>
      <c r="AC114" s="6"/>
      <c r="AD114" s="6"/>
      <c r="AE114" s="6"/>
      <c r="AF114" s="6"/>
      <c r="AG114" s="6"/>
      <c r="AH114" s="6"/>
      <c r="AI114" s="6"/>
    </row>
    <row r="115" spans="1:35" x14ac:dyDescent="0.3">
      <c r="A115" s="416">
        <v>110</v>
      </c>
      <c r="B115" s="48">
        <v>4564</v>
      </c>
      <c r="C115" s="42" t="s">
        <v>1107</v>
      </c>
      <c r="D115" s="91">
        <v>2014</v>
      </c>
      <c r="E115" s="20">
        <v>10</v>
      </c>
      <c r="F115" s="22" t="s">
        <v>1057</v>
      </c>
      <c r="G115" s="21"/>
      <c r="H115" s="137" t="s">
        <v>1109</v>
      </c>
      <c r="I115" s="25" t="s">
        <v>1075</v>
      </c>
      <c r="J115" s="233">
        <v>1</v>
      </c>
      <c r="K115" s="234"/>
      <c r="L115" s="234"/>
      <c r="M115" s="23" t="s">
        <v>1114</v>
      </c>
      <c r="N115" s="137"/>
      <c r="O115" s="21"/>
      <c r="P115" s="137" t="s">
        <v>1116</v>
      </c>
      <c r="Q115" s="137" t="s">
        <v>1119</v>
      </c>
      <c r="R115" s="33">
        <v>30</v>
      </c>
      <c r="S115" s="39" t="s">
        <v>1074</v>
      </c>
      <c r="T115" s="22"/>
      <c r="U115" s="22"/>
      <c r="V115" s="22" t="s">
        <v>1124</v>
      </c>
      <c r="W115" s="22" t="s">
        <v>1128</v>
      </c>
      <c r="X115" s="33">
        <v>30</v>
      </c>
      <c r="Y115" s="39">
        <v>0.75</v>
      </c>
      <c r="Z115" s="21"/>
      <c r="AA115" s="6"/>
      <c r="AB115" s="6"/>
      <c r="AC115" s="6"/>
      <c r="AD115" s="6"/>
      <c r="AE115" s="6"/>
      <c r="AF115" s="6"/>
      <c r="AG115" s="6"/>
      <c r="AH115" s="6"/>
      <c r="AI115" s="6"/>
    </row>
    <row r="116" spans="1:35" x14ac:dyDescent="0.3">
      <c r="A116" s="416">
        <v>111</v>
      </c>
      <c r="B116" s="48">
        <v>4564</v>
      </c>
      <c r="C116" s="42" t="s">
        <v>1107</v>
      </c>
      <c r="D116" s="91">
        <v>2014</v>
      </c>
      <c r="E116" s="20">
        <v>10</v>
      </c>
      <c r="F116" s="22" t="s">
        <v>1057</v>
      </c>
      <c r="G116" s="21"/>
      <c r="H116" s="137" t="s">
        <v>1110</v>
      </c>
      <c r="I116" s="25" t="s">
        <v>1075</v>
      </c>
      <c r="J116" s="233">
        <v>1</v>
      </c>
      <c r="K116" s="234"/>
      <c r="L116" s="234"/>
      <c r="M116" s="23" t="s">
        <v>1114</v>
      </c>
      <c r="N116" s="137"/>
      <c r="O116" s="21"/>
      <c r="P116" s="137" t="s">
        <v>1117</v>
      </c>
      <c r="Q116" s="137" t="s">
        <v>1120</v>
      </c>
      <c r="R116" s="33">
        <v>30</v>
      </c>
      <c r="S116" s="39" t="s">
        <v>1074</v>
      </c>
      <c r="T116" s="22"/>
      <c r="U116" s="22"/>
      <c r="V116" s="22" t="s">
        <v>1116</v>
      </c>
      <c r="W116" s="22" t="s">
        <v>1120</v>
      </c>
      <c r="X116" s="33">
        <v>30</v>
      </c>
      <c r="Y116" s="39">
        <v>0.87</v>
      </c>
      <c r="Z116" s="21"/>
      <c r="AA116" s="6"/>
      <c r="AB116" s="6"/>
      <c r="AC116" s="6"/>
      <c r="AD116" s="6"/>
      <c r="AE116" s="6"/>
      <c r="AF116" s="6"/>
      <c r="AG116" s="6"/>
      <c r="AH116" s="6"/>
      <c r="AI116" s="6"/>
    </row>
    <row r="117" spans="1:35" x14ac:dyDescent="0.3">
      <c r="A117" s="416">
        <v>112</v>
      </c>
      <c r="B117" s="48">
        <v>4564</v>
      </c>
      <c r="C117" s="42" t="s">
        <v>1107</v>
      </c>
      <c r="D117" s="91">
        <v>2014</v>
      </c>
      <c r="E117" s="20">
        <v>10</v>
      </c>
      <c r="F117" s="22" t="s">
        <v>1057</v>
      </c>
      <c r="G117" s="103"/>
      <c r="H117" s="22" t="s">
        <v>1111</v>
      </c>
      <c r="I117" s="25" t="s">
        <v>1075</v>
      </c>
      <c r="J117" s="85">
        <v>1</v>
      </c>
      <c r="K117" s="85"/>
      <c r="L117" s="85"/>
      <c r="M117" s="23" t="s">
        <v>1114</v>
      </c>
      <c r="N117" s="191"/>
      <c r="O117" s="22"/>
      <c r="P117" s="22" t="s">
        <v>1117</v>
      </c>
      <c r="Q117" s="22" t="s">
        <v>1121</v>
      </c>
      <c r="R117" s="33">
        <v>30</v>
      </c>
      <c r="S117" s="39" t="s">
        <v>1074</v>
      </c>
      <c r="T117" s="22"/>
      <c r="U117" s="22"/>
      <c r="V117" s="22" t="s">
        <v>1125</v>
      </c>
      <c r="W117" s="22" t="s">
        <v>1120</v>
      </c>
      <c r="X117" s="33">
        <v>30</v>
      </c>
      <c r="Y117" s="39">
        <v>0.54</v>
      </c>
      <c r="Z117" s="21"/>
      <c r="AA117" s="6"/>
      <c r="AB117" s="6"/>
      <c r="AC117" s="6"/>
      <c r="AD117" s="6"/>
      <c r="AE117" s="6"/>
      <c r="AF117" s="6"/>
      <c r="AG117" s="6"/>
      <c r="AH117" s="6"/>
      <c r="AI117" s="6"/>
    </row>
    <row r="118" spans="1:35" x14ac:dyDescent="0.3">
      <c r="A118" s="416">
        <v>113</v>
      </c>
      <c r="B118" s="48">
        <v>4564</v>
      </c>
      <c r="C118" s="42" t="s">
        <v>1107</v>
      </c>
      <c r="D118" s="91">
        <v>2014</v>
      </c>
      <c r="E118" s="20">
        <v>10</v>
      </c>
      <c r="F118" s="22" t="s">
        <v>1057</v>
      </c>
      <c r="G118" s="103"/>
      <c r="H118" s="137" t="s">
        <v>1112</v>
      </c>
      <c r="I118" s="25" t="s">
        <v>1075</v>
      </c>
      <c r="J118" s="85">
        <v>1</v>
      </c>
      <c r="K118" s="85"/>
      <c r="L118" s="85"/>
      <c r="M118" s="23" t="s">
        <v>1114</v>
      </c>
      <c r="N118" s="191"/>
      <c r="O118" s="22"/>
      <c r="P118" s="22" t="s">
        <v>1082</v>
      </c>
      <c r="Q118" s="22" t="s">
        <v>1122</v>
      </c>
      <c r="R118" s="33">
        <v>30</v>
      </c>
      <c r="S118" s="39" t="s">
        <v>1074</v>
      </c>
      <c r="T118" s="22"/>
      <c r="U118" s="22"/>
      <c r="V118" s="22" t="s">
        <v>1126</v>
      </c>
      <c r="W118" s="22" t="s">
        <v>1123</v>
      </c>
      <c r="X118" s="33">
        <v>30</v>
      </c>
      <c r="Y118" s="39">
        <v>0.68</v>
      </c>
      <c r="Z118" s="21"/>
      <c r="AA118" s="6"/>
      <c r="AB118" s="6"/>
      <c r="AC118" s="6"/>
      <c r="AD118" s="6"/>
      <c r="AE118" s="6"/>
      <c r="AF118" s="6"/>
      <c r="AG118" s="6"/>
      <c r="AH118" s="6"/>
      <c r="AI118" s="6"/>
    </row>
    <row r="119" spans="1:35" x14ac:dyDescent="0.3">
      <c r="A119" s="416">
        <v>114</v>
      </c>
      <c r="B119" s="48">
        <v>4564</v>
      </c>
      <c r="C119" s="42" t="s">
        <v>1107</v>
      </c>
      <c r="D119" s="91">
        <v>2014</v>
      </c>
      <c r="E119" s="20">
        <v>10</v>
      </c>
      <c r="F119" s="22" t="s">
        <v>1057</v>
      </c>
      <c r="G119" s="103"/>
      <c r="H119" s="137" t="s">
        <v>1113</v>
      </c>
      <c r="I119" s="25" t="s">
        <v>1075</v>
      </c>
      <c r="J119" s="85">
        <v>1</v>
      </c>
      <c r="K119" s="85"/>
      <c r="L119" s="85"/>
      <c r="M119" s="23" t="s">
        <v>1114</v>
      </c>
      <c r="N119" s="191"/>
      <c r="O119" s="22"/>
      <c r="P119" s="22" t="s">
        <v>1082</v>
      </c>
      <c r="Q119" s="22" t="s">
        <v>1123</v>
      </c>
      <c r="R119" s="33">
        <v>30</v>
      </c>
      <c r="S119" s="39" t="s">
        <v>1074</v>
      </c>
      <c r="T119" s="22"/>
      <c r="U119" s="22"/>
      <c r="V119" s="22" t="s">
        <v>1126</v>
      </c>
      <c r="W119" s="22" t="s">
        <v>1123</v>
      </c>
      <c r="X119" s="33">
        <v>30</v>
      </c>
      <c r="Y119" s="39">
        <v>0.93</v>
      </c>
      <c r="Z119" s="21"/>
      <c r="AA119" s="6"/>
      <c r="AB119" s="6"/>
      <c r="AC119" s="6"/>
      <c r="AD119" s="6"/>
      <c r="AE119" s="6"/>
      <c r="AF119" s="6"/>
      <c r="AG119" s="6"/>
      <c r="AH119" s="6"/>
      <c r="AI119" s="6"/>
    </row>
    <row r="120" spans="1:35" x14ac:dyDescent="0.3">
      <c r="A120" s="416">
        <v>115</v>
      </c>
      <c r="B120" s="48">
        <v>4564</v>
      </c>
      <c r="C120" s="42" t="s">
        <v>1107</v>
      </c>
      <c r="D120" s="91">
        <v>2014</v>
      </c>
      <c r="E120" s="20">
        <v>10</v>
      </c>
      <c r="F120" s="22" t="s">
        <v>1132</v>
      </c>
      <c r="G120" s="150" t="s">
        <v>1094</v>
      </c>
      <c r="H120" s="44"/>
      <c r="I120" s="25" t="s">
        <v>1075</v>
      </c>
      <c r="J120" s="5">
        <v>2</v>
      </c>
      <c r="K120" s="5"/>
      <c r="L120" s="5"/>
      <c r="M120" s="23" t="s">
        <v>1114</v>
      </c>
      <c r="N120" s="245"/>
      <c r="O120" s="44"/>
      <c r="P120" s="44" t="s">
        <v>1098</v>
      </c>
      <c r="Q120" s="44" t="s">
        <v>1133</v>
      </c>
      <c r="R120" s="70">
        <v>30</v>
      </c>
      <c r="S120" s="39" t="s">
        <v>1074</v>
      </c>
      <c r="T120" s="22"/>
      <c r="U120" s="22"/>
      <c r="V120" s="22" t="s">
        <v>1136</v>
      </c>
      <c r="W120" s="22" t="s">
        <v>1137</v>
      </c>
      <c r="X120" s="70">
        <v>30</v>
      </c>
      <c r="Y120" s="39">
        <v>0.59</v>
      </c>
      <c r="Z120" s="21"/>
      <c r="AA120" s="6"/>
      <c r="AB120" s="6"/>
      <c r="AC120" s="6"/>
      <c r="AD120" s="6"/>
      <c r="AE120" s="6"/>
      <c r="AF120" s="6"/>
      <c r="AG120" s="6"/>
      <c r="AH120" s="6"/>
      <c r="AI120" s="6"/>
    </row>
    <row r="121" spans="1:35" x14ac:dyDescent="0.3">
      <c r="A121" s="416">
        <v>116</v>
      </c>
      <c r="B121" s="48">
        <v>4564</v>
      </c>
      <c r="C121" s="42" t="s">
        <v>1107</v>
      </c>
      <c r="D121" s="91">
        <v>2014</v>
      </c>
      <c r="E121" s="20">
        <v>10</v>
      </c>
      <c r="F121" s="22" t="s">
        <v>1130</v>
      </c>
      <c r="G121" s="150" t="s">
        <v>1131</v>
      </c>
      <c r="H121" s="44"/>
      <c r="I121" s="25" t="s">
        <v>1075</v>
      </c>
      <c r="J121" s="5">
        <v>2</v>
      </c>
      <c r="K121" s="5"/>
      <c r="L121" s="5"/>
      <c r="M121" s="23" t="s">
        <v>1114</v>
      </c>
      <c r="N121" s="245"/>
      <c r="O121" s="44"/>
      <c r="P121" s="44" t="s">
        <v>1135</v>
      </c>
      <c r="Q121" s="44" t="s">
        <v>1134</v>
      </c>
      <c r="R121" s="70">
        <v>30</v>
      </c>
      <c r="S121" s="39" t="s">
        <v>1074</v>
      </c>
      <c r="T121" s="22"/>
      <c r="U121" s="22"/>
      <c r="V121" s="22" t="s">
        <v>1124</v>
      </c>
      <c r="W121" s="22" t="s">
        <v>1138</v>
      </c>
      <c r="X121" s="70">
        <v>30</v>
      </c>
      <c r="Y121" s="39">
        <v>0.15</v>
      </c>
      <c r="Z121" s="21"/>
      <c r="AA121" s="6"/>
      <c r="AB121" s="6"/>
      <c r="AC121" s="6"/>
      <c r="AD121" s="6"/>
      <c r="AE121" s="6"/>
      <c r="AF121" s="6"/>
      <c r="AG121" s="6"/>
      <c r="AH121" s="6"/>
      <c r="AI121" s="6"/>
    </row>
    <row r="122" spans="1:35" x14ac:dyDescent="0.3">
      <c r="A122" s="416">
        <v>117</v>
      </c>
      <c r="B122" s="48">
        <v>4564</v>
      </c>
      <c r="C122" s="42" t="s">
        <v>1107</v>
      </c>
      <c r="D122" s="91">
        <v>2014</v>
      </c>
      <c r="E122" s="20">
        <v>10</v>
      </c>
      <c r="F122" s="44" t="s">
        <v>1669</v>
      </c>
      <c r="G122" s="150"/>
      <c r="H122" s="44"/>
      <c r="I122" s="25" t="s">
        <v>1075</v>
      </c>
      <c r="J122" s="5">
        <v>2</v>
      </c>
      <c r="K122" s="5"/>
      <c r="L122" s="5"/>
      <c r="M122" s="23" t="s">
        <v>43</v>
      </c>
      <c r="N122" s="245"/>
      <c r="O122" s="44"/>
      <c r="P122" s="44" t="s">
        <v>1670</v>
      </c>
      <c r="Q122" s="44" t="s">
        <v>1671</v>
      </c>
      <c r="R122" s="70">
        <v>30</v>
      </c>
      <c r="S122" s="46" t="s">
        <v>59</v>
      </c>
      <c r="T122" s="44"/>
      <c r="U122" s="44"/>
      <c r="V122" s="44" t="s">
        <v>1672</v>
      </c>
      <c r="W122" s="44" t="s">
        <v>1673</v>
      </c>
      <c r="X122" s="70">
        <v>30</v>
      </c>
      <c r="Y122" s="46">
        <v>0.01</v>
      </c>
      <c r="Z122" s="137"/>
      <c r="AA122" s="6"/>
      <c r="AB122" s="6"/>
      <c r="AC122" s="6"/>
      <c r="AD122" s="6"/>
      <c r="AE122" s="6"/>
      <c r="AF122" s="6"/>
      <c r="AG122" s="6"/>
      <c r="AH122" s="6"/>
      <c r="AI122" s="6"/>
    </row>
    <row r="123" spans="1:35" ht="17.25" thickBot="1" x14ac:dyDescent="0.35">
      <c r="A123" s="416">
        <v>118</v>
      </c>
      <c r="B123" s="64">
        <v>4564</v>
      </c>
      <c r="C123" s="161" t="s">
        <v>1107</v>
      </c>
      <c r="D123" s="94">
        <v>2014</v>
      </c>
      <c r="E123" s="62">
        <v>10</v>
      </c>
      <c r="F123" s="65" t="s">
        <v>1139</v>
      </c>
      <c r="G123" s="144"/>
      <c r="H123" s="65"/>
      <c r="I123" s="86"/>
      <c r="J123" s="87">
        <v>2</v>
      </c>
      <c r="K123" s="87"/>
      <c r="L123" s="87"/>
      <c r="M123" s="66" t="s">
        <v>1114</v>
      </c>
      <c r="N123" s="303"/>
      <c r="O123" s="65"/>
      <c r="P123" s="65">
        <v>9.07</v>
      </c>
      <c r="Q123" s="65">
        <v>4.1399999999999997</v>
      </c>
      <c r="R123" s="67">
        <v>30</v>
      </c>
      <c r="S123" s="49" t="s">
        <v>1074</v>
      </c>
      <c r="T123" s="65"/>
      <c r="U123" s="65"/>
      <c r="V123" s="65">
        <v>6.87</v>
      </c>
      <c r="W123" s="65">
        <v>3.78</v>
      </c>
      <c r="X123" s="67">
        <v>30</v>
      </c>
      <c r="Y123" s="49">
        <v>3.5999999999999997E-2</v>
      </c>
      <c r="Z123" s="29"/>
      <c r="AA123" s="6"/>
      <c r="AB123" s="6"/>
      <c r="AC123" s="6"/>
      <c r="AD123" s="6"/>
      <c r="AE123" s="6"/>
      <c r="AF123" s="6"/>
      <c r="AG123" s="6"/>
      <c r="AH123" s="6"/>
      <c r="AI123" s="6"/>
    </row>
    <row r="124" spans="1:35" x14ac:dyDescent="0.3">
      <c r="A124" s="416">
        <v>119</v>
      </c>
      <c r="B124" s="48">
        <v>3045</v>
      </c>
      <c r="C124" s="42" t="s">
        <v>550</v>
      </c>
      <c r="D124" s="91">
        <v>2014</v>
      </c>
      <c r="E124" s="20">
        <v>10</v>
      </c>
      <c r="F124" s="22" t="s">
        <v>1142</v>
      </c>
      <c r="G124" s="150" t="s">
        <v>1094</v>
      </c>
      <c r="H124" s="44" t="s">
        <v>1143</v>
      </c>
      <c r="I124" s="5" t="s">
        <v>1145</v>
      </c>
      <c r="J124" s="5">
        <v>2</v>
      </c>
      <c r="K124" s="5"/>
      <c r="L124" s="5">
        <v>1</v>
      </c>
      <c r="M124" s="69" t="s">
        <v>1141</v>
      </c>
      <c r="N124" s="245"/>
      <c r="O124" s="44"/>
      <c r="P124" s="44">
        <v>61.4</v>
      </c>
      <c r="Q124" s="44">
        <v>32.200000000000003</v>
      </c>
      <c r="R124" s="70">
        <v>31</v>
      </c>
      <c r="S124" s="39" t="s">
        <v>1073</v>
      </c>
      <c r="T124" s="22"/>
      <c r="U124" s="22"/>
      <c r="V124" s="22">
        <v>49.6</v>
      </c>
      <c r="W124" s="22">
        <v>30.6</v>
      </c>
      <c r="X124" s="33">
        <v>20</v>
      </c>
      <c r="Y124" s="39" t="s">
        <v>1643</v>
      </c>
      <c r="Z124" s="22"/>
      <c r="AA124" s="6"/>
      <c r="AB124" s="6"/>
      <c r="AC124" s="6"/>
      <c r="AD124" s="6"/>
      <c r="AE124" s="6"/>
      <c r="AF124" s="6"/>
      <c r="AG124" s="6"/>
      <c r="AH124" s="6"/>
      <c r="AI124" s="6"/>
    </row>
    <row r="125" spans="1:35" x14ac:dyDescent="0.3">
      <c r="A125" s="416">
        <v>120</v>
      </c>
      <c r="B125" s="48">
        <v>3045</v>
      </c>
      <c r="C125" s="42" t="s">
        <v>550</v>
      </c>
      <c r="D125" s="91">
        <v>2014</v>
      </c>
      <c r="E125" s="20">
        <v>10</v>
      </c>
      <c r="F125" s="22" t="s">
        <v>1142</v>
      </c>
      <c r="G125" s="150" t="s">
        <v>1094</v>
      </c>
      <c r="H125" s="22" t="s">
        <v>931</v>
      </c>
      <c r="I125" s="5" t="s">
        <v>1145</v>
      </c>
      <c r="J125" s="5">
        <v>2</v>
      </c>
      <c r="K125" s="85"/>
      <c r="L125" s="85">
        <v>1</v>
      </c>
      <c r="M125" s="69" t="s">
        <v>1141</v>
      </c>
      <c r="N125" s="191"/>
      <c r="O125" s="22"/>
      <c r="P125" s="22">
        <v>22.2</v>
      </c>
      <c r="Q125" s="22">
        <v>22.8</v>
      </c>
      <c r="R125" s="70">
        <v>31</v>
      </c>
      <c r="S125" s="39" t="s">
        <v>1073</v>
      </c>
      <c r="T125" s="22"/>
      <c r="U125" s="22"/>
      <c r="V125" s="22">
        <v>17.100000000000001</v>
      </c>
      <c r="W125" s="22">
        <v>12.1</v>
      </c>
      <c r="X125" s="33">
        <v>20</v>
      </c>
      <c r="Y125" s="39" t="s">
        <v>1643</v>
      </c>
      <c r="Z125" s="21"/>
      <c r="AA125" s="6"/>
      <c r="AB125" s="6"/>
      <c r="AC125" s="6"/>
      <c r="AD125" s="6"/>
      <c r="AE125" s="6"/>
      <c r="AF125" s="6"/>
      <c r="AG125" s="6"/>
      <c r="AH125" s="6"/>
      <c r="AI125" s="6"/>
    </row>
    <row r="126" spans="1:35" x14ac:dyDescent="0.3">
      <c r="A126" s="416">
        <v>121</v>
      </c>
      <c r="B126" s="48">
        <v>3045</v>
      </c>
      <c r="C126" s="42" t="s">
        <v>3635</v>
      </c>
      <c r="D126" s="91">
        <v>2014</v>
      </c>
      <c r="E126" s="20">
        <v>10</v>
      </c>
      <c r="F126" s="22" t="s">
        <v>1142</v>
      </c>
      <c r="G126" s="150" t="s">
        <v>1094</v>
      </c>
      <c r="H126" s="22" t="s">
        <v>932</v>
      </c>
      <c r="I126" s="5" t="s">
        <v>1145</v>
      </c>
      <c r="J126" s="5">
        <v>2</v>
      </c>
      <c r="K126" s="85"/>
      <c r="L126" s="85"/>
      <c r="M126" s="69" t="s">
        <v>1141</v>
      </c>
      <c r="N126" s="22"/>
      <c r="O126" s="22"/>
      <c r="P126" s="22">
        <v>11.4</v>
      </c>
      <c r="Q126" s="22">
        <v>16.5</v>
      </c>
      <c r="R126" s="70">
        <v>31</v>
      </c>
      <c r="S126" s="39" t="s">
        <v>1073</v>
      </c>
      <c r="T126" s="22"/>
      <c r="U126" s="22"/>
      <c r="V126" s="22">
        <v>11.3</v>
      </c>
      <c r="W126" s="22">
        <v>14.7</v>
      </c>
      <c r="X126" s="33">
        <v>20</v>
      </c>
      <c r="Y126" s="39" t="s">
        <v>1644</v>
      </c>
      <c r="Z126" s="22"/>
      <c r="AA126" s="6"/>
      <c r="AB126" s="6"/>
      <c r="AC126" s="6"/>
      <c r="AD126" s="6"/>
      <c r="AE126" s="6"/>
      <c r="AF126" s="6"/>
      <c r="AG126" s="6"/>
      <c r="AH126" s="6"/>
      <c r="AI126" s="6"/>
    </row>
    <row r="127" spans="1:35" x14ac:dyDescent="0.3">
      <c r="A127" s="416">
        <v>122</v>
      </c>
      <c r="B127" s="417">
        <v>3045</v>
      </c>
      <c r="C127" s="134" t="s">
        <v>550</v>
      </c>
      <c r="D127" s="84">
        <v>2014</v>
      </c>
      <c r="E127" s="593">
        <v>10</v>
      </c>
      <c r="F127" s="521" t="s">
        <v>1142</v>
      </c>
      <c r="G127" s="524" t="s">
        <v>627</v>
      </c>
      <c r="H127" s="521" t="s">
        <v>1144</v>
      </c>
      <c r="I127" s="593" t="s">
        <v>1145</v>
      </c>
      <c r="J127" s="594">
        <v>2</v>
      </c>
      <c r="K127" s="532"/>
      <c r="L127" s="532"/>
      <c r="M127" s="595" t="s">
        <v>1141</v>
      </c>
      <c r="N127" s="521"/>
      <c r="O127" s="521"/>
      <c r="P127" s="596">
        <v>4</v>
      </c>
      <c r="Q127" s="521">
        <v>8.6</v>
      </c>
      <c r="R127" s="597">
        <v>31</v>
      </c>
      <c r="S127" s="598" t="s">
        <v>58</v>
      </c>
      <c r="T127" s="521"/>
      <c r="U127" s="521"/>
      <c r="V127" s="521">
        <v>5.8</v>
      </c>
      <c r="W127" s="521">
        <v>10.4</v>
      </c>
      <c r="X127" s="597">
        <v>20</v>
      </c>
      <c r="Y127" s="598" t="s">
        <v>1643</v>
      </c>
      <c r="Z127" s="521"/>
      <c r="AA127" s="6"/>
      <c r="AB127" s="6"/>
      <c r="AC127" s="6"/>
      <c r="AD127" s="6"/>
      <c r="AE127" s="6"/>
      <c r="AF127" s="6"/>
      <c r="AG127" s="6"/>
      <c r="AH127" s="6"/>
      <c r="AI127" s="6"/>
    </row>
    <row r="128" spans="1:35" x14ac:dyDescent="0.3">
      <c r="A128" s="416">
        <v>123</v>
      </c>
      <c r="B128" s="417">
        <v>3045</v>
      </c>
      <c r="C128" s="134" t="s">
        <v>550</v>
      </c>
      <c r="D128" s="84">
        <v>2014</v>
      </c>
      <c r="E128" s="593">
        <v>10</v>
      </c>
      <c r="F128" s="521" t="s">
        <v>1604</v>
      </c>
      <c r="G128" s="524" t="s">
        <v>627</v>
      </c>
      <c r="H128" s="521" t="s">
        <v>1605</v>
      </c>
      <c r="I128" s="593" t="s">
        <v>1145</v>
      </c>
      <c r="J128" s="594">
        <v>2</v>
      </c>
      <c r="K128" s="532"/>
      <c r="L128" s="532">
        <v>1</v>
      </c>
      <c r="M128" s="595" t="s">
        <v>1141</v>
      </c>
      <c r="N128" s="521"/>
      <c r="O128" s="521"/>
      <c r="P128" s="596">
        <v>99</v>
      </c>
      <c r="Q128" s="521">
        <v>68.400000000000006</v>
      </c>
      <c r="R128" s="597">
        <v>31</v>
      </c>
      <c r="S128" s="598" t="s">
        <v>58</v>
      </c>
      <c r="T128" s="521"/>
      <c r="U128" s="521"/>
      <c r="V128" s="521">
        <v>83.8</v>
      </c>
      <c r="W128" s="521">
        <v>47.4</v>
      </c>
      <c r="X128" s="597">
        <v>20</v>
      </c>
      <c r="Y128" s="598" t="s">
        <v>660</v>
      </c>
      <c r="Z128" s="521"/>
      <c r="AA128" s="6"/>
      <c r="AB128" s="6"/>
      <c r="AC128" s="6"/>
      <c r="AD128" s="6"/>
      <c r="AE128" s="6"/>
      <c r="AF128" s="6"/>
      <c r="AG128" s="6"/>
      <c r="AH128" s="6"/>
      <c r="AI128" s="6"/>
    </row>
    <row r="129" spans="1:35" x14ac:dyDescent="0.3">
      <c r="A129" s="416">
        <v>124</v>
      </c>
      <c r="B129" s="48">
        <v>3045</v>
      </c>
      <c r="C129" s="42" t="s">
        <v>550</v>
      </c>
      <c r="D129" s="91">
        <v>2014</v>
      </c>
      <c r="E129" s="20">
        <v>10</v>
      </c>
      <c r="F129" s="290" t="s">
        <v>1142</v>
      </c>
      <c r="G129" s="150" t="s">
        <v>1094</v>
      </c>
      <c r="H129" s="44" t="s">
        <v>1143</v>
      </c>
      <c r="I129" s="85" t="s">
        <v>1146</v>
      </c>
      <c r="J129" s="5">
        <v>2</v>
      </c>
      <c r="K129" s="85"/>
      <c r="L129" s="85">
        <v>1</v>
      </c>
      <c r="M129" s="69" t="s">
        <v>1141</v>
      </c>
      <c r="N129" s="22"/>
      <c r="O129" s="22"/>
      <c r="P129" s="22">
        <v>66.7</v>
      </c>
      <c r="Q129" s="22">
        <v>34.6</v>
      </c>
      <c r="R129" s="33">
        <v>24</v>
      </c>
      <c r="S129" s="39" t="s">
        <v>1073</v>
      </c>
      <c r="T129" s="22"/>
      <c r="U129" s="22"/>
      <c r="V129" s="22">
        <v>78.8</v>
      </c>
      <c r="W129" s="22">
        <v>57.5</v>
      </c>
      <c r="X129" s="33">
        <v>5</v>
      </c>
      <c r="Y129" s="39" t="s">
        <v>1643</v>
      </c>
      <c r="Z129" s="21"/>
      <c r="AA129" s="6"/>
      <c r="AB129" s="6"/>
      <c r="AC129" s="6"/>
      <c r="AD129" s="6"/>
      <c r="AE129" s="6"/>
      <c r="AF129" s="6"/>
      <c r="AG129" s="6"/>
      <c r="AH129" s="6"/>
      <c r="AI129" s="6"/>
    </row>
    <row r="130" spans="1:35" x14ac:dyDescent="0.3">
      <c r="A130" s="416">
        <v>125</v>
      </c>
      <c r="B130" s="48">
        <v>3045</v>
      </c>
      <c r="C130" s="42" t="s">
        <v>550</v>
      </c>
      <c r="D130" s="91">
        <v>2014</v>
      </c>
      <c r="E130" s="20">
        <v>10</v>
      </c>
      <c r="F130" s="290" t="s">
        <v>1142</v>
      </c>
      <c r="G130" s="150" t="s">
        <v>1094</v>
      </c>
      <c r="H130" s="22" t="s">
        <v>931</v>
      </c>
      <c r="I130" s="85" t="s">
        <v>1146</v>
      </c>
      <c r="J130" s="5">
        <v>2</v>
      </c>
      <c r="K130" s="85"/>
      <c r="L130" s="85">
        <v>1</v>
      </c>
      <c r="M130" s="69" t="s">
        <v>1141</v>
      </c>
      <c r="N130" s="22"/>
      <c r="O130" s="22"/>
      <c r="P130" s="22">
        <v>26.8</v>
      </c>
      <c r="Q130" s="22">
        <v>23.9</v>
      </c>
      <c r="R130" s="33">
        <v>24</v>
      </c>
      <c r="S130" s="39" t="s">
        <v>1073</v>
      </c>
      <c r="T130" s="22"/>
      <c r="U130" s="22"/>
      <c r="V130" s="22">
        <v>53.6</v>
      </c>
      <c r="W130" s="22">
        <v>43.5</v>
      </c>
      <c r="X130" s="33">
        <v>5</v>
      </c>
      <c r="Y130" s="39" t="s">
        <v>1643</v>
      </c>
      <c r="Z130" s="21"/>
      <c r="AA130" s="6"/>
      <c r="AB130" s="6"/>
      <c r="AC130" s="6"/>
      <c r="AD130" s="6"/>
      <c r="AE130" s="6"/>
      <c r="AF130" s="6"/>
      <c r="AG130" s="6"/>
      <c r="AH130" s="6"/>
      <c r="AI130" s="6"/>
    </row>
    <row r="131" spans="1:35" x14ac:dyDescent="0.3">
      <c r="A131" s="416">
        <v>126</v>
      </c>
      <c r="B131" s="48">
        <v>3045</v>
      </c>
      <c r="C131" s="42" t="s">
        <v>550</v>
      </c>
      <c r="D131" s="91">
        <v>2014</v>
      </c>
      <c r="E131" s="20">
        <v>10</v>
      </c>
      <c r="F131" s="290" t="s">
        <v>1142</v>
      </c>
      <c r="G131" s="150" t="s">
        <v>1094</v>
      </c>
      <c r="H131" s="22" t="s">
        <v>932</v>
      </c>
      <c r="I131" s="85" t="s">
        <v>1146</v>
      </c>
      <c r="J131" s="5">
        <v>2</v>
      </c>
      <c r="K131" s="85"/>
      <c r="L131" s="85"/>
      <c r="M131" s="69" t="s">
        <v>1141</v>
      </c>
      <c r="N131" s="22"/>
      <c r="O131" s="22"/>
      <c r="P131" s="22">
        <v>15.9</v>
      </c>
      <c r="Q131" s="21">
        <v>28.1</v>
      </c>
      <c r="R131" s="33">
        <v>24</v>
      </c>
      <c r="S131" s="39" t="s">
        <v>1073</v>
      </c>
      <c r="T131" s="21"/>
      <c r="U131" s="21"/>
      <c r="V131" s="21">
        <v>37.700000000000003</v>
      </c>
      <c r="W131" s="21">
        <v>30.9</v>
      </c>
      <c r="X131" s="33">
        <v>5</v>
      </c>
      <c r="Y131" s="39" t="s">
        <v>1643</v>
      </c>
      <c r="Z131" s="21"/>
      <c r="AA131" s="6"/>
      <c r="AB131" s="6"/>
      <c r="AC131" s="6"/>
      <c r="AD131" s="6"/>
      <c r="AE131" s="6"/>
      <c r="AF131" s="6"/>
      <c r="AG131" s="6"/>
      <c r="AH131" s="6"/>
      <c r="AI131" s="6"/>
    </row>
    <row r="132" spans="1:35" x14ac:dyDescent="0.3">
      <c r="A132" s="416">
        <v>127</v>
      </c>
      <c r="B132" s="48">
        <v>3045</v>
      </c>
      <c r="C132" s="42" t="s">
        <v>550</v>
      </c>
      <c r="D132" s="91">
        <v>2014</v>
      </c>
      <c r="E132" s="20">
        <v>10</v>
      </c>
      <c r="F132" s="290" t="s">
        <v>1142</v>
      </c>
      <c r="G132" s="150" t="s">
        <v>1094</v>
      </c>
      <c r="H132" s="22" t="s">
        <v>1144</v>
      </c>
      <c r="I132" s="85" t="s">
        <v>1146</v>
      </c>
      <c r="J132" s="5">
        <v>2</v>
      </c>
      <c r="K132" s="85"/>
      <c r="L132" s="85"/>
      <c r="M132" s="69" t="s">
        <v>1141</v>
      </c>
      <c r="N132" s="22"/>
      <c r="O132" s="22"/>
      <c r="P132" s="22">
        <v>11.2</v>
      </c>
      <c r="Q132" s="22">
        <v>27.2</v>
      </c>
      <c r="R132" s="33">
        <v>24</v>
      </c>
      <c r="S132" s="39" t="s">
        <v>1073</v>
      </c>
      <c r="T132" s="22"/>
      <c r="U132" s="22"/>
      <c r="V132" s="22">
        <v>26.6</v>
      </c>
      <c r="W132" s="22">
        <v>34.9</v>
      </c>
      <c r="X132" s="33">
        <v>5</v>
      </c>
      <c r="Y132" s="39" t="s">
        <v>1643</v>
      </c>
      <c r="Z132" s="21"/>
      <c r="AA132" s="6"/>
      <c r="AB132" s="6"/>
      <c r="AC132" s="6"/>
      <c r="AD132" s="6"/>
      <c r="AE132" s="6"/>
      <c r="AF132" s="6"/>
      <c r="AG132" s="6"/>
      <c r="AH132" s="6"/>
      <c r="AI132" s="6"/>
    </row>
    <row r="133" spans="1:35" ht="17.25" thickBot="1" x14ac:dyDescent="0.35">
      <c r="A133" s="416">
        <v>128</v>
      </c>
      <c r="B133" s="64">
        <v>3045</v>
      </c>
      <c r="C133" s="161" t="s">
        <v>550</v>
      </c>
      <c r="D133" s="94">
        <v>2014</v>
      </c>
      <c r="E133" s="62">
        <v>10</v>
      </c>
      <c r="F133" s="282" t="s">
        <v>1604</v>
      </c>
      <c r="G133" s="144" t="s">
        <v>1094</v>
      </c>
      <c r="H133" s="522" t="s">
        <v>1605</v>
      </c>
      <c r="I133" s="87" t="s">
        <v>1146</v>
      </c>
      <c r="J133" s="87">
        <v>2</v>
      </c>
      <c r="K133" s="87"/>
      <c r="L133" s="87">
        <v>1</v>
      </c>
      <c r="M133" s="66" t="s">
        <v>1141</v>
      </c>
      <c r="N133" s="65"/>
      <c r="O133" s="65"/>
      <c r="P133" s="65">
        <v>120.7</v>
      </c>
      <c r="Q133" s="65">
        <v>99.9</v>
      </c>
      <c r="R133" s="67">
        <v>24</v>
      </c>
      <c r="S133" s="49" t="s">
        <v>1073</v>
      </c>
      <c r="T133" s="65"/>
      <c r="U133" s="65"/>
      <c r="V133" s="65">
        <v>196.6</v>
      </c>
      <c r="W133" s="65">
        <v>123</v>
      </c>
      <c r="X133" s="67">
        <v>5</v>
      </c>
      <c r="Y133" s="49" t="s">
        <v>1643</v>
      </c>
      <c r="Z133" s="29"/>
      <c r="AA133" s="6"/>
      <c r="AB133" s="6"/>
      <c r="AC133" s="6"/>
      <c r="AD133" s="6"/>
      <c r="AE133" s="6"/>
      <c r="AF133" s="6"/>
      <c r="AG133" s="6"/>
      <c r="AH133" s="6"/>
      <c r="AI133" s="6"/>
    </row>
    <row r="134" spans="1:35" x14ac:dyDescent="0.3">
      <c r="A134" s="416">
        <v>129</v>
      </c>
      <c r="B134" s="48">
        <v>820</v>
      </c>
      <c r="C134" s="42" t="s">
        <v>552</v>
      </c>
      <c r="D134" s="91">
        <v>2014</v>
      </c>
      <c r="E134" s="20">
        <v>10</v>
      </c>
      <c r="F134" s="22" t="s">
        <v>1164</v>
      </c>
      <c r="G134" s="22"/>
      <c r="H134" s="22" t="s">
        <v>1165</v>
      </c>
      <c r="I134" s="25"/>
      <c r="J134" s="104">
        <v>2</v>
      </c>
      <c r="K134" s="104"/>
      <c r="L134" s="104"/>
      <c r="M134" s="23" t="s">
        <v>19</v>
      </c>
      <c r="N134" s="22"/>
      <c r="O134" s="22"/>
      <c r="P134" s="22">
        <v>19.600000000000001</v>
      </c>
      <c r="Q134" s="22">
        <v>9</v>
      </c>
      <c r="R134" s="33">
        <v>33</v>
      </c>
      <c r="S134" s="46" t="s">
        <v>58</v>
      </c>
      <c r="T134" s="22"/>
      <c r="U134" s="22"/>
      <c r="V134" s="22">
        <v>23.8</v>
      </c>
      <c r="W134" s="22">
        <v>10.199999999999999</v>
      </c>
      <c r="X134" s="33">
        <v>34</v>
      </c>
      <c r="Y134" s="39">
        <v>7.8E-2</v>
      </c>
      <c r="Z134" s="22"/>
      <c r="AA134" s="6"/>
      <c r="AB134" s="6"/>
      <c r="AC134" s="6"/>
      <c r="AD134" s="6"/>
      <c r="AE134" s="6"/>
      <c r="AF134" s="6"/>
      <c r="AG134" s="6"/>
      <c r="AH134" s="6"/>
      <c r="AI134" s="6"/>
    </row>
    <row r="135" spans="1:35" x14ac:dyDescent="0.3">
      <c r="A135" s="416">
        <v>130</v>
      </c>
      <c r="B135" s="48">
        <v>820</v>
      </c>
      <c r="C135" s="42" t="s">
        <v>552</v>
      </c>
      <c r="D135" s="91">
        <v>2014</v>
      </c>
      <c r="E135" s="20">
        <v>10</v>
      </c>
      <c r="F135" s="22" t="s">
        <v>1164</v>
      </c>
      <c r="G135" s="137"/>
      <c r="H135" s="21" t="s">
        <v>1166</v>
      </c>
      <c r="I135" s="25"/>
      <c r="J135" s="234">
        <v>2</v>
      </c>
      <c r="K135" s="246"/>
      <c r="L135" s="246"/>
      <c r="M135" s="23" t="s">
        <v>19</v>
      </c>
      <c r="N135" s="137"/>
      <c r="O135" s="137"/>
      <c r="P135" s="21">
        <v>8</v>
      </c>
      <c r="Q135" s="21">
        <v>5.6</v>
      </c>
      <c r="R135" s="33">
        <v>33</v>
      </c>
      <c r="S135" s="46" t="s">
        <v>58</v>
      </c>
      <c r="T135" s="137"/>
      <c r="U135" s="137"/>
      <c r="V135" s="21">
        <v>6.7</v>
      </c>
      <c r="W135" s="21">
        <v>5.7</v>
      </c>
      <c r="X135" s="33">
        <v>34</v>
      </c>
      <c r="Y135" s="39">
        <v>0.33</v>
      </c>
      <c r="Z135" s="21"/>
      <c r="AA135" s="6"/>
      <c r="AB135" s="6"/>
      <c r="AC135" s="6"/>
      <c r="AD135" s="6"/>
      <c r="AE135" s="6"/>
      <c r="AF135" s="6"/>
      <c r="AG135" s="6"/>
      <c r="AH135" s="6"/>
      <c r="AI135" s="6"/>
    </row>
    <row r="136" spans="1:35" x14ac:dyDescent="0.3">
      <c r="A136" s="416">
        <v>131</v>
      </c>
      <c r="B136" s="48">
        <v>820</v>
      </c>
      <c r="C136" s="42" t="s">
        <v>552</v>
      </c>
      <c r="D136" s="91">
        <v>2014</v>
      </c>
      <c r="E136" s="20">
        <v>10</v>
      </c>
      <c r="F136" s="22" t="s">
        <v>1164</v>
      </c>
      <c r="G136" s="137"/>
      <c r="H136" s="22" t="s">
        <v>1167</v>
      </c>
      <c r="I136" s="25"/>
      <c r="J136" s="234">
        <v>2</v>
      </c>
      <c r="K136" s="246"/>
      <c r="L136" s="246"/>
      <c r="M136" s="23" t="s">
        <v>19</v>
      </c>
      <c r="N136" s="137"/>
      <c r="O136" s="137"/>
      <c r="P136" s="21">
        <v>9</v>
      </c>
      <c r="Q136" s="21">
        <v>6.9</v>
      </c>
      <c r="R136" s="33">
        <v>33</v>
      </c>
      <c r="S136" s="46" t="s">
        <v>58</v>
      </c>
      <c r="T136" s="137"/>
      <c r="U136" s="137"/>
      <c r="V136" s="21">
        <v>12.9</v>
      </c>
      <c r="W136" s="21">
        <v>9.3000000000000007</v>
      </c>
      <c r="X136" s="33">
        <v>34</v>
      </c>
      <c r="Y136" s="39">
        <v>5.8000000000000003E-2</v>
      </c>
      <c r="Z136" s="21"/>
      <c r="AA136" s="6"/>
      <c r="AB136" s="6"/>
      <c r="AC136" s="6"/>
      <c r="AD136" s="6"/>
      <c r="AE136" s="6"/>
      <c r="AF136" s="6"/>
      <c r="AG136" s="6"/>
      <c r="AH136" s="6"/>
      <c r="AI136" s="6"/>
    </row>
    <row r="137" spans="1:35" x14ac:dyDescent="0.3">
      <c r="A137" s="416">
        <v>132</v>
      </c>
      <c r="B137" s="48">
        <v>820</v>
      </c>
      <c r="C137" s="42" t="s">
        <v>552</v>
      </c>
      <c r="D137" s="91">
        <v>2014</v>
      </c>
      <c r="E137" s="20">
        <v>10</v>
      </c>
      <c r="F137" s="22" t="s">
        <v>1164</v>
      </c>
      <c r="G137" s="137"/>
      <c r="H137" s="22" t="s">
        <v>1168</v>
      </c>
      <c r="I137" s="25"/>
      <c r="J137" s="234">
        <v>2</v>
      </c>
      <c r="K137" s="246"/>
      <c r="L137" s="246"/>
      <c r="M137" s="23" t="s">
        <v>19</v>
      </c>
      <c r="N137" s="137"/>
      <c r="O137" s="137"/>
      <c r="P137" s="21">
        <v>10.9</v>
      </c>
      <c r="Q137" s="21">
        <v>8.5</v>
      </c>
      <c r="R137" s="33">
        <v>33</v>
      </c>
      <c r="S137" s="46" t="s">
        <v>58</v>
      </c>
      <c r="T137" s="137"/>
      <c r="U137" s="137"/>
      <c r="V137" s="21">
        <v>14.4</v>
      </c>
      <c r="W137" s="21">
        <v>13.6</v>
      </c>
      <c r="X137" s="33">
        <v>34</v>
      </c>
      <c r="Y137" s="39">
        <v>0.21</v>
      </c>
      <c r="Z137" s="21"/>
      <c r="AA137" s="6"/>
      <c r="AB137" s="6"/>
      <c r="AC137" s="6"/>
      <c r="AD137" s="6"/>
      <c r="AE137" s="6"/>
      <c r="AF137" s="6"/>
      <c r="AG137" s="6"/>
      <c r="AH137" s="6"/>
      <c r="AI137" s="6"/>
    </row>
    <row r="138" spans="1:35" x14ac:dyDescent="0.3">
      <c r="A138" s="416">
        <v>133</v>
      </c>
      <c r="B138" s="48">
        <v>820</v>
      </c>
      <c r="C138" s="42" t="s">
        <v>552</v>
      </c>
      <c r="D138" s="91">
        <v>2014</v>
      </c>
      <c r="E138" s="20">
        <v>10</v>
      </c>
      <c r="F138" s="22" t="s">
        <v>1164</v>
      </c>
      <c r="G138" s="137"/>
      <c r="H138" s="22" t="s">
        <v>1169</v>
      </c>
      <c r="I138" s="25"/>
      <c r="J138" s="234">
        <v>2</v>
      </c>
      <c r="K138" s="246"/>
      <c r="L138" s="246"/>
      <c r="M138" s="23" t="s">
        <v>19</v>
      </c>
      <c r="N138" s="137"/>
      <c r="O138" s="137"/>
      <c r="P138" s="21">
        <v>47.5</v>
      </c>
      <c r="Q138" s="21">
        <v>20.9</v>
      </c>
      <c r="R138" s="33">
        <v>33</v>
      </c>
      <c r="S138" s="46" t="s">
        <v>58</v>
      </c>
      <c r="T138" s="137"/>
      <c r="U138" s="137"/>
      <c r="V138" s="21">
        <v>57.8</v>
      </c>
      <c r="W138" s="21">
        <v>29.4</v>
      </c>
      <c r="X138" s="33">
        <v>34</v>
      </c>
      <c r="Y138" s="320">
        <v>0.1</v>
      </c>
      <c r="Z138" s="21"/>
      <c r="AA138" s="6"/>
      <c r="AB138" s="6"/>
      <c r="AC138" s="6"/>
      <c r="AD138" s="6"/>
      <c r="AE138" s="6"/>
      <c r="AF138" s="6"/>
      <c r="AG138" s="6"/>
      <c r="AH138" s="6"/>
      <c r="AI138" s="6"/>
    </row>
    <row r="139" spans="1:35" x14ac:dyDescent="0.3">
      <c r="A139" s="416">
        <v>134</v>
      </c>
      <c r="B139" s="48">
        <v>820</v>
      </c>
      <c r="C139" s="42" t="s">
        <v>1707</v>
      </c>
      <c r="D139" s="91">
        <v>2014</v>
      </c>
      <c r="E139" s="20">
        <v>10</v>
      </c>
      <c r="F139" s="290" t="s">
        <v>717</v>
      </c>
      <c r="G139" s="22"/>
      <c r="H139" s="22" t="s">
        <v>1165</v>
      </c>
      <c r="I139" s="25"/>
      <c r="J139" s="85">
        <v>1</v>
      </c>
      <c r="K139" s="85"/>
      <c r="L139" s="85"/>
      <c r="M139" s="23" t="s">
        <v>19</v>
      </c>
      <c r="N139" s="22"/>
      <c r="O139" s="22"/>
      <c r="P139" s="22" t="s">
        <v>1174</v>
      </c>
      <c r="Q139" s="22" t="s">
        <v>1174</v>
      </c>
      <c r="R139" s="33">
        <v>33</v>
      </c>
      <c r="S139" s="46" t="s">
        <v>58</v>
      </c>
      <c r="T139" s="22"/>
      <c r="U139" s="22"/>
      <c r="V139" s="22" t="s">
        <v>1174</v>
      </c>
      <c r="W139" s="22" t="s">
        <v>1174</v>
      </c>
      <c r="X139" s="33">
        <v>34</v>
      </c>
      <c r="Y139" s="39" t="s">
        <v>1172</v>
      </c>
      <c r="Z139" s="21" t="s">
        <v>1173</v>
      </c>
      <c r="AA139" s="6"/>
      <c r="AB139" s="6"/>
      <c r="AC139" s="6"/>
      <c r="AD139" s="6"/>
      <c r="AE139" s="6"/>
      <c r="AF139" s="6"/>
      <c r="AG139" s="6"/>
      <c r="AH139" s="6"/>
      <c r="AI139" s="6"/>
    </row>
    <row r="140" spans="1:35" x14ac:dyDescent="0.3">
      <c r="A140" s="416">
        <v>135</v>
      </c>
      <c r="B140" s="48">
        <v>820</v>
      </c>
      <c r="C140" s="42" t="s">
        <v>552</v>
      </c>
      <c r="D140" s="91">
        <v>2014</v>
      </c>
      <c r="E140" s="102">
        <v>10</v>
      </c>
      <c r="F140" s="290" t="s">
        <v>1170</v>
      </c>
      <c r="G140" s="22"/>
      <c r="H140" s="21" t="s">
        <v>1166</v>
      </c>
      <c r="I140" s="25"/>
      <c r="J140" s="85">
        <v>1</v>
      </c>
      <c r="K140" s="85"/>
      <c r="L140" s="85"/>
      <c r="M140" s="23" t="s">
        <v>19</v>
      </c>
      <c r="N140" s="22"/>
      <c r="O140" s="22"/>
      <c r="P140" s="22" t="s">
        <v>1174</v>
      </c>
      <c r="Q140" s="22" t="s">
        <v>1174</v>
      </c>
      <c r="R140" s="33">
        <v>33</v>
      </c>
      <c r="S140" s="46" t="s">
        <v>58</v>
      </c>
      <c r="T140" s="22"/>
      <c r="U140" s="22"/>
      <c r="V140" s="22" t="s">
        <v>1174</v>
      </c>
      <c r="W140" s="22" t="s">
        <v>1174</v>
      </c>
      <c r="X140" s="33">
        <v>34</v>
      </c>
      <c r="Y140" s="39" t="s">
        <v>1172</v>
      </c>
      <c r="Z140" s="21" t="s">
        <v>1173</v>
      </c>
      <c r="AA140" s="6"/>
      <c r="AB140" s="6"/>
      <c r="AC140" s="6"/>
      <c r="AD140" s="6"/>
      <c r="AE140" s="6"/>
      <c r="AF140" s="6"/>
      <c r="AG140" s="6"/>
      <c r="AH140" s="6"/>
      <c r="AI140" s="6"/>
    </row>
    <row r="141" spans="1:35" x14ac:dyDescent="0.3">
      <c r="A141" s="416">
        <v>136</v>
      </c>
      <c r="B141" s="48">
        <v>820</v>
      </c>
      <c r="C141" s="42" t="s">
        <v>552</v>
      </c>
      <c r="D141" s="91">
        <v>2014</v>
      </c>
      <c r="E141" s="102">
        <v>10</v>
      </c>
      <c r="F141" s="290" t="s">
        <v>1170</v>
      </c>
      <c r="G141" s="22"/>
      <c r="H141" s="22" t="s">
        <v>1167</v>
      </c>
      <c r="I141" s="25"/>
      <c r="J141" s="85">
        <v>1</v>
      </c>
      <c r="K141" s="85"/>
      <c r="L141" s="85"/>
      <c r="M141" s="23" t="s">
        <v>19</v>
      </c>
      <c r="N141" s="22"/>
      <c r="O141" s="22"/>
      <c r="P141" s="22" t="s">
        <v>1174</v>
      </c>
      <c r="Q141" s="22" t="s">
        <v>1174</v>
      </c>
      <c r="R141" s="33">
        <v>33</v>
      </c>
      <c r="S141" s="46" t="s">
        <v>58</v>
      </c>
      <c r="T141" s="22"/>
      <c r="U141" s="22"/>
      <c r="V141" s="22" t="s">
        <v>1174</v>
      </c>
      <c r="W141" s="22" t="s">
        <v>1174</v>
      </c>
      <c r="X141" s="33">
        <v>34</v>
      </c>
      <c r="Y141" s="39" t="s">
        <v>1172</v>
      </c>
      <c r="Z141" s="21"/>
      <c r="AA141" s="6"/>
      <c r="AB141" s="6"/>
      <c r="AC141" s="6"/>
      <c r="AD141" s="6"/>
      <c r="AE141" s="6"/>
      <c r="AF141" s="6"/>
      <c r="AG141" s="6"/>
      <c r="AH141" s="6"/>
      <c r="AI141" s="6"/>
    </row>
    <row r="142" spans="1:35" x14ac:dyDescent="0.3">
      <c r="A142" s="416">
        <v>137</v>
      </c>
      <c r="B142" s="48">
        <v>820</v>
      </c>
      <c r="C142" s="42" t="s">
        <v>552</v>
      </c>
      <c r="D142" s="91">
        <v>2014</v>
      </c>
      <c r="E142" s="102">
        <v>10</v>
      </c>
      <c r="F142" s="290" t="s">
        <v>1170</v>
      </c>
      <c r="G142" s="22"/>
      <c r="H142" s="22" t="s">
        <v>1168</v>
      </c>
      <c r="I142" s="25"/>
      <c r="J142" s="85">
        <v>1</v>
      </c>
      <c r="K142" s="85"/>
      <c r="L142" s="85"/>
      <c r="M142" s="23" t="s">
        <v>19</v>
      </c>
      <c r="N142" s="22"/>
      <c r="O142" s="22"/>
      <c r="P142" s="22" t="s">
        <v>1174</v>
      </c>
      <c r="Q142" s="22" t="s">
        <v>1174</v>
      </c>
      <c r="R142" s="33">
        <v>33</v>
      </c>
      <c r="S142" s="46" t="s">
        <v>58</v>
      </c>
      <c r="T142" s="22"/>
      <c r="U142" s="22"/>
      <c r="V142" s="22" t="s">
        <v>1174</v>
      </c>
      <c r="W142" s="22" t="s">
        <v>1174</v>
      </c>
      <c r="X142" s="33">
        <v>34</v>
      </c>
      <c r="Y142" s="39" t="s">
        <v>1172</v>
      </c>
      <c r="Z142" s="21" t="s">
        <v>1173</v>
      </c>
      <c r="AA142" s="19"/>
      <c r="AB142" s="19"/>
      <c r="AC142" s="19"/>
      <c r="AE142" s="19"/>
      <c r="AF142" s="119"/>
      <c r="AG142" s="19"/>
      <c r="AH142" s="119"/>
      <c r="AI142" s="19"/>
    </row>
    <row r="143" spans="1:35" x14ac:dyDescent="0.3">
      <c r="A143" s="416">
        <v>138</v>
      </c>
      <c r="B143" s="48">
        <v>820</v>
      </c>
      <c r="C143" s="42" t="s">
        <v>552</v>
      </c>
      <c r="D143" s="91">
        <v>2014</v>
      </c>
      <c r="E143" s="102">
        <v>10</v>
      </c>
      <c r="F143" s="290" t="s">
        <v>1170</v>
      </c>
      <c r="G143" s="22"/>
      <c r="H143" s="22" t="s">
        <v>1169</v>
      </c>
      <c r="I143" s="25"/>
      <c r="J143" s="85">
        <v>1</v>
      </c>
      <c r="K143" s="85"/>
      <c r="L143" s="85"/>
      <c r="M143" s="23" t="s">
        <v>19</v>
      </c>
      <c r="N143" s="22"/>
      <c r="O143" s="22"/>
      <c r="P143" s="22" t="s">
        <v>1174</v>
      </c>
      <c r="Q143" s="22" t="s">
        <v>1174</v>
      </c>
      <c r="R143" s="33">
        <v>33</v>
      </c>
      <c r="S143" s="46" t="s">
        <v>58</v>
      </c>
      <c r="T143" s="22"/>
      <c r="U143" s="22"/>
      <c r="V143" s="22" t="s">
        <v>1174</v>
      </c>
      <c r="W143" s="22" t="s">
        <v>1174</v>
      </c>
      <c r="X143" s="33">
        <v>34</v>
      </c>
      <c r="Y143" s="39" t="s">
        <v>1172</v>
      </c>
      <c r="Z143" s="21" t="s">
        <v>1173</v>
      </c>
      <c r="AA143" s="19"/>
      <c r="AB143" s="19"/>
      <c r="AC143" s="19"/>
      <c r="AE143" s="19"/>
      <c r="AF143" s="119"/>
      <c r="AG143" s="19"/>
      <c r="AH143" s="97"/>
      <c r="AI143" s="19"/>
    </row>
    <row r="144" spans="1:35" x14ac:dyDescent="0.3">
      <c r="A144" s="416">
        <v>139</v>
      </c>
      <c r="B144" s="48">
        <v>820</v>
      </c>
      <c r="C144" s="42" t="s">
        <v>552</v>
      </c>
      <c r="D144" s="91">
        <v>2014</v>
      </c>
      <c r="E144" s="20">
        <v>10</v>
      </c>
      <c r="F144" s="22" t="s">
        <v>1171</v>
      </c>
      <c r="G144" s="22"/>
      <c r="H144" s="22" t="s">
        <v>1165</v>
      </c>
      <c r="I144" s="25"/>
      <c r="J144" s="85">
        <v>1</v>
      </c>
      <c r="K144" s="85"/>
      <c r="L144" s="85"/>
      <c r="M144" s="23" t="s">
        <v>19</v>
      </c>
      <c r="N144" s="22"/>
      <c r="O144" s="22"/>
      <c r="P144" s="22" t="s">
        <v>1174</v>
      </c>
      <c r="Q144" s="22" t="s">
        <v>1174</v>
      </c>
      <c r="R144" s="33">
        <v>33</v>
      </c>
      <c r="S144" s="46" t="s">
        <v>58</v>
      </c>
      <c r="T144" s="22"/>
      <c r="U144" s="22"/>
      <c r="V144" s="22" t="s">
        <v>1174</v>
      </c>
      <c r="W144" s="22" t="s">
        <v>1174</v>
      </c>
      <c r="X144" s="33">
        <v>34</v>
      </c>
      <c r="Y144" s="39" t="s">
        <v>1172</v>
      </c>
      <c r="Z144" s="21" t="s">
        <v>1173</v>
      </c>
      <c r="AA144" s="19"/>
      <c r="AB144" s="19"/>
      <c r="AC144" s="19"/>
      <c r="AD144" s="19"/>
      <c r="AE144" s="19"/>
      <c r="AF144" s="19"/>
      <c r="AG144" s="19"/>
      <c r="AH144" s="97"/>
      <c r="AI144" s="19"/>
    </row>
    <row r="145" spans="1:37" x14ac:dyDescent="0.3">
      <c r="A145" s="416">
        <v>140</v>
      </c>
      <c r="B145" s="48">
        <v>820</v>
      </c>
      <c r="C145" s="42" t="s">
        <v>552</v>
      </c>
      <c r="D145" s="91">
        <v>2014</v>
      </c>
      <c r="E145" s="20">
        <v>10</v>
      </c>
      <c r="F145" s="22" t="s">
        <v>1171</v>
      </c>
      <c r="G145" s="22"/>
      <c r="H145" s="21" t="s">
        <v>1166</v>
      </c>
      <c r="I145" s="25"/>
      <c r="J145" s="85">
        <v>1</v>
      </c>
      <c r="K145" s="85"/>
      <c r="L145" s="85"/>
      <c r="M145" s="23" t="s">
        <v>19</v>
      </c>
      <c r="N145" s="22"/>
      <c r="O145" s="22"/>
      <c r="P145" s="22" t="s">
        <v>1174</v>
      </c>
      <c r="Q145" s="22" t="s">
        <v>1174</v>
      </c>
      <c r="R145" s="33">
        <v>33</v>
      </c>
      <c r="S145" s="46" t="s">
        <v>58</v>
      </c>
      <c r="T145" s="22"/>
      <c r="U145" s="22"/>
      <c r="V145" s="22" t="s">
        <v>1174</v>
      </c>
      <c r="W145" s="22" t="s">
        <v>1174</v>
      </c>
      <c r="X145" s="33">
        <v>34</v>
      </c>
      <c r="Y145" s="39" t="s">
        <v>1172</v>
      </c>
      <c r="Z145" s="21" t="s">
        <v>1173</v>
      </c>
      <c r="AA145" s="19"/>
      <c r="AB145" s="19"/>
      <c r="AC145" s="19"/>
      <c r="AD145" s="19"/>
      <c r="AE145" s="19"/>
      <c r="AF145" s="19"/>
      <c r="AG145" s="19"/>
      <c r="AH145" s="97"/>
      <c r="AI145" s="19"/>
    </row>
    <row r="146" spans="1:37" x14ac:dyDescent="0.3">
      <c r="A146" s="416">
        <v>141</v>
      </c>
      <c r="B146" s="48">
        <v>820</v>
      </c>
      <c r="C146" s="42" t="s">
        <v>552</v>
      </c>
      <c r="D146" s="91">
        <v>2014</v>
      </c>
      <c r="E146" s="20">
        <v>10</v>
      </c>
      <c r="F146" s="22" t="s">
        <v>1171</v>
      </c>
      <c r="G146" s="22"/>
      <c r="H146" s="22" t="s">
        <v>1167</v>
      </c>
      <c r="I146" s="25"/>
      <c r="J146" s="85">
        <v>1</v>
      </c>
      <c r="K146" s="85"/>
      <c r="L146" s="85"/>
      <c r="M146" s="23" t="s">
        <v>19</v>
      </c>
      <c r="N146" s="22"/>
      <c r="O146" s="22"/>
      <c r="P146" s="22" t="s">
        <v>1174</v>
      </c>
      <c r="Q146" s="22" t="s">
        <v>1174</v>
      </c>
      <c r="R146" s="33">
        <v>33</v>
      </c>
      <c r="S146" s="46" t="s">
        <v>58</v>
      </c>
      <c r="T146" s="22"/>
      <c r="U146" s="22"/>
      <c r="V146" s="22" t="s">
        <v>1174</v>
      </c>
      <c r="W146" s="22" t="s">
        <v>1174</v>
      </c>
      <c r="X146" s="33">
        <v>34</v>
      </c>
      <c r="Y146" s="39" t="s">
        <v>1172</v>
      </c>
      <c r="Z146" s="21" t="s">
        <v>1173</v>
      </c>
      <c r="AA146" s="19"/>
      <c r="AB146" s="19"/>
      <c r="AC146" s="19"/>
      <c r="AD146" s="19"/>
      <c r="AE146" s="19"/>
      <c r="AF146" s="19"/>
      <c r="AG146" s="19"/>
      <c r="AH146" s="97"/>
      <c r="AI146" s="19"/>
    </row>
    <row r="147" spans="1:37" x14ac:dyDescent="0.3">
      <c r="A147" s="416">
        <v>142</v>
      </c>
      <c r="B147" s="48">
        <v>820</v>
      </c>
      <c r="C147" s="42" t="s">
        <v>552</v>
      </c>
      <c r="D147" s="91">
        <v>2014</v>
      </c>
      <c r="E147" s="20">
        <v>10</v>
      </c>
      <c r="F147" s="22" t="s">
        <v>1171</v>
      </c>
      <c r="G147" s="22"/>
      <c r="H147" s="22" t="s">
        <v>1168</v>
      </c>
      <c r="I147" s="25"/>
      <c r="J147" s="85">
        <v>1</v>
      </c>
      <c r="K147" s="85"/>
      <c r="L147" s="85"/>
      <c r="M147" s="23" t="s">
        <v>19</v>
      </c>
      <c r="N147" s="22"/>
      <c r="O147" s="22"/>
      <c r="P147" s="22" t="s">
        <v>1174</v>
      </c>
      <c r="Q147" s="22" t="s">
        <v>1174</v>
      </c>
      <c r="R147" s="33">
        <v>33</v>
      </c>
      <c r="S147" s="46" t="s">
        <v>58</v>
      </c>
      <c r="T147" s="22"/>
      <c r="U147" s="22"/>
      <c r="V147" s="22" t="s">
        <v>1174</v>
      </c>
      <c r="W147" s="22" t="s">
        <v>1174</v>
      </c>
      <c r="X147" s="33">
        <v>34</v>
      </c>
      <c r="Y147" s="39" t="s">
        <v>1172</v>
      </c>
      <c r="Z147" s="21" t="s">
        <v>1173</v>
      </c>
      <c r="AA147" s="19"/>
      <c r="AB147" s="19"/>
      <c r="AC147" s="19"/>
      <c r="AD147" s="19"/>
      <c r="AE147" s="19"/>
      <c r="AF147" s="19"/>
      <c r="AG147" s="19"/>
      <c r="AH147" s="97"/>
      <c r="AI147" s="19"/>
    </row>
    <row r="148" spans="1:37" ht="17.25" thickBot="1" x14ac:dyDescent="0.35">
      <c r="A148" s="416">
        <v>143</v>
      </c>
      <c r="B148" s="64">
        <v>820</v>
      </c>
      <c r="C148" s="161" t="s">
        <v>552</v>
      </c>
      <c r="D148" s="94">
        <v>2014</v>
      </c>
      <c r="E148" s="62">
        <v>10</v>
      </c>
      <c r="F148" s="65" t="s">
        <v>1171</v>
      </c>
      <c r="G148" s="65"/>
      <c r="H148" s="65" t="s">
        <v>1169</v>
      </c>
      <c r="I148" s="86"/>
      <c r="J148" s="87">
        <v>1</v>
      </c>
      <c r="K148" s="87"/>
      <c r="L148" s="87"/>
      <c r="M148" s="66" t="s">
        <v>19</v>
      </c>
      <c r="N148" s="65"/>
      <c r="O148" s="65"/>
      <c r="P148" s="65" t="s">
        <v>1174</v>
      </c>
      <c r="Q148" s="65" t="s">
        <v>1174</v>
      </c>
      <c r="R148" s="67">
        <v>33</v>
      </c>
      <c r="S148" s="49" t="s">
        <v>58</v>
      </c>
      <c r="T148" s="65"/>
      <c r="U148" s="65"/>
      <c r="V148" s="65" t="s">
        <v>1174</v>
      </c>
      <c r="W148" s="65" t="s">
        <v>1174</v>
      </c>
      <c r="X148" s="67">
        <v>34</v>
      </c>
      <c r="Y148" s="49" t="s">
        <v>1172</v>
      </c>
      <c r="Z148" s="29" t="s">
        <v>1173</v>
      </c>
      <c r="AA148" s="19"/>
      <c r="AB148" s="19"/>
      <c r="AC148" s="19"/>
      <c r="AD148" s="19"/>
      <c r="AE148" s="19"/>
      <c r="AF148" s="19"/>
      <c r="AG148" s="19"/>
      <c r="AH148" s="180"/>
      <c r="AI148" s="19"/>
      <c r="AK148" s="19"/>
    </row>
    <row r="149" spans="1:37" x14ac:dyDescent="0.3">
      <c r="A149" s="416">
        <v>144</v>
      </c>
      <c r="B149" s="77">
        <v>3606</v>
      </c>
      <c r="C149" s="125" t="s">
        <v>553</v>
      </c>
      <c r="D149" s="101">
        <v>2013</v>
      </c>
      <c r="E149" s="20">
        <v>10</v>
      </c>
      <c r="F149" s="225" t="s">
        <v>1178</v>
      </c>
      <c r="G149" s="22" t="s">
        <v>1189</v>
      </c>
      <c r="H149" s="22" t="s">
        <v>1179</v>
      </c>
      <c r="I149" s="25"/>
      <c r="J149" s="85">
        <v>1</v>
      </c>
      <c r="K149" s="85"/>
      <c r="L149" s="85"/>
      <c r="M149" s="17" t="s">
        <v>1177</v>
      </c>
      <c r="N149" s="16"/>
      <c r="O149" s="16"/>
      <c r="P149" s="16">
        <v>3.5</v>
      </c>
      <c r="Q149" s="16">
        <v>2.6</v>
      </c>
      <c r="R149" s="18">
        <v>25</v>
      </c>
      <c r="S149" s="136" t="s">
        <v>58</v>
      </c>
      <c r="T149" s="16"/>
      <c r="U149" s="16"/>
      <c r="V149" s="16">
        <v>4.8</v>
      </c>
      <c r="W149" s="16">
        <v>2.4</v>
      </c>
      <c r="X149" s="18">
        <v>25</v>
      </c>
      <c r="Y149" s="39" t="s">
        <v>1194</v>
      </c>
      <c r="Z149" s="22"/>
      <c r="AA149" s="19"/>
      <c r="AB149" s="19"/>
      <c r="AC149" s="19"/>
      <c r="AD149" s="19"/>
      <c r="AE149" s="19"/>
      <c r="AF149" s="19"/>
      <c r="AG149" s="19"/>
      <c r="AH149" s="180"/>
      <c r="AI149" s="19"/>
      <c r="AK149" s="19"/>
    </row>
    <row r="150" spans="1:37" x14ac:dyDescent="0.3">
      <c r="A150" s="416">
        <v>145</v>
      </c>
      <c r="B150" s="77">
        <v>3606</v>
      </c>
      <c r="C150" s="125" t="s">
        <v>553</v>
      </c>
      <c r="D150" s="101">
        <v>2013</v>
      </c>
      <c r="E150" s="20">
        <v>10</v>
      </c>
      <c r="F150" s="225" t="s">
        <v>1178</v>
      </c>
      <c r="G150" s="22" t="s">
        <v>1189</v>
      </c>
      <c r="H150" s="22" t="s">
        <v>1180</v>
      </c>
      <c r="I150" s="25"/>
      <c r="J150" s="85">
        <v>1</v>
      </c>
      <c r="K150" s="85"/>
      <c r="L150" s="85"/>
      <c r="M150" s="23" t="s">
        <v>1177</v>
      </c>
      <c r="N150" s="22"/>
      <c r="O150" s="22"/>
      <c r="P150" s="22">
        <v>2</v>
      </c>
      <c r="Q150" s="22">
        <v>1.4</v>
      </c>
      <c r="R150" s="33">
        <v>25</v>
      </c>
      <c r="S150" s="39" t="s">
        <v>58</v>
      </c>
      <c r="T150" s="22"/>
      <c r="U150" s="22"/>
      <c r="V150" s="22">
        <v>2.8</v>
      </c>
      <c r="W150" s="22">
        <v>1.6</v>
      </c>
      <c r="X150" s="33">
        <v>25</v>
      </c>
      <c r="Y150" s="39" t="s">
        <v>1194</v>
      </c>
      <c r="Z150" s="21"/>
      <c r="AA150" s="19"/>
      <c r="AB150" s="19"/>
      <c r="AC150" s="19"/>
      <c r="AD150" s="19"/>
      <c r="AE150" s="19"/>
      <c r="AF150" s="19"/>
      <c r="AG150" s="19"/>
      <c r="AH150" s="180"/>
      <c r="AI150" s="19"/>
      <c r="AK150" s="19"/>
    </row>
    <row r="151" spans="1:37" x14ac:dyDescent="0.3">
      <c r="A151" s="416">
        <v>146</v>
      </c>
      <c r="B151" s="77">
        <v>3606</v>
      </c>
      <c r="C151" s="125" t="s">
        <v>1708</v>
      </c>
      <c r="D151" s="101">
        <v>2013</v>
      </c>
      <c r="E151" s="20">
        <v>10</v>
      </c>
      <c r="F151" s="225" t="s">
        <v>1178</v>
      </c>
      <c r="G151" s="22" t="s">
        <v>1189</v>
      </c>
      <c r="H151" s="22" t="s">
        <v>1181</v>
      </c>
      <c r="I151" s="25"/>
      <c r="J151" s="85">
        <v>1</v>
      </c>
      <c r="K151" s="85"/>
      <c r="L151" s="85"/>
      <c r="M151" s="23" t="s">
        <v>1177</v>
      </c>
      <c r="N151" s="22"/>
      <c r="O151" s="22"/>
      <c r="P151" s="22">
        <v>1.1000000000000001</v>
      </c>
      <c r="Q151" s="22">
        <v>1.6</v>
      </c>
      <c r="R151" s="33">
        <v>25</v>
      </c>
      <c r="S151" s="39" t="s">
        <v>58</v>
      </c>
      <c r="T151" s="22"/>
      <c r="U151" s="22"/>
      <c r="V151" s="22">
        <v>1.4</v>
      </c>
      <c r="W151" s="22">
        <v>1.2</v>
      </c>
      <c r="X151" s="33">
        <v>25</v>
      </c>
      <c r="Y151" s="39" t="s">
        <v>1194</v>
      </c>
      <c r="Z151" s="21"/>
      <c r="AA151" s="19"/>
      <c r="AB151" s="19"/>
      <c r="AC151" s="19"/>
      <c r="AD151" s="19"/>
      <c r="AE151" s="19"/>
      <c r="AF151" s="19"/>
      <c r="AG151" s="19"/>
      <c r="AH151" s="180"/>
      <c r="AI151" s="19"/>
      <c r="AK151" s="19"/>
    </row>
    <row r="152" spans="1:37" x14ac:dyDescent="0.3">
      <c r="A152" s="416">
        <v>147</v>
      </c>
      <c r="B152" s="77">
        <v>3606</v>
      </c>
      <c r="C152" s="125" t="s">
        <v>553</v>
      </c>
      <c r="D152" s="101">
        <v>2013</v>
      </c>
      <c r="E152" s="20">
        <v>10</v>
      </c>
      <c r="F152" s="225" t="s">
        <v>1178</v>
      </c>
      <c r="G152" s="22" t="s">
        <v>1189</v>
      </c>
      <c r="H152" s="22" t="s">
        <v>1182</v>
      </c>
      <c r="I152" s="25"/>
      <c r="J152" s="85">
        <v>1</v>
      </c>
      <c r="K152" s="85"/>
      <c r="L152" s="85"/>
      <c r="M152" s="23" t="s">
        <v>1177</v>
      </c>
      <c r="N152" s="22"/>
      <c r="O152" s="22"/>
      <c r="P152" s="22">
        <v>1.1000000000000001</v>
      </c>
      <c r="Q152" s="22">
        <v>1.5</v>
      </c>
      <c r="R152" s="33">
        <v>25</v>
      </c>
      <c r="S152" s="39" t="s">
        <v>58</v>
      </c>
      <c r="T152" s="22"/>
      <c r="U152" s="22"/>
      <c r="V152" s="22">
        <v>1.4</v>
      </c>
      <c r="W152" s="22">
        <v>1.7</v>
      </c>
      <c r="X152" s="33">
        <v>25</v>
      </c>
      <c r="Y152" s="39" t="s">
        <v>1194</v>
      </c>
      <c r="Z152" s="21"/>
      <c r="AA152" s="19"/>
      <c r="AB152" s="19"/>
      <c r="AC152" s="19"/>
      <c r="AD152" s="19"/>
      <c r="AE152" s="19"/>
      <c r="AF152" s="19"/>
      <c r="AG152" s="19"/>
      <c r="AH152" s="180"/>
      <c r="AI152" s="19"/>
      <c r="AK152" s="19"/>
    </row>
    <row r="153" spans="1:37" x14ac:dyDescent="0.3">
      <c r="A153" s="416">
        <v>148</v>
      </c>
      <c r="B153" s="77">
        <v>3606</v>
      </c>
      <c r="C153" s="125" t="s">
        <v>553</v>
      </c>
      <c r="D153" s="101">
        <v>2013</v>
      </c>
      <c r="E153" s="20">
        <v>10</v>
      </c>
      <c r="F153" s="225" t="s">
        <v>1178</v>
      </c>
      <c r="G153" s="22" t="s">
        <v>1189</v>
      </c>
      <c r="H153" s="324" t="s">
        <v>1183</v>
      </c>
      <c r="I153" s="25"/>
      <c r="J153" s="85">
        <v>1</v>
      </c>
      <c r="K153" s="85"/>
      <c r="L153" s="85">
        <v>1</v>
      </c>
      <c r="M153" s="23" t="s">
        <v>1177</v>
      </c>
      <c r="N153" s="22"/>
      <c r="O153" s="22"/>
      <c r="P153" s="22">
        <v>0.9</v>
      </c>
      <c r="Q153" s="22">
        <v>1.5</v>
      </c>
      <c r="R153" s="33">
        <v>25</v>
      </c>
      <c r="S153" s="39" t="s">
        <v>58</v>
      </c>
      <c r="T153" s="22"/>
      <c r="U153" s="22"/>
      <c r="V153" s="22">
        <v>1.2</v>
      </c>
      <c r="W153" s="22">
        <v>1.4</v>
      </c>
      <c r="X153" s="33">
        <v>25</v>
      </c>
      <c r="Y153" s="39" t="s">
        <v>1194</v>
      </c>
      <c r="Z153" s="21"/>
      <c r="AA153" s="19"/>
      <c r="AB153" s="19"/>
      <c r="AC153" s="19"/>
      <c r="AD153" s="19"/>
      <c r="AE153" s="19"/>
      <c r="AF153" s="19"/>
      <c r="AG153" s="19"/>
      <c r="AH153" s="180"/>
      <c r="AI153" s="19"/>
      <c r="AK153" s="19"/>
    </row>
    <row r="154" spans="1:37" x14ac:dyDescent="0.3">
      <c r="A154" s="416">
        <v>149</v>
      </c>
      <c r="B154" s="77">
        <v>3606</v>
      </c>
      <c r="C154" s="125" t="s">
        <v>553</v>
      </c>
      <c r="D154" s="101">
        <v>2013</v>
      </c>
      <c r="E154" s="20">
        <v>10</v>
      </c>
      <c r="F154" s="225" t="s">
        <v>1178</v>
      </c>
      <c r="G154" s="22" t="s">
        <v>1189</v>
      </c>
      <c r="H154" s="22" t="s">
        <v>1184</v>
      </c>
      <c r="I154" s="25"/>
      <c r="J154" s="85">
        <v>1</v>
      </c>
      <c r="K154" s="85"/>
      <c r="L154" s="85"/>
      <c r="M154" s="23" t="s">
        <v>1177</v>
      </c>
      <c r="N154" s="22"/>
      <c r="O154" s="22"/>
      <c r="P154" s="22">
        <v>0.8</v>
      </c>
      <c r="Q154" s="22">
        <v>1.4</v>
      </c>
      <c r="R154" s="33">
        <v>25</v>
      </c>
      <c r="S154" s="39" t="s">
        <v>58</v>
      </c>
      <c r="T154" s="22"/>
      <c r="U154" s="22"/>
      <c r="V154" s="22">
        <v>1.1000000000000001</v>
      </c>
      <c r="W154" s="22">
        <v>1.5</v>
      </c>
      <c r="X154" s="33">
        <v>25</v>
      </c>
      <c r="Y154" s="39" t="s">
        <v>1194</v>
      </c>
      <c r="Z154" s="21"/>
      <c r="AA154" s="19"/>
      <c r="AB154" s="19"/>
      <c r="AC154" s="19"/>
      <c r="AD154" s="19"/>
      <c r="AE154" s="19"/>
      <c r="AF154" s="19"/>
      <c r="AG154" s="19"/>
      <c r="AH154" s="180"/>
      <c r="AI154" s="19"/>
      <c r="AK154" s="19"/>
    </row>
    <row r="155" spans="1:37" x14ac:dyDescent="0.3">
      <c r="A155" s="416">
        <v>150</v>
      </c>
      <c r="B155" s="77">
        <v>3606</v>
      </c>
      <c r="C155" s="125" t="s">
        <v>553</v>
      </c>
      <c r="D155" s="101">
        <v>2013</v>
      </c>
      <c r="E155" s="20">
        <v>10</v>
      </c>
      <c r="F155" s="225" t="s">
        <v>1178</v>
      </c>
      <c r="G155" s="22" t="s">
        <v>1189</v>
      </c>
      <c r="H155" s="324" t="s">
        <v>1185</v>
      </c>
      <c r="I155" s="25"/>
      <c r="J155" s="85">
        <v>1</v>
      </c>
      <c r="K155" s="85"/>
      <c r="L155" s="85">
        <v>1</v>
      </c>
      <c r="M155" s="23" t="s">
        <v>1177</v>
      </c>
      <c r="N155" s="22"/>
      <c r="O155" s="22"/>
      <c r="P155" s="22">
        <v>0.7</v>
      </c>
      <c r="Q155" s="22">
        <v>0.9</v>
      </c>
      <c r="R155" s="33">
        <v>25</v>
      </c>
      <c r="S155" s="39" t="s">
        <v>58</v>
      </c>
      <c r="T155" s="22"/>
      <c r="U155" s="22"/>
      <c r="V155" s="22">
        <v>0.6</v>
      </c>
      <c r="W155" s="22">
        <v>0.9</v>
      </c>
      <c r="X155" s="33">
        <v>25</v>
      </c>
      <c r="Y155" s="39" t="s">
        <v>1194</v>
      </c>
      <c r="Z155" s="21"/>
      <c r="AA155" s="19"/>
      <c r="AB155" s="19"/>
      <c r="AC155" s="19"/>
      <c r="AD155" s="19"/>
      <c r="AE155" s="19"/>
      <c r="AF155" s="19"/>
      <c r="AG155" s="19"/>
      <c r="AH155" s="180"/>
      <c r="AI155" s="19"/>
      <c r="AK155" s="19"/>
    </row>
    <row r="156" spans="1:37" x14ac:dyDescent="0.3">
      <c r="A156" s="416">
        <v>151</v>
      </c>
      <c r="B156" s="77">
        <v>3606</v>
      </c>
      <c r="C156" s="125" t="s">
        <v>553</v>
      </c>
      <c r="D156" s="101">
        <v>2013</v>
      </c>
      <c r="E156" s="20">
        <v>10</v>
      </c>
      <c r="F156" s="278" t="s">
        <v>1186</v>
      </c>
      <c r="G156" s="22" t="s">
        <v>1189</v>
      </c>
      <c r="H156" s="22" t="s">
        <v>1179</v>
      </c>
      <c r="I156" s="25"/>
      <c r="J156" s="85">
        <v>1</v>
      </c>
      <c r="K156" s="85"/>
      <c r="L156" s="85"/>
      <c r="M156" s="23" t="s">
        <v>1177</v>
      </c>
      <c r="N156" s="22"/>
      <c r="O156" s="22"/>
      <c r="P156" s="22">
        <v>5.0999999999999996</v>
      </c>
      <c r="Q156" s="22">
        <v>2.8</v>
      </c>
      <c r="R156" s="33">
        <v>25</v>
      </c>
      <c r="S156" s="39" t="s">
        <v>58</v>
      </c>
      <c r="T156" s="22"/>
      <c r="U156" s="22"/>
      <c r="V156" s="22">
        <v>5.7</v>
      </c>
      <c r="W156" s="22">
        <v>2.6</v>
      </c>
      <c r="X156" s="33">
        <v>25</v>
      </c>
      <c r="Y156" s="39" t="s">
        <v>1194</v>
      </c>
      <c r="Z156" s="21"/>
      <c r="AA156" s="19"/>
      <c r="AB156" s="19"/>
      <c r="AC156" s="19"/>
      <c r="AD156" s="19"/>
      <c r="AE156" s="19"/>
      <c r="AF156" s="19"/>
      <c r="AG156" s="19"/>
      <c r="AH156" s="180"/>
      <c r="AI156" s="19"/>
      <c r="AK156" s="19"/>
    </row>
    <row r="157" spans="1:37" x14ac:dyDescent="0.3">
      <c r="A157" s="416">
        <v>152</v>
      </c>
      <c r="B157" s="77">
        <v>3606</v>
      </c>
      <c r="C157" s="125" t="s">
        <v>553</v>
      </c>
      <c r="D157" s="101">
        <v>2013</v>
      </c>
      <c r="E157" s="20">
        <v>10</v>
      </c>
      <c r="F157" s="278" t="s">
        <v>1186</v>
      </c>
      <c r="G157" s="22" t="s">
        <v>1189</v>
      </c>
      <c r="H157" s="22" t="s">
        <v>1180</v>
      </c>
      <c r="I157" s="25"/>
      <c r="J157" s="85">
        <v>1</v>
      </c>
      <c r="K157" s="85"/>
      <c r="L157" s="85"/>
      <c r="M157" s="23" t="s">
        <v>1177</v>
      </c>
      <c r="N157" s="22"/>
      <c r="O157" s="22"/>
      <c r="P157" s="22">
        <v>3.6</v>
      </c>
      <c r="Q157" s="22">
        <v>1.8</v>
      </c>
      <c r="R157" s="33">
        <v>25</v>
      </c>
      <c r="S157" s="39" t="s">
        <v>58</v>
      </c>
      <c r="T157" s="22"/>
      <c r="U157" s="22"/>
      <c r="V157" s="22">
        <v>3.9</v>
      </c>
      <c r="W157" s="22">
        <v>2</v>
      </c>
      <c r="X157" s="33">
        <v>25</v>
      </c>
      <c r="Y157" s="39" t="s">
        <v>1194</v>
      </c>
      <c r="Z157" s="21"/>
      <c r="AA157" s="19"/>
      <c r="AB157" s="19"/>
      <c r="AC157" s="19"/>
      <c r="AD157" s="19"/>
      <c r="AE157" s="19"/>
      <c r="AF157" s="19"/>
      <c r="AG157" s="19"/>
      <c r="AH157" s="180"/>
      <c r="AI157" s="19"/>
      <c r="AK157" s="19"/>
    </row>
    <row r="158" spans="1:37" x14ac:dyDescent="0.3">
      <c r="A158" s="416">
        <v>153</v>
      </c>
      <c r="B158" s="77">
        <v>3606</v>
      </c>
      <c r="C158" s="125" t="s">
        <v>553</v>
      </c>
      <c r="D158" s="101">
        <v>2013</v>
      </c>
      <c r="E158" s="20">
        <v>10</v>
      </c>
      <c r="F158" s="278" t="s">
        <v>1186</v>
      </c>
      <c r="G158" s="22" t="s">
        <v>1189</v>
      </c>
      <c r="H158" s="22" t="s">
        <v>1181</v>
      </c>
      <c r="I158" s="25"/>
      <c r="J158" s="85">
        <v>1</v>
      </c>
      <c r="K158" s="85"/>
      <c r="L158" s="85"/>
      <c r="M158" s="23" t="s">
        <v>1177</v>
      </c>
      <c r="N158" s="22"/>
      <c r="O158" s="22"/>
      <c r="P158" s="22">
        <v>3.8</v>
      </c>
      <c r="Q158" s="22">
        <v>2.5</v>
      </c>
      <c r="R158" s="33">
        <v>25</v>
      </c>
      <c r="S158" s="39" t="s">
        <v>58</v>
      </c>
      <c r="T158" s="22"/>
      <c r="U158" s="22"/>
      <c r="V158" s="22">
        <v>4.4000000000000004</v>
      </c>
      <c r="W158" s="22">
        <v>2.2000000000000002</v>
      </c>
      <c r="X158" s="33">
        <v>25</v>
      </c>
      <c r="Y158" s="39" t="s">
        <v>1194</v>
      </c>
      <c r="Z158" s="21"/>
      <c r="AA158" s="19"/>
      <c r="AB158" s="19"/>
      <c r="AC158" s="19"/>
      <c r="AD158" s="19"/>
      <c r="AE158" s="19"/>
      <c r="AF158" s="19"/>
      <c r="AG158" s="19"/>
      <c r="AH158" s="180"/>
      <c r="AI158" s="19"/>
      <c r="AK158" s="19"/>
    </row>
    <row r="159" spans="1:37" x14ac:dyDescent="0.3">
      <c r="A159" s="416">
        <v>154</v>
      </c>
      <c r="B159" s="77">
        <v>3606</v>
      </c>
      <c r="C159" s="125" t="s">
        <v>553</v>
      </c>
      <c r="D159" s="101">
        <v>2013</v>
      </c>
      <c r="E159" s="20">
        <v>10</v>
      </c>
      <c r="F159" s="278" t="s">
        <v>1186</v>
      </c>
      <c r="G159" s="22" t="s">
        <v>1189</v>
      </c>
      <c r="H159" s="22" t="s">
        <v>1182</v>
      </c>
      <c r="I159" s="25"/>
      <c r="J159" s="85">
        <v>1</v>
      </c>
      <c r="K159" s="85"/>
      <c r="L159" s="85"/>
      <c r="M159" s="23" t="s">
        <v>1177</v>
      </c>
      <c r="N159" s="22"/>
      <c r="O159" s="22"/>
      <c r="P159" s="22">
        <v>4</v>
      </c>
      <c r="Q159" s="22">
        <v>2.7</v>
      </c>
      <c r="R159" s="33">
        <v>25</v>
      </c>
      <c r="S159" s="39" t="s">
        <v>58</v>
      </c>
      <c r="T159" s="22"/>
      <c r="U159" s="22"/>
      <c r="V159" s="22">
        <v>4.3</v>
      </c>
      <c r="W159" s="22">
        <v>1.9</v>
      </c>
      <c r="X159" s="33">
        <v>25</v>
      </c>
      <c r="Y159" s="39" t="s">
        <v>1194</v>
      </c>
      <c r="Z159" s="21"/>
      <c r="AA159" s="19"/>
      <c r="AB159" s="19"/>
      <c r="AC159" s="19"/>
      <c r="AD159" s="19"/>
      <c r="AE159" s="19"/>
      <c r="AF159" s="19"/>
      <c r="AG159" s="19"/>
      <c r="AH159" s="180"/>
      <c r="AI159" s="19"/>
      <c r="AK159" s="19"/>
    </row>
    <row r="160" spans="1:37" x14ac:dyDescent="0.3">
      <c r="A160" s="416">
        <v>155</v>
      </c>
      <c r="B160" s="77">
        <v>3606</v>
      </c>
      <c r="C160" s="125" t="s">
        <v>553</v>
      </c>
      <c r="D160" s="101">
        <v>2013</v>
      </c>
      <c r="E160" s="20">
        <v>10</v>
      </c>
      <c r="F160" s="278" t="s">
        <v>1186</v>
      </c>
      <c r="G160" s="22" t="s">
        <v>1189</v>
      </c>
      <c r="H160" s="324" t="s">
        <v>1183</v>
      </c>
      <c r="I160" s="25"/>
      <c r="J160" s="85">
        <v>1</v>
      </c>
      <c r="K160" s="85"/>
      <c r="L160" s="85">
        <v>1</v>
      </c>
      <c r="M160" s="23" t="s">
        <v>1177</v>
      </c>
      <c r="N160" s="22"/>
      <c r="O160" s="22"/>
      <c r="P160" s="22">
        <v>3.6</v>
      </c>
      <c r="Q160" s="22">
        <v>2.6</v>
      </c>
      <c r="R160" s="33">
        <v>25</v>
      </c>
      <c r="S160" s="39" t="s">
        <v>58</v>
      </c>
      <c r="T160" s="22"/>
      <c r="U160" s="22"/>
      <c r="V160" s="22">
        <v>3.4</v>
      </c>
      <c r="W160" s="22">
        <v>1.6</v>
      </c>
      <c r="X160" s="33">
        <v>25</v>
      </c>
      <c r="Y160" s="39" t="s">
        <v>1194</v>
      </c>
      <c r="Z160" s="21"/>
      <c r="AA160" s="19"/>
      <c r="AB160" s="19"/>
      <c r="AC160" s="19"/>
      <c r="AD160" s="19"/>
      <c r="AE160" s="19"/>
      <c r="AF160" s="19"/>
      <c r="AG160" s="19"/>
      <c r="AH160" s="180"/>
      <c r="AI160" s="19"/>
      <c r="AK160" s="19"/>
    </row>
    <row r="161" spans="1:37" x14ac:dyDescent="0.3">
      <c r="A161" s="416">
        <v>156</v>
      </c>
      <c r="B161" s="256">
        <v>3606</v>
      </c>
      <c r="C161" s="153" t="s">
        <v>553</v>
      </c>
      <c r="D161" s="154">
        <v>2013</v>
      </c>
      <c r="E161" s="41">
        <v>10</v>
      </c>
      <c r="F161" s="265" t="s">
        <v>1186</v>
      </c>
      <c r="G161" s="22" t="s">
        <v>1189</v>
      </c>
      <c r="H161" s="21" t="s">
        <v>1184</v>
      </c>
      <c r="I161" s="47"/>
      <c r="J161" s="85">
        <v>1</v>
      </c>
      <c r="K161" s="32"/>
      <c r="L161" s="32"/>
      <c r="M161" s="34" t="s">
        <v>1177</v>
      </c>
      <c r="N161" s="21"/>
      <c r="O161" s="21"/>
      <c r="P161" s="21">
        <v>3.6</v>
      </c>
      <c r="Q161" s="21">
        <v>3</v>
      </c>
      <c r="R161" s="24">
        <v>25</v>
      </c>
      <c r="S161" s="26" t="s">
        <v>58</v>
      </c>
      <c r="T161" s="21"/>
      <c r="U161" s="21"/>
      <c r="V161" s="21">
        <v>3.4</v>
      </c>
      <c r="W161" s="21">
        <v>1.7</v>
      </c>
      <c r="X161" s="24">
        <v>25</v>
      </c>
      <c r="Y161" s="39" t="s">
        <v>1194</v>
      </c>
      <c r="Z161" s="21"/>
      <c r="AA161" s="19"/>
      <c r="AB161" s="19"/>
      <c r="AC161" s="19"/>
      <c r="AD161" s="19"/>
      <c r="AE161" s="19"/>
      <c r="AF161" s="19"/>
      <c r="AG161" s="19"/>
      <c r="AH161" s="180"/>
      <c r="AI161" s="19"/>
      <c r="AK161" s="19"/>
    </row>
    <row r="162" spans="1:37" x14ac:dyDescent="0.3">
      <c r="A162" s="416">
        <v>157</v>
      </c>
      <c r="B162" s="77">
        <v>3606</v>
      </c>
      <c r="C162" s="125" t="s">
        <v>553</v>
      </c>
      <c r="D162" s="101">
        <v>2013</v>
      </c>
      <c r="E162" s="20">
        <v>10</v>
      </c>
      <c r="F162" s="278" t="s">
        <v>1186</v>
      </c>
      <c r="G162" s="22" t="s">
        <v>1189</v>
      </c>
      <c r="H162" s="324" t="s">
        <v>1185</v>
      </c>
      <c r="I162" s="25"/>
      <c r="J162" s="85">
        <v>1</v>
      </c>
      <c r="K162" s="85"/>
      <c r="L162" s="85">
        <v>1</v>
      </c>
      <c r="M162" s="23" t="s">
        <v>1177</v>
      </c>
      <c r="N162" s="22"/>
      <c r="O162" s="22"/>
      <c r="P162" s="22">
        <v>3.8</v>
      </c>
      <c r="Q162" s="22">
        <v>2.2000000000000002</v>
      </c>
      <c r="R162" s="33">
        <v>25</v>
      </c>
      <c r="S162" s="39" t="s">
        <v>58</v>
      </c>
      <c r="T162" s="22"/>
      <c r="U162" s="22"/>
      <c r="V162" s="22">
        <v>3.2</v>
      </c>
      <c r="W162" s="22">
        <v>1.8</v>
      </c>
      <c r="X162" s="33">
        <v>25</v>
      </c>
      <c r="Y162" s="39" t="s">
        <v>1194</v>
      </c>
      <c r="Z162" s="21"/>
      <c r="AA162" s="19"/>
      <c r="AB162" s="19"/>
      <c r="AC162" s="19"/>
      <c r="AD162" s="19"/>
      <c r="AE162" s="19"/>
      <c r="AF162" s="19"/>
      <c r="AG162" s="19"/>
      <c r="AH162" s="180"/>
      <c r="AI162" s="19"/>
      <c r="AK162" s="19"/>
    </row>
    <row r="163" spans="1:37" x14ac:dyDescent="0.3">
      <c r="A163" s="416">
        <v>158</v>
      </c>
      <c r="B163" s="77">
        <v>3606</v>
      </c>
      <c r="C163" s="125" t="s">
        <v>553</v>
      </c>
      <c r="D163" s="101">
        <v>2013</v>
      </c>
      <c r="E163" s="43">
        <v>10</v>
      </c>
      <c r="F163" s="225" t="s">
        <v>1197</v>
      </c>
      <c r="G163" s="44" t="s">
        <v>1195</v>
      </c>
      <c r="H163" s="22" t="s">
        <v>1180</v>
      </c>
      <c r="I163" s="45" t="s">
        <v>1196</v>
      </c>
      <c r="J163" s="41">
        <v>2</v>
      </c>
      <c r="K163" s="41"/>
      <c r="L163" s="54">
        <v>0</v>
      </c>
      <c r="M163" s="34" t="s">
        <v>1177</v>
      </c>
      <c r="N163" s="21">
        <v>18</v>
      </c>
      <c r="O163" s="21">
        <v>25</v>
      </c>
      <c r="P163" s="21"/>
      <c r="Q163" s="21"/>
      <c r="R163" s="24"/>
      <c r="S163" s="26" t="s">
        <v>58</v>
      </c>
      <c r="T163" s="21">
        <v>24</v>
      </c>
      <c r="U163" s="21">
        <v>25</v>
      </c>
      <c r="V163" s="21"/>
      <c r="W163" s="21"/>
      <c r="X163" s="24"/>
      <c r="Y163" s="601">
        <v>4.8800000000000003E-2</v>
      </c>
      <c r="Z163" s="44"/>
      <c r="AA163" s="19"/>
      <c r="AB163" s="19"/>
      <c r="AC163" s="19"/>
      <c r="AD163" s="19"/>
      <c r="AE163" s="19"/>
      <c r="AF163" s="19"/>
      <c r="AG163" s="19"/>
      <c r="AH163" s="180"/>
      <c r="AI163" s="19"/>
      <c r="AK163" s="19"/>
    </row>
    <row r="164" spans="1:37" x14ac:dyDescent="0.3">
      <c r="A164" s="416">
        <v>159</v>
      </c>
      <c r="B164" s="77">
        <v>3606</v>
      </c>
      <c r="C164" s="125" t="s">
        <v>553</v>
      </c>
      <c r="D164" s="101">
        <v>2013</v>
      </c>
      <c r="E164" s="43">
        <v>10</v>
      </c>
      <c r="F164" s="225" t="s">
        <v>1187</v>
      </c>
      <c r="G164" s="44" t="s">
        <v>1188</v>
      </c>
      <c r="H164" s="22" t="s">
        <v>1180</v>
      </c>
      <c r="I164" s="45"/>
      <c r="J164" s="41">
        <v>2</v>
      </c>
      <c r="K164" s="41"/>
      <c r="L164" s="54"/>
      <c r="M164" s="34" t="s">
        <v>1177</v>
      </c>
      <c r="N164" s="21"/>
      <c r="O164" s="21"/>
      <c r="P164" s="21"/>
      <c r="Q164" s="21"/>
      <c r="R164" s="24">
        <v>25</v>
      </c>
      <c r="S164" s="26" t="s">
        <v>58</v>
      </c>
      <c r="T164" s="21"/>
      <c r="U164" s="21"/>
      <c r="V164" s="21"/>
      <c r="W164" s="21"/>
      <c r="X164" s="24">
        <v>25</v>
      </c>
      <c r="Y164" s="601" t="s">
        <v>1193</v>
      </c>
      <c r="Z164" s="44"/>
      <c r="AA164" s="19"/>
      <c r="AB164" s="19"/>
      <c r="AC164" s="19"/>
      <c r="AD164" s="19"/>
      <c r="AE164" s="19"/>
      <c r="AF164" s="19"/>
      <c r="AG164" s="19"/>
      <c r="AH164" s="180"/>
      <c r="AI164" s="19"/>
      <c r="AK164" s="19"/>
    </row>
    <row r="165" spans="1:37" x14ac:dyDescent="0.3">
      <c r="A165" s="416">
        <v>160</v>
      </c>
      <c r="B165" s="77">
        <v>3606</v>
      </c>
      <c r="C165" s="125" t="s">
        <v>553</v>
      </c>
      <c r="D165" s="101">
        <v>2013</v>
      </c>
      <c r="E165" s="43">
        <v>10</v>
      </c>
      <c r="F165" s="225" t="s">
        <v>1187</v>
      </c>
      <c r="G165" s="44" t="s">
        <v>1188</v>
      </c>
      <c r="H165" s="22" t="s">
        <v>1181</v>
      </c>
      <c r="I165" s="45"/>
      <c r="J165" s="41">
        <v>2</v>
      </c>
      <c r="K165" s="41"/>
      <c r="L165" s="54"/>
      <c r="M165" s="34" t="s">
        <v>1177</v>
      </c>
      <c r="N165" s="21"/>
      <c r="O165" s="21"/>
      <c r="P165" s="21"/>
      <c r="Q165" s="21"/>
      <c r="R165" s="24">
        <v>25</v>
      </c>
      <c r="S165" s="26" t="s">
        <v>58</v>
      </c>
      <c r="T165" s="21"/>
      <c r="U165" s="21"/>
      <c r="V165" s="21"/>
      <c r="W165" s="21"/>
      <c r="X165" s="24">
        <v>25</v>
      </c>
      <c r="Y165" s="601" t="s">
        <v>1193</v>
      </c>
      <c r="Z165" s="137"/>
      <c r="AA165" s="19"/>
      <c r="AB165" s="19"/>
      <c r="AC165" s="19"/>
      <c r="AD165" s="19"/>
      <c r="AE165" s="19"/>
      <c r="AF165" s="19"/>
      <c r="AG165" s="19"/>
      <c r="AH165" s="180"/>
      <c r="AI165" s="19"/>
      <c r="AK165" s="19"/>
    </row>
    <row r="166" spans="1:37" x14ac:dyDescent="0.3">
      <c r="A166" s="416">
        <v>161</v>
      </c>
      <c r="B166" s="77">
        <v>3606</v>
      </c>
      <c r="C166" s="125" t="s">
        <v>553</v>
      </c>
      <c r="D166" s="101">
        <v>2013</v>
      </c>
      <c r="E166" s="43">
        <v>10</v>
      </c>
      <c r="F166" s="225" t="s">
        <v>1187</v>
      </c>
      <c r="G166" s="44" t="s">
        <v>1188</v>
      </c>
      <c r="H166" s="22" t="s">
        <v>1182</v>
      </c>
      <c r="I166" s="45"/>
      <c r="J166" s="41">
        <v>2</v>
      </c>
      <c r="K166" s="41"/>
      <c r="L166" s="54"/>
      <c r="M166" s="34" t="s">
        <v>1177</v>
      </c>
      <c r="N166" s="21"/>
      <c r="O166" s="21"/>
      <c r="P166" s="21"/>
      <c r="Q166" s="21"/>
      <c r="R166" s="24">
        <v>25</v>
      </c>
      <c r="S166" s="26" t="s">
        <v>58</v>
      </c>
      <c r="T166" s="21"/>
      <c r="U166" s="21"/>
      <c r="V166" s="21"/>
      <c r="W166" s="21"/>
      <c r="X166" s="24">
        <v>25</v>
      </c>
      <c r="Y166" s="601" t="s">
        <v>1193</v>
      </c>
      <c r="Z166" s="137"/>
      <c r="AA166" s="19"/>
      <c r="AB166" s="19"/>
      <c r="AC166" s="19"/>
      <c r="AD166" s="19"/>
      <c r="AE166" s="19"/>
      <c r="AF166" s="19"/>
      <c r="AG166" s="19"/>
      <c r="AH166" s="180"/>
      <c r="AI166" s="19"/>
      <c r="AK166" s="19"/>
    </row>
    <row r="167" spans="1:37" x14ac:dyDescent="0.3">
      <c r="A167" s="416">
        <v>162</v>
      </c>
      <c r="B167" s="77">
        <v>3606</v>
      </c>
      <c r="C167" s="125" t="s">
        <v>553</v>
      </c>
      <c r="D167" s="101">
        <v>2013</v>
      </c>
      <c r="E167" s="43">
        <v>10</v>
      </c>
      <c r="F167" s="225" t="s">
        <v>1187</v>
      </c>
      <c r="G167" s="44" t="s">
        <v>1188</v>
      </c>
      <c r="H167" s="324" t="s">
        <v>1183</v>
      </c>
      <c r="I167" s="45"/>
      <c r="J167" s="41">
        <v>2</v>
      </c>
      <c r="K167" s="41"/>
      <c r="L167" s="54">
        <v>1</v>
      </c>
      <c r="M167" s="34" t="s">
        <v>1177</v>
      </c>
      <c r="N167" s="21"/>
      <c r="O167" s="21"/>
      <c r="P167" s="21"/>
      <c r="Q167" s="21"/>
      <c r="R167" s="24">
        <v>25</v>
      </c>
      <c r="S167" s="26" t="s">
        <v>58</v>
      </c>
      <c r="T167" s="21"/>
      <c r="U167" s="21"/>
      <c r="V167" s="21"/>
      <c r="W167" s="21"/>
      <c r="X167" s="24">
        <v>25</v>
      </c>
      <c r="Y167" s="601" t="s">
        <v>1193</v>
      </c>
      <c r="Z167" s="137"/>
      <c r="AA167" s="19"/>
      <c r="AB167" s="19"/>
      <c r="AC167" s="19"/>
      <c r="AD167" s="19"/>
      <c r="AE167" s="19"/>
      <c r="AF167" s="19"/>
      <c r="AG167" s="19"/>
      <c r="AH167" s="180"/>
      <c r="AI167" s="19"/>
      <c r="AK167" s="19"/>
    </row>
    <row r="168" spans="1:37" x14ac:dyDescent="0.3">
      <c r="A168" s="416">
        <v>163</v>
      </c>
      <c r="B168" s="77">
        <v>3606</v>
      </c>
      <c r="C168" s="125" t="s">
        <v>553</v>
      </c>
      <c r="D168" s="101">
        <v>2013</v>
      </c>
      <c r="E168" s="20">
        <v>10</v>
      </c>
      <c r="F168" s="225" t="s">
        <v>1187</v>
      </c>
      <c r="G168" s="44" t="s">
        <v>1188</v>
      </c>
      <c r="H168" s="21" t="s">
        <v>1184</v>
      </c>
      <c r="I168" s="25"/>
      <c r="J168" s="41">
        <v>2</v>
      </c>
      <c r="K168" s="41"/>
      <c r="L168" s="54"/>
      <c r="M168" s="34" t="s">
        <v>1177</v>
      </c>
      <c r="N168" s="21"/>
      <c r="O168" s="21"/>
      <c r="P168" s="21"/>
      <c r="Q168" s="21"/>
      <c r="R168" s="24">
        <v>25</v>
      </c>
      <c r="S168" s="26" t="s">
        <v>58</v>
      </c>
      <c r="T168" s="21"/>
      <c r="U168" s="21"/>
      <c r="V168" s="21"/>
      <c r="W168" s="21"/>
      <c r="X168" s="24">
        <v>25</v>
      </c>
      <c r="Y168" s="601" t="s">
        <v>1193</v>
      </c>
      <c r="Z168" s="22"/>
      <c r="AA168" s="19"/>
      <c r="AB168" s="19"/>
      <c r="AC168" s="19"/>
      <c r="AD168" s="19"/>
      <c r="AE168" s="19"/>
      <c r="AF168" s="19"/>
      <c r="AG168" s="19"/>
      <c r="AH168" s="180"/>
      <c r="AI168" s="19"/>
      <c r="AK168" s="19"/>
    </row>
    <row r="169" spans="1:37" x14ac:dyDescent="0.3">
      <c r="A169" s="416">
        <v>164</v>
      </c>
      <c r="B169" s="77">
        <v>3606</v>
      </c>
      <c r="C169" s="125" t="s">
        <v>553</v>
      </c>
      <c r="D169" s="101">
        <v>2013</v>
      </c>
      <c r="E169" s="20">
        <v>10</v>
      </c>
      <c r="F169" s="225" t="s">
        <v>1187</v>
      </c>
      <c r="G169" s="44" t="s">
        <v>1188</v>
      </c>
      <c r="H169" s="324" t="s">
        <v>1185</v>
      </c>
      <c r="I169" s="25"/>
      <c r="J169" s="41">
        <v>2</v>
      </c>
      <c r="K169" s="41"/>
      <c r="L169" s="54">
        <v>1</v>
      </c>
      <c r="M169" s="34" t="s">
        <v>1177</v>
      </c>
      <c r="N169" s="21"/>
      <c r="O169" s="21"/>
      <c r="P169" s="21"/>
      <c r="Q169" s="21"/>
      <c r="R169" s="24">
        <v>25</v>
      </c>
      <c r="S169" s="26" t="s">
        <v>58</v>
      </c>
      <c r="T169" s="21"/>
      <c r="U169" s="21"/>
      <c r="V169" s="21"/>
      <c r="W169" s="21"/>
      <c r="X169" s="24">
        <v>25</v>
      </c>
      <c r="Y169" s="601" t="s">
        <v>1193</v>
      </c>
      <c r="Z169" s="21"/>
      <c r="AA169" s="19"/>
      <c r="AB169" s="19"/>
      <c r="AC169" s="19"/>
      <c r="AD169" s="19"/>
      <c r="AE169" s="19"/>
      <c r="AF169" s="19"/>
      <c r="AG169" s="19"/>
      <c r="AH169" s="180"/>
      <c r="AI169" s="19"/>
      <c r="AK169" s="19"/>
    </row>
    <row r="170" spans="1:37" x14ac:dyDescent="0.3">
      <c r="A170" s="416">
        <v>165</v>
      </c>
      <c r="B170" s="77">
        <v>3606</v>
      </c>
      <c r="C170" s="125" t="s">
        <v>553</v>
      </c>
      <c r="D170" s="101">
        <v>2013</v>
      </c>
      <c r="E170" s="20">
        <v>10</v>
      </c>
      <c r="F170" s="225" t="s">
        <v>1187</v>
      </c>
      <c r="G170" s="44" t="s">
        <v>1188</v>
      </c>
      <c r="H170" s="22" t="s">
        <v>1198</v>
      </c>
      <c r="I170" s="25"/>
      <c r="J170" s="85">
        <v>2</v>
      </c>
      <c r="K170" s="85"/>
      <c r="L170" s="85"/>
      <c r="M170" s="23" t="s">
        <v>1177</v>
      </c>
      <c r="N170" s="22"/>
      <c r="O170" s="22"/>
      <c r="P170" s="22" t="s">
        <v>1201</v>
      </c>
      <c r="Q170" s="22" t="s">
        <v>1202</v>
      </c>
      <c r="R170" s="33">
        <v>25</v>
      </c>
      <c r="S170" s="39" t="s">
        <v>58</v>
      </c>
      <c r="T170" s="22"/>
      <c r="U170" s="22"/>
      <c r="V170" s="22" t="s">
        <v>1199</v>
      </c>
      <c r="W170" s="22" t="s">
        <v>1200</v>
      </c>
      <c r="X170" s="33">
        <v>25</v>
      </c>
      <c r="Y170" s="323">
        <v>0.49</v>
      </c>
      <c r="Z170" s="21"/>
      <c r="AA170" s="19"/>
      <c r="AB170" s="19"/>
      <c r="AC170" s="19"/>
      <c r="AD170" s="19"/>
      <c r="AE170" s="19"/>
      <c r="AF170" s="19"/>
      <c r="AG170" s="19"/>
      <c r="AH170" s="180"/>
      <c r="AI170" s="19"/>
      <c r="AK170" s="19"/>
    </row>
    <row r="171" spans="1:37" x14ac:dyDescent="0.3">
      <c r="A171" s="416">
        <v>166</v>
      </c>
      <c r="B171" s="77">
        <v>3606</v>
      </c>
      <c r="C171" s="125" t="s">
        <v>553</v>
      </c>
      <c r="D171" s="101">
        <v>2013</v>
      </c>
      <c r="E171" s="20">
        <v>10</v>
      </c>
      <c r="F171" s="278" t="s">
        <v>1190</v>
      </c>
      <c r="G171" s="44" t="s">
        <v>1188</v>
      </c>
      <c r="H171" s="22" t="s">
        <v>1180</v>
      </c>
      <c r="I171" s="25"/>
      <c r="J171" s="85">
        <v>2</v>
      </c>
      <c r="K171" s="85"/>
      <c r="L171" s="85"/>
      <c r="M171" s="23" t="s">
        <v>1177</v>
      </c>
      <c r="N171" s="22"/>
      <c r="O171" s="22"/>
      <c r="P171" s="22"/>
      <c r="Q171" s="22"/>
      <c r="R171" s="33">
        <v>25</v>
      </c>
      <c r="S171" s="39" t="s">
        <v>58</v>
      </c>
      <c r="T171" s="22"/>
      <c r="U171" s="22"/>
      <c r="V171" s="22"/>
      <c r="W171" s="22"/>
      <c r="X171" s="33">
        <v>25</v>
      </c>
      <c r="Y171" s="323" t="s">
        <v>1193</v>
      </c>
      <c r="Z171" s="21"/>
      <c r="AA171" s="19"/>
      <c r="AB171" s="19"/>
      <c r="AC171" s="19"/>
      <c r="AD171" s="19"/>
      <c r="AE171" s="19"/>
      <c r="AF171" s="19"/>
      <c r="AG171" s="19"/>
      <c r="AH171" s="180"/>
      <c r="AI171" s="19"/>
      <c r="AK171" s="19"/>
    </row>
    <row r="172" spans="1:37" x14ac:dyDescent="0.3">
      <c r="A172" s="416">
        <v>167</v>
      </c>
      <c r="B172" s="77">
        <v>3606</v>
      </c>
      <c r="C172" s="125" t="s">
        <v>553</v>
      </c>
      <c r="D172" s="101">
        <v>2013</v>
      </c>
      <c r="E172" s="20">
        <v>10</v>
      </c>
      <c r="F172" s="278" t="s">
        <v>1190</v>
      </c>
      <c r="G172" s="44" t="s">
        <v>1188</v>
      </c>
      <c r="H172" s="22" t="s">
        <v>1181</v>
      </c>
      <c r="I172" s="25"/>
      <c r="J172" s="85">
        <v>2</v>
      </c>
      <c r="K172" s="85"/>
      <c r="L172" s="85"/>
      <c r="M172" s="23" t="s">
        <v>1177</v>
      </c>
      <c r="N172" s="22"/>
      <c r="O172" s="22"/>
      <c r="P172" s="22"/>
      <c r="Q172" s="22"/>
      <c r="R172" s="33">
        <v>25</v>
      </c>
      <c r="S172" s="39" t="s">
        <v>58</v>
      </c>
      <c r="T172" s="22"/>
      <c r="U172" s="22"/>
      <c r="V172" s="22"/>
      <c r="W172" s="22"/>
      <c r="X172" s="33">
        <v>25</v>
      </c>
      <c r="Y172" s="323" t="s">
        <v>1193</v>
      </c>
      <c r="Z172" s="21"/>
      <c r="AA172" s="19"/>
      <c r="AB172" s="19"/>
      <c r="AC172" s="19"/>
      <c r="AD172" s="19"/>
      <c r="AE172" s="19"/>
      <c r="AF172" s="19"/>
      <c r="AG172" s="19"/>
      <c r="AH172" s="180"/>
      <c r="AI172" s="19"/>
      <c r="AK172" s="19"/>
    </row>
    <row r="173" spans="1:37" x14ac:dyDescent="0.3">
      <c r="A173" s="416">
        <v>168</v>
      </c>
      <c r="B173" s="77">
        <v>3606</v>
      </c>
      <c r="C173" s="125" t="s">
        <v>553</v>
      </c>
      <c r="D173" s="101">
        <v>2013</v>
      </c>
      <c r="E173" s="20">
        <v>10</v>
      </c>
      <c r="F173" s="278" t="s">
        <v>1190</v>
      </c>
      <c r="G173" s="44" t="s">
        <v>1188</v>
      </c>
      <c r="H173" s="22" t="s">
        <v>1182</v>
      </c>
      <c r="I173" s="25"/>
      <c r="J173" s="85">
        <v>2</v>
      </c>
      <c r="K173" s="85"/>
      <c r="L173" s="85"/>
      <c r="M173" s="23" t="s">
        <v>1177</v>
      </c>
      <c r="N173" s="22"/>
      <c r="O173" s="22"/>
      <c r="P173" s="22"/>
      <c r="Q173" s="22"/>
      <c r="R173" s="33">
        <v>25</v>
      </c>
      <c r="S173" s="39" t="s">
        <v>58</v>
      </c>
      <c r="T173" s="22"/>
      <c r="U173" s="22"/>
      <c r="V173" s="22"/>
      <c r="W173" s="22"/>
      <c r="X173" s="33">
        <v>25</v>
      </c>
      <c r="Y173" s="323" t="s">
        <v>1193</v>
      </c>
      <c r="Z173" s="21"/>
      <c r="AA173" s="19"/>
      <c r="AB173" s="19"/>
      <c r="AC173" s="19"/>
      <c r="AD173" s="19"/>
      <c r="AE173" s="19"/>
      <c r="AF173" s="19"/>
      <c r="AG173" s="19"/>
      <c r="AH173" s="180"/>
      <c r="AI173" s="19"/>
      <c r="AK173" s="19"/>
    </row>
    <row r="174" spans="1:37" x14ac:dyDescent="0.3">
      <c r="A174" s="416">
        <v>169</v>
      </c>
      <c r="B174" s="77">
        <v>3606</v>
      </c>
      <c r="C174" s="125" t="s">
        <v>553</v>
      </c>
      <c r="D174" s="101">
        <v>2013</v>
      </c>
      <c r="E174" s="20">
        <v>10</v>
      </c>
      <c r="F174" s="278" t="s">
        <v>1190</v>
      </c>
      <c r="G174" s="44" t="s">
        <v>1188</v>
      </c>
      <c r="H174" s="324" t="s">
        <v>1183</v>
      </c>
      <c r="I174" s="25"/>
      <c r="J174" s="85">
        <v>2</v>
      </c>
      <c r="K174" s="85"/>
      <c r="L174" s="85">
        <v>1</v>
      </c>
      <c r="M174" s="23" t="s">
        <v>1177</v>
      </c>
      <c r="N174" s="191"/>
      <c r="O174" s="22"/>
      <c r="P174" s="22"/>
      <c r="Q174" s="22"/>
      <c r="R174" s="33">
        <v>25</v>
      </c>
      <c r="S174" s="39" t="s">
        <v>58</v>
      </c>
      <c r="T174" s="191"/>
      <c r="U174" s="22"/>
      <c r="V174" s="22"/>
      <c r="W174" s="92"/>
      <c r="X174" s="33">
        <v>25</v>
      </c>
      <c r="Y174" s="323" t="s">
        <v>1193</v>
      </c>
      <c r="Z174" s="21"/>
      <c r="AA174" s="19"/>
      <c r="AB174" s="19"/>
      <c r="AC174" s="181"/>
      <c r="AD174" s="19"/>
      <c r="AE174" s="19"/>
      <c r="AF174" s="19"/>
      <c r="AG174" s="19"/>
      <c r="AH174" s="97"/>
      <c r="AI174" s="19"/>
    </row>
    <row r="175" spans="1:37" x14ac:dyDescent="0.3">
      <c r="A175" s="416">
        <v>170</v>
      </c>
      <c r="B175" s="77">
        <v>3606</v>
      </c>
      <c r="C175" s="125" t="s">
        <v>553</v>
      </c>
      <c r="D175" s="101">
        <v>2013</v>
      </c>
      <c r="E175" s="102">
        <v>10</v>
      </c>
      <c r="F175" s="278" t="s">
        <v>1190</v>
      </c>
      <c r="G175" s="44" t="s">
        <v>1188</v>
      </c>
      <c r="H175" s="21" t="s">
        <v>1184</v>
      </c>
      <c r="I175" s="103"/>
      <c r="J175" s="85">
        <v>2</v>
      </c>
      <c r="K175" s="104"/>
      <c r="L175" s="104"/>
      <c r="M175" s="23" t="s">
        <v>1177</v>
      </c>
      <c r="N175" s="103"/>
      <c r="O175" s="103"/>
      <c r="P175" s="103"/>
      <c r="Q175" s="201"/>
      <c r="R175" s="33">
        <v>25</v>
      </c>
      <c r="S175" s="39" t="s">
        <v>58</v>
      </c>
      <c r="T175" s="103"/>
      <c r="U175" s="103"/>
      <c r="V175" s="201"/>
      <c r="W175" s="201"/>
      <c r="X175" s="33">
        <v>25</v>
      </c>
      <c r="Y175" s="323" t="s">
        <v>1193</v>
      </c>
      <c r="Z175" s="95"/>
      <c r="AA175" s="119"/>
      <c r="AB175" s="19"/>
      <c r="AC175" s="119"/>
      <c r="AD175" s="119"/>
      <c r="AE175" s="119"/>
      <c r="AF175" s="119"/>
      <c r="AG175" s="119"/>
      <c r="AH175" s="119"/>
      <c r="AI175" s="119"/>
      <c r="AJ175" s="120"/>
      <c r="AK175" s="120"/>
    </row>
    <row r="176" spans="1:37" x14ac:dyDescent="0.3">
      <c r="A176" s="416">
        <v>171</v>
      </c>
      <c r="B176" s="77">
        <v>3606</v>
      </c>
      <c r="C176" s="125" t="s">
        <v>553</v>
      </c>
      <c r="D176" s="101">
        <v>2013</v>
      </c>
      <c r="E176" s="102">
        <v>10</v>
      </c>
      <c r="F176" s="278" t="s">
        <v>1190</v>
      </c>
      <c r="G176" s="44" t="s">
        <v>1188</v>
      </c>
      <c r="H176" s="324" t="s">
        <v>1185</v>
      </c>
      <c r="I176" s="178"/>
      <c r="J176" s="85">
        <v>2</v>
      </c>
      <c r="K176" s="211"/>
      <c r="L176" s="211">
        <v>1</v>
      </c>
      <c r="M176" s="23" t="s">
        <v>1177</v>
      </c>
      <c r="N176" s="178"/>
      <c r="O176" s="178"/>
      <c r="P176" s="178"/>
      <c r="Q176" s="179"/>
      <c r="R176" s="33">
        <v>25</v>
      </c>
      <c r="S176" s="39" t="s">
        <v>58</v>
      </c>
      <c r="T176" s="178"/>
      <c r="U176" s="178"/>
      <c r="V176" s="179"/>
      <c r="W176" s="179"/>
      <c r="X176" s="33">
        <v>25</v>
      </c>
      <c r="Y176" s="323" t="s">
        <v>1193</v>
      </c>
      <c r="Z176" s="146"/>
      <c r="AA176" s="121"/>
      <c r="AB176" s="121"/>
      <c r="AC176" s="121"/>
      <c r="AD176" s="121"/>
      <c r="AE176" s="121"/>
      <c r="AF176" s="121"/>
      <c r="AG176" s="121"/>
      <c r="AH176" s="121"/>
      <c r="AI176" s="121"/>
      <c r="AJ176" s="122"/>
      <c r="AK176" s="122"/>
    </row>
    <row r="177" spans="1:37" ht="17.25" thickBot="1" x14ac:dyDescent="0.35">
      <c r="A177" s="416">
        <v>172</v>
      </c>
      <c r="B177" s="156">
        <v>3606</v>
      </c>
      <c r="C177" s="169" t="s">
        <v>553</v>
      </c>
      <c r="D177" s="170">
        <v>2013</v>
      </c>
      <c r="E177" s="162">
        <v>10</v>
      </c>
      <c r="F177" s="279" t="s">
        <v>1190</v>
      </c>
      <c r="G177" s="65" t="s">
        <v>1188</v>
      </c>
      <c r="H177" s="65" t="s">
        <v>1198</v>
      </c>
      <c r="I177" s="86"/>
      <c r="J177" s="87">
        <v>2</v>
      </c>
      <c r="K177" s="87"/>
      <c r="L177" s="87"/>
      <c r="M177" s="66" t="s">
        <v>1177</v>
      </c>
      <c r="N177" s="303"/>
      <c r="O177" s="65"/>
      <c r="P177" s="65" t="s">
        <v>1203</v>
      </c>
      <c r="Q177" s="65" t="s">
        <v>1204</v>
      </c>
      <c r="R177" s="67">
        <v>25</v>
      </c>
      <c r="S177" s="49" t="s">
        <v>58</v>
      </c>
      <c r="T177" s="65"/>
      <c r="U177" s="65"/>
      <c r="V177" s="65" t="s">
        <v>1203</v>
      </c>
      <c r="W177" s="65" t="s">
        <v>1204</v>
      </c>
      <c r="X177" s="67">
        <v>25</v>
      </c>
      <c r="Y177" s="202">
        <v>0.99</v>
      </c>
      <c r="Z177" s="29"/>
      <c r="AA177" s="19"/>
      <c r="AB177" s="19"/>
      <c r="AC177" s="181"/>
      <c r="AD177" s="182"/>
      <c r="AE177" s="19"/>
      <c r="AF177" s="119"/>
      <c r="AG177" s="19"/>
      <c r="AH177" s="119"/>
      <c r="AI177" s="19"/>
    </row>
    <row r="178" spans="1:37" x14ac:dyDescent="0.3">
      <c r="A178" s="416">
        <v>173</v>
      </c>
      <c r="B178" s="48">
        <v>2246</v>
      </c>
      <c r="C178" s="90" t="s">
        <v>1733</v>
      </c>
      <c r="D178" s="91">
        <v>2013</v>
      </c>
      <c r="E178" s="20">
        <v>10</v>
      </c>
      <c r="F178" s="22" t="s">
        <v>1215</v>
      </c>
      <c r="G178" s="22" t="s">
        <v>1216</v>
      </c>
      <c r="H178" s="22" t="s">
        <v>1209</v>
      </c>
      <c r="I178" s="22"/>
      <c r="J178" s="85">
        <v>2</v>
      </c>
      <c r="K178" s="85"/>
      <c r="L178" s="85"/>
      <c r="M178" s="23" t="s">
        <v>1177</v>
      </c>
      <c r="N178" s="22"/>
      <c r="O178" s="22"/>
      <c r="P178" s="22">
        <v>1.29</v>
      </c>
      <c r="Q178" s="22">
        <v>1.31</v>
      </c>
      <c r="R178" s="33">
        <v>17</v>
      </c>
      <c r="S178" s="39" t="s">
        <v>1212</v>
      </c>
      <c r="T178" s="22"/>
      <c r="U178" s="22"/>
      <c r="V178" s="22">
        <v>3.15</v>
      </c>
      <c r="W178" s="22">
        <v>2.48</v>
      </c>
      <c r="X178" s="33">
        <v>15</v>
      </c>
      <c r="Y178" s="39" t="s">
        <v>1213</v>
      </c>
      <c r="Z178" s="22"/>
      <c r="AA178" s="6"/>
      <c r="AB178" s="6"/>
      <c r="AC178" s="6"/>
      <c r="AD178" s="6"/>
      <c r="AE178" s="6"/>
      <c r="AF178" s="6"/>
      <c r="AG178" s="6"/>
      <c r="AH178" s="6"/>
      <c r="AI178" s="6"/>
    </row>
    <row r="179" spans="1:37" x14ac:dyDescent="0.3">
      <c r="A179" s="416">
        <v>174</v>
      </c>
      <c r="B179" s="48">
        <v>2246</v>
      </c>
      <c r="C179" s="90" t="s">
        <v>555</v>
      </c>
      <c r="D179" s="91">
        <v>2013</v>
      </c>
      <c r="E179" s="20">
        <v>10</v>
      </c>
      <c r="F179" s="22" t="s">
        <v>1215</v>
      </c>
      <c r="G179" s="22" t="s">
        <v>1216</v>
      </c>
      <c r="H179" s="22" t="s">
        <v>1210</v>
      </c>
      <c r="I179" s="21"/>
      <c r="J179" s="104">
        <v>2</v>
      </c>
      <c r="K179" s="85"/>
      <c r="L179" s="85"/>
      <c r="M179" s="23" t="s">
        <v>1177</v>
      </c>
      <c r="N179" s="21"/>
      <c r="O179" s="22"/>
      <c r="P179" s="21">
        <v>0.41</v>
      </c>
      <c r="Q179" s="21">
        <v>1.46</v>
      </c>
      <c r="R179" s="33">
        <v>17</v>
      </c>
      <c r="S179" s="39" t="s">
        <v>1212</v>
      </c>
      <c r="T179" s="21"/>
      <c r="U179" s="21"/>
      <c r="V179" s="21">
        <v>0.6</v>
      </c>
      <c r="W179" s="21">
        <v>0.91</v>
      </c>
      <c r="X179" s="24">
        <v>15</v>
      </c>
      <c r="Y179" s="26" t="s">
        <v>1193</v>
      </c>
      <c r="Z179" s="21"/>
      <c r="AA179" s="6"/>
      <c r="AB179" s="6"/>
      <c r="AC179" s="6"/>
      <c r="AD179" s="6"/>
      <c r="AE179" s="6"/>
      <c r="AF179" s="6"/>
      <c r="AG179" s="6"/>
      <c r="AH179" s="6"/>
      <c r="AI179" s="6"/>
    </row>
    <row r="180" spans="1:37" x14ac:dyDescent="0.3">
      <c r="A180" s="416">
        <v>175</v>
      </c>
      <c r="B180" s="48">
        <v>2246</v>
      </c>
      <c r="C180" s="90" t="s">
        <v>555</v>
      </c>
      <c r="D180" s="91">
        <v>2013</v>
      </c>
      <c r="E180" s="20">
        <v>10</v>
      </c>
      <c r="F180" s="22" t="s">
        <v>1215</v>
      </c>
      <c r="G180" s="22" t="s">
        <v>1216</v>
      </c>
      <c r="H180" s="22" t="s">
        <v>1211</v>
      </c>
      <c r="I180" s="22"/>
      <c r="J180" s="248">
        <v>2</v>
      </c>
      <c r="K180" s="85"/>
      <c r="L180" s="85"/>
      <c r="M180" s="23" t="s">
        <v>1177</v>
      </c>
      <c r="N180" s="21"/>
      <c r="O180" s="22"/>
      <c r="P180" s="21">
        <v>0</v>
      </c>
      <c r="Q180" s="21">
        <v>0</v>
      </c>
      <c r="R180" s="33">
        <v>17</v>
      </c>
      <c r="S180" s="39" t="s">
        <v>1212</v>
      </c>
      <c r="T180" s="22"/>
      <c r="U180" s="22"/>
      <c r="V180" s="22">
        <v>0.7</v>
      </c>
      <c r="W180" s="22">
        <v>0.26</v>
      </c>
      <c r="X180" s="33">
        <v>15</v>
      </c>
      <c r="Y180" s="34" t="s">
        <v>1193</v>
      </c>
      <c r="Z180" s="21"/>
      <c r="AA180" s="6"/>
      <c r="AB180" s="6"/>
      <c r="AC180" s="6"/>
      <c r="AD180" s="6"/>
      <c r="AE180" s="6"/>
      <c r="AF180" s="6"/>
      <c r="AG180" s="6"/>
      <c r="AH180" s="6"/>
      <c r="AI180" s="6"/>
    </row>
    <row r="181" spans="1:37" s="122" customFormat="1" ht="17.25" thickBot="1" x14ac:dyDescent="0.35">
      <c r="A181" s="416">
        <v>176</v>
      </c>
      <c r="B181" s="257">
        <v>2246</v>
      </c>
      <c r="C181" s="88" t="s">
        <v>555</v>
      </c>
      <c r="D181" s="28">
        <v>2013</v>
      </c>
      <c r="E181" s="52">
        <v>10</v>
      </c>
      <c r="F181" s="29" t="s">
        <v>1215</v>
      </c>
      <c r="G181" s="29" t="s">
        <v>1216</v>
      </c>
      <c r="H181" s="29" t="s">
        <v>1214</v>
      </c>
      <c r="I181" s="172"/>
      <c r="J181" s="35">
        <v>2</v>
      </c>
      <c r="K181" s="35"/>
      <c r="L181" s="35"/>
      <c r="M181" s="36" t="s">
        <v>1177</v>
      </c>
      <c r="N181" s="29"/>
      <c r="O181" s="29"/>
      <c r="P181" s="29">
        <v>1.71</v>
      </c>
      <c r="Q181" s="29">
        <v>1.99</v>
      </c>
      <c r="R181" s="30">
        <v>17</v>
      </c>
      <c r="S181" s="37" t="s">
        <v>1212</v>
      </c>
      <c r="T181" s="29"/>
      <c r="U181" s="29"/>
      <c r="V181" s="29">
        <v>3.81</v>
      </c>
      <c r="W181" s="29">
        <v>3.15</v>
      </c>
      <c r="X181" s="30">
        <v>15</v>
      </c>
      <c r="Y181" s="37" t="s">
        <v>1213</v>
      </c>
      <c r="Z181" s="29"/>
      <c r="AA181" s="6"/>
      <c r="AB181" s="6"/>
      <c r="AC181" s="6"/>
      <c r="AD181" s="6"/>
      <c r="AE181" s="6"/>
      <c r="AF181" s="6"/>
      <c r="AG181" s="6"/>
      <c r="AH181" s="6"/>
      <c r="AI181" s="6"/>
      <c r="AJ181"/>
      <c r="AK181"/>
    </row>
    <row r="182" spans="1:37" x14ac:dyDescent="0.3">
      <c r="A182" s="416">
        <v>177</v>
      </c>
      <c r="B182" s="48">
        <v>1321</v>
      </c>
      <c r="C182" s="90" t="s">
        <v>1709</v>
      </c>
      <c r="D182" s="91">
        <v>2013</v>
      </c>
      <c r="E182" s="20">
        <v>10</v>
      </c>
      <c r="F182" s="22" t="s">
        <v>667</v>
      </c>
      <c r="G182" s="22"/>
      <c r="H182" s="22" t="s">
        <v>1219</v>
      </c>
      <c r="I182" s="171"/>
      <c r="J182" s="85">
        <v>1</v>
      </c>
      <c r="K182" s="85"/>
      <c r="L182" s="85"/>
      <c r="M182" s="17" t="s">
        <v>1177</v>
      </c>
      <c r="N182" s="22"/>
      <c r="O182" s="22"/>
      <c r="P182" s="22">
        <v>1.2</v>
      </c>
      <c r="Q182" s="22">
        <v>0.4</v>
      </c>
      <c r="R182" s="33">
        <v>40</v>
      </c>
      <c r="S182" s="39" t="s">
        <v>1212</v>
      </c>
      <c r="T182" s="22"/>
      <c r="U182" s="22"/>
      <c r="V182" s="22">
        <v>1.5</v>
      </c>
      <c r="W182" s="22">
        <v>0.4</v>
      </c>
      <c r="X182" s="33">
        <v>40</v>
      </c>
      <c r="Y182" s="39" t="s">
        <v>1644</v>
      </c>
      <c r="Z182" s="22"/>
      <c r="AA182" s="6"/>
      <c r="AB182" s="6"/>
      <c r="AC182" s="6"/>
      <c r="AD182" s="6"/>
      <c r="AE182" s="6"/>
      <c r="AF182" s="6"/>
      <c r="AG182" s="6"/>
      <c r="AH182" s="6"/>
      <c r="AI182" s="6"/>
    </row>
    <row r="183" spans="1:37" x14ac:dyDescent="0.3">
      <c r="A183" s="416">
        <v>178</v>
      </c>
      <c r="B183" s="48">
        <v>1321</v>
      </c>
      <c r="C183" s="90" t="s">
        <v>556</v>
      </c>
      <c r="D183" s="91">
        <v>2013</v>
      </c>
      <c r="E183" s="20">
        <v>10</v>
      </c>
      <c r="F183" s="22" t="s">
        <v>667</v>
      </c>
      <c r="G183" s="22"/>
      <c r="H183" s="22" t="s">
        <v>1220</v>
      </c>
      <c r="I183" s="171"/>
      <c r="J183" s="85">
        <v>1</v>
      </c>
      <c r="K183" s="85"/>
      <c r="L183" s="85"/>
      <c r="M183" s="23" t="s">
        <v>1177</v>
      </c>
      <c r="N183" s="22"/>
      <c r="O183" s="22"/>
      <c r="P183" s="22">
        <v>2.9</v>
      </c>
      <c r="Q183" s="22">
        <v>0.7</v>
      </c>
      <c r="R183" s="33">
        <v>40</v>
      </c>
      <c r="S183" s="39" t="s">
        <v>1212</v>
      </c>
      <c r="T183" s="22"/>
      <c r="U183" s="22"/>
      <c r="V183" s="22">
        <v>6.4</v>
      </c>
      <c r="W183" s="22">
        <v>0.8</v>
      </c>
      <c r="X183" s="33">
        <v>40</v>
      </c>
      <c r="Y183" s="39" t="s">
        <v>1644</v>
      </c>
      <c r="Z183" s="22"/>
      <c r="AA183" s="6"/>
      <c r="AB183" s="6"/>
      <c r="AC183" s="6"/>
      <c r="AD183" s="6"/>
      <c r="AE183" s="6"/>
      <c r="AF183" s="6"/>
      <c r="AG183" s="6"/>
      <c r="AH183" s="6"/>
      <c r="AI183" s="6"/>
    </row>
    <row r="184" spans="1:37" x14ac:dyDescent="0.3">
      <c r="A184" s="416">
        <v>179</v>
      </c>
      <c r="B184" s="48">
        <v>1321</v>
      </c>
      <c r="C184" s="90" t="s">
        <v>556</v>
      </c>
      <c r="D184" s="91">
        <v>2013</v>
      </c>
      <c r="E184" s="20">
        <v>10</v>
      </c>
      <c r="F184" s="22" t="s">
        <v>667</v>
      </c>
      <c r="G184" s="22"/>
      <c r="H184" s="22" t="s">
        <v>1221</v>
      </c>
      <c r="I184" s="171"/>
      <c r="J184" s="85">
        <v>1</v>
      </c>
      <c r="K184" s="85"/>
      <c r="L184" s="85"/>
      <c r="M184" s="23" t="s">
        <v>1177</v>
      </c>
      <c r="N184" s="22"/>
      <c r="O184" s="22"/>
      <c r="P184" s="22">
        <v>2.7</v>
      </c>
      <c r="Q184" s="22">
        <v>0.3</v>
      </c>
      <c r="R184" s="33">
        <v>40</v>
      </c>
      <c r="S184" s="39" t="s">
        <v>1212</v>
      </c>
      <c r="T184" s="22"/>
      <c r="U184" s="22"/>
      <c r="V184" s="22">
        <v>5.3</v>
      </c>
      <c r="W184" s="22">
        <v>1.8</v>
      </c>
      <c r="X184" s="33">
        <v>40</v>
      </c>
      <c r="Y184" s="39" t="s">
        <v>1644</v>
      </c>
      <c r="Z184" s="21"/>
      <c r="AA184" s="6"/>
      <c r="AB184" s="6"/>
      <c r="AC184" s="6"/>
      <c r="AD184" s="6"/>
      <c r="AE184" s="6"/>
      <c r="AF184" s="6"/>
      <c r="AG184" s="6"/>
      <c r="AH184" s="6"/>
      <c r="AI184" s="6"/>
    </row>
    <row r="185" spans="1:37" x14ac:dyDescent="0.3">
      <c r="A185" s="416">
        <v>180</v>
      </c>
      <c r="B185" s="48">
        <v>1321</v>
      </c>
      <c r="C185" s="90" t="s">
        <v>556</v>
      </c>
      <c r="D185" s="91">
        <v>2013</v>
      </c>
      <c r="E185" s="20">
        <v>10</v>
      </c>
      <c r="F185" s="22" t="s">
        <v>667</v>
      </c>
      <c r="G185" s="22"/>
      <c r="H185" s="22" t="s">
        <v>1222</v>
      </c>
      <c r="I185" s="171"/>
      <c r="J185" s="85">
        <v>1</v>
      </c>
      <c r="K185" s="85"/>
      <c r="L185" s="85"/>
      <c r="M185" s="23" t="s">
        <v>1177</v>
      </c>
      <c r="N185" s="22"/>
      <c r="O185" s="22"/>
      <c r="P185" s="22">
        <v>2.5</v>
      </c>
      <c r="Q185" s="22">
        <v>0.8</v>
      </c>
      <c r="R185" s="33">
        <v>40</v>
      </c>
      <c r="S185" s="39" t="s">
        <v>1212</v>
      </c>
      <c r="T185" s="22"/>
      <c r="U185" s="22"/>
      <c r="V185" s="22">
        <v>4.5</v>
      </c>
      <c r="W185" s="22">
        <v>1.2</v>
      </c>
      <c r="X185" s="33">
        <v>40</v>
      </c>
      <c r="Y185" s="39" t="s">
        <v>1644</v>
      </c>
      <c r="Z185" s="21"/>
      <c r="AA185" s="6"/>
      <c r="AB185" s="6"/>
      <c r="AC185" s="6"/>
      <c r="AD185" s="6"/>
      <c r="AE185" s="6"/>
      <c r="AF185" s="6"/>
      <c r="AG185" s="6"/>
      <c r="AH185" s="6"/>
      <c r="AI185" s="6"/>
    </row>
    <row r="186" spans="1:37" x14ac:dyDescent="0.3">
      <c r="A186" s="416">
        <v>181</v>
      </c>
      <c r="B186" s="48">
        <v>1321</v>
      </c>
      <c r="C186" s="90" t="s">
        <v>556</v>
      </c>
      <c r="D186" s="91">
        <v>2013</v>
      </c>
      <c r="E186" s="20">
        <v>10</v>
      </c>
      <c r="F186" s="290" t="s">
        <v>1223</v>
      </c>
      <c r="G186" s="22"/>
      <c r="H186" s="22" t="s">
        <v>1219</v>
      </c>
      <c r="I186" s="171"/>
      <c r="J186" s="85">
        <v>1</v>
      </c>
      <c r="K186" s="85"/>
      <c r="L186" s="85"/>
      <c r="M186" s="23" t="s">
        <v>1177</v>
      </c>
      <c r="N186" s="22"/>
      <c r="O186" s="22"/>
      <c r="P186" s="22">
        <v>1.5</v>
      </c>
      <c r="Q186" s="22">
        <v>0.8</v>
      </c>
      <c r="R186" s="33">
        <v>40</v>
      </c>
      <c r="S186" s="39" t="s">
        <v>1212</v>
      </c>
      <c r="T186" s="22"/>
      <c r="U186" s="22"/>
      <c r="V186" s="22">
        <v>2.8</v>
      </c>
      <c r="W186" s="22">
        <v>1.4</v>
      </c>
      <c r="X186" s="33">
        <v>40</v>
      </c>
      <c r="Y186" s="39" t="s">
        <v>1644</v>
      </c>
      <c r="Z186" s="21"/>
      <c r="AA186" s="6"/>
      <c r="AB186" s="6"/>
      <c r="AC186" s="6"/>
      <c r="AD186" s="6"/>
      <c r="AE186" s="6"/>
      <c r="AF186" s="6"/>
      <c r="AG186" s="6"/>
      <c r="AH186" s="6"/>
      <c r="AI186" s="6"/>
    </row>
    <row r="187" spans="1:37" x14ac:dyDescent="0.3">
      <c r="A187" s="416">
        <v>182</v>
      </c>
      <c r="B187" s="48">
        <v>1321</v>
      </c>
      <c r="C187" s="90" t="s">
        <v>556</v>
      </c>
      <c r="D187" s="91">
        <v>2013</v>
      </c>
      <c r="E187" s="20">
        <v>10</v>
      </c>
      <c r="F187" s="290" t="s">
        <v>1223</v>
      </c>
      <c r="G187" s="22"/>
      <c r="H187" s="22" t="s">
        <v>1220</v>
      </c>
      <c r="I187" s="171"/>
      <c r="J187" s="85">
        <v>1</v>
      </c>
      <c r="K187" s="85"/>
      <c r="L187" s="85"/>
      <c r="M187" s="23" t="s">
        <v>1177</v>
      </c>
      <c r="N187" s="22"/>
      <c r="O187" s="22"/>
      <c r="P187" s="22">
        <v>3.5</v>
      </c>
      <c r="Q187" s="22">
        <v>0.8</v>
      </c>
      <c r="R187" s="33">
        <v>40</v>
      </c>
      <c r="S187" s="39" t="s">
        <v>1212</v>
      </c>
      <c r="T187" s="22"/>
      <c r="U187" s="22"/>
      <c r="V187" s="22">
        <v>6.8</v>
      </c>
      <c r="W187" s="22">
        <v>1.8</v>
      </c>
      <c r="X187" s="33">
        <v>40</v>
      </c>
      <c r="Y187" s="39" t="s">
        <v>1644</v>
      </c>
      <c r="Z187" s="21"/>
      <c r="AA187" s="6"/>
      <c r="AB187" s="6"/>
      <c r="AC187" s="6"/>
      <c r="AD187" s="6"/>
      <c r="AE187" s="6"/>
      <c r="AF187" s="6"/>
      <c r="AG187" s="6"/>
      <c r="AH187" s="6"/>
      <c r="AI187" s="6"/>
    </row>
    <row r="188" spans="1:37" x14ac:dyDescent="0.3">
      <c r="A188" s="416">
        <v>183</v>
      </c>
      <c r="B188" s="48">
        <v>1321</v>
      </c>
      <c r="C188" s="90" t="s">
        <v>556</v>
      </c>
      <c r="D188" s="91">
        <v>2013</v>
      </c>
      <c r="E188" s="20">
        <v>10</v>
      </c>
      <c r="F188" s="290" t="s">
        <v>1223</v>
      </c>
      <c r="G188" s="22"/>
      <c r="H188" s="22" t="s">
        <v>1221</v>
      </c>
      <c r="I188" s="171"/>
      <c r="J188" s="85">
        <v>1</v>
      </c>
      <c r="K188" s="85"/>
      <c r="L188" s="85"/>
      <c r="M188" s="23" t="s">
        <v>1177</v>
      </c>
      <c r="N188" s="22"/>
      <c r="O188" s="22"/>
      <c r="P188" s="22">
        <v>3.2</v>
      </c>
      <c r="Q188" s="22">
        <v>1.3</v>
      </c>
      <c r="R188" s="33">
        <v>40</v>
      </c>
      <c r="S188" s="39" t="s">
        <v>1212</v>
      </c>
      <c r="T188" s="22"/>
      <c r="U188" s="22"/>
      <c r="V188" s="22">
        <v>6.3</v>
      </c>
      <c r="W188" s="22">
        <v>2.8</v>
      </c>
      <c r="X188" s="33">
        <v>40</v>
      </c>
      <c r="Y188" s="39" t="s">
        <v>1644</v>
      </c>
      <c r="Z188" s="21"/>
      <c r="AA188" s="6"/>
      <c r="AB188" s="6"/>
      <c r="AC188" s="6"/>
      <c r="AD188" s="6"/>
      <c r="AE188" s="6"/>
      <c r="AF188" s="6"/>
      <c r="AG188" s="6"/>
      <c r="AH188" s="6"/>
      <c r="AI188" s="6"/>
    </row>
    <row r="189" spans="1:37" x14ac:dyDescent="0.3">
      <c r="A189" s="416">
        <v>184</v>
      </c>
      <c r="B189" s="48">
        <v>1321</v>
      </c>
      <c r="C189" s="90" t="s">
        <v>556</v>
      </c>
      <c r="D189" s="91">
        <v>2013</v>
      </c>
      <c r="E189" s="20">
        <v>10</v>
      </c>
      <c r="F189" s="290" t="s">
        <v>1223</v>
      </c>
      <c r="G189" s="22"/>
      <c r="H189" s="22" t="s">
        <v>1222</v>
      </c>
      <c r="I189" s="171"/>
      <c r="J189" s="85">
        <v>1</v>
      </c>
      <c r="K189" s="85"/>
      <c r="L189" s="85"/>
      <c r="M189" s="23" t="s">
        <v>1177</v>
      </c>
      <c r="N189" s="22"/>
      <c r="O189" s="22"/>
      <c r="P189" s="22">
        <v>3.5</v>
      </c>
      <c r="Q189" s="22">
        <v>1.4</v>
      </c>
      <c r="R189" s="33">
        <v>40</v>
      </c>
      <c r="S189" s="39" t="s">
        <v>1212</v>
      </c>
      <c r="T189" s="22"/>
      <c r="U189" s="22"/>
      <c r="V189" s="22">
        <v>5.5</v>
      </c>
      <c r="W189" s="22">
        <v>2.2000000000000002</v>
      </c>
      <c r="X189" s="33">
        <v>40</v>
      </c>
      <c r="Y189" s="39" t="s">
        <v>1644</v>
      </c>
      <c r="Z189" s="22"/>
      <c r="AA189" s="6"/>
      <c r="AB189" s="6"/>
      <c r="AC189" s="6"/>
      <c r="AD189" s="6"/>
      <c r="AE189" s="6"/>
      <c r="AF189" s="6"/>
      <c r="AG189" s="6"/>
      <c r="AH189" s="6"/>
      <c r="AI189" s="6"/>
    </row>
    <row r="190" spans="1:37" x14ac:dyDescent="0.3">
      <c r="A190" s="416">
        <v>185</v>
      </c>
      <c r="B190" s="48">
        <v>1321</v>
      </c>
      <c r="C190" s="90" t="s">
        <v>556</v>
      </c>
      <c r="D190" s="91">
        <v>2013</v>
      </c>
      <c r="E190" s="20">
        <v>10</v>
      </c>
      <c r="F190" s="22" t="s">
        <v>1229</v>
      </c>
      <c r="G190" s="22"/>
      <c r="H190" s="22" t="s">
        <v>1230</v>
      </c>
      <c r="I190" s="171"/>
      <c r="J190" s="85">
        <v>2</v>
      </c>
      <c r="K190" s="85"/>
      <c r="L190" s="85"/>
      <c r="M190" s="23" t="s">
        <v>1177</v>
      </c>
      <c r="N190" s="22"/>
      <c r="O190" s="22"/>
      <c r="P190" s="22">
        <v>25</v>
      </c>
      <c r="Q190" s="22">
        <v>7.3</v>
      </c>
      <c r="R190" s="33">
        <v>40</v>
      </c>
      <c r="S190" s="39" t="s">
        <v>1212</v>
      </c>
      <c r="T190" s="22"/>
      <c r="U190" s="22"/>
      <c r="V190" s="22">
        <v>40</v>
      </c>
      <c r="W190" s="22">
        <v>12.3</v>
      </c>
      <c r="X190" s="33">
        <v>40</v>
      </c>
      <c r="Y190" s="39" t="s">
        <v>1231</v>
      </c>
      <c r="Z190" s="22"/>
      <c r="AA190" s="6"/>
      <c r="AB190" s="6"/>
      <c r="AC190" s="6"/>
      <c r="AD190" s="6"/>
      <c r="AE190" s="6"/>
      <c r="AF190" s="6"/>
      <c r="AG190" s="6"/>
      <c r="AH190" s="6"/>
      <c r="AI190" s="6"/>
    </row>
    <row r="191" spans="1:37" x14ac:dyDescent="0.3">
      <c r="A191" s="416">
        <v>186</v>
      </c>
      <c r="B191" s="48">
        <v>1321</v>
      </c>
      <c r="C191" s="90" t="s">
        <v>556</v>
      </c>
      <c r="D191" s="91">
        <v>2013</v>
      </c>
      <c r="E191" s="20">
        <v>10</v>
      </c>
      <c r="F191" s="22" t="s">
        <v>1232</v>
      </c>
      <c r="G191" s="22"/>
      <c r="H191" s="22"/>
      <c r="I191" s="171"/>
      <c r="J191" s="85">
        <v>1</v>
      </c>
      <c r="K191" s="85"/>
      <c r="L191" s="85">
        <v>0</v>
      </c>
      <c r="M191" s="23" t="s">
        <v>1177</v>
      </c>
      <c r="N191" s="22"/>
      <c r="O191" s="22"/>
      <c r="P191" s="22">
        <v>119</v>
      </c>
      <c r="Q191" s="22">
        <v>28</v>
      </c>
      <c r="R191" s="33">
        <v>40</v>
      </c>
      <c r="S191" s="39" t="s">
        <v>1212</v>
      </c>
      <c r="T191" s="22"/>
      <c r="U191" s="22"/>
      <c r="V191" s="22">
        <v>100</v>
      </c>
      <c r="W191" s="22">
        <v>24</v>
      </c>
      <c r="X191" s="33">
        <v>40</v>
      </c>
      <c r="Y191" s="39" t="s">
        <v>1643</v>
      </c>
      <c r="Z191" s="22"/>
      <c r="AA191" s="6"/>
      <c r="AB191" s="6"/>
      <c r="AC191" s="6"/>
      <c r="AD191" s="6"/>
      <c r="AE191" s="6"/>
      <c r="AF191" s="6"/>
      <c r="AG191" s="6"/>
      <c r="AH191" s="6"/>
      <c r="AI191" s="6"/>
    </row>
    <row r="192" spans="1:37" ht="17.25" thickBot="1" x14ac:dyDescent="0.35">
      <c r="A192" s="416">
        <v>187</v>
      </c>
      <c r="B192" s="257">
        <v>1321</v>
      </c>
      <c r="C192" s="88" t="s">
        <v>556</v>
      </c>
      <c r="D192" s="28">
        <v>2013</v>
      </c>
      <c r="E192" s="52">
        <v>10</v>
      </c>
      <c r="F192" s="29" t="s">
        <v>1233</v>
      </c>
      <c r="G192" s="29"/>
      <c r="H192" s="29"/>
      <c r="I192" s="172"/>
      <c r="J192" s="35">
        <v>2</v>
      </c>
      <c r="K192" s="35"/>
      <c r="L192" s="35"/>
      <c r="M192" s="158" t="s">
        <v>1177</v>
      </c>
      <c r="N192" s="29"/>
      <c r="O192" s="29"/>
      <c r="P192" s="29">
        <v>0</v>
      </c>
      <c r="Q192" s="29">
        <v>0</v>
      </c>
      <c r="R192" s="30">
        <v>40</v>
      </c>
      <c r="S192" s="37" t="s">
        <v>59</v>
      </c>
      <c r="T192" s="29"/>
      <c r="U192" s="29"/>
      <c r="V192" s="29">
        <v>845</v>
      </c>
      <c r="W192" s="29">
        <v>123</v>
      </c>
      <c r="X192" s="30">
        <v>40</v>
      </c>
      <c r="Y192" s="37" t="s">
        <v>1640</v>
      </c>
      <c r="Z192" s="29"/>
      <c r="AA192" s="6"/>
      <c r="AB192" s="6"/>
      <c r="AC192" s="6"/>
      <c r="AD192" s="6"/>
      <c r="AE192" s="6"/>
      <c r="AF192" s="6"/>
      <c r="AG192" s="6"/>
      <c r="AH192" s="6"/>
      <c r="AI192" s="6"/>
    </row>
    <row r="193" spans="1:35" x14ac:dyDescent="0.3">
      <c r="A193" s="416">
        <v>188</v>
      </c>
      <c r="B193" s="48">
        <v>4565</v>
      </c>
      <c r="C193" s="90" t="s">
        <v>1234</v>
      </c>
      <c r="D193" s="91">
        <v>2012</v>
      </c>
      <c r="E193" s="20">
        <v>10</v>
      </c>
      <c r="F193" s="22" t="s">
        <v>1002</v>
      </c>
      <c r="G193" s="22" t="s">
        <v>1244</v>
      </c>
      <c r="H193" s="22" t="s">
        <v>1209</v>
      </c>
      <c r="I193" s="171"/>
      <c r="J193" s="85">
        <v>2</v>
      </c>
      <c r="K193" s="85"/>
      <c r="L193" s="85"/>
      <c r="M193" s="123" t="s">
        <v>1239</v>
      </c>
      <c r="N193" s="22"/>
      <c r="O193" s="22"/>
      <c r="P193" s="21" t="s">
        <v>1245</v>
      </c>
      <c r="Q193" s="21" t="s">
        <v>1245</v>
      </c>
      <c r="R193" s="33">
        <v>21</v>
      </c>
      <c r="S193" s="39" t="s">
        <v>1039</v>
      </c>
      <c r="T193" s="22"/>
      <c r="U193" s="22"/>
      <c r="V193" s="21" t="s">
        <v>1245</v>
      </c>
      <c r="W193" s="21" t="s">
        <v>1245</v>
      </c>
      <c r="X193" s="33">
        <v>24</v>
      </c>
      <c r="Y193" s="39" t="s">
        <v>1194</v>
      </c>
      <c r="Z193" s="22"/>
      <c r="AA193" s="6"/>
      <c r="AB193" s="6"/>
      <c r="AC193" s="6"/>
      <c r="AD193" s="6"/>
      <c r="AE193" s="6"/>
      <c r="AF193" s="6"/>
      <c r="AG193" s="6"/>
      <c r="AH193" s="6"/>
      <c r="AI193" s="6"/>
    </row>
    <row r="194" spans="1:35" x14ac:dyDescent="0.3">
      <c r="A194" s="416">
        <v>189</v>
      </c>
      <c r="B194" s="48">
        <v>4565</v>
      </c>
      <c r="C194" s="90" t="s">
        <v>1234</v>
      </c>
      <c r="D194" s="91">
        <v>2012</v>
      </c>
      <c r="E194" s="20">
        <v>10</v>
      </c>
      <c r="F194" s="22" t="s">
        <v>1002</v>
      </c>
      <c r="G194" s="22" t="s">
        <v>1244</v>
      </c>
      <c r="H194" s="22" t="s">
        <v>1210</v>
      </c>
      <c r="I194" s="171"/>
      <c r="J194" s="85">
        <v>2</v>
      </c>
      <c r="K194" s="85"/>
      <c r="L194" s="85"/>
      <c r="M194" s="123" t="s">
        <v>1239</v>
      </c>
      <c r="N194" s="22"/>
      <c r="O194" s="22"/>
      <c r="P194" s="21" t="s">
        <v>1245</v>
      </c>
      <c r="Q194" s="21" t="s">
        <v>1245</v>
      </c>
      <c r="R194" s="33">
        <v>21</v>
      </c>
      <c r="S194" s="39" t="s">
        <v>1039</v>
      </c>
      <c r="T194" s="22"/>
      <c r="U194" s="22"/>
      <c r="V194" s="21" t="s">
        <v>1245</v>
      </c>
      <c r="W194" s="21" t="s">
        <v>1245</v>
      </c>
      <c r="X194" s="33">
        <v>24</v>
      </c>
      <c r="Y194" s="39" t="s">
        <v>1194</v>
      </c>
      <c r="Z194" s="21"/>
      <c r="AA194" s="6"/>
      <c r="AB194" s="6"/>
      <c r="AC194" s="6"/>
      <c r="AD194" s="6"/>
      <c r="AE194" s="6"/>
      <c r="AF194" s="6"/>
      <c r="AG194" s="6"/>
      <c r="AH194" s="6"/>
      <c r="AI194" s="6"/>
    </row>
    <row r="195" spans="1:35" x14ac:dyDescent="0.3">
      <c r="A195" s="416">
        <v>190</v>
      </c>
      <c r="B195" s="48">
        <v>4565</v>
      </c>
      <c r="C195" s="90" t="s">
        <v>1234</v>
      </c>
      <c r="D195" s="91">
        <v>2012</v>
      </c>
      <c r="E195" s="20">
        <v>10</v>
      </c>
      <c r="F195" s="22" t="s">
        <v>1002</v>
      </c>
      <c r="G195" s="22" t="s">
        <v>1244</v>
      </c>
      <c r="H195" s="22" t="s">
        <v>1211</v>
      </c>
      <c r="I195" s="171"/>
      <c r="J195" s="85">
        <v>2</v>
      </c>
      <c r="K195" s="85"/>
      <c r="L195" s="85"/>
      <c r="M195" s="123" t="s">
        <v>1239</v>
      </c>
      <c r="N195" s="22"/>
      <c r="O195" s="22"/>
      <c r="P195" s="21" t="s">
        <v>1245</v>
      </c>
      <c r="Q195" s="21" t="s">
        <v>1245</v>
      </c>
      <c r="R195" s="33">
        <v>21</v>
      </c>
      <c r="S195" s="39" t="s">
        <v>1039</v>
      </c>
      <c r="T195" s="22"/>
      <c r="U195" s="22"/>
      <c r="V195" s="21" t="s">
        <v>1245</v>
      </c>
      <c r="W195" s="21" t="s">
        <v>1245</v>
      </c>
      <c r="X195" s="33">
        <v>24</v>
      </c>
      <c r="Y195" s="39" t="s">
        <v>1194</v>
      </c>
      <c r="Z195" s="21"/>
      <c r="AA195" s="6"/>
      <c r="AB195" s="6"/>
      <c r="AC195" s="6"/>
      <c r="AD195" s="6"/>
      <c r="AE195" s="6"/>
      <c r="AF195" s="6"/>
      <c r="AG195" s="6"/>
      <c r="AH195" s="6"/>
      <c r="AI195" s="6"/>
    </row>
    <row r="196" spans="1:35" x14ac:dyDescent="0.3">
      <c r="A196" s="416">
        <v>191</v>
      </c>
      <c r="B196" s="48">
        <v>4565</v>
      </c>
      <c r="C196" s="90" t="s">
        <v>1234</v>
      </c>
      <c r="D196" s="91">
        <v>2012</v>
      </c>
      <c r="E196" s="20">
        <v>10</v>
      </c>
      <c r="F196" s="22" t="s">
        <v>1002</v>
      </c>
      <c r="G196" s="22" t="s">
        <v>1244</v>
      </c>
      <c r="H196" s="21" t="s">
        <v>1241</v>
      </c>
      <c r="I196" s="210"/>
      <c r="J196" s="5">
        <v>2</v>
      </c>
      <c r="K196" s="5"/>
      <c r="L196" s="5"/>
      <c r="M196" s="123" t="s">
        <v>1239</v>
      </c>
      <c r="N196" s="44"/>
      <c r="O196" s="44"/>
      <c r="P196" s="44">
        <v>94</v>
      </c>
      <c r="Q196" s="118"/>
      <c r="R196" s="33">
        <v>21</v>
      </c>
      <c r="S196" s="39" t="s">
        <v>1039</v>
      </c>
      <c r="T196" s="44"/>
      <c r="U196" s="44"/>
      <c r="V196" s="44">
        <v>143</v>
      </c>
      <c r="W196" s="44"/>
      <c r="X196" s="33">
        <v>24</v>
      </c>
      <c r="Y196" s="124">
        <v>0.10780000000000001</v>
      </c>
      <c r="Z196" s="137"/>
      <c r="AA196" s="6"/>
      <c r="AB196" s="6"/>
      <c r="AC196" s="6"/>
      <c r="AD196" s="6"/>
      <c r="AE196" s="6"/>
      <c r="AF196" s="6"/>
      <c r="AG196" s="6"/>
      <c r="AH196" s="6"/>
      <c r="AI196" s="6"/>
    </row>
    <row r="197" spans="1:35" x14ac:dyDescent="0.3">
      <c r="A197" s="416">
        <v>192</v>
      </c>
      <c r="B197" s="48">
        <v>4565</v>
      </c>
      <c r="C197" s="90" t="s">
        <v>1710</v>
      </c>
      <c r="D197" s="91">
        <v>2012</v>
      </c>
      <c r="E197" s="41">
        <v>10</v>
      </c>
      <c r="F197" s="264" t="s">
        <v>1242</v>
      </c>
      <c r="G197" s="21" t="s">
        <v>1243</v>
      </c>
      <c r="H197" s="22" t="s">
        <v>1209</v>
      </c>
      <c r="I197" s="47"/>
      <c r="J197" s="54">
        <v>1</v>
      </c>
      <c r="K197" s="32"/>
      <c r="L197" s="32">
        <v>1</v>
      </c>
      <c r="M197" s="123" t="s">
        <v>1239</v>
      </c>
      <c r="N197" s="21"/>
      <c r="O197" s="21"/>
      <c r="P197" s="21" t="s">
        <v>1245</v>
      </c>
      <c r="Q197" s="21" t="s">
        <v>1245</v>
      </c>
      <c r="R197" s="33">
        <v>21</v>
      </c>
      <c r="S197" s="39" t="s">
        <v>1039</v>
      </c>
      <c r="T197" s="21"/>
      <c r="U197" s="21"/>
      <c r="V197" s="21" t="s">
        <v>1245</v>
      </c>
      <c r="W197" s="21" t="s">
        <v>1245</v>
      </c>
      <c r="X197" s="33">
        <v>24</v>
      </c>
      <c r="Y197" s="26" t="s">
        <v>1194</v>
      </c>
      <c r="Z197" s="21"/>
    </row>
    <row r="198" spans="1:35" x14ac:dyDescent="0.3">
      <c r="A198" s="416">
        <v>193</v>
      </c>
      <c r="B198" s="204">
        <v>4565</v>
      </c>
      <c r="C198" s="83" t="s">
        <v>1234</v>
      </c>
      <c r="D198" s="84">
        <v>2012</v>
      </c>
      <c r="E198" s="41">
        <v>10</v>
      </c>
      <c r="F198" s="264" t="s">
        <v>1242</v>
      </c>
      <c r="G198" s="21" t="s">
        <v>1243</v>
      </c>
      <c r="H198" s="21" t="s">
        <v>1210</v>
      </c>
      <c r="I198" s="47"/>
      <c r="J198" s="54">
        <v>1</v>
      </c>
      <c r="K198" s="32"/>
      <c r="L198" s="32">
        <v>1</v>
      </c>
      <c r="M198" s="57" t="s">
        <v>1239</v>
      </c>
      <c r="N198" s="21"/>
      <c r="O198" s="21"/>
      <c r="P198" s="21" t="s">
        <v>1245</v>
      </c>
      <c r="Q198" s="21" t="s">
        <v>1245</v>
      </c>
      <c r="R198" s="24">
        <v>21</v>
      </c>
      <c r="S198" s="26" t="s">
        <v>1039</v>
      </c>
      <c r="T198" s="21"/>
      <c r="U198" s="21"/>
      <c r="V198" s="21" t="s">
        <v>1245</v>
      </c>
      <c r="W198" s="21" t="s">
        <v>1245</v>
      </c>
      <c r="X198" s="24">
        <v>24</v>
      </c>
      <c r="Y198" s="26" t="s">
        <v>1194</v>
      </c>
      <c r="Z198" s="21"/>
    </row>
    <row r="199" spans="1:35" ht="17.25" thickBot="1" x14ac:dyDescent="0.35">
      <c r="A199" s="416">
        <v>194</v>
      </c>
      <c r="B199" s="257">
        <v>4565</v>
      </c>
      <c r="C199" s="88" t="s">
        <v>1234</v>
      </c>
      <c r="D199" s="28">
        <v>2012</v>
      </c>
      <c r="E199" s="52">
        <v>10</v>
      </c>
      <c r="F199" s="282" t="s">
        <v>1242</v>
      </c>
      <c r="G199" s="29" t="s">
        <v>1243</v>
      </c>
      <c r="H199" s="29" t="s">
        <v>1211</v>
      </c>
      <c r="I199" s="53"/>
      <c r="J199" s="145">
        <v>1</v>
      </c>
      <c r="K199" s="35"/>
      <c r="L199" s="35"/>
      <c r="M199" s="158" t="s">
        <v>1239</v>
      </c>
      <c r="N199" s="29"/>
      <c r="O199" s="29"/>
      <c r="P199" s="29" t="s">
        <v>1245</v>
      </c>
      <c r="Q199" s="29" t="s">
        <v>1245</v>
      </c>
      <c r="R199" s="30">
        <v>21</v>
      </c>
      <c r="S199" s="37" t="s">
        <v>1039</v>
      </c>
      <c r="T199" s="29"/>
      <c r="U199" s="29"/>
      <c r="V199" s="29" t="s">
        <v>1245</v>
      </c>
      <c r="W199" s="29" t="s">
        <v>1245</v>
      </c>
      <c r="X199" s="30">
        <v>24</v>
      </c>
      <c r="Y199" s="37" t="s">
        <v>1194</v>
      </c>
      <c r="Z199" s="29"/>
    </row>
    <row r="200" spans="1:35" x14ac:dyDescent="0.3">
      <c r="A200" s="416">
        <v>195</v>
      </c>
      <c r="B200" s="48">
        <v>3048</v>
      </c>
      <c r="C200" s="90" t="s">
        <v>558</v>
      </c>
      <c r="D200" s="90">
        <v>2012</v>
      </c>
      <c r="E200" s="20">
        <v>10</v>
      </c>
      <c r="F200" s="103" t="s">
        <v>1248</v>
      </c>
      <c r="G200" s="22"/>
      <c r="H200" s="22" t="s">
        <v>1247</v>
      </c>
      <c r="I200" s="25"/>
      <c r="J200" s="104">
        <v>1</v>
      </c>
      <c r="K200" s="104"/>
      <c r="L200" s="104">
        <v>1</v>
      </c>
      <c r="M200" s="23" t="s">
        <v>1246</v>
      </c>
      <c r="N200" s="22"/>
      <c r="O200" s="22"/>
      <c r="P200" s="22">
        <v>4.2</v>
      </c>
      <c r="Q200" s="22">
        <v>2.1</v>
      </c>
      <c r="R200" s="33">
        <v>19</v>
      </c>
      <c r="S200" s="39" t="s">
        <v>58</v>
      </c>
      <c r="T200" s="22"/>
      <c r="U200" s="22"/>
      <c r="V200" s="22">
        <v>2.8</v>
      </c>
      <c r="W200" s="22">
        <v>1.8</v>
      </c>
      <c r="X200" s="33">
        <v>20</v>
      </c>
      <c r="Y200" s="112">
        <v>4.7E-2</v>
      </c>
      <c r="Z200" s="22"/>
    </row>
    <row r="201" spans="1:35" x14ac:dyDescent="0.3">
      <c r="A201" s="416">
        <v>196</v>
      </c>
      <c r="B201" s="48">
        <v>3048</v>
      </c>
      <c r="C201" s="90" t="s">
        <v>558</v>
      </c>
      <c r="D201" s="90">
        <v>2012</v>
      </c>
      <c r="E201" s="20">
        <v>10</v>
      </c>
      <c r="F201" s="95" t="s">
        <v>1249</v>
      </c>
      <c r="G201" s="21"/>
      <c r="H201" s="22" t="s">
        <v>1247</v>
      </c>
      <c r="I201" s="25"/>
      <c r="J201" s="104">
        <v>1</v>
      </c>
      <c r="K201" s="104"/>
      <c r="L201" s="104">
        <v>1</v>
      </c>
      <c r="M201" s="23" t="s">
        <v>1246</v>
      </c>
      <c r="N201" s="21"/>
      <c r="O201" s="22"/>
      <c r="P201" s="21">
        <v>6.2</v>
      </c>
      <c r="Q201" s="21">
        <v>3.4</v>
      </c>
      <c r="R201" s="33">
        <v>19</v>
      </c>
      <c r="S201" s="39" t="s">
        <v>58</v>
      </c>
      <c r="T201" s="21"/>
      <c r="U201" s="22"/>
      <c r="V201" s="21">
        <v>4.3</v>
      </c>
      <c r="W201" s="21">
        <v>2.9</v>
      </c>
      <c r="X201" s="24">
        <v>20</v>
      </c>
      <c r="Y201" s="127" t="s">
        <v>1192</v>
      </c>
      <c r="Z201" s="22"/>
    </row>
    <row r="202" spans="1:35" ht="17.25" thickBot="1" x14ac:dyDescent="0.35">
      <c r="A202" s="416">
        <v>197</v>
      </c>
      <c r="B202" s="257">
        <v>3048</v>
      </c>
      <c r="C202" s="88" t="s">
        <v>558</v>
      </c>
      <c r="D202" s="88">
        <v>2012</v>
      </c>
      <c r="E202" s="52">
        <v>10</v>
      </c>
      <c r="F202" s="327" t="s">
        <v>1250</v>
      </c>
      <c r="G202" s="29"/>
      <c r="H202" s="29" t="s">
        <v>1247</v>
      </c>
      <c r="I202" s="53" t="s">
        <v>1251</v>
      </c>
      <c r="J202" s="228">
        <v>2</v>
      </c>
      <c r="K202" s="228"/>
      <c r="L202" s="228">
        <v>1</v>
      </c>
      <c r="M202" s="36" t="s">
        <v>1246</v>
      </c>
      <c r="N202" s="29"/>
      <c r="O202" s="29"/>
      <c r="P202" s="29">
        <v>61.2</v>
      </c>
      <c r="Q202" s="29">
        <v>93.5</v>
      </c>
      <c r="R202" s="30">
        <v>19</v>
      </c>
      <c r="S202" s="37" t="s">
        <v>58</v>
      </c>
      <c r="T202" s="29"/>
      <c r="U202" s="29"/>
      <c r="V202" s="29">
        <v>54.5</v>
      </c>
      <c r="W202" s="29">
        <v>52.5</v>
      </c>
      <c r="X202" s="30">
        <v>20</v>
      </c>
      <c r="Y202" s="133" t="s">
        <v>1192</v>
      </c>
      <c r="Z202" s="29"/>
    </row>
    <row r="203" spans="1:35" x14ac:dyDescent="0.3">
      <c r="A203" s="416">
        <v>198</v>
      </c>
      <c r="B203" s="48">
        <v>684</v>
      </c>
      <c r="C203" s="90" t="s">
        <v>1711</v>
      </c>
      <c r="D203" s="90">
        <v>2011</v>
      </c>
      <c r="E203" s="20">
        <v>10</v>
      </c>
      <c r="F203" s="103" t="s">
        <v>1254</v>
      </c>
      <c r="G203" s="22"/>
      <c r="H203" s="111" t="s">
        <v>1255</v>
      </c>
      <c r="I203" s="25"/>
      <c r="J203" s="104">
        <v>1</v>
      </c>
      <c r="K203" s="104"/>
      <c r="L203" s="104">
        <v>1</v>
      </c>
      <c r="M203" s="23" t="s">
        <v>19</v>
      </c>
      <c r="N203" s="22"/>
      <c r="O203" s="22"/>
      <c r="P203" s="22">
        <v>2.4</v>
      </c>
      <c r="Q203" s="22">
        <v>1.8</v>
      </c>
      <c r="R203" s="33">
        <v>6</v>
      </c>
      <c r="S203" s="39" t="s">
        <v>1039</v>
      </c>
      <c r="T203" s="22"/>
      <c r="U203" s="22"/>
      <c r="V203" s="22">
        <v>4</v>
      </c>
      <c r="W203" s="22">
        <v>1.9</v>
      </c>
      <c r="X203" s="33">
        <v>9</v>
      </c>
      <c r="Y203" s="142">
        <v>0.14000000000000001</v>
      </c>
      <c r="Z203" s="22"/>
    </row>
    <row r="204" spans="1:35" x14ac:dyDescent="0.3">
      <c r="A204" s="416">
        <v>199</v>
      </c>
      <c r="B204" s="48">
        <v>684</v>
      </c>
      <c r="C204" s="90" t="s">
        <v>560</v>
      </c>
      <c r="D204" s="90">
        <v>2011</v>
      </c>
      <c r="E204" s="20">
        <v>10</v>
      </c>
      <c r="F204" s="103" t="s">
        <v>1254</v>
      </c>
      <c r="G204" s="22"/>
      <c r="H204" s="22" t="s">
        <v>1210</v>
      </c>
      <c r="I204" s="25"/>
      <c r="J204" s="85">
        <v>1</v>
      </c>
      <c r="K204" s="85"/>
      <c r="L204" s="85">
        <v>1</v>
      </c>
      <c r="M204" s="23" t="s">
        <v>19</v>
      </c>
      <c r="N204" s="22"/>
      <c r="O204" s="22"/>
      <c r="P204" s="22">
        <v>4.5999999999999996</v>
      </c>
      <c r="Q204" s="22">
        <v>2.9</v>
      </c>
      <c r="R204" s="33">
        <v>6</v>
      </c>
      <c r="S204" s="39" t="s">
        <v>1039</v>
      </c>
      <c r="T204" s="22"/>
      <c r="U204" s="22"/>
      <c r="V204" s="22">
        <v>3.7</v>
      </c>
      <c r="W204" s="22">
        <v>1.7</v>
      </c>
      <c r="X204" s="33">
        <v>9</v>
      </c>
      <c r="Y204" s="39">
        <v>0.46</v>
      </c>
      <c r="Z204" s="21"/>
    </row>
    <row r="205" spans="1:35" x14ac:dyDescent="0.3">
      <c r="A205" s="416">
        <v>200</v>
      </c>
      <c r="B205" s="48">
        <v>684</v>
      </c>
      <c r="C205" s="90" t="s">
        <v>560</v>
      </c>
      <c r="D205" s="90">
        <v>2011</v>
      </c>
      <c r="E205" s="20">
        <v>10</v>
      </c>
      <c r="F205" s="103" t="s">
        <v>1254</v>
      </c>
      <c r="G205" s="22"/>
      <c r="H205" s="22" t="s">
        <v>1211</v>
      </c>
      <c r="I205" s="25"/>
      <c r="J205" s="85">
        <v>1</v>
      </c>
      <c r="K205" s="85"/>
      <c r="L205" s="85">
        <v>0</v>
      </c>
      <c r="M205" s="23" t="s">
        <v>19</v>
      </c>
      <c r="N205" s="22"/>
      <c r="O205" s="22"/>
      <c r="P205" s="22">
        <v>3</v>
      </c>
      <c r="Q205" s="22">
        <v>2.4</v>
      </c>
      <c r="R205" s="33">
        <v>6</v>
      </c>
      <c r="S205" s="39" t="s">
        <v>1039</v>
      </c>
      <c r="T205" s="22"/>
      <c r="U205" s="22"/>
      <c r="V205" s="22">
        <v>2.8</v>
      </c>
      <c r="W205" s="22">
        <v>2.2999999999999998</v>
      </c>
      <c r="X205" s="33">
        <v>9</v>
      </c>
      <c r="Y205" s="166">
        <v>0.88</v>
      </c>
      <c r="Z205" s="193"/>
    </row>
    <row r="206" spans="1:35" ht="17.25" thickBot="1" x14ac:dyDescent="0.35">
      <c r="A206" s="416">
        <v>201</v>
      </c>
      <c r="B206" s="257">
        <v>684</v>
      </c>
      <c r="C206" s="88" t="s">
        <v>560</v>
      </c>
      <c r="D206" s="88">
        <v>2011</v>
      </c>
      <c r="E206" s="52">
        <v>10</v>
      </c>
      <c r="F206" s="96" t="s">
        <v>1252</v>
      </c>
      <c r="G206" s="29" t="s">
        <v>1188</v>
      </c>
      <c r="H206" s="29"/>
      <c r="I206" s="53"/>
      <c r="J206" s="35">
        <v>2</v>
      </c>
      <c r="K206" s="35"/>
      <c r="L206" s="35">
        <v>1</v>
      </c>
      <c r="M206" s="36" t="s">
        <v>19</v>
      </c>
      <c r="N206" s="29"/>
      <c r="O206" s="29"/>
      <c r="P206" s="330">
        <v>81.099999999999994</v>
      </c>
      <c r="Q206" s="330">
        <v>46.8</v>
      </c>
      <c r="R206" s="30">
        <v>6</v>
      </c>
      <c r="S206" s="37" t="s">
        <v>1039</v>
      </c>
      <c r="T206" s="29"/>
      <c r="U206" s="29"/>
      <c r="V206" s="330">
        <v>99.7</v>
      </c>
      <c r="W206" s="330">
        <v>49</v>
      </c>
      <c r="X206" s="30">
        <v>9</v>
      </c>
      <c r="Y206" s="331">
        <v>0.48</v>
      </c>
      <c r="Z206" s="29"/>
    </row>
    <row r="207" spans="1:35" x14ac:dyDescent="0.3">
      <c r="A207" s="416">
        <v>202</v>
      </c>
      <c r="B207" s="15">
        <v>3608</v>
      </c>
      <c r="C207" s="377" t="s">
        <v>561</v>
      </c>
      <c r="D207" s="175">
        <v>2010</v>
      </c>
      <c r="E207" s="82">
        <v>10</v>
      </c>
      <c r="F207" s="378" t="s">
        <v>1258</v>
      </c>
      <c r="G207" s="16" t="s">
        <v>718</v>
      </c>
      <c r="H207" s="16" t="s">
        <v>997</v>
      </c>
      <c r="I207" s="135" t="s">
        <v>1262</v>
      </c>
      <c r="J207" s="152">
        <v>1</v>
      </c>
      <c r="K207" s="31"/>
      <c r="L207" s="31">
        <v>1</v>
      </c>
      <c r="M207" s="17" t="s">
        <v>1264</v>
      </c>
      <c r="N207" s="16"/>
      <c r="O207" s="16"/>
      <c r="P207" s="16">
        <v>2.4</v>
      </c>
      <c r="Q207" s="16"/>
      <c r="R207" s="18">
        <v>28</v>
      </c>
      <c r="S207" s="136" t="s">
        <v>1039</v>
      </c>
      <c r="T207" s="16"/>
      <c r="U207" s="16"/>
      <c r="V207" s="379">
        <v>3</v>
      </c>
      <c r="W207" s="16"/>
      <c r="X207" s="18">
        <v>27</v>
      </c>
      <c r="Y207" s="136">
        <v>0.22</v>
      </c>
      <c r="Z207" s="16"/>
    </row>
    <row r="208" spans="1:35" x14ac:dyDescent="0.3">
      <c r="A208" s="416">
        <v>203</v>
      </c>
      <c r="B208" s="417">
        <v>3608</v>
      </c>
      <c r="C208" s="83" t="s">
        <v>561</v>
      </c>
      <c r="D208" s="84">
        <v>2010</v>
      </c>
      <c r="E208" s="41">
        <v>10</v>
      </c>
      <c r="F208" s="243" t="s">
        <v>1258</v>
      </c>
      <c r="G208" s="21" t="s">
        <v>718</v>
      </c>
      <c r="H208" s="21" t="s">
        <v>822</v>
      </c>
      <c r="I208" s="47"/>
      <c r="J208" s="54">
        <v>1</v>
      </c>
      <c r="K208" s="32"/>
      <c r="L208" s="32">
        <v>1</v>
      </c>
      <c r="M208" s="34" t="s">
        <v>1264</v>
      </c>
      <c r="N208" s="21"/>
      <c r="O208" s="21"/>
      <c r="P208" s="21">
        <v>1.6</v>
      </c>
      <c r="Q208" s="21"/>
      <c r="R208" s="24">
        <v>28</v>
      </c>
      <c r="S208" s="26" t="s">
        <v>1039</v>
      </c>
      <c r="T208" s="21"/>
      <c r="U208" s="21"/>
      <c r="V208" s="21">
        <v>1.7</v>
      </c>
      <c r="W208" s="21"/>
      <c r="X208" s="24">
        <v>27</v>
      </c>
      <c r="Y208" s="26">
        <v>0.8</v>
      </c>
      <c r="Z208" s="21"/>
    </row>
    <row r="209" spans="1:35" x14ac:dyDescent="0.3">
      <c r="A209" s="416">
        <v>204</v>
      </c>
      <c r="B209" s="417">
        <v>3608</v>
      </c>
      <c r="C209" s="83" t="s">
        <v>561</v>
      </c>
      <c r="D209" s="84">
        <v>2010</v>
      </c>
      <c r="E209" s="41">
        <v>10</v>
      </c>
      <c r="F209" s="243" t="s">
        <v>1259</v>
      </c>
      <c r="G209" s="21" t="s">
        <v>718</v>
      </c>
      <c r="H209" s="21" t="s">
        <v>997</v>
      </c>
      <c r="I209" s="47"/>
      <c r="J209" s="54">
        <v>1</v>
      </c>
      <c r="K209" s="32"/>
      <c r="L209" s="32">
        <v>1</v>
      </c>
      <c r="M209" s="34" t="s">
        <v>1264</v>
      </c>
      <c r="N209" s="21"/>
      <c r="O209" s="21"/>
      <c r="P209" s="21">
        <v>5.2</v>
      </c>
      <c r="Q209" s="21"/>
      <c r="R209" s="24">
        <v>28</v>
      </c>
      <c r="S209" s="26" t="s">
        <v>1039</v>
      </c>
      <c r="T209" s="21"/>
      <c r="U209" s="21"/>
      <c r="V209" s="21">
        <v>5.4</v>
      </c>
      <c r="W209" s="21"/>
      <c r="X209" s="24">
        <v>27</v>
      </c>
      <c r="Y209" s="26">
        <v>0.64</v>
      </c>
      <c r="Z209" s="21"/>
    </row>
    <row r="210" spans="1:35" x14ac:dyDescent="0.3">
      <c r="A210" s="416">
        <v>205</v>
      </c>
      <c r="B210" s="417">
        <v>3608</v>
      </c>
      <c r="C210" s="83" t="s">
        <v>561</v>
      </c>
      <c r="D210" s="84">
        <v>2010</v>
      </c>
      <c r="E210" s="41">
        <v>10</v>
      </c>
      <c r="F210" s="243" t="s">
        <v>1259</v>
      </c>
      <c r="G210" s="21" t="s">
        <v>718</v>
      </c>
      <c r="H210" s="21" t="s">
        <v>822</v>
      </c>
      <c r="I210" s="47"/>
      <c r="J210" s="54">
        <v>1</v>
      </c>
      <c r="K210" s="32"/>
      <c r="L210" s="32">
        <v>1</v>
      </c>
      <c r="M210" s="34" t="s">
        <v>1264</v>
      </c>
      <c r="N210" s="21"/>
      <c r="O210" s="21"/>
      <c r="P210" s="116">
        <v>4</v>
      </c>
      <c r="Q210" s="21"/>
      <c r="R210" s="24">
        <v>28</v>
      </c>
      <c r="S210" s="26" t="s">
        <v>1039</v>
      </c>
      <c r="T210" s="21"/>
      <c r="U210" s="21"/>
      <c r="V210" s="21">
        <v>4.2</v>
      </c>
      <c r="W210" s="21"/>
      <c r="X210" s="24">
        <v>27</v>
      </c>
      <c r="Y210" s="26">
        <v>0.81</v>
      </c>
      <c r="Z210" s="21"/>
    </row>
    <row r="211" spans="1:35" x14ac:dyDescent="0.3">
      <c r="A211" s="416">
        <v>206</v>
      </c>
      <c r="B211" s="417">
        <v>3608</v>
      </c>
      <c r="C211" s="83" t="s">
        <v>561</v>
      </c>
      <c r="D211" s="84">
        <v>2010</v>
      </c>
      <c r="E211" s="41">
        <v>10</v>
      </c>
      <c r="F211" s="380" t="s">
        <v>1734</v>
      </c>
      <c r="G211" s="21" t="s">
        <v>627</v>
      </c>
      <c r="H211" s="21" t="s">
        <v>997</v>
      </c>
      <c r="I211" s="47"/>
      <c r="J211" s="54">
        <v>2</v>
      </c>
      <c r="K211" s="32"/>
      <c r="L211" s="32">
        <v>1</v>
      </c>
      <c r="M211" s="34" t="s">
        <v>1264</v>
      </c>
      <c r="N211" s="21"/>
      <c r="O211" s="21"/>
      <c r="P211" s="21">
        <v>48.1</v>
      </c>
      <c r="Q211" s="21"/>
      <c r="R211" s="24">
        <v>28</v>
      </c>
      <c r="S211" s="26" t="s">
        <v>1039</v>
      </c>
      <c r="T211" s="21"/>
      <c r="U211" s="21"/>
      <c r="V211" s="21">
        <v>62.2</v>
      </c>
      <c r="W211" s="21"/>
      <c r="X211" s="24">
        <v>27</v>
      </c>
      <c r="Y211" s="26">
        <v>0.12</v>
      </c>
      <c r="Z211" s="21"/>
    </row>
    <row r="212" spans="1:35" x14ac:dyDescent="0.3">
      <c r="A212" s="416">
        <v>207</v>
      </c>
      <c r="B212" s="417">
        <v>3608</v>
      </c>
      <c r="C212" s="83" t="s">
        <v>561</v>
      </c>
      <c r="D212" s="84">
        <v>2010</v>
      </c>
      <c r="E212" s="41">
        <v>10</v>
      </c>
      <c r="F212" s="264" t="s">
        <v>1260</v>
      </c>
      <c r="G212" s="21" t="s">
        <v>627</v>
      </c>
      <c r="H212" s="21" t="s">
        <v>822</v>
      </c>
      <c r="I212" s="198"/>
      <c r="J212" s="32">
        <v>2</v>
      </c>
      <c r="K212" s="32"/>
      <c r="L212" s="32">
        <v>1</v>
      </c>
      <c r="M212" s="34" t="s">
        <v>1264</v>
      </c>
      <c r="N212" s="21"/>
      <c r="O212" s="21"/>
      <c r="P212" s="21">
        <v>78.7</v>
      </c>
      <c r="Q212" s="21"/>
      <c r="R212" s="24">
        <v>28</v>
      </c>
      <c r="S212" s="26" t="s">
        <v>1039</v>
      </c>
      <c r="T212" s="21"/>
      <c r="U212" s="21"/>
      <c r="V212" s="21">
        <v>110.6</v>
      </c>
      <c r="W212" s="21"/>
      <c r="X212" s="24">
        <v>27</v>
      </c>
      <c r="Y212" s="26">
        <v>0.01</v>
      </c>
      <c r="Z212" s="21"/>
      <c r="AA212" s="6"/>
      <c r="AB212" s="6"/>
      <c r="AC212" s="6"/>
      <c r="AD212" s="6"/>
      <c r="AE212" s="6"/>
      <c r="AF212" s="6"/>
      <c r="AG212" s="6"/>
      <c r="AH212" s="6"/>
      <c r="AI212" s="6"/>
    </row>
    <row r="213" spans="1:35" x14ac:dyDescent="0.3">
      <c r="A213" s="416">
        <v>208</v>
      </c>
      <c r="B213" s="417">
        <v>3608</v>
      </c>
      <c r="C213" s="83" t="s">
        <v>561</v>
      </c>
      <c r="D213" s="84">
        <v>2010</v>
      </c>
      <c r="E213" s="41">
        <v>10</v>
      </c>
      <c r="F213" s="521" t="s">
        <v>1267</v>
      </c>
      <c r="G213" s="521" t="s">
        <v>627</v>
      </c>
      <c r="H213" s="521" t="s">
        <v>1268</v>
      </c>
      <c r="I213" s="602"/>
      <c r="J213" s="532">
        <v>2</v>
      </c>
      <c r="K213" s="532"/>
      <c r="L213" s="532">
        <v>0</v>
      </c>
      <c r="M213" s="34" t="s">
        <v>1264</v>
      </c>
      <c r="N213" s="21"/>
      <c r="O213" s="21"/>
      <c r="P213" s="21">
        <v>30.7</v>
      </c>
      <c r="Q213" s="21"/>
      <c r="R213" s="24">
        <v>28</v>
      </c>
      <c r="S213" s="26" t="s">
        <v>1039</v>
      </c>
      <c r="T213" s="21"/>
      <c r="U213" s="21"/>
      <c r="V213" s="21">
        <v>48.3</v>
      </c>
      <c r="W213" s="21"/>
      <c r="X213" s="24">
        <v>27</v>
      </c>
      <c r="Y213" s="26">
        <v>0.02</v>
      </c>
      <c r="Z213" s="21"/>
      <c r="AA213" s="6"/>
      <c r="AB213" s="6"/>
      <c r="AC213" s="6"/>
      <c r="AD213" s="6"/>
      <c r="AE213" s="6"/>
      <c r="AF213" s="6"/>
      <c r="AG213" s="6"/>
      <c r="AH213" s="6"/>
      <c r="AI213" s="6"/>
    </row>
    <row r="214" spans="1:35" x14ac:dyDescent="0.3">
      <c r="A214" s="416">
        <v>209</v>
      </c>
      <c r="B214" s="417">
        <v>3608</v>
      </c>
      <c r="C214" s="83" t="s">
        <v>561</v>
      </c>
      <c r="D214" s="84">
        <v>2010</v>
      </c>
      <c r="E214" s="41">
        <v>10</v>
      </c>
      <c r="F214" s="603" t="s">
        <v>1263</v>
      </c>
      <c r="G214" s="521" t="s">
        <v>627</v>
      </c>
      <c r="H214" s="521" t="s">
        <v>997</v>
      </c>
      <c r="I214" s="602" t="s">
        <v>1265</v>
      </c>
      <c r="J214" s="532">
        <v>2</v>
      </c>
      <c r="K214" s="532"/>
      <c r="L214" s="532">
        <v>1</v>
      </c>
      <c r="M214" s="34" t="s">
        <v>1264</v>
      </c>
      <c r="N214" s="21"/>
      <c r="O214" s="21"/>
      <c r="P214" s="21">
        <v>45.4</v>
      </c>
      <c r="Q214" s="21"/>
      <c r="R214" s="24">
        <v>28</v>
      </c>
      <c r="S214" s="26" t="s">
        <v>1039</v>
      </c>
      <c r="T214" s="21"/>
      <c r="U214" s="21"/>
      <c r="V214" s="21">
        <v>65.400000000000006</v>
      </c>
      <c r="W214" s="21"/>
      <c r="X214" s="24">
        <v>27</v>
      </c>
      <c r="Y214" s="26">
        <v>0.02</v>
      </c>
      <c r="Z214" s="21"/>
      <c r="AA214" s="6"/>
      <c r="AB214" s="6"/>
      <c r="AC214" s="6"/>
      <c r="AD214" s="6"/>
      <c r="AE214" s="6"/>
      <c r="AF214" s="6"/>
      <c r="AG214" s="6"/>
      <c r="AH214" s="6"/>
      <c r="AI214" s="6"/>
    </row>
    <row r="215" spans="1:35" ht="17.25" thickBot="1" x14ac:dyDescent="0.35">
      <c r="A215" s="416">
        <v>210</v>
      </c>
      <c r="B215" s="418">
        <v>3608</v>
      </c>
      <c r="C215" s="88" t="s">
        <v>561</v>
      </c>
      <c r="D215" s="28">
        <v>2010</v>
      </c>
      <c r="E215" s="52">
        <v>10</v>
      </c>
      <c r="F215" s="604" t="s">
        <v>1263</v>
      </c>
      <c r="G215" s="522" t="s">
        <v>627</v>
      </c>
      <c r="H215" s="522" t="s">
        <v>822</v>
      </c>
      <c r="I215" s="605"/>
      <c r="J215" s="606">
        <v>2</v>
      </c>
      <c r="K215" s="606"/>
      <c r="L215" s="606">
        <v>1</v>
      </c>
      <c r="M215" s="36" t="s">
        <v>1264</v>
      </c>
      <c r="N215" s="29"/>
      <c r="O215" s="29"/>
      <c r="P215" s="29">
        <v>115.8</v>
      </c>
      <c r="Q215" s="29"/>
      <c r="R215" s="30">
        <v>28</v>
      </c>
      <c r="S215" s="37" t="s">
        <v>1039</v>
      </c>
      <c r="T215" s="29"/>
      <c r="U215" s="29"/>
      <c r="V215" s="29">
        <v>74.400000000000006</v>
      </c>
      <c r="W215" s="29"/>
      <c r="X215" s="30">
        <v>27</v>
      </c>
      <c r="Y215" s="37" t="s">
        <v>1266</v>
      </c>
      <c r="Z215" s="29"/>
      <c r="AA215" s="6"/>
      <c r="AB215" s="6"/>
      <c r="AC215" s="6"/>
      <c r="AD215" s="6"/>
      <c r="AE215" s="6"/>
      <c r="AF215" s="6"/>
      <c r="AG215" s="6"/>
      <c r="AH215" s="6"/>
      <c r="AI215" s="6"/>
    </row>
    <row r="216" spans="1:35" x14ac:dyDescent="0.3">
      <c r="A216" s="416">
        <v>211</v>
      </c>
      <c r="B216" s="15">
        <v>1850</v>
      </c>
      <c r="C216" s="174" t="s">
        <v>562</v>
      </c>
      <c r="D216" s="175">
        <v>2010</v>
      </c>
      <c r="E216" s="20">
        <v>10</v>
      </c>
      <c r="F216" s="22" t="s">
        <v>1278</v>
      </c>
      <c r="G216" s="22"/>
      <c r="H216" s="22" t="s">
        <v>1279</v>
      </c>
      <c r="I216" s="171"/>
      <c r="J216" s="85">
        <v>1</v>
      </c>
      <c r="K216" s="85"/>
      <c r="L216" s="85"/>
      <c r="M216" s="123" t="s">
        <v>1286</v>
      </c>
      <c r="N216" s="22"/>
      <c r="O216" s="22"/>
      <c r="P216" s="22" t="s">
        <v>1287</v>
      </c>
      <c r="Q216" s="22" t="s">
        <v>1287</v>
      </c>
      <c r="R216" s="33">
        <v>24</v>
      </c>
      <c r="S216" s="39" t="s">
        <v>58</v>
      </c>
      <c r="T216" s="22"/>
      <c r="U216" s="22"/>
      <c r="V216" s="22" t="s">
        <v>1287</v>
      </c>
      <c r="W216" s="22" t="s">
        <v>1287</v>
      </c>
      <c r="X216" s="33">
        <v>21</v>
      </c>
      <c r="Y216" s="39" t="s">
        <v>1295</v>
      </c>
      <c r="Z216" s="22"/>
      <c r="AA216" s="6"/>
      <c r="AB216" s="6"/>
      <c r="AC216" s="6"/>
      <c r="AD216" s="6"/>
      <c r="AE216" s="6"/>
      <c r="AF216" s="6"/>
      <c r="AG216" s="6"/>
      <c r="AH216" s="6"/>
      <c r="AI216" s="6"/>
    </row>
    <row r="217" spans="1:35" x14ac:dyDescent="0.3">
      <c r="A217" s="416">
        <v>212</v>
      </c>
      <c r="B217" s="48">
        <v>1850</v>
      </c>
      <c r="C217" s="42" t="s">
        <v>562</v>
      </c>
      <c r="D217" s="91">
        <v>2010</v>
      </c>
      <c r="E217" s="20">
        <v>10</v>
      </c>
      <c r="F217" s="22" t="s">
        <v>1278</v>
      </c>
      <c r="G217" s="22"/>
      <c r="H217" s="22" t="s">
        <v>1280</v>
      </c>
      <c r="I217" s="171"/>
      <c r="J217" s="85">
        <v>1</v>
      </c>
      <c r="K217" s="85"/>
      <c r="L217" s="85"/>
      <c r="M217" s="123" t="s">
        <v>1286</v>
      </c>
      <c r="N217" s="22"/>
      <c r="O217" s="22"/>
      <c r="P217" s="22" t="s">
        <v>1287</v>
      </c>
      <c r="Q217" s="22" t="s">
        <v>1287</v>
      </c>
      <c r="R217" s="33">
        <v>24</v>
      </c>
      <c r="S217" s="39" t="s">
        <v>58</v>
      </c>
      <c r="T217" s="22"/>
      <c r="U217" s="22"/>
      <c r="V217" s="22" t="s">
        <v>1287</v>
      </c>
      <c r="W217" s="22" t="s">
        <v>1287</v>
      </c>
      <c r="X217" s="33">
        <v>21</v>
      </c>
      <c r="Y217" s="39" t="s">
        <v>1295</v>
      </c>
      <c r="Z217" s="22"/>
      <c r="AA217" s="6"/>
      <c r="AB217" s="6"/>
      <c r="AC217" s="6"/>
      <c r="AD217" s="6"/>
      <c r="AE217" s="6"/>
      <c r="AF217" s="6"/>
      <c r="AG217" s="6"/>
      <c r="AH217" s="6"/>
      <c r="AI217" s="6"/>
    </row>
    <row r="218" spans="1:35" x14ac:dyDescent="0.3">
      <c r="A218" s="416">
        <v>213</v>
      </c>
      <c r="B218" s="48">
        <v>1850</v>
      </c>
      <c r="C218" s="42" t="s">
        <v>562</v>
      </c>
      <c r="D218" s="91">
        <v>2010</v>
      </c>
      <c r="E218" s="20">
        <v>10</v>
      </c>
      <c r="F218" s="22" t="s">
        <v>1278</v>
      </c>
      <c r="G218" s="22"/>
      <c r="H218" s="22" t="s">
        <v>1281</v>
      </c>
      <c r="I218" s="171"/>
      <c r="J218" s="85">
        <v>1</v>
      </c>
      <c r="K218" s="85"/>
      <c r="L218" s="85"/>
      <c r="M218" s="123" t="s">
        <v>1286</v>
      </c>
      <c r="N218" s="22"/>
      <c r="O218" s="22"/>
      <c r="P218" s="22" t="s">
        <v>1287</v>
      </c>
      <c r="Q218" s="22" t="s">
        <v>1287</v>
      </c>
      <c r="R218" s="33">
        <v>24</v>
      </c>
      <c r="S218" s="39" t="s">
        <v>58</v>
      </c>
      <c r="T218" s="22"/>
      <c r="U218" s="22"/>
      <c r="V218" s="22" t="s">
        <v>1287</v>
      </c>
      <c r="W218" s="22" t="s">
        <v>1287</v>
      </c>
      <c r="X218" s="33">
        <v>21</v>
      </c>
      <c r="Y218" s="39" t="s">
        <v>1295</v>
      </c>
      <c r="Z218" s="22"/>
      <c r="AA218" s="6"/>
      <c r="AB218" s="6"/>
      <c r="AC218" s="6"/>
      <c r="AD218" s="6"/>
      <c r="AE218" s="6"/>
      <c r="AF218" s="6"/>
      <c r="AG218" s="6"/>
      <c r="AH218" s="6"/>
      <c r="AI218" s="6"/>
    </row>
    <row r="219" spans="1:35" x14ac:dyDescent="0.3">
      <c r="A219" s="416">
        <v>214</v>
      </c>
      <c r="B219" s="48">
        <v>1850</v>
      </c>
      <c r="C219" s="42" t="s">
        <v>562</v>
      </c>
      <c r="D219" s="91">
        <v>2010</v>
      </c>
      <c r="E219" s="20">
        <v>10</v>
      </c>
      <c r="F219" s="22" t="s">
        <v>1278</v>
      </c>
      <c r="G219" s="22"/>
      <c r="H219" s="22" t="s">
        <v>1282</v>
      </c>
      <c r="I219" s="171"/>
      <c r="J219" s="85">
        <v>1</v>
      </c>
      <c r="K219" s="85"/>
      <c r="L219" s="85"/>
      <c r="M219" s="123" t="s">
        <v>1286</v>
      </c>
      <c r="N219" s="22"/>
      <c r="O219" s="22"/>
      <c r="P219" s="22" t="s">
        <v>1287</v>
      </c>
      <c r="Q219" s="22" t="s">
        <v>1287</v>
      </c>
      <c r="R219" s="33">
        <v>24</v>
      </c>
      <c r="S219" s="39" t="s">
        <v>58</v>
      </c>
      <c r="T219" s="22"/>
      <c r="U219" s="22"/>
      <c r="V219" s="22" t="s">
        <v>1287</v>
      </c>
      <c r="W219" s="22" t="s">
        <v>1287</v>
      </c>
      <c r="X219" s="33">
        <v>21</v>
      </c>
      <c r="Y219" s="39" t="s">
        <v>1295</v>
      </c>
      <c r="Z219" s="21"/>
      <c r="AA219" s="6"/>
      <c r="AB219" s="6"/>
      <c r="AC219" s="6"/>
      <c r="AD219" s="6"/>
      <c r="AE219" s="6"/>
      <c r="AF219" s="6"/>
      <c r="AG219" s="6"/>
      <c r="AH219" s="6"/>
      <c r="AI219" s="6"/>
    </row>
    <row r="220" spans="1:35" x14ac:dyDescent="0.3">
      <c r="A220" s="416">
        <v>215</v>
      </c>
      <c r="B220" s="48">
        <v>1850</v>
      </c>
      <c r="C220" s="42" t="s">
        <v>562</v>
      </c>
      <c r="D220" s="91">
        <v>2010</v>
      </c>
      <c r="E220" s="20">
        <v>10</v>
      </c>
      <c r="F220" s="22" t="s">
        <v>1278</v>
      </c>
      <c r="G220" s="22"/>
      <c r="H220" s="22" t="s">
        <v>1283</v>
      </c>
      <c r="I220" s="171"/>
      <c r="J220" s="85">
        <v>1</v>
      </c>
      <c r="K220" s="85"/>
      <c r="L220" s="85"/>
      <c r="M220" s="123" t="s">
        <v>1286</v>
      </c>
      <c r="N220" s="22"/>
      <c r="O220" s="22"/>
      <c r="P220" s="22" t="s">
        <v>1287</v>
      </c>
      <c r="Q220" s="22" t="s">
        <v>1287</v>
      </c>
      <c r="R220" s="33">
        <v>24</v>
      </c>
      <c r="S220" s="39" t="s">
        <v>58</v>
      </c>
      <c r="T220" s="22"/>
      <c r="U220" s="22"/>
      <c r="V220" s="22" t="s">
        <v>1287</v>
      </c>
      <c r="W220" s="22" t="s">
        <v>1287</v>
      </c>
      <c r="X220" s="33">
        <v>21</v>
      </c>
      <c r="Y220" s="39" t="s">
        <v>1295</v>
      </c>
      <c r="Z220" s="21"/>
      <c r="AA220" s="6"/>
      <c r="AB220" s="6"/>
      <c r="AC220" s="6"/>
      <c r="AD220" s="6"/>
      <c r="AE220" s="6"/>
      <c r="AF220" s="6"/>
      <c r="AG220" s="6"/>
      <c r="AH220" s="6"/>
      <c r="AI220" s="6"/>
    </row>
    <row r="221" spans="1:35" x14ac:dyDescent="0.3">
      <c r="A221" s="416">
        <v>216</v>
      </c>
      <c r="B221" s="48">
        <v>1850</v>
      </c>
      <c r="C221" s="42" t="s">
        <v>562</v>
      </c>
      <c r="D221" s="91">
        <v>2010</v>
      </c>
      <c r="E221" s="20">
        <v>10</v>
      </c>
      <c r="F221" s="22" t="s">
        <v>1278</v>
      </c>
      <c r="G221" s="22"/>
      <c r="H221" s="22" t="s">
        <v>1284</v>
      </c>
      <c r="I221" s="171"/>
      <c r="J221" s="85">
        <v>1</v>
      </c>
      <c r="K221" s="85"/>
      <c r="L221" s="85"/>
      <c r="M221" s="123" t="s">
        <v>1286</v>
      </c>
      <c r="N221" s="22"/>
      <c r="O221" s="22"/>
      <c r="P221" s="22" t="s">
        <v>1287</v>
      </c>
      <c r="Q221" s="22" t="s">
        <v>1287</v>
      </c>
      <c r="R221" s="33">
        <v>24</v>
      </c>
      <c r="S221" s="39" t="s">
        <v>58</v>
      </c>
      <c r="T221" s="22"/>
      <c r="U221" s="22"/>
      <c r="V221" s="22" t="s">
        <v>1287</v>
      </c>
      <c r="W221" s="22" t="s">
        <v>1287</v>
      </c>
      <c r="X221" s="33">
        <v>21</v>
      </c>
      <c r="Y221" s="39" t="s">
        <v>1295</v>
      </c>
      <c r="Z221" s="21"/>
      <c r="AA221" s="6"/>
      <c r="AB221" s="6"/>
      <c r="AC221" s="6"/>
      <c r="AD221" s="6"/>
      <c r="AE221" s="6"/>
      <c r="AF221" s="6"/>
      <c r="AG221" s="6"/>
      <c r="AH221" s="6"/>
      <c r="AI221" s="6"/>
    </row>
    <row r="222" spans="1:35" x14ac:dyDescent="0.3">
      <c r="A222" s="416">
        <v>217</v>
      </c>
      <c r="B222" s="48">
        <v>1850</v>
      </c>
      <c r="C222" s="42" t="s">
        <v>562</v>
      </c>
      <c r="D222" s="91">
        <v>2010</v>
      </c>
      <c r="E222" s="20">
        <v>10</v>
      </c>
      <c r="F222" s="22" t="s">
        <v>1278</v>
      </c>
      <c r="G222" s="22"/>
      <c r="H222" s="22" t="s">
        <v>1285</v>
      </c>
      <c r="I222" s="25"/>
      <c r="J222" s="85">
        <v>1</v>
      </c>
      <c r="K222" s="85"/>
      <c r="L222" s="85"/>
      <c r="M222" s="123" t="s">
        <v>1286</v>
      </c>
      <c r="N222" s="22"/>
      <c r="O222" s="22"/>
      <c r="P222" s="22" t="s">
        <v>1287</v>
      </c>
      <c r="Q222" s="22" t="s">
        <v>1287</v>
      </c>
      <c r="R222" s="33">
        <v>24</v>
      </c>
      <c r="S222" s="39" t="s">
        <v>58</v>
      </c>
      <c r="T222" s="22"/>
      <c r="U222" s="22"/>
      <c r="V222" s="22" t="s">
        <v>1287</v>
      </c>
      <c r="W222" s="22" t="s">
        <v>1287</v>
      </c>
      <c r="X222" s="33">
        <v>21</v>
      </c>
      <c r="Y222" s="39" t="s">
        <v>1295</v>
      </c>
      <c r="Z222" s="21"/>
      <c r="AA222" s="6"/>
      <c r="AB222" s="6"/>
      <c r="AC222" s="6"/>
      <c r="AD222" s="6"/>
      <c r="AE222" s="6"/>
      <c r="AF222" s="6"/>
      <c r="AG222" s="6"/>
      <c r="AH222" s="6"/>
      <c r="AI222" s="6"/>
    </row>
    <row r="223" spans="1:35" x14ac:dyDescent="0.3">
      <c r="A223" s="416">
        <v>218</v>
      </c>
      <c r="B223" s="48">
        <v>1850</v>
      </c>
      <c r="C223" s="42" t="s">
        <v>562</v>
      </c>
      <c r="D223" s="91">
        <v>2010</v>
      </c>
      <c r="E223" s="20">
        <v>10</v>
      </c>
      <c r="F223" s="290" t="s">
        <v>1288</v>
      </c>
      <c r="G223" s="22"/>
      <c r="H223" s="22" t="s">
        <v>1289</v>
      </c>
      <c r="I223" s="25"/>
      <c r="J223" s="85">
        <v>2</v>
      </c>
      <c r="K223" s="85"/>
      <c r="L223" s="85"/>
      <c r="M223" s="123" t="s">
        <v>1286</v>
      </c>
      <c r="N223" s="22"/>
      <c r="O223" s="22"/>
      <c r="P223" s="22" t="s">
        <v>1287</v>
      </c>
      <c r="Q223" s="22" t="s">
        <v>1287</v>
      </c>
      <c r="R223" s="33">
        <v>24</v>
      </c>
      <c r="S223" s="39" t="s">
        <v>58</v>
      </c>
      <c r="T223" s="22"/>
      <c r="U223" s="22"/>
      <c r="V223" s="22" t="s">
        <v>1287</v>
      </c>
      <c r="W223" s="22" t="s">
        <v>1287</v>
      </c>
      <c r="X223" s="33">
        <v>21</v>
      </c>
      <c r="Y223" s="39">
        <v>2.1999999999999999E-2</v>
      </c>
      <c r="Z223" s="394" t="s">
        <v>1736</v>
      </c>
      <c r="AA223" s="6"/>
      <c r="AB223" s="6"/>
      <c r="AC223" s="6"/>
      <c r="AD223" s="6"/>
      <c r="AE223" s="6"/>
      <c r="AF223" s="6"/>
      <c r="AG223" s="6"/>
      <c r="AH223" s="6"/>
      <c r="AI223" s="6"/>
    </row>
    <row r="224" spans="1:35" x14ac:dyDescent="0.3">
      <c r="A224" s="416">
        <v>219</v>
      </c>
      <c r="B224" s="48">
        <v>1850</v>
      </c>
      <c r="C224" s="42" t="s">
        <v>562</v>
      </c>
      <c r="D224" s="91">
        <v>2010</v>
      </c>
      <c r="E224" s="20">
        <v>10</v>
      </c>
      <c r="F224" s="290" t="s">
        <v>1288</v>
      </c>
      <c r="G224" s="22"/>
      <c r="H224" s="22" t="s">
        <v>1292</v>
      </c>
      <c r="I224" s="25"/>
      <c r="J224" s="85">
        <v>2</v>
      </c>
      <c r="K224" s="85"/>
      <c r="L224" s="85"/>
      <c r="M224" s="123" t="s">
        <v>1286</v>
      </c>
      <c r="N224" s="22"/>
      <c r="O224" s="22"/>
      <c r="P224" s="22" t="s">
        <v>1287</v>
      </c>
      <c r="Q224" s="22" t="s">
        <v>1287</v>
      </c>
      <c r="R224" s="33">
        <v>24</v>
      </c>
      <c r="S224" s="39" t="s">
        <v>58</v>
      </c>
      <c r="T224" s="22"/>
      <c r="U224" s="22"/>
      <c r="V224" s="22" t="s">
        <v>1287</v>
      </c>
      <c r="W224" s="22" t="s">
        <v>1287</v>
      </c>
      <c r="X224" s="33">
        <v>21</v>
      </c>
      <c r="Y224" s="39"/>
      <c r="Z224" s="21"/>
      <c r="AA224" s="6"/>
      <c r="AB224" s="6"/>
      <c r="AC224" s="6"/>
      <c r="AD224" s="6"/>
      <c r="AE224" s="6"/>
      <c r="AF224" s="6"/>
      <c r="AG224" s="6"/>
      <c r="AH224" s="6"/>
      <c r="AI224" s="6"/>
    </row>
    <row r="225" spans="1:35" x14ac:dyDescent="0.3">
      <c r="A225" s="416">
        <v>220</v>
      </c>
      <c r="B225" s="48">
        <v>1850</v>
      </c>
      <c r="C225" s="42" t="s">
        <v>562</v>
      </c>
      <c r="D225" s="91">
        <v>2010</v>
      </c>
      <c r="E225" s="20">
        <v>10</v>
      </c>
      <c r="F225" s="290" t="s">
        <v>1288</v>
      </c>
      <c r="G225" s="22"/>
      <c r="H225" s="22" t="s">
        <v>1293</v>
      </c>
      <c r="I225" s="25"/>
      <c r="J225" s="85">
        <v>2</v>
      </c>
      <c r="K225" s="85"/>
      <c r="L225" s="85"/>
      <c r="M225" s="123" t="s">
        <v>1286</v>
      </c>
      <c r="N225" s="22"/>
      <c r="O225" s="22"/>
      <c r="P225" s="22" t="s">
        <v>1287</v>
      </c>
      <c r="Q225" s="22" t="s">
        <v>1287</v>
      </c>
      <c r="R225" s="33">
        <v>24</v>
      </c>
      <c r="S225" s="39" t="s">
        <v>58</v>
      </c>
      <c r="T225" s="22"/>
      <c r="U225" s="22"/>
      <c r="V225" s="22" t="s">
        <v>1287</v>
      </c>
      <c r="W225" s="22" t="s">
        <v>1287</v>
      </c>
      <c r="X225" s="33">
        <v>21</v>
      </c>
      <c r="Y225" s="39"/>
      <c r="Z225" s="21"/>
      <c r="AA225" s="6"/>
      <c r="AB225" s="6"/>
      <c r="AC225" s="6"/>
      <c r="AD225" s="6"/>
      <c r="AE225" s="6"/>
      <c r="AF225" s="6"/>
      <c r="AG225" s="6"/>
      <c r="AH225" s="6"/>
      <c r="AI225" s="6"/>
    </row>
    <row r="226" spans="1:35" x14ac:dyDescent="0.3">
      <c r="A226" s="416">
        <v>221</v>
      </c>
      <c r="B226" s="48">
        <v>1850</v>
      </c>
      <c r="C226" s="42" t="s">
        <v>562</v>
      </c>
      <c r="D226" s="91">
        <v>2010</v>
      </c>
      <c r="E226" s="20">
        <v>10</v>
      </c>
      <c r="F226" s="290" t="s">
        <v>1288</v>
      </c>
      <c r="G226" s="22"/>
      <c r="H226" s="22" t="s">
        <v>1294</v>
      </c>
      <c r="I226" s="25"/>
      <c r="J226" s="85">
        <v>2</v>
      </c>
      <c r="K226" s="85"/>
      <c r="L226" s="85"/>
      <c r="M226" s="123" t="s">
        <v>1286</v>
      </c>
      <c r="N226" s="22"/>
      <c r="O226" s="22"/>
      <c r="P226" s="22" t="s">
        <v>1287</v>
      </c>
      <c r="Q226" s="22" t="s">
        <v>1287</v>
      </c>
      <c r="R226" s="33">
        <v>24</v>
      </c>
      <c r="S226" s="39" t="s">
        <v>58</v>
      </c>
      <c r="T226" s="22"/>
      <c r="U226" s="22"/>
      <c r="V226" s="22" t="s">
        <v>1287</v>
      </c>
      <c r="W226" s="22" t="s">
        <v>1287</v>
      </c>
      <c r="X226" s="33">
        <v>21</v>
      </c>
      <c r="Y226" s="39">
        <v>3.1E-2</v>
      </c>
      <c r="Z226" s="21"/>
      <c r="AA226" s="6"/>
      <c r="AB226" s="6"/>
      <c r="AC226" s="6"/>
      <c r="AD226" s="6"/>
      <c r="AE226" s="6"/>
      <c r="AF226" s="6"/>
      <c r="AG226" s="6"/>
      <c r="AH226" s="6"/>
      <c r="AI226" s="6"/>
    </row>
    <row r="227" spans="1:35" ht="17.25" thickBot="1" x14ac:dyDescent="0.35">
      <c r="A227" s="416">
        <v>222</v>
      </c>
      <c r="B227" s="257">
        <v>1850</v>
      </c>
      <c r="C227" s="27" t="s">
        <v>562</v>
      </c>
      <c r="D227" s="28">
        <v>2010</v>
      </c>
      <c r="E227" s="52">
        <v>10</v>
      </c>
      <c r="F227" s="282" t="s">
        <v>1288</v>
      </c>
      <c r="G227" s="29"/>
      <c r="H227" s="29" t="s">
        <v>1291</v>
      </c>
      <c r="I227" s="53"/>
      <c r="J227" s="35">
        <v>2</v>
      </c>
      <c r="K227" s="35"/>
      <c r="L227" s="35"/>
      <c r="M227" s="158" t="s">
        <v>1286</v>
      </c>
      <c r="N227" s="29"/>
      <c r="O227" s="29"/>
      <c r="P227" s="29" t="s">
        <v>1287</v>
      </c>
      <c r="Q227" s="29" t="s">
        <v>1287</v>
      </c>
      <c r="R227" s="30">
        <v>24</v>
      </c>
      <c r="S227" s="37" t="s">
        <v>58</v>
      </c>
      <c r="T227" s="29"/>
      <c r="U227" s="29"/>
      <c r="V227" s="29" t="s">
        <v>1287</v>
      </c>
      <c r="W227" s="29" t="s">
        <v>1287</v>
      </c>
      <c r="X227" s="30">
        <v>21</v>
      </c>
      <c r="Y227" s="37"/>
      <c r="Z227" s="29"/>
      <c r="AA227" s="6"/>
      <c r="AB227" s="6"/>
      <c r="AC227" s="6"/>
      <c r="AD227" s="6"/>
      <c r="AE227" s="6"/>
      <c r="AF227" s="6"/>
      <c r="AG227" s="6"/>
      <c r="AH227" s="6"/>
      <c r="AI227" s="6"/>
    </row>
    <row r="228" spans="1:35" x14ac:dyDescent="0.3">
      <c r="A228" s="416">
        <v>223</v>
      </c>
      <c r="B228" s="48">
        <v>785</v>
      </c>
      <c r="C228" s="42" t="s">
        <v>1735</v>
      </c>
      <c r="D228" s="91">
        <v>2010</v>
      </c>
      <c r="E228" s="20">
        <v>10</v>
      </c>
      <c r="F228" s="22" t="s">
        <v>1296</v>
      </c>
      <c r="G228" s="22"/>
      <c r="H228" s="22" t="s">
        <v>1297</v>
      </c>
      <c r="I228" s="25"/>
      <c r="J228" s="85">
        <v>2</v>
      </c>
      <c r="K228" s="85"/>
      <c r="L228" s="85"/>
      <c r="M228" s="123" t="s">
        <v>441</v>
      </c>
      <c r="N228" s="22"/>
      <c r="O228" s="22"/>
      <c r="P228" s="22" t="s">
        <v>1303</v>
      </c>
      <c r="Q228" s="22" t="s">
        <v>1307</v>
      </c>
      <c r="R228" s="33">
        <v>19</v>
      </c>
      <c r="S228" s="39" t="s">
        <v>59</v>
      </c>
      <c r="T228" s="22"/>
      <c r="U228" s="22"/>
      <c r="V228" s="22" t="s">
        <v>1311</v>
      </c>
      <c r="W228" s="22" t="s">
        <v>1315</v>
      </c>
      <c r="X228" s="33">
        <v>19</v>
      </c>
      <c r="Y228" s="39">
        <v>0.34</v>
      </c>
      <c r="Z228" s="22"/>
      <c r="AA228" s="6"/>
      <c r="AB228" s="6"/>
      <c r="AC228" s="6"/>
      <c r="AD228" s="6"/>
      <c r="AE228" s="6"/>
      <c r="AF228" s="6"/>
      <c r="AG228" s="6"/>
      <c r="AH228" s="6"/>
      <c r="AI228" s="6"/>
    </row>
    <row r="229" spans="1:35" x14ac:dyDescent="0.3">
      <c r="A229" s="416">
        <v>224</v>
      </c>
      <c r="B229" s="48">
        <v>785</v>
      </c>
      <c r="C229" s="42" t="s">
        <v>563</v>
      </c>
      <c r="D229" s="91">
        <v>2010</v>
      </c>
      <c r="E229" s="20">
        <v>10</v>
      </c>
      <c r="F229" s="22" t="s">
        <v>1296</v>
      </c>
      <c r="G229" s="22"/>
      <c r="H229" s="22" t="s">
        <v>1298</v>
      </c>
      <c r="I229" s="25"/>
      <c r="J229" s="32">
        <v>2</v>
      </c>
      <c r="K229" s="85"/>
      <c r="L229" s="85"/>
      <c r="M229" s="123" t="s">
        <v>441</v>
      </c>
      <c r="N229" s="21"/>
      <c r="O229" s="21"/>
      <c r="P229" s="21" t="s">
        <v>1304</v>
      </c>
      <c r="Q229" s="21" t="s">
        <v>1308</v>
      </c>
      <c r="R229" s="33">
        <v>19</v>
      </c>
      <c r="S229" s="39" t="s">
        <v>59</v>
      </c>
      <c r="T229" s="21"/>
      <c r="U229" s="21"/>
      <c r="V229" s="21" t="s">
        <v>1312</v>
      </c>
      <c r="W229" s="21" t="s">
        <v>1316</v>
      </c>
      <c r="X229" s="33">
        <v>19</v>
      </c>
      <c r="Y229" s="26">
        <v>0.31</v>
      </c>
      <c r="Z229" s="21"/>
      <c r="AA229" s="6"/>
      <c r="AB229" s="6"/>
      <c r="AC229" s="6"/>
      <c r="AD229" s="6"/>
      <c r="AE229" s="6"/>
      <c r="AF229" s="6"/>
      <c r="AG229" s="6"/>
      <c r="AH229" s="6"/>
      <c r="AI229" s="6"/>
    </row>
    <row r="230" spans="1:35" x14ac:dyDescent="0.3">
      <c r="A230" s="416">
        <v>225</v>
      </c>
      <c r="B230" s="48">
        <v>785</v>
      </c>
      <c r="C230" s="42" t="s">
        <v>1712</v>
      </c>
      <c r="D230" s="101">
        <v>2010</v>
      </c>
      <c r="E230" s="102">
        <v>10</v>
      </c>
      <c r="F230" s="607" t="s">
        <v>1301</v>
      </c>
      <c r="G230" s="22"/>
      <c r="H230" s="22"/>
      <c r="I230" s="25"/>
      <c r="J230" s="32">
        <v>1</v>
      </c>
      <c r="K230" s="85"/>
      <c r="L230" s="85">
        <v>0</v>
      </c>
      <c r="M230" s="123" t="s">
        <v>441</v>
      </c>
      <c r="N230" s="21"/>
      <c r="O230" s="21"/>
      <c r="P230" s="21" t="s">
        <v>1305</v>
      </c>
      <c r="Q230" s="21" t="s">
        <v>1309</v>
      </c>
      <c r="R230" s="33">
        <v>19</v>
      </c>
      <c r="S230" s="39" t="s">
        <v>59</v>
      </c>
      <c r="T230" s="21"/>
      <c r="U230" s="21"/>
      <c r="V230" s="21" t="s">
        <v>1313</v>
      </c>
      <c r="W230" s="21" t="s">
        <v>1317</v>
      </c>
      <c r="X230" s="33">
        <v>19</v>
      </c>
      <c r="Y230" s="26">
        <v>0.45</v>
      </c>
      <c r="Z230" s="21"/>
      <c r="AA230" s="6"/>
      <c r="AB230" s="6"/>
      <c r="AC230" s="6"/>
      <c r="AD230" s="6"/>
      <c r="AE230" s="6"/>
      <c r="AF230" s="6"/>
      <c r="AG230" s="6"/>
      <c r="AH230" s="6"/>
      <c r="AI230" s="6"/>
    </row>
    <row r="231" spans="1:35" x14ac:dyDescent="0.3">
      <c r="A231" s="416">
        <v>226</v>
      </c>
      <c r="B231" s="48">
        <v>785</v>
      </c>
      <c r="C231" s="125" t="s">
        <v>563</v>
      </c>
      <c r="D231" s="101">
        <v>2010</v>
      </c>
      <c r="E231" s="102">
        <v>10</v>
      </c>
      <c r="F231" s="607" t="s">
        <v>1302</v>
      </c>
      <c r="G231" s="22"/>
      <c r="H231" s="22"/>
      <c r="I231" s="25"/>
      <c r="J231" s="32">
        <v>1</v>
      </c>
      <c r="K231" s="85"/>
      <c r="L231" s="85">
        <v>0</v>
      </c>
      <c r="M231" s="123" t="s">
        <v>441</v>
      </c>
      <c r="N231" s="21"/>
      <c r="O231" s="21"/>
      <c r="P231" s="21" t="s">
        <v>1306</v>
      </c>
      <c r="Q231" s="21" t="s">
        <v>1310</v>
      </c>
      <c r="R231" s="33">
        <v>19</v>
      </c>
      <c r="S231" s="39" t="s">
        <v>59</v>
      </c>
      <c r="T231" s="21"/>
      <c r="U231" s="21"/>
      <c r="V231" s="21" t="s">
        <v>1314</v>
      </c>
      <c r="W231" s="21" t="s">
        <v>1318</v>
      </c>
      <c r="X231" s="33">
        <v>19</v>
      </c>
      <c r="Y231" s="26">
        <v>0.53</v>
      </c>
      <c r="Z231" s="21"/>
      <c r="AA231" s="6"/>
      <c r="AB231" s="6"/>
      <c r="AC231" s="6"/>
      <c r="AD231" s="6"/>
      <c r="AE231" s="6"/>
      <c r="AF231" s="6"/>
      <c r="AG231" s="6"/>
      <c r="AH231" s="6"/>
      <c r="AI231" s="6"/>
    </row>
    <row r="232" spans="1:35" x14ac:dyDescent="0.3">
      <c r="A232" s="416">
        <v>227</v>
      </c>
      <c r="B232" s="48">
        <v>785</v>
      </c>
      <c r="C232" s="42" t="s">
        <v>563</v>
      </c>
      <c r="D232" s="91">
        <v>2010</v>
      </c>
      <c r="E232" s="20">
        <v>10</v>
      </c>
      <c r="F232" s="21" t="s">
        <v>1299</v>
      </c>
      <c r="G232" s="22"/>
      <c r="H232" s="22"/>
      <c r="I232" s="25"/>
      <c r="J232" s="32">
        <v>2</v>
      </c>
      <c r="K232" s="85"/>
      <c r="L232" s="85">
        <v>0</v>
      </c>
      <c r="M232" s="123" t="s">
        <v>441</v>
      </c>
      <c r="N232" s="21">
        <v>19</v>
      </c>
      <c r="O232" s="21">
        <v>19</v>
      </c>
      <c r="P232" s="26"/>
      <c r="Q232" s="21"/>
      <c r="R232" s="33"/>
      <c r="S232" s="39" t="s">
        <v>59</v>
      </c>
      <c r="T232" s="21">
        <v>16</v>
      </c>
      <c r="U232" s="21">
        <v>19</v>
      </c>
      <c r="V232" s="26"/>
      <c r="W232" s="21"/>
      <c r="X232" s="33"/>
      <c r="Y232" s="26">
        <v>0.23</v>
      </c>
      <c r="Z232" s="21"/>
      <c r="AA232" s="6"/>
      <c r="AB232" s="6"/>
      <c r="AC232" s="6"/>
      <c r="AD232" s="6"/>
      <c r="AE232" s="6"/>
      <c r="AF232" s="6"/>
      <c r="AG232" s="6"/>
      <c r="AH232" s="6"/>
      <c r="AI232" s="6"/>
    </row>
    <row r="233" spans="1:35" ht="17.25" thickBot="1" x14ac:dyDescent="0.35">
      <c r="A233" s="416">
        <v>228</v>
      </c>
      <c r="B233" s="257">
        <v>785</v>
      </c>
      <c r="C233" s="27" t="s">
        <v>563</v>
      </c>
      <c r="D233" s="28">
        <v>2010</v>
      </c>
      <c r="E233" s="52">
        <v>10</v>
      </c>
      <c r="F233" s="29" t="s">
        <v>1300</v>
      </c>
      <c r="G233" s="29"/>
      <c r="H233" s="29"/>
      <c r="I233" s="53"/>
      <c r="J233" s="35">
        <v>2</v>
      </c>
      <c r="K233" s="35"/>
      <c r="L233" s="35">
        <v>0</v>
      </c>
      <c r="M233" s="158" t="s">
        <v>441</v>
      </c>
      <c r="N233" s="29">
        <v>1</v>
      </c>
      <c r="O233" s="29">
        <v>19</v>
      </c>
      <c r="P233" s="37"/>
      <c r="Q233" s="29"/>
      <c r="R233" s="30"/>
      <c r="S233" s="37" t="s">
        <v>59</v>
      </c>
      <c r="T233" s="29">
        <v>1</v>
      </c>
      <c r="U233" s="29">
        <v>19</v>
      </c>
      <c r="V233" s="37"/>
      <c r="W233" s="29"/>
      <c r="X233" s="30"/>
      <c r="Y233" s="216">
        <v>1</v>
      </c>
      <c r="Z233" s="29"/>
      <c r="AA233" s="6"/>
      <c r="AB233" s="6"/>
      <c r="AC233" s="6"/>
      <c r="AD233" s="6"/>
      <c r="AE233" s="6"/>
      <c r="AF233" s="6"/>
      <c r="AG233" s="6"/>
      <c r="AH233" s="6"/>
      <c r="AI233" s="6"/>
    </row>
    <row r="234" spans="1:35" x14ac:dyDescent="0.3">
      <c r="A234" s="416">
        <v>229</v>
      </c>
      <c r="B234" s="48">
        <v>2943</v>
      </c>
      <c r="C234" s="42" t="s">
        <v>1714</v>
      </c>
      <c r="D234" s="91">
        <v>2009</v>
      </c>
      <c r="E234" s="20">
        <v>10</v>
      </c>
      <c r="F234" s="22" t="s">
        <v>1327</v>
      </c>
      <c r="G234" s="22" t="s">
        <v>1328</v>
      </c>
      <c r="H234" s="21" t="s">
        <v>1331</v>
      </c>
      <c r="I234" s="25"/>
      <c r="J234" s="85">
        <v>1</v>
      </c>
      <c r="K234" s="85"/>
      <c r="L234" s="85"/>
      <c r="M234" s="123" t="s">
        <v>1337</v>
      </c>
      <c r="N234" s="22"/>
      <c r="O234" s="22"/>
      <c r="P234" s="22">
        <v>5.7</v>
      </c>
      <c r="Q234" s="22" t="s">
        <v>1724</v>
      </c>
      <c r="R234" s="33">
        <v>37</v>
      </c>
      <c r="S234" s="39" t="s">
        <v>58</v>
      </c>
      <c r="T234" s="22"/>
      <c r="U234" s="22"/>
      <c r="V234" s="39">
        <v>5.5</v>
      </c>
      <c r="W234" s="22" t="s">
        <v>1724</v>
      </c>
      <c r="X234" s="33">
        <v>36</v>
      </c>
      <c r="Y234" s="39">
        <v>0.8</v>
      </c>
      <c r="Z234" s="22"/>
      <c r="AA234" s="6"/>
      <c r="AB234" s="6"/>
      <c r="AC234" s="6"/>
      <c r="AD234" s="6"/>
      <c r="AE234" s="6"/>
      <c r="AF234" s="6"/>
      <c r="AG234" s="6"/>
      <c r="AH234" s="6"/>
      <c r="AI234" s="6"/>
    </row>
    <row r="235" spans="1:35" x14ac:dyDescent="0.3">
      <c r="A235" s="416">
        <v>230</v>
      </c>
      <c r="B235" s="48">
        <v>2943</v>
      </c>
      <c r="C235" s="42" t="s">
        <v>565</v>
      </c>
      <c r="D235" s="101">
        <v>2009</v>
      </c>
      <c r="E235" s="102">
        <v>10</v>
      </c>
      <c r="F235" s="103" t="s">
        <v>1327</v>
      </c>
      <c r="G235" s="22" t="s">
        <v>1328</v>
      </c>
      <c r="H235" s="21" t="s">
        <v>1332</v>
      </c>
      <c r="I235" s="25"/>
      <c r="J235" s="85">
        <v>1</v>
      </c>
      <c r="K235" s="85"/>
      <c r="L235" s="85"/>
      <c r="M235" s="123" t="s">
        <v>1337</v>
      </c>
      <c r="N235" s="21"/>
      <c r="O235" s="21"/>
      <c r="P235" s="21">
        <v>5.4</v>
      </c>
      <c r="Q235" s="22" t="s">
        <v>1724</v>
      </c>
      <c r="R235" s="33">
        <v>37</v>
      </c>
      <c r="S235" s="39" t="s">
        <v>58</v>
      </c>
      <c r="T235" s="21"/>
      <c r="U235" s="21"/>
      <c r="V235" s="21">
        <v>5.6</v>
      </c>
      <c r="W235" s="22" t="s">
        <v>1724</v>
      </c>
      <c r="X235" s="33">
        <v>36</v>
      </c>
      <c r="Y235" s="26">
        <v>0.77</v>
      </c>
      <c r="Z235" s="21"/>
      <c r="AA235" s="6"/>
      <c r="AB235" s="6"/>
      <c r="AC235" s="6"/>
      <c r="AD235" s="6"/>
      <c r="AE235" s="6"/>
      <c r="AF235" s="6"/>
      <c r="AG235" s="6"/>
      <c r="AH235" s="6"/>
      <c r="AI235" s="6"/>
    </row>
    <row r="236" spans="1:35" x14ac:dyDescent="0.3">
      <c r="A236" s="416">
        <v>231</v>
      </c>
      <c r="B236" s="48">
        <v>2943</v>
      </c>
      <c r="C236" s="42" t="s">
        <v>565</v>
      </c>
      <c r="D236" s="101">
        <v>2009</v>
      </c>
      <c r="E236" s="102">
        <v>10</v>
      </c>
      <c r="F236" s="103" t="s">
        <v>1327</v>
      </c>
      <c r="G236" s="22" t="s">
        <v>1328</v>
      </c>
      <c r="H236" s="340" t="s">
        <v>837</v>
      </c>
      <c r="I236" s="25"/>
      <c r="J236" s="85">
        <v>1</v>
      </c>
      <c r="K236" s="85"/>
      <c r="L236" s="85"/>
      <c r="M236" s="123" t="s">
        <v>1337</v>
      </c>
      <c r="N236" s="21"/>
      <c r="O236" s="21"/>
      <c r="P236" s="21">
        <v>5</v>
      </c>
      <c r="Q236" s="22" t="s">
        <v>1724</v>
      </c>
      <c r="R236" s="33">
        <v>37</v>
      </c>
      <c r="S236" s="39" t="s">
        <v>58</v>
      </c>
      <c r="T236" s="21"/>
      <c r="U236" s="21"/>
      <c r="V236" s="21">
        <v>6</v>
      </c>
      <c r="W236" s="22" t="s">
        <v>1724</v>
      </c>
      <c r="X236" s="33">
        <v>36</v>
      </c>
      <c r="Y236" s="26">
        <v>0.13</v>
      </c>
      <c r="Z236" s="21"/>
      <c r="AA236" s="6"/>
      <c r="AB236" s="6"/>
      <c r="AC236" s="6"/>
      <c r="AD236" s="6"/>
      <c r="AE236" s="6"/>
      <c r="AF236" s="6"/>
      <c r="AG236" s="6"/>
      <c r="AH236" s="6"/>
      <c r="AI236" s="6"/>
    </row>
    <row r="237" spans="1:35" x14ac:dyDescent="0.3">
      <c r="A237" s="416">
        <v>232</v>
      </c>
      <c r="B237" s="48">
        <v>2943</v>
      </c>
      <c r="C237" s="42" t="s">
        <v>565</v>
      </c>
      <c r="D237" s="101">
        <v>2009</v>
      </c>
      <c r="E237" s="102">
        <v>10</v>
      </c>
      <c r="F237" s="103" t="s">
        <v>1327</v>
      </c>
      <c r="G237" s="22" t="s">
        <v>1328</v>
      </c>
      <c r="H237" s="21" t="s">
        <v>1333</v>
      </c>
      <c r="I237" s="25"/>
      <c r="J237" s="85">
        <v>1</v>
      </c>
      <c r="K237" s="85"/>
      <c r="L237" s="85"/>
      <c r="M237" s="123" t="s">
        <v>1337</v>
      </c>
      <c r="N237" s="21"/>
      <c r="O237" s="21"/>
      <c r="P237" s="21">
        <v>4.4000000000000004</v>
      </c>
      <c r="Q237" s="22" t="s">
        <v>1724</v>
      </c>
      <c r="R237" s="33">
        <v>37</v>
      </c>
      <c r="S237" s="39" t="s">
        <v>58</v>
      </c>
      <c r="T237" s="21"/>
      <c r="U237" s="21"/>
      <c r="V237" s="21">
        <v>5.8</v>
      </c>
      <c r="W237" s="22" t="s">
        <v>1724</v>
      </c>
      <c r="X237" s="33">
        <v>36</v>
      </c>
      <c r="Y237" s="26">
        <v>0.04</v>
      </c>
      <c r="Z237" s="21"/>
      <c r="AA237" s="6"/>
      <c r="AB237" s="6"/>
      <c r="AC237" s="6"/>
      <c r="AD237" s="6"/>
      <c r="AE237" s="6"/>
      <c r="AF237" s="6"/>
      <c r="AG237" s="6"/>
      <c r="AH237" s="6"/>
      <c r="AI237" s="6"/>
    </row>
    <row r="238" spans="1:35" x14ac:dyDescent="0.3">
      <c r="A238" s="416">
        <v>233</v>
      </c>
      <c r="B238" s="48">
        <v>2943</v>
      </c>
      <c r="C238" s="42" t="s">
        <v>565</v>
      </c>
      <c r="D238" s="101">
        <v>2009</v>
      </c>
      <c r="E238" s="102">
        <v>10</v>
      </c>
      <c r="F238" s="103" t="s">
        <v>1327</v>
      </c>
      <c r="G238" s="22" t="s">
        <v>1328</v>
      </c>
      <c r="H238" s="21" t="s">
        <v>1334</v>
      </c>
      <c r="I238" s="25"/>
      <c r="J238" s="85">
        <v>1</v>
      </c>
      <c r="K238" s="85"/>
      <c r="L238" s="85"/>
      <c r="M238" s="123" t="s">
        <v>1337</v>
      </c>
      <c r="N238" s="21"/>
      <c r="O238" s="21"/>
      <c r="P238" s="21">
        <v>5.3</v>
      </c>
      <c r="Q238" s="22" t="s">
        <v>1724</v>
      </c>
      <c r="R238" s="33">
        <v>37</v>
      </c>
      <c r="S238" s="39" t="s">
        <v>58</v>
      </c>
      <c r="T238" s="21"/>
      <c r="U238" s="21"/>
      <c r="V238" s="21">
        <v>4.9000000000000004</v>
      </c>
      <c r="W238" s="22" t="s">
        <v>1724</v>
      </c>
      <c r="X238" s="33">
        <v>36</v>
      </c>
      <c r="Y238" s="26">
        <v>0.5</v>
      </c>
      <c r="Z238" s="21"/>
      <c r="AA238" s="6"/>
      <c r="AB238" s="6"/>
      <c r="AC238" s="6"/>
      <c r="AD238" s="6"/>
      <c r="AE238" s="6"/>
      <c r="AF238" s="6"/>
      <c r="AG238" s="6"/>
      <c r="AH238" s="6"/>
      <c r="AI238" s="6"/>
    </row>
    <row r="239" spans="1:35" x14ac:dyDescent="0.3">
      <c r="A239" s="416">
        <v>234</v>
      </c>
      <c r="B239" s="48">
        <v>2943</v>
      </c>
      <c r="C239" s="42" t="s">
        <v>565</v>
      </c>
      <c r="D239" s="101">
        <v>2009</v>
      </c>
      <c r="E239" s="102">
        <v>10</v>
      </c>
      <c r="F239" s="103" t="s">
        <v>1327</v>
      </c>
      <c r="G239" s="22" t="s">
        <v>1328</v>
      </c>
      <c r="H239" s="340" t="s">
        <v>1715</v>
      </c>
      <c r="I239" s="25"/>
      <c r="J239" s="85">
        <v>1</v>
      </c>
      <c r="K239" s="85"/>
      <c r="L239" s="85"/>
      <c r="M239" s="123" t="s">
        <v>1337</v>
      </c>
      <c r="N239" s="21"/>
      <c r="O239" s="21"/>
      <c r="P239" s="21">
        <v>4.4000000000000004</v>
      </c>
      <c r="Q239" s="22" t="s">
        <v>1724</v>
      </c>
      <c r="R239" s="33">
        <v>37</v>
      </c>
      <c r="S239" s="39" t="s">
        <v>58</v>
      </c>
      <c r="T239" s="21"/>
      <c r="U239" s="21"/>
      <c r="V239" s="21">
        <v>5</v>
      </c>
      <c r="W239" s="22" t="s">
        <v>1724</v>
      </c>
      <c r="X239" s="33">
        <v>36</v>
      </c>
      <c r="Y239" s="26">
        <v>0.37</v>
      </c>
      <c r="Z239" s="21"/>
      <c r="AA239" s="6"/>
      <c r="AB239" s="6"/>
      <c r="AC239" s="6"/>
      <c r="AD239" s="6"/>
      <c r="AE239" s="6"/>
      <c r="AF239" s="6"/>
      <c r="AG239" s="6"/>
      <c r="AH239" s="6"/>
      <c r="AI239" s="6"/>
    </row>
    <row r="240" spans="1:35" x14ac:dyDescent="0.3">
      <c r="A240" s="416">
        <v>235</v>
      </c>
      <c r="B240" s="48">
        <v>2943</v>
      </c>
      <c r="C240" s="42" t="s">
        <v>565</v>
      </c>
      <c r="D240" s="101">
        <v>2009</v>
      </c>
      <c r="E240" s="102">
        <v>10</v>
      </c>
      <c r="F240" s="103" t="s">
        <v>1327</v>
      </c>
      <c r="G240" s="22" t="s">
        <v>1328</v>
      </c>
      <c r="H240" s="21" t="s">
        <v>1335</v>
      </c>
      <c r="I240" s="25"/>
      <c r="J240" s="85">
        <v>1</v>
      </c>
      <c r="K240" s="85"/>
      <c r="L240" s="85"/>
      <c r="M240" s="123" t="s">
        <v>1337</v>
      </c>
      <c r="N240" s="21"/>
      <c r="O240" s="21"/>
      <c r="P240" s="21">
        <v>4.5</v>
      </c>
      <c r="Q240" s="22" t="s">
        <v>1724</v>
      </c>
      <c r="R240" s="33">
        <v>37</v>
      </c>
      <c r="S240" s="39" t="s">
        <v>58</v>
      </c>
      <c r="T240" s="21"/>
      <c r="U240" s="21"/>
      <c r="V240" s="21">
        <v>5.2</v>
      </c>
      <c r="W240" s="22" t="s">
        <v>1724</v>
      </c>
      <c r="X240" s="33">
        <v>36</v>
      </c>
      <c r="Y240" s="26">
        <v>0.32</v>
      </c>
      <c r="Z240" s="21"/>
      <c r="AA240" s="6"/>
      <c r="AB240" s="6"/>
      <c r="AC240" s="6"/>
      <c r="AD240" s="6"/>
      <c r="AE240" s="6"/>
      <c r="AF240" s="6"/>
      <c r="AG240" s="6"/>
      <c r="AH240" s="6"/>
      <c r="AI240" s="6"/>
    </row>
    <row r="241" spans="1:35" x14ac:dyDescent="0.3">
      <c r="A241" s="416">
        <v>236</v>
      </c>
      <c r="B241" s="48">
        <v>2943</v>
      </c>
      <c r="C241" s="42" t="s">
        <v>565</v>
      </c>
      <c r="D241" s="101">
        <v>2009</v>
      </c>
      <c r="E241" s="102">
        <v>10</v>
      </c>
      <c r="F241" s="103" t="s">
        <v>1327</v>
      </c>
      <c r="G241" s="22" t="s">
        <v>1328</v>
      </c>
      <c r="H241" s="21" t="s">
        <v>1336</v>
      </c>
      <c r="I241" s="25"/>
      <c r="J241" s="85">
        <v>1</v>
      </c>
      <c r="K241" s="85"/>
      <c r="L241" s="85"/>
      <c r="M241" s="123" t="s">
        <v>1337</v>
      </c>
      <c r="N241" s="21"/>
      <c r="O241" s="21"/>
      <c r="P241" s="21">
        <v>4.2</v>
      </c>
      <c r="Q241" s="22" t="s">
        <v>1724</v>
      </c>
      <c r="R241" s="33">
        <v>37</v>
      </c>
      <c r="S241" s="39" t="s">
        <v>58</v>
      </c>
      <c r="T241" s="21"/>
      <c r="U241" s="21"/>
      <c r="V241" s="21">
        <v>5.2</v>
      </c>
      <c r="W241" s="22" t="s">
        <v>1724</v>
      </c>
      <c r="X241" s="33">
        <v>36</v>
      </c>
      <c r="Y241" s="26">
        <v>0.14000000000000001</v>
      </c>
      <c r="Z241" s="21"/>
      <c r="AA241" s="6"/>
      <c r="AB241" s="6"/>
      <c r="AC241" s="6"/>
      <c r="AD241" s="6"/>
      <c r="AE241" s="6"/>
      <c r="AF241" s="6"/>
      <c r="AG241" s="6"/>
      <c r="AH241" s="6"/>
      <c r="AI241" s="6"/>
    </row>
    <row r="242" spans="1:35" x14ac:dyDescent="0.3">
      <c r="A242" s="416">
        <v>237</v>
      </c>
      <c r="B242" s="48">
        <v>2943</v>
      </c>
      <c r="C242" s="42" t="s">
        <v>565</v>
      </c>
      <c r="D242" s="101">
        <v>2009</v>
      </c>
      <c r="E242" s="102">
        <v>10</v>
      </c>
      <c r="F242" s="103" t="s">
        <v>1327</v>
      </c>
      <c r="G242" s="22" t="s">
        <v>1328</v>
      </c>
      <c r="H242" s="21" t="s">
        <v>853</v>
      </c>
      <c r="I242" s="25"/>
      <c r="J242" s="85">
        <v>1</v>
      </c>
      <c r="K242" s="85"/>
      <c r="L242" s="85"/>
      <c r="M242" s="123" t="s">
        <v>1337</v>
      </c>
      <c r="N242" s="21"/>
      <c r="O242" s="21"/>
      <c r="P242" s="21">
        <v>4.3</v>
      </c>
      <c r="Q242" s="22" t="s">
        <v>1724</v>
      </c>
      <c r="R242" s="33">
        <v>37</v>
      </c>
      <c r="S242" s="39" t="s">
        <v>58</v>
      </c>
      <c r="T242" s="21"/>
      <c r="U242" s="21"/>
      <c r="V242" s="21">
        <v>4.5</v>
      </c>
      <c r="W242" s="22" t="s">
        <v>1724</v>
      </c>
      <c r="X242" s="33">
        <v>36</v>
      </c>
      <c r="Y242" s="26">
        <v>0.73</v>
      </c>
      <c r="Z242" s="21"/>
      <c r="AA242" s="6"/>
      <c r="AB242" s="6"/>
      <c r="AC242" s="6"/>
      <c r="AD242" s="6"/>
      <c r="AE242" s="6"/>
      <c r="AF242" s="6"/>
      <c r="AG242" s="6"/>
      <c r="AH242" s="6"/>
      <c r="AI242" s="6"/>
    </row>
    <row r="243" spans="1:35" x14ac:dyDescent="0.3">
      <c r="A243" s="416">
        <v>238</v>
      </c>
      <c r="B243" s="48">
        <v>2943</v>
      </c>
      <c r="C243" s="42" t="s">
        <v>565</v>
      </c>
      <c r="D243" s="101">
        <v>2009</v>
      </c>
      <c r="E243" s="102">
        <v>10</v>
      </c>
      <c r="F243" s="266" t="s">
        <v>1737</v>
      </c>
      <c r="G243" s="21" t="s">
        <v>1261</v>
      </c>
      <c r="H243" s="21" t="s">
        <v>1330</v>
      </c>
      <c r="I243" s="25"/>
      <c r="J243" s="54">
        <v>2</v>
      </c>
      <c r="K243" s="85"/>
      <c r="L243" s="85"/>
      <c r="M243" s="123" t="s">
        <v>1337</v>
      </c>
      <c r="N243" s="21"/>
      <c r="O243" s="21"/>
      <c r="P243" s="21">
        <v>22.8</v>
      </c>
      <c r="Q243" s="21" t="s">
        <v>1745</v>
      </c>
      <c r="R243" s="33">
        <v>37</v>
      </c>
      <c r="S243" s="39" t="s">
        <v>58</v>
      </c>
      <c r="T243" s="21"/>
      <c r="U243" s="21"/>
      <c r="V243" s="21">
        <v>20.8</v>
      </c>
      <c r="W243" s="21" t="s">
        <v>1745</v>
      </c>
      <c r="X243" s="33">
        <v>36</v>
      </c>
      <c r="Y243" s="26">
        <v>0.56000000000000005</v>
      </c>
      <c r="Z243" s="21"/>
      <c r="AA243" s="6"/>
      <c r="AB243" s="6"/>
      <c r="AC243" s="6"/>
      <c r="AD243" s="6"/>
      <c r="AE243" s="6"/>
      <c r="AF243" s="6"/>
      <c r="AG243" s="6"/>
      <c r="AH243" s="6"/>
      <c r="AI243" s="6"/>
    </row>
    <row r="244" spans="1:35" x14ac:dyDescent="0.3">
      <c r="A244" s="416">
        <v>239</v>
      </c>
      <c r="B244" s="48">
        <v>2943</v>
      </c>
      <c r="C244" s="42" t="s">
        <v>565</v>
      </c>
      <c r="D244" s="101">
        <v>2009</v>
      </c>
      <c r="E244" s="102">
        <v>10</v>
      </c>
      <c r="F244" s="266" t="s">
        <v>1329</v>
      </c>
      <c r="G244" s="21" t="s">
        <v>1261</v>
      </c>
      <c r="H244" s="21" t="s">
        <v>1143</v>
      </c>
      <c r="I244" s="25"/>
      <c r="J244" s="54">
        <v>2</v>
      </c>
      <c r="K244" s="85"/>
      <c r="L244" s="85"/>
      <c r="M244" s="123" t="s">
        <v>1337</v>
      </c>
      <c r="N244" s="21"/>
      <c r="O244" s="21"/>
      <c r="P244" s="21">
        <v>52.2</v>
      </c>
      <c r="Q244" s="21" t="s">
        <v>1745</v>
      </c>
      <c r="R244" s="33">
        <v>37</v>
      </c>
      <c r="S244" s="39" t="s">
        <v>58</v>
      </c>
      <c r="T244" s="21"/>
      <c r="U244" s="21"/>
      <c r="V244" s="21">
        <v>44.5</v>
      </c>
      <c r="W244" s="21" t="s">
        <v>1745</v>
      </c>
      <c r="X244" s="33">
        <v>36</v>
      </c>
      <c r="Y244" s="26">
        <v>0.39</v>
      </c>
      <c r="Z244" s="21"/>
      <c r="AA244" s="6"/>
      <c r="AB244" s="6"/>
      <c r="AC244" s="6"/>
      <c r="AD244" s="6"/>
      <c r="AE244" s="6"/>
      <c r="AF244" s="6"/>
      <c r="AG244" s="6"/>
      <c r="AH244" s="6"/>
      <c r="AI244" s="6"/>
    </row>
    <row r="245" spans="1:35" x14ac:dyDescent="0.3">
      <c r="A245" s="416">
        <v>240</v>
      </c>
      <c r="B245" s="48">
        <v>2943</v>
      </c>
      <c r="C245" s="42" t="s">
        <v>565</v>
      </c>
      <c r="D245" s="101">
        <v>2009</v>
      </c>
      <c r="E245" s="102">
        <v>10</v>
      </c>
      <c r="F245" s="266" t="s">
        <v>1329</v>
      </c>
      <c r="G245" s="21" t="s">
        <v>1261</v>
      </c>
      <c r="H245" s="21" t="s">
        <v>931</v>
      </c>
      <c r="I245" s="25"/>
      <c r="J245" s="54">
        <v>2</v>
      </c>
      <c r="K245" s="85"/>
      <c r="L245" s="85"/>
      <c r="M245" s="123" t="s">
        <v>1337</v>
      </c>
      <c r="N245" s="21"/>
      <c r="O245" s="21"/>
      <c r="P245" s="21">
        <v>45.1</v>
      </c>
      <c r="Q245" s="21" t="s">
        <v>1745</v>
      </c>
      <c r="R245" s="33">
        <v>37</v>
      </c>
      <c r="S245" s="39" t="s">
        <v>58</v>
      </c>
      <c r="T245" s="21"/>
      <c r="U245" s="21"/>
      <c r="V245" s="21">
        <v>46.6</v>
      </c>
      <c r="W245" s="21" t="s">
        <v>1745</v>
      </c>
      <c r="X245" s="33">
        <v>36</v>
      </c>
      <c r="Y245" s="26">
        <v>0.84</v>
      </c>
      <c r="Z245" s="21"/>
      <c r="AA245" s="6"/>
      <c r="AB245" s="6"/>
      <c r="AC245" s="6"/>
      <c r="AD245" s="6"/>
      <c r="AE245" s="6"/>
      <c r="AF245" s="6"/>
      <c r="AG245" s="6"/>
      <c r="AH245" s="6"/>
      <c r="AI245" s="6"/>
    </row>
    <row r="246" spans="1:35" x14ac:dyDescent="0.3">
      <c r="A246" s="416">
        <v>241</v>
      </c>
      <c r="B246" s="48">
        <v>2943</v>
      </c>
      <c r="C246" s="42" t="s">
        <v>565</v>
      </c>
      <c r="D246" s="101">
        <v>2009</v>
      </c>
      <c r="E246" s="102">
        <v>10</v>
      </c>
      <c r="F246" s="266" t="s">
        <v>1329</v>
      </c>
      <c r="G246" s="21" t="s">
        <v>1261</v>
      </c>
      <c r="H246" s="21" t="s">
        <v>932</v>
      </c>
      <c r="I246" s="25"/>
      <c r="J246" s="54">
        <v>2</v>
      </c>
      <c r="K246" s="85"/>
      <c r="L246" s="85"/>
      <c r="M246" s="123" t="s">
        <v>1337</v>
      </c>
      <c r="N246" s="21"/>
      <c r="O246" s="21"/>
      <c r="P246" s="21">
        <v>32.1</v>
      </c>
      <c r="Q246" s="21" t="s">
        <v>1745</v>
      </c>
      <c r="R246" s="33">
        <v>37</v>
      </c>
      <c r="S246" s="39" t="s">
        <v>58</v>
      </c>
      <c r="T246" s="21"/>
      <c r="U246" s="21"/>
      <c r="V246" s="21">
        <v>40.799999999999997</v>
      </c>
      <c r="W246" s="21" t="s">
        <v>1745</v>
      </c>
      <c r="X246" s="33">
        <v>36</v>
      </c>
      <c r="Y246" s="26">
        <v>0.28000000000000003</v>
      </c>
      <c r="Z246" s="21"/>
      <c r="AA246" s="6"/>
      <c r="AB246" s="6"/>
      <c r="AC246" s="6"/>
      <c r="AD246" s="6"/>
      <c r="AE246" s="6"/>
      <c r="AF246" s="6"/>
      <c r="AG246" s="6"/>
      <c r="AH246" s="6"/>
      <c r="AI246" s="6"/>
    </row>
    <row r="247" spans="1:35" x14ac:dyDescent="0.3">
      <c r="A247" s="416">
        <v>242</v>
      </c>
      <c r="B247" s="48">
        <v>2943</v>
      </c>
      <c r="C247" s="42" t="s">
        <v>565</v>
      </c>
      <c r="D247" s="101">
        <v>2009</v>
      </c>
      <c r="E247" s="102">
        <v>10</v>
      </c>
      <c r="F247" s="103" t="s">
        <v>1338</v>
      </c>
      <c r="G247" s="21" t="s">
        <v>1339</v>
      </c>
      <c r="H247" s="21" t="s">
        <v>1330</v>
      </c>
      <c r="I247" s="25"/>
      <c r="J247" s="54">
        <v>2</v>
      </c>
      <c r="K247" s="85"/>
      <c r="L247" s="85"/>
      <c r="M247" s="123" t="s">
        <v>1337</v>
      </c>
      <c r="N247" s="21"/>
      <c r="O247" s="21"/>
      <c r="P247" s="21">
        <v>1.1399999999999999</v>
      </c>
      <c r="Q247" s="21" t="s">
        <v>1745</v>
      </c>
      <c r="R247" s="33">
        <v>37</v>
      </c>
      <c r="S247" s="39" t="s">
        <v>58</v>
      </c>
      <c r="T247" s="21"/>
      <c r="U247" s="21"/>
      <c r="V247" s="21">
        <v>1.43</v>
      </c>
      <c r="W247" s="21" t="s">
        <v>1745</v>
      </c>
      <c r="X247" s="33">
        <v>36</v>
      </c>
      <c r="Y247" s="26">
        <v>0.82</v>
      </c>
      <c r="Z247" s="21"/>
      <c r="AA247" s="6"/>
      <c r="AB247" s="6"/>
      <c r="AC247" s="6"/>
      <c r="AD247" s="6"/>
      <c r="AE247" s="6"/>
      <c r="AF247" s="6"/>
      <c r="AG247" s="6"/>
      <c r="AH247" s="6"/>
      <c r="AI247" s="6"/>
    </row>
    <row r="248" spans="1:35" x14ac:dyDescent="0.3">
      <c r="A248" s="416">
        <v>243</v>
      </c>
      <c r="B248" s="48">
        <v>2943</v>
      </c>
      <c r="C248" s="42" t="s">
        <v>565</v>
      </c>
      <c r="D248" s="101">
        <v>2009</v>
      </c>
      <c r="E248" s="102">
        <v>10</v>
      </c>
      <c r="F248" s="103" t="s">
        <v>1338</v>
      </c>
      <c r="G248" s="21" t="s">
        <v>1339</v>
      </c>
      <c r="H248" s="21" t="s">
        <v>1143</v>
      </c>
      <c r="I248" s="25"/>
      <c r="J248" s="54">
        <v>2</v>
      </c>
      <c r="K248" s="85"/>
      <c r="L248" s="85"/>
      <c r="M248" s="123" t="s">
        <v>1337</v>
      </c>
      <c r="N248" s="21"/>
      <c r="O248" s="21"/>
      <c r="P248" s="21">
        <v>7.8</v>
      </c>
      <c r="Q248" s="21" t="s">
        <v>1745</v>
      </c>
      <c r="R248" s="33">
        <v>37</v>
      </c>
      <c r="S248" s="39" t="s">
        <v>58</v>
      </c>
      <c r="T248" s="21"/>
      <c r="U248" s="21"/>
      <c r="V248" s="21">
        <v>15.3</v>
      </c>
      <c r="W248" s="21" t="s">
        <v>1745</v>
      </c>
      <c r="X248" s="33">
        <v>36</v>
      </c>
      <c r="Y248" s="26">
        <v>0.54</v>
      </c>
      <c r="Z248" s="21"/>
      <c r="AA248" s="6"/>
      <c r="AB248" s="6"/>
      <c r="AC248" s="6"/>
      <c r="AD248" s="6"/>
      <c r="AE248" s="6"/>
      <c r="AF248" s="6"/>
      <c r="AG248" s="6"/>
      <c r="AH248" s="6"/>
      <c r="AI248" s="6"/>
    </row>
    <row r="249" spans="1:35" x14ac:dyDescent="0.3">
      <c r="A249" s="416">
        <v>244</v>
      </c>
      <c r="B249" s="48">
        <v>2943</v>
      </c>
      <c r="C249" s="125" t="s">
        <v>565</v>
      </c>
      <c r="D249" s="101">
        <v>2009</v>
      </c>
      <c r="E249" s="102">
        <v>10</v>
      </c>
      <c r="F249" s="103" t="s">
        <v>1338</v>
      </c>
      <c r="G249" s="21" t="s">
        <v>1339</v>
      </c>
      <c r="H249" s="21" t="s">
        <v>931</v>
      </c>
      <c r="I249" s="25"/>
      <c r="J249" s="54">
        <v>2</v>
      </c>
      <c r="K249" s="85"/>
      <c r="L249" s="85"/>
      <c r="M249" s="123" t="s">
        <v>1337</v>
      </c>
      <c r="N249" s="21"/>
      <c r="O249" s="21"/>
      <c r="P249" s="21">
        <v>16.100000000000001</v>
      </c>
      <c r="Q249" s="21" t="s">
        <v>1745</v>
      </c>
      <c r="R249" s="33">
        <v>37</v>
      </c>
      <c r="S249" s="39" t="s">
        <v>58</v>
      </c>
      <c r="T249" s="21"/>
      <c r="U249" s="21"/>
      <c r="V249" s="21">
        <v>29.1</v>
      </c>
      <c r="W249" s="21" t="s">
        <v>1745</v>
      </c>
      <c r="X249" s="33">
        <v>36</v>
      </c>
      <c r="Y249" s="26">
        <v>0.39</v>
      </c>
      <c r="Z249" s="21"/>
      <c r="AA249" s="6"/>
      <c r="AB249" s="6"/>
      <c r="AC249" s="6"/>
      <c r="AD249" s="6"/>
      <c r="AE249" s="6"/>
      <c r="AF249" s="6"/>
      <c r="AG249" s="6"/>
      <c r="AH249" s="6"/>
      <c r="AI249" s="6"/>
    </row>
    <row r="250" spans="1:35" ht="17.25" thickBot="1" x14ac:dyDescent="0.35">
      <c r="A250" s="416">
        <v>245</v>
      </c>
      <c r="B250" s="257">
        <v>2943</v>
      </c>
      <c r="C250" s="27" t="s">
        <v>565</v>
      </c>
      <c r="D250" s="28">
        <v>2009</v>
      </c>
      <c r="E250" s="52">
        <v>10</v>
      </c>
      <c r="F250" s="29" t="s">
        <v>1338</v>
      </c>
      <c r="G250" s="29" t="s">
        <v>1339</v>
      </c>
      <c r="H250" s="29" t="s">
        <v>932</v>
      </c>
      <c r="I250" s="53"/>
      <c r="J250" s="145">
        <v>2</v>
      </c>
      <c r="K250" s="35"/>
      <c r="L250" s="35"/>
      <c r="M250" s="158" t="s">
        <v>1337</v>
      </c>
      <c r="N250" s="29"/>
      <c r="O250" s="29"/>
      <c r="P250" s="29">
        <v>10.6</v>
      </c>
      <c r="Q250" s="21" t="s">
        <v>1745</v>
      </c>
      <c r="R250" s="30">
        <v>37</v>
      </c>
      <c r="S250" s="37" t="s">
        <v>58</v>
      </c>
      <c r="T250" s="29"/>
      <c r="U250" s="29"/>
      <c r="V250" s="29">
        <v>25.9</v>
      </c>
      <c r="W250" s="21" t="s">
        <v>1745</v>
      </c>
      <c r="X250" s="30">
        <v>36</v>
      </c>
      <c r="Y250" s="37">
        <v>0.27</v>
      </c>
      <c r="Z250" s="29"/>
      <c r="AA250" s="6"/>
      <c r="AB250" s="6"/>
      <c r="AC250" s="6"/>
      <c r="AD250" s="6"/>
      <c r="AE250" s="6"/>
      <c r="AF250" s="6"/>
      <c r="AG250" s="6"/>
      <c r="AH250" s="6"/>
      <c r="AI250" s="6"/>
    </row>
    <row r="251" spans="1:35" x14ac:dyDescent="0.3">
      <c r="A251" s="416">
        <v>246</v>
      </c>
      <c r="B251" s="48">
        <v>1341</v>
      </c>
      <c r="C251" s="42" t="s">
        <v>1716</v>
      </c>
      <c r="D251" s="101">
        <v>2008</v>
      </c>
      <c r="E251" s="102">
        <v>10</v>
      </c>
      <c r="F251" s="467" t="s">
        <v>1347</v>
      </c>
      <c r="G251" s="44"/>
      <c r="H251" s="22" t="s">
        <v>1343</v>
      </c>
      <c r="I251" s="25"/>
      <c r="J251" s="5">
        <v>1</v>
      </c>
      <c r="K251" s="5"/>
      <c r="L251" s="5"/>
      <c r="M251" s="123" t="s">
        <v>19</v>
      </c>
      <c r="N251" s="44"/>
      <c r="O251" s="44"/>
      <c r="P251" s="44">
        <v>0</v>
      </c>
      <c r="Q251" s="44" t="s">
        <v>1723</v>
      </c>
      <c r="R251" s="70">
        <v>84</v>
      </c>
      <c r="S251" s="39" t="s">
        <v>58</v>
      </c>
      <c r="T251" s="44"/>
      <c r="U251" s="44"/>
      <c r="V251" s="44">
        <v>1.7</v>
      </c>
      <c r="W251" s="44" t="s">
        <v>1723</v>
      </c>
      <c r="X251" s="70">
        <v>84</v>
      </c>
      <c r="Y251" s="39" t="s">
        <v>1345</v>
      </c>
      <c r="Z251" s="44"/>
      <c r="AA251" s="6"/>
      <c r="AB251" s="6"/>
      <c r="AC251" s="6"/>
      <c r="AD251" s="6"/>
      <c r="AE251" s="6"/>
      <c r="AF251" s="6"/>
      <c r="AG251" s="6"/>
      <c r="AH251" s="6"/>
      <c r="AI251" s="6"/>
    </row>
    <row r="252" spans="1:35" x14ac:dyDescent="0.3">
      <c r="A252" s="416">
        <v>247</v>
      </c>
      <c r="B252" s="48">
        <v>1341</v>
      </c>
      <c r="C252" s="42" t="s">
        <v>567</v>
      </c>
      <c r="D252" s="101">
        <v>2008</v>
      </c>
      <c r="E252" s="102">
        <v>10</v>
      </c>
      <c r="F252" s="103" t="s">
        <v>1347</v>
      </c>
      <c r="G252" s="137"/>
      <c r="H252" s="21" t="s">
        <v>1342</v>
      </c>
      <c r="I252" s="25"/>
      <c r="J252" s="115">
        <v>1</v>
      </c>
      <c r="K252" s="5"/>
      <c r="L252" s="5"/>
      <c r="M252" s="123" t="s">
        <v>19</v>
      </c>
      <c r="N252" s="137"/>
      <c r="O252" s="137"/>
      <c r="P252" s="137">
        <v>0</v>
      </c>
      <c r="Q252" s="44" t="s">
        <v>1723</v>
      </c>
      <c r="R252" s="70">
        <v>84</v>
      </c>
      <c r="S252" s="39" t="s">
        <v>58</v>
      </c>
      <c r="T252" s="137"/>
      <c r="U252" s="137"/>
      <c r="V252" s="137">
        <v>1.1000000000000001</v>
      </c>
      <c r="W252" s="44" t="s">
        <v>1723</v>
      </c>
      <c r="X252" s="70">
        <v>84</v>
      </c>
      <c r="Y252" s="39" t="s">
        <v>1345</v>
      </c>
      <c r="Z252" s="137"/>
      <c r="AA252" s="6"/>
      <c r="AB252" s="6"/>
      <c r="AC252" s="6"/>
      <c r="AD252" s="6"/>
      <c r="AE252" s="6"/>
      <c r="AF252" s="6"/>
      <c r="AG252" s="6"/>
      <c r="AH252" s="6"/>
      <c r="AI252" s="6"/>
    </row>
    <row r="253" spans="1:35" x14ac:dyDescent="0.3">
      <c r="A253" s="416">
        <v>248</v>
      </c>
      <c r="B253" s="48">
        <v>1341</v>
      </c>
      <c r="C253" s="42" t="s">
        <v>567</v>
      </c>
      <c r="D253" s="101">
        <v>2008</v>
      </c>
      <c r="E253" s="102">
        <v>10</v>
      </c>
      <c r="F253" s="261" t="s">
        <v>1348</v>
      </c>
      <c r="G253" s="137" t="s">
        <v>1346</v>
      </c>
      <c r="H253" s="22" t="s">
        <v>1343</v>
      </c>
      <c r="I253" s="25"/>
      <c r="J253" s="115">
        <v>1</v>
      </c>
      <c r="K253" s="5"/>
      <c r="L253" s="5"/>
      <c r="M253" s="123" t="s">
        <v>19</v>
      </c>
      <c r="N253" s="137"/>
      <c r="O253" s="137"/>
      <c r="P253" s="137">
        <v>2.6</v>
      </c>
      <c r="Q253" s="44" t="s">
        <v>1723</v>
      </c>
      <c r="R253" s="70">
        <v>84</v>
      </c>
      <c r="S253" s="39" t="s">
        <v>58</v>
      </c>
      <c r="T253" s="137"/>
      <c r="U253" s="137"/>
      <c r="V253" s="137">
        <v>5.0999999999999996</v>
      </c>
      <c r="W253" s="44" t="s">
        <v>1723</v>
      </c>
      <c r="X253" s="70">
        <v>84</v>
      </c>
      <c r="Y253" s="39" t="s">
        <v>1345</v>
      </c>
      <c r="Z253" s="137"/>
      <c r="AA253" s="6"/>
      <c r="AB253" s="6"/>
      <c r="AC253" s="6"/>
      <c r="AD253" s="6"/>
      <c r="AE253" s="6"/>
      <c r="AF253" s="6"/>
      <c r="AG253" s="6"/>
      <c r="AH253" s="6"/>
      <c r="AI253" s="6"/>
    </row>
    <row r="254" spans="1:35" x14ac:dyDescent="0.3">
      <c r="A254" s="416">
        <v>249</v>
      </c>
      <c r="B254" s="48">
        <v>1341</v>
      </c>
      <c r="C254" s="42" t="s">
        <v>567</v>
      </c>
      <c r="D254" s="101">
        <v>2008</v>
      </c>
      <c r="E254" s="102">
        <v>10</v>
      </c>
      <c r="F254" s="350" t="s">
        <v>1348</v>
      </c>
      <c r="G254" s="137"/>
      <c r="H254" s="21" t="s">
        <v>1342</v>
      </c>
      <c r="I254" s="25"/>
      <c r="J254" s="115">
        <v>1</v>
      </c>
      <c r="K254" s="5"/>
      <c r="L254" s="5"/>
      <c r="M254" s="123" t="s">
        <v>19</v>
      </c>
      <c r="N254" s="137"/>
      <c r="O254" s="137"/>
      <c r="P254" s="137">
        <v>2.4</v>
      </c>
      <c r="Q254" s="44" t="s">
        <v>1723</v>
      </c>
      <c r="R254" s="70">
        <v>84</v>
      </c>
      <c r="S254" s="39" t="s">
        <v>58</v>
      </c>
      <c r="T254" s="137"/>
      <c r="U254" s="137"/>
      <c r="V254" s="137">
        <v>4.4000000000000004</v>
      </c>
      <c r="W254" s="44" t="s">
        <v>1723</v>
      </c>
      <c r="X254" s="70">
        <v>84</v>
      </c>
      <c r="Y254" s="39" t="s">
        <v>1345</v>
      </c>
      <c r="Z254" s="137"/>
      <c r="AA254" s="6"/>
      <c r="AB254" s="6"/>
      <c r="AC254" s="6"/>
      <c r="AD254" s="6"/>
      <c r="AE254" s="6"/>
      <c r="AF254" s="6"/>
      <c r="AG254" s="6"/>
      <c r="AH254" s="6"/>
      <c r="AI254" s="6"/>
    </row>
    <row r="255" spans="1:35" x14ac:dyDescent="0.3">
      <c r="A255" s="416">
        <v>250</v>
      </c>
      <c r="B255" s="48">
        <v>1341</v>
      </c>
      <c r="C255" s="125" t="s">
        <v>567</v>
      </c>
      <c r="D255" s="101">
        <v>2008</v>
      </c>
      <c r="E255" s="102">
        <v>10</v>
      </c>
      <c r="F255" s="465" t="s">
        <v>1344</v>
      </c>
      <c r="G255" s="137" t="s">
        <v>1261</v>
      </c>
      <c r="H255" s="22" t="s">
        <v>1343</v>
      </c>
      <c r="I255" s="25"/>
      <c r="J255" s="115">
        <v>2</v>
      </c>
      <c r="K255" s="5"/>
      <c r="L255" s="5"/>
      <c r="M255" s="123" t="s">
        <v>19</v>
      </c>
      <c r="N255" s="137"/>
      <c r="O255" s="137"/>
      <c r="P255" s="137">
        <v>7.5</v>
      </c>
      <c r="Q255" s="137"/>
      <c r="R255" s="70">
        <v>84</v>
      </c>
      <c r="S255" s="39" t="s">
        <v>58</v>
      </c>
      <c r="T255" s="137"/>
      <c r="U255" s="137"/>
      <c r="V255" s="137">
        <v>13.3</v>
      </c>
      <c r="W255" s="137"/>
      <c r="X255" s="70">
        <v>84</v>
      </c>
      <c r="Y255" s="39" t="s">
        <v>1345</v>
      </c>
      <c r="Z255" s="137"/>
      <c r="AA255" s="6"/>
      <c r="AB255" s="6"/>
      <c r="AC255" s="6"/>
      <c r="AD255" s="6"/>
      <c r="AE255" s="6"/>
      <c r="AF255" s="6"/>
      <c r="AG255" s="6"/>
      <c r="AH255" s="6"/>
      <c r="AI255" s="6"/>
    </row>
    <row r="256" spans="1:35" ht="17.25" thickBot="1" x14ac:dyDescent="0.35">
      <c r="A256" s="416">
        <v>251</v>
      </c>
      <c r="B256" s="64">
        <v>1341</v>
      </c>
      <c r="C256" s="161" t="s">
        <v>567</v>
      </c>
      <c r="D256" s="94">
        <v>2008</v>
      </c>
      <c r="E256" s="52">
        <v>10</v>
      </c>
      <c r="F256" s="29" t="s">
        <v>1344</v>
      </c>
      <c r="G256" s="29" t="s">
        <v>1261</v>
      </c>
      <c r="H256" s="29" t="s">
        <v>1342</v>
      </c>
      <c r="I256" s="53"/>
      <c r="J256" s="35">
        <v>2</v>
      </c>
      <c r="K256" s="35"/>
      <c r="L256" s="35"/>
      <c r="M256" s="159" t="s">
        <v>19</v>
      </c>
      <c r="N256" s="29"/>
      <c r="O256" s="29"/>
      <c r="P256" s="29">
        <v>11.5</v>
      </c>
      <c r="Q256" s="29">
        <v>0.27</v>
      </c>
      <c r="R256" s="67">
        <v>84</v>
      </c>
      <c r="S256" s="49" t="s">
        <v>58</v>
      </c>
      <c r="T256" s="29"/>
      <c r="U256" s="29"/>
      <c r="V256" s="29">
        <v>21.8</v>
      </c>
      <c r="W256" s="29">
        <v>0.37</v>
      </c>
      <c r="X256" s="67">
        <v>84</v>
      </c>
      <c r="Y256" s="49" t="s">
        <v>1345</v>
      </c>
      <c r="Z256" s="29"/>
      <c r="AA256" s="6"/>
      <c r="AB256" s="6"/>
      <c r="AC256" s="6"/>
      <c r="AD256" s="6"/>
      <c r="AE256" s="6"/>
      <c r="AF256" s="6"/>
      <c r="AG256" s="6"/>
      <c r="AH256" s="6"/>
      <c r="AI256" s="6"/>
    </row>
    <row r="257" spans="1:35" x14ac:dyDescent="0.3">
      <c r="A257" s="416">
        <v>252</v>
      </c>
      <c r="B257" s="48">
        <v>2771</v>
      </c>
      <c r="C257" s="42" t="s">
        <v>568</v>
      </c>
      <c r="D257" s="91">
        <v>2007</v>
      </c>
      <c r="E257" s="20">
        <v>10</v>
      </c>
      <c r="F257" s="22" t="s">
        <v>1357</v>
      </c>
      <c r="G257" s="22" t="s">
        <v>1261</v>
      </c>
      <c r="H257" s="22" t="s">
        <v>1358</v>
      </c>
      <c r="I257" s="25"/>
      <c r="J257" s="85">
        <v>2</v>
      </c>
      <c r="K257" s="85"/>
      <c r="L257" s="85"/>
      <c r="M257" s="123" t="s">
        <v>19</v>
      </c>
      <c r="N257" s="22"/>
      <c r="O257" s="22"/>
      <c r="P257" s="22" t="s">
        <v>1287</v>
      </c>
      <c r="Q257" s="22" t="s">
        <v>1287</v>
      </c>
      <c r="R257" s="33">
        <v>30</v>
      </c>
      <c r="S257" s="39" t="s">
        <v>1326</v>
      </c>
      <c r="T257" s="22"/>
      <c r="U257" s="22"/>
      <c r="V257" s="22" t="s">
        <v>1287</v>
      </c>
      <c r="W257" s="22" t="s">
        <v>1287</v>
      </c>
      <c r="X257" s="33">
        <v>30</v>
      </c>
      <c r="Y257" s="39" t="s">
        <v>1640</v>
      </c>
      <c r="Z257" s="21" t="s">
        <v>783</v>
      </c>
      <c r="AA257" s="6"/>
      <c r="AB257" s="416"/>
      <c r="AC257" s="416"/>
      <c r="AD257" s="416"/>
      <c r="AE257" s="416"/>
      <c r="AF257" s="416"/>
      <c r="AG257" s="416"/>
      <c r="AH257" s="416"/>
      <c r="AI257" s="416"/>
    </row>
    <row r="258" spans="1:35" x14ac:dyDescent="0.3">
      <c r="A258" s="416">
        <v>253</v>
      </c>
      <c r="B258" s="48">
        <v>2771</v>
      </c>
      <c r="C258" s="42" t="s">
        <v>568</v>
      </c>
      <c r="D258" s="91">
        <v>2007</v>
      </c>
      <c r="E258" s="20">
        <v>10</v>
      </c>
      <c r="F258" s="22" t="s">
        <v>1357</v>
      </c>
      <c r="G258" s="22" t="s">
        <v>1261</v>
      </c>
      <c r="H258" s="22" t="s">
        <v>1343</v>
      </c>
      <c r="I258" s="25"/>
      <c r="J258" s="85">
        <v>2</v>
      </c>
      <c r="K258" s="85"/>
      <c r="L258" s="85"/>
      <c r="M258" s="123" t="s">
        <v>19</v>
      </c>
      <c r="N258" s="22"/>
      <c r="O258" s="22"/>
      <c r="P258" s="22" t="s">
        <v>1287</v>
      </c>
      <c r="Q258" s="22" t="s">
        <v>1287</v>
      </c>
      <c r="R258" s="33">
        <v>30</v>
      </c>
      <c r="S258" s="39" t="s">
        <v>1326</v>
      </c>
      <c r="T258" s="22"/>
      <c r="U258" s="22"/>
      <c r="V258" s="22" t="s">
        <v>1287</v>
      </c>
      <c r="W258" s="22" t="s">
        <v>1287</v>
      </c>
      <c r="X258" s="33">
        <v>30</v>
      </c>
      <c r="Y258" s="39" t="s">
        <v>1640</v>
      </c>
      <c r="Z258" s="21" t="s">
        <v>783</v>
      </c>
      <c r="AA258" s="6"/>
      <c r="AB258" s="416"/>
      <c r="AC258" s="416"/>
      <c r="AD258" s="416"/>
      <c r="AE258" s="416"/>
      <c r="AF258" s="416"/>
      <c r="AG258" s="416"/>
      <c r="AH258" s="416"/>
      <c r="AI258" s="416"/>
    </row>
    <row r="259" spans="1:35" x14ac:dyDescent="0.3">
      <c r="A259" s="416">
        <v>254</v>
      </c>
      <c r="B259" s="48">
        <v>2771</v>
      </c>
      <c r="C259" s="42" t="s">
        <v>568</v>
      </c>
      <c r="D259" s="91">
        <v>2007</v>
      </c>
      <c r="E259" s="20">
        <v>10</v>
      </c>
      <c r="F259" s="22" t="s">
        <v>1357</v>
      </c>
      <c r="G259" s="22" t="s">
        <v>1261</v>
      </c>
      <c r="H259" s="21" t="s">
        <v>1342</v>
      </c>
      <c r="I259" s="25"/>
      <c r="J259" s="32">
        <v>2</v>
      </c>
      <c r="K259" s="85"/>
      <c r="L259" s="85"/>
      <c r="M259" s="123" t="s">
        <v>19</v>
      </c>
      <c r="N259" s="21"/>
      <c r="O259" s="21"/>
      <c r="P259" s="22" t="s">
        <v>1287</v>
      </c>
      <c r="Q259" s="22" t="s">
        <v>1287</v>
      </c>
      <c r="R259" s="33">
        <v>30</v>
      </c>
      <c r="S259" s="39" t="s">
        <v>1326</v>
      </c>
      <c r="T259" s="21"/>
      <c r="U259" s="21"/>
      <c r="V259" s="22" t="s">
        <v>1287</v>
      </c>
      <c r="W259" s="22" t="s">
        <v>1287</v>
      </c>
      <c r="X259" s="33">
        <v>30</v>
      </c>
      <c r="Y259" s="26" t="s">
        <v>1640</v>
      </c>
      <c r="Z259" s="21" t="s">
        <v>783</v>
      </c>
      <c r="AA259" s="6"/>
      <c r="AB259" s="416"/>
      <c r="AC259" s="416"/>
      <c r="AD259" s="416"/>
      <c r="AE259" s="416"/>
      <c r="AF259" s="416"/>
      <c r="AG259" s="416"/>
      <c r="AH259" s="416"/>
      <c r="AI259" s="416"/>
    </row>
    <row r="260" spans="1:35" x14ac:dyDescent="0.3">
      <c r="A260" s="416">
        <v>255</v>
      </c>
      <c r="B260" s="48">
        <v>2771</v>
      </c>
      <c r="C260" s="42" t="s">
        <v>568</v>
      </c>
      <c r="D260" s="91">
        <v>2007</v>
      </c>
      <c r="E260" s="20">
        <v>10</v>
      </c>
      <c r="F260" s="21" t="s">
        <v>1359</v>
      </c>
      <c r="G260" s="22" t="s">
        <v>1261</v>
      </c>
      <c r="H260" s="22"/>
      <c r="I260" s="171"/>
      <c r="J260" s="32">
        <v>2</v>
      </c>
      <c r="K260" s="85"/>
      <c r="L260" s="85"/>
      <c r="M260" s="123" t="s">
        <v>19</v>
      </c>
      <c r="N260" s="21"/>
      <c r="O260" s="21"/>
      <c r="P260" s="21">
        <v>28</v>
      </c>
      <c r="Q260" s="21" t="s">
        <v>1641</v>
      </c>
      <c r="R260" s="33">
        <v>30</v>
      </c>
      <c r="S260" s="39" t="s">
        <v>1326</v>
      </c>
      <c r="T260" s="21"/>
      <c r="U260" s="21"/>
      <c r="V260" s="21">
        <v>38</v>
      </c>
      <c r="W260" s="21" t="s">
        <v>1642</v>
      </c>
      <c r="X260" s="33">
        <v>30</v>
      </c>
      <c r="Y260" s="26" t="s">
        <v>1643</v>
      </c>
      <c r="Z260" s="21"/>
      <c r="AA260" s="6"/>
      <c r="AB260" s="416"/>
      <c r="AC260" s="416"/>
      <c r="AD260" s="416"/>
      <c r="AE260" s="416"/>
      <c r="AF260" s="416"/>
      <c r="AG260" s="416"/>
      <c r="AH260" s="416"/>
      <c r="AI260" s="416"/>
    </row>
    <row r="261" spans="1:35" x14ac:dyDescent="0.3">
      <c r="A261" s="416">
        <v>256</v>
      </c>
      <c r="B261" s="48">
        <v>2771</v>
      </c>
      <c r="C261" s="42" t="s">
        <v>568</v>
      </c>
      <c r="D261" s="91">
        <v>2007</v>
      </c>
      <c r="E261" s="102">
        <v>10</v>
      </c>
      <c r="F261" s="290" t="s">
        <v>1362</v>
      </c>
      <c r="G261" s="22" t="s">
        <v>1328</v>
      </c>
      <c r="H261" s="22" t="s">
        <v>1358</v>
      </c>
      <c r="I261" s="25" t="s">
        <v>1360</v>
      </c>
      <c r="J261" s="168">
        <v>1</v>
      </c>
      <c r="K261" s="104"/>
      <c r="L261" s="104"/>
      <c r="M261" s="123" t="s">
        <v>19</v>
      </c>
      <c r="N261" s="21"/>
      <c r="O261" s="21"/>
      <c r="P261" s="21">
        <v>20</v>
      </c>
      <c r="Q261" s="21" t="s">
        <v>1372</v>
      </c>
      <c r="R261" s="33">
        <v>30</v>
      </c>
      <c r="S261" s="39" t="s">
        <v>1326</v>
      </c>
      <c r="T261" s="21"/>
      <c r="U261" s="21"/>
      <c r="V261" s="21">
        <v>50</v>
      </c>
      <c r="W261" s="21" t="s">
        <v>1372</v>
      </c>
      <c r="X261" s="33">
        <v>30</v>
      </c>
      <c r="Y261" s="50" t="s">
        <v>1364</v>
      </c>
      <c r="Z261" s="21" t="s">
        <v>783</v>
      </c>
      <c r="AA261" s="6"/>
      <c r="AB261" s="416"/>
      <c r="AC261" s="416"/>
      <c r="AD261" s="416"/>
      <c r="AE261" s="416"/>
      <c r="AF261" s="416"/>
      <c r="AG261" s="416"/>
      <c r="AH261" s="416"/>
      <c r="AI261" s="416"/>
    </row>
    <row r="262" spans="1:35" x14ac:dyDescent="0.3">
      <c r="A262" s="416">
        <v>257</v>
      </c>
      <c r="B262" s="48">
        <v>2771</v>
      </c>
      <c r="C262" s="42" t="s">
        <v>568</v>
      </c>
      <c r="D262" s="91">
        <v>2007</v>
      </c>
      <c r="E262" s="102">
        <v>10</v>
      </c>
      <c r="F262" s="290" t="s">
        <v>1362</v>
      </c>
      <c r="G262" s="22"/>
      <c r="H262" s="22" t="s">
        <v>1343</v>
      </c>
      <c r="I262" s="25"/>
      <c r="J262" s="32">
        <v>1</v>
      </c>
      <c r="K262" s="85"/>
      <c r="L262" s="85"/>
      <c r="M262" s="123" t="s">
        <v>19</v>
      </c>
      <c r="N262" s="21"/>
      <c r="O262" s="21"/>
      <c r="P262" s="21">
        <v>20</v>
      </c>
      <c r="Q262" s="21" t="s">
        <v>1372</v>
      </c>
      <c r="R262" s="33">
        <v>30</v>
      </c>
      <c r="S262" s="39" t="s">
        <v>1326</v>
      </c>
      <c r="T262" s="21"/>
      <c r="U262" s="21"/>
      <c r="V262" s="21">
        <v>20</v>
      </c>
      <c r="W262" s="21" t="s">
        <v>1372</v>
      </c>
      <c r="X262" s="33">
        <v>30</v>
      </c>
      <c r="Y262" s="26" t="s">
        <v>1295</v>
      </c>
      <c r="Z262" s="21"/>
      <c r="AA262" s="6"/>
      <c r="AB262" s="416"/>
      <c r="AC262" s="416"/>
      <c r="AD262" s="416"/>
      <c r="AE262" s="416"/>
      <c r="AF262" s="416"/>
      <c r="AG262" s="416"/>
      <c r="AH262" s="416"/>
      <c r="AI262" s="416"/>
    </row>
    <row r="263" spans="1:35" x14ac:dyDescent="0.3">
      <c r="A263" s="416">
        <v>258</v>
      </c>
      <c r="B263" s="48">
        <v>2771</v>
      </c>
      <c r="C263" s="42" t="s">
        <v>1717</v>
      </c>
      <c r="D263" s="91">
        <v>2007</v>
      </c>
      <c r="E263" s="102">
        <v>10</v>
      </c>
      <c r="F263" s="290" t="s">
        <v>1362</v>
      </c>
      <c r="G263" s="22"/>
      <c r="H263" s="21" t="s">
        <v>1342</v>
      </c>
      <c r="I263" s="25"/>
      <c r="J263" s="32">
        <v>1</v>
      </c>
      <c r="K263" s="85"/>
      <c r="L263" s="85"/>
      <c r="M263" s="123" t="s">
        <v>19</v>
      </c>
      <c r="N263" s="21"/>
      <c r="O263" s="21"/>
      <c r="P263" s="21">
        <v>10</v>
      </c>
      <c r="Q263" s="21" t="s">
        <v>1372</v>
      </c>
      <c r="R263" s="33">
        <v>30</v>
      </c>
      <c r="S263" s="39" t="s">
        <v>1326</v>
      </c>
      <c r="T263" s="21"/>
      <c r="U263" s="21"/>
      <c r="V263" s="21">
        <v>10</v>
      </c>
      <c r="W263" s="21" t="s">
        <v>1372</v>
      </c>
      <c r="X263" s="33">
        <v>30</v>
      </c>
      <c r="Y263" s="26" t="s">
        <v>1295</v>
      </c>
      <c r="Z263" s="21"/>
      <c r="AA263" s="6"/>
      <c r="AB263" s="416"/>
      <c r="AC263" s="416"/>
      <c r="AD263" s="416"/>
      <c r="AE263" s="416"/>
      <c r="AF263" s="416"/>
      <c r="AG263" s="416"/>
      <c r="AH263" s="416"/>
      <c r="AI263" s="416"/>
    </row>
    <row r="264" spans="1:35" x14ac:dyDescent="0.3">
      <c r="A264" s="416">
        <v>259</v>
      </c>
      <c r="B264" s="48">
        <v>2771</v>
      </c>
      <c r="C264" s="42" t="s">
        <v>568</v>
      </c>
      <c r="D264" s="91">
        <v>2007</v>
      </c>
      <c r="E264" s="102">
        <v>10</v>
      </c>
      <c r="F264" s="22" t="s">
        <v>1363</v>
      </c>
      <c r="G264" s="22"/>
      <c r="H264" s="22" t="s">
        <v>1358</v>
      </c>
      <c r="I264" s="25"/>
      <c r="J264" s="32">
        <v>1</v>
      </c>
      <c r="K264" s="85"/>
      <c r="L264" s="85"/>
      <c r="M264" s="123" t="s">
        <v>19</v>
      </c>
      <c r="N264" s="21"/>
      <c r="O264" s="21"/>
      <c r="P264" s="21">
        <v>40</v>
      </c>
      <c r="Q264" s="21" t="s">
        <v>1372</v>
      </c>
      <c r="R264" s="33">
        <v>30</v>
      </c>
      <c r="S264" s="39" t="s">
        <v>1326</v>
      </c>
      <c r="T264" s="21"/>
      <c r="U264" s="21"/>
      <c r="V264" s="21">
        <v>70</v>
      </c>
      <c r="W264" s="21" t="s">
        <v>1372</v>
      </c>
      <c r="X264" s="33">
        <v>30</v>
      </c>
      <c r="Y264" s="50" t="s">
        <v>1364</v>
      </c>
      <c r="Z264" s="21" t="s">
        <v>783</v>
      </c>
      <c r="AA264" s="6"/>
      <c r="AB264" s="416"/>
      <c r="AC264" s="416"/>
      <c r="AD264" s="416"/>
      <c r="AE264" s="416"/>
      <c r="AF264" s="416"/>
      <c r="AG264" s="416"/>
      <c r="AH264" s="416"/>
      <c r="AI264" s="416"/>
    </row>
    <row r="265" spans="1:35" x14ac:dyDescent="0.3">
      <c r="A265" s="416">
        <v>260</v>
      </c>
      <c r="B265" s="48">
        <v>2771</v>
      </c>
      <c r="C265" s="42" t="s">
        <v>568</v>
      </c>
      <c r="D265" s="91">
        <v>2007</v>
      </c>
      <c r="E265" s="102">
        <v>10</v>
      </c>
      <c r="F265" s="22" t="s">
        <v>1363</v>
      </c>
      <c r="G265" s="22"/>
      <c r="H265" s="22" t="s">
        <v>1343</v>
      </c>
      <c r="I265" s="25"/>
      <c r="J265" s="32">
        <v>1</v>
      </c>
      <c r="K265" s="85"/>
      <c r="L265" s="85"/>
      <c r="M265" s="123" t="s">
        <v>19</v>
      </c>
      <c r="N265" s="21"/>
      <c r="O265" s="21"/>
      <c r="P265" s="21">
        <v>50</v>
      </c>
      <c r="Q265" s="21" t="s">
        <v>1372</v>
      </c>
      <c r="R265" s="33">
        <v>30</v>
      </c>
      <c r="S265" s="39" t="s">
        <v>1326</v>
      </c>
      <c r="T265" s="21"/>
      <c r="U265" s="21"/>
      <c r="V265" s="21">
        <v>60</v>
      </c>
      <c r="W265" s="21" t="s">
        <v>1372</v>
      </c>
      <c r="X265" s="33">
        <v>30</v>
      </c>
      <c r="Y265" s="26" t="s">
        <v>1295</v>
      </c>
      <c r="Z265" s="21"/>
      <c r="AA265" s="6"/>
      <c r="AB265" s="416"/>
      <c r="AC265" s="416"/>
      <c r="AD265" s="416"/>
      <c r="AE265" s="416"/>
      <c r="AF265" s="416"/>
      <c r="AG265" s="416"/>
      <c r="AH265" s="416"/>
      <c r="AI265" s="416"/>
    </row>
    <row r="266" spans="1:35" x14ac:dyDescent="0.3">
      <c r="A266" s="416">
        <v>261</v>
      </c>
      <c r="B266" s="48">
        <v>2771</v>
      </c>
      <c r="C266" s="42" t="s">
        <v>568</v>
      </c>
      <c r="D266" s="91">
        <v>2007</v>
      </c>
      <c r="E266" s="102">
        <v>10</v>
      </c>
      <c r="F266" s="22" t="s">
        <v>1363</v>
      </c>
      <c r="G266" s="22"/>
      <c r="H266" s="21" t="s">
        <v>1342</v>
      </c>
      <c r="I266" s="25"/>
      <c r="J266" s="32">
        <v>1</v>
      </c>
      <c r="K266" s="85"/>
      <c r="L266" s="85"/>
      <c r="M266" s="123" t="s">
        <v>19</v>
      </c>
      <c r="N266" s="21"/>
      <c r="O266" s="21"/>
      <c r="P266" s="21">
        <v>30</v>
      </c>
      <c r="Q266" s="21" t="s">
        <v>1372</v>
      </c>
      <c r="R266" s="33">
        <v>30</v>
      </c>
      <c r="S266" s="39" t="s">
        <v>1326</v>
      </c>
      <c r="T266" s="21"/>
      <c r="U266" s="21"/>
      <c r="V266" s="21">
        <v>40</v>
      </c>
      <c r="W266" s="21" t="s">
        <v>1372</v>
      </c>
      <c r="X266" s="33">
        <v>30</v>
      </c>
      <c r="Y266" s="26" t="s">
        <v>1295</v>
      </c>
      <c r="Z266" s="21"/>
      <c r="AA266" s="6"/>
      <c r="AB266" s="416"/>
      <c r="AC266" s="416"/>
      <c r="AD266" s="416"/>
      <c r="AE266" s="416"/>
      <c r="AF266" s="416"/>
      <c r="AG266" s="416"/>
      <c r="AH266" s="416"/>
      <c r="AI266" s="416"/>
    </row>
    <row r="267" spans="1:35" x14ac:dyDescent="0.3">
      <c r="A267" s="416">
        <v>262</v>
      </c>
      <c r="B267" s="48">
        <v>2771</v>
      </c>
      <c r="C267" s="42" t="s">
        <v>568</v>
      </c>
      <c r="D267" s="91">
        <v>2007</v>
      </c>
      <c r="E267" s="102">
        <v>10</v>
      </c>
      <c r="F267" s="264" t="s">
        <v>1361</v>
      </c>
      <c r="G267" s="22" t="s">
        <v>1328</v>
      </c>
      <c r="H267" s="22" t="s">
        <v>1358</v>
      </c>
      <c r="I267" s="25"/>
      <c r="J267" s="54">
        <v>1</v>
      </c>
      <c r="K267" s="85"/>
      <c r="L267" s="85"/>
      <c r="M267" s="123" t="s">
        <v>19</v>
      </c>
      <c r="N267" s="21"/>
      <c r="O267" s="21"/>
      <c r="P267" s="21">
        <v>20</v>
      </c>
      <c r="Q267" s="21" t="s">
        <v>1372</v>
      </c>
      <c r="R267" s="33">
        <v>30</v>
      </c>
      <c r="S267" s="39" t="s">
        <v>1326</v>
      </c>
      <c r="T267" s="21"/>
      <c r="U267" s="21"/>
      <c r="V267" s="21">
        <v>40</v>
      </c>
      <c r="W267" s="21" t="s">
        <v>1372</v>
      </c>
      <c r="X267" s="33">
        <v>30</v>
      </c>
      <c r="Y267" s="50" t="s">
        <v>1364</v>
      </c>
      <c r="Z267" s="21" t="s">
        <v>783</v>
      </c>
      <c r="AA267" s="6"/>
      <c r="AB267" s="416"/>
      <c r="AC267" s="416"/>
      <c r="AD267" s="416"/>
      <c r="AE267" s="416"/>
      <c r="AF267" s="416"/>
      <c r="AG267" s="416"/>
      <c r="AH267" s="416"/>
      <c r="AI267" s="416"/>
    </row>
    <row r="268" spans="1:35" x14ac:dyDescent="0.3">
      <c r="A268" s="416">
        <v>263</v>
      </c>
      <c r="B268" s="48">
        <v>2771</v>
      </c>
      <c r="C268" s="42" t="s">
        <v>568</v>
      </c>
      <c r="D268" s="91">
        <v>2007</v>
      </c>
      <c r="E268" s="102">
        <v>10</v>
      </c>
      <c r="F268" s="264" t="s">
        <v>1361</v>
      </c>
      <c r="G268" s="22"/>
      <c r="H268" s="22" t="s">
        <v>1343</v>
      </c>
      <c r="I268" s="25"/>
      <c r="J268" s="54">
        <v>1</v>
      </c>
      <c r="K268" s="85"/>
      <c r="L268" s="85"/>
      <c r="M268" s="123" t="s">
        <v>19</v>
      </c>
      <c r="N268" s="21"/>
      <c r="O268" s="21"/>
      <c r="P268" s="21">
        <v>30</v>
      </c>
      <c r="Q268" s="21" t="s">
        <v>1372</v>
      </c>
      <c r="R268" s="33">
        <v>30</v>
      </c>
      <c r="S268" s="39" t="s">
        <v>1326</v>
      </c>
      <c r="T268" s="21"/>
      <c r="U268" s="21"/>
      <c r="V268" s="21">
        <v>30</v>
      </c>
      <c r="W268" s="21" t="s">
        <v>1372</v>
      </c>
      <c r="X268" s="33">
        <v>30</v>
      </c>
      <c r="Y268" s="26" t="s">
        <v>1295</v>
      </c>
      <c r="Z268" s="21"/>
      <c r="AA268" s="6"/>
      <c r="AB268" s="416"/>
      <c r="AC268" s="416"/>
      <c r="AD268" s="416"/>
      <c r="AE268" s="416"/>
      <c r="AF268" s="416"/>
      <c r="AG268" s="416"/>
      <c r="AH268" s="416"/>
      <c r="AI268" s="416"/>
    </row>
    <row r="269" spans="1:35" x14ac:dyDescent="0.3">
      <c r="A269" s="416">
        <v>264</v>
      </c>
      <c r="B269" s="204">
        <v>2771</v>
      </c>
      <c r="C269" s="134" t="s">
        <v>568</v>
      </c>
      <c r="D269" s="84">
        <v>2007</v>
      </c>
      <c r="E269" s="126">
        <v>10</v>
      </c>
      <c r="F269" s="264" t="s">
        <v>1361</v>
      </c>
      <c r="G269" s="21"/>
      <c r="H269" s="21" t="s">
        <v>1342</v>
      </c>
      <c r="I269" s="47"/>
      <c r="J269" s="54">
        <v>1</v>
      </c>
      <c r="K269" s="32"/>
      <c r="L269" s="32"/>
      <c r="M269" s="57" t="s">
        <v>19</v>
      </c>
      <c r="N269" s="21"/>
      <c r="O269" s="21"/>
      <c r="P269" s="21">
        <v>10</v>
      </c>
      <c r="Q269" s="21" t="s">
        <v>1372</v>
      </c>
      <c r="R269" s="24">
        <v>30</v>
      </c>
      <c r="S269" s="26" t="s">
        <v>1326</v>
      </c>
      <c r="T269" s="21"/>
      <c r="U269" s="21"/>
      <c r="V269" s="21">
        <v>10</v>
      </c>
      <c r="W269" s="21" t="s">
        <v>1372</v>
      </c>
      <c r="X269" s="24">
        <v>30</v>
      </c>
      <c r="Y269" s="26" t="s">
        <v>1295</v>
      </c>
      <c r="Z269" s="21"/>
      <c r="AA269" s="6"/>
      <c r="AB269" s="416"/>
      <c r="AC269" s="416"/>
      <c r="AD269" s="416"/>
      <c r="AE269" s="416"/>
      <c r="AF269" s="416"/>
      <c r="AG269" s="416"/>
      <c r="AH269" s="416"/>
      <c r="AI269" s="416"/>
    </row>
    <row r="270" spans="1:35" ht="17.25" thickBot="1" x14ac:dyDescent="0.35">
      <c r="A270" s="416">
        <v>265</v>
      </c>
      <c r="B270" s="64">
        <v>2771</v>
      </c>
      <c r="C270" s="161" t="s">
        <v>568</v>
      </c>
      <c r="D270" s="94">
        <v>2007</v>
      </c>
      <c r="E270" s="162">
        <v>10</v>
      </c>
      <c r="F270" s="29" t="s">
        <v>1365</v>
      </c>
      <c r="G270" s="65" t="s">
        <v>1366</v>
      </c>
      <c r="H270" s="65" t="s">
        <v>1342</v>
      </c>
      <c r="I270" s="86"/>
      <c r="J270" s="145">
        <v>2</v>
      </c>
      <c r="K270" s="87"/>
      <c r="L270" s="87"/>
      <c r="M270" s="159" t="s">
        <v>19</v>
      </c>
      <c r="N270" s="29"/>
      <c r="O270" s="29"/>
      <c r="P270" s="29">
        <v>2</v>
      </c>
      <c r="Q270" s="29">
        <v>1.5</v>
      </c>
      <c r="R270" s="67">
        <v>30</v>
      </c>
      <c r="S270" s="49" t="s">
        <v>1326</v>
      </c>
      <c r="T270" s="29"/>
      <c r="U270" s="29"/>
      <c r="V270" s="29">
        <v>2</v>
      </c>
      <c r="W270" s="29">
        <v>2</v>
      </c>
      <c r="X270" s="67">
        <v>30</v>
      </c>
      <c r="Y270" s="37" t="s">
        <v>1644</v>
      </c>
      <c r="Z270" s="29"/>
      <c r="AA270" s="6"/>
      <c r="AB270" s="416"/>
      <c r="AC270" s="416"/>
      <c r="AD270" s="416"/>
      <c r="AE270" s="416"/>
      <c r="AF270" s="416"/>
      <c r="AG270" s="416"/>
      <c r="AH270" s="416"/>
      <c r="AI270" s="416"/>
    </row>
    <row r="271" spans="1:35" x14ac:dyDescent="0.3">
      <c r="A271" s="416">
        <v>266</v>
      </c>
      <c r="B271" s="48">
        <v>831</v>
      </c>
      <c r="C271" s="42" t="s">
        <v>569</v>
      </c>
      <c r="D271" s="91">
        <v>2007</v>
      </c>
      <c r="E271" s="102">
        <v>10</v>
      </c>
      <c r="F271" s="22" t="s">
        <v>1738</v>
      </c>
      <c r="G271" s="22" t="s">
        <v>1379</v>
      </c>
      <c r="H271" s="22" t="s">
        <v>1256</v>
      </c>
      <c r="I271" s="25"/>
      <c r="J271" s="141">
        <v>2</v>
      </c>
      <c r="K271" s="85"/>
      <c r="L271" s="85"/>
      <c r="M271" s="123" t="s">
        <v>19</v>
      </c>
      <c r="N271" s="22"/>
      <c r="O271" s="22"/>
      <c r="P271" s="22">
        <v>34.1</v>
      </c>
      <c r="Q271" s="22">
        <v>20.2</v>
      </c>
      <c r="R271" s="33">
        <v>143</v>
      </c>
      <c r="S271" s="39" t="s">
        <v>1326</v>
      </c>
      <c r="T271" s="22"/>
      <c r="U271" s="22"/>
      <c r="V271" s="22">
        <v>37.4</v>
      </c>
      <c r="W271" s="22">
        <v>25.5</v>
      </c>
      <c r="X271" s="33">
        <v>167</v>
      </c>
      <c r="Y271" s="39">
        <v>0.52500000000000002</v>
      </c>
      <c r="Z271" s="22"/>
      <c r="AA271" s="6"/>
      <c r="AB271" s="416"/>
      <c r="AC271" s="416"/>
      <c r="AD271" s="416"/>
      <c r="AE271" s="416"/>
      <c r="AF271" s="416"/>
      <c r="AG271" s="416"/>
      <c r="AH271" s="416"/>
      <c r="AI271" s="416"/>
    </row>
    <row r="272" spans="1:35" x14ac:dyDescent="0.3">
      <c r="A272" s="416">
        <v>267</v>
      </c>
      <c r="B272" s="48">
        <v>831</v>
      </c>
      <c r="C272" s="42" t="s">
        <v>569</v>
      </c>
      <c r="D272" s="91">
        <v>2007</v>
      </c>
      <c r="E272" s="20">
        <v>10</v>
      </c>
      <c r="F272" s="22" t="s">
        <v>1376</v>
      </c>
      <c r="G272" s="22" t="s">
        <v>1379</v>
      </c>
      <c r="H272" s="22" t="s">
        <v>1257</v>
      </c>
      <c r="I272" s="171"/>
      <c r="J272" s="54">
        <v>2</v>
      </c>
      <c r="K272" s="85"/>
      <c r="L272" s="85"/>
      <c r="M272" s="123" t="s">
        <v>19</v>
      </c>
      <c r="N272" s="21"/>
      <c r="O272" s="21"/>
      <c r="P272" s="21">
        <v>21.3</v>
      </c>
      <c r="Q272" s="21">
        <v>16.100000000000001</v>
      </c>
      <c r="R272" s="33">
        <v>143</v>
      </c>
      <c r="S272" s="39" t="s">
        <v>1326</v>
      </c>
      <c r="T272" s="21"/>
      <c r="U272" s="21"/>
      <c r="V272" s="21">
        <v>24.2</v>
      </c>
      <c r="W272" s="21">
        <v>18.399999999999999</v>
      </c>
      <c r="X272" s="33">
        <v>167</v>
      </c>
      <c r="Y272" s="26">
        <v>0.245</v>
      </c>
      <c r="Z272" s="21"/>
      <c r="AA272" s="6"/>
      <c r="AB272" s="416"/>
      <c r="AC272" s="416"/>
      <c r="AD272" s="416"/>
      <c r="AE272" s="416"/>
      <c r="AF272" s="416"/>
      <c r="AG272" s="416"/>
      <c r="AH272" s="416"/>
      <c r="AI272" s="416"/>
    </row>
    <row r="273" spans="1:35" x14ac:dyDescent="0.3">
      <c r="A273" s="416">
        <v>268</v>
      </c>
      <c r="B273" s="48">
        <v>831</v>
      </c>
      <c r="C273" s="42" t="s">
        <v>569</v>
      </c>
      <c r="D273" s="91">
        <v>2007</v>
      </c>
      <c r="E273" s="20">
        <v>10</v>
      </c>
      <c r="F273" s="22" t="s">
        <v>1376</v>
      </c>
      <c r="G273" s="137" t="s">
        <v>1379</v>
      </c>
      <c r="H273" s="22" t="s">
        <v>1290</v>
      </c>
      <c r="I273" s="171"/>
      <c r="J273" s="115">
        <v>2</v>
      </c>
      <c r="K273" s="5"/>
      <c r="L273" s="5"/>
      <c r="M273" s="123" t="s">
        <v>19</v>
      </c>
      <c r="N273" s="137"/>
      <c r="O273" s="137"/>
      <c r="P273" s="21">
        <v>15.4</v>
      </c>
      <c r="Q273" s="21">
        <v>16.399999999999999</v>
      </c>
      <c r="R273" s="33">
        <v>143</v>
      </c>
      <c r="S273" s="39" t="s">
        <v>1326</v>
      </c>
      <c r="T273" s="137"/>
      <c r="U273" s="137"/>
      <c r="V273" s="21">
        <v>16.399999999999999</v>
      </c>
      <c r="W273" s="21">
        <v>15.4</v>
      </c>
      <c r="X273" s="33">
        <v>167</v>
      </c>
      <c r="Y273" s="26">
        <v>0.98499999999999999</v>
      </c>
      <c r="Z273" s="137"/>
      <c r="AA273" s="6"/>
      <c r="AB273" s="416"/>
      <c r="AC273" s="416"/>
      <c r="AD273" s="416"/>
      <c r="AE273" s="416"/>
      <c r="AF273" s="416"/>
      <c r="AG273" s="416"/>
      <c r="AH273" s="416"/>
      <c r="AI273" s="416"/>
    </row>
    <row r="274" spans="1:35" x14ac:dyDescent="0.3">
      <c r="A274" s="416">
        <v>269</v>
      </c>
      <c r="B274" s="48">
        <v>831</v>
      </c>
      <c r="C274" s="42" t="s">
        <v>1718</v>
      </c>
      <c r="D274" s="91">
        <v>2007</v>
      </c>
      <c r="E274" s="20">
        <v>10</v>
      </c>
      <c r="F274" s="341" t="s">
        <v>1377</v>
      </c>
      <c r="G274" s="137" t="s">
        <v>1380</v>
      </c>
      <c r="H274" s="22" t="s">
        <v>1256</v>
      </c>
      <c r="I274" s="171"/>
      <c r="J274" s="115">
        <v>1</v>
      </c>
      <c r="K274" s="5"/>
      <c r="L274" s="5"/>
      <c r="M274" s="123" t="s">
        <v>19</v>
      </c>
      <c r="N274" s="137"/>
      <c r="O274" s="137"/>
      <c r="P274" s="21">
        <v>2.6</v>
      </c>
      <c r="Q274" s="21">
        <v>1.9</v>
      </c>
      <c r="R274" s="33">
        <v>143</v>
      </c>
      <c r="S274" s="39" t="s">
        <v>1326</v>
      </c>
      <c r="T274" s="137"/>
      <c r="U274" s="137"/>
      <c r="V274" s="21">
        <v>3.1</v>
      </c>
      <c r="W274" s="21">
        <v>2.2000000000000002</v>
      </c>
      <c r="X274" s="33">
        <v>167</v>
      </c>
      <c r="Y274" s="26">
        <v>0.111</v>
      </c>
      <c r="Z274" s="137"/>
      <c r="AA274" s="6"/>
      <c r="AB274" s="416"/>
      <c r="AC274" s="416"/>
      <c r="AD274" s="416"/>
      <c r="AE274" s="416"/>
      <c r="AF274" s="416"/>
      <c r="AG274" s="416"/>
      <c r="AH274" s="416"/>
      <c r="AI274" s="416"/>
    </row>
    <row r="275" spans="1:35" x14ac:dyDescent="0.3">
      <c r="A275" s="416">
        <v>270</v>
      </c>
      <c r="B275" s="48">
        <v>831</v>
      </c>
      <c r="C275" s="42" t="s">
        <v>569</v>
      </c>
      <c r="D275" s="91">
        <v>2007</v>
      </c>
      <c r="E275" s="20">
        <v>10</v>
      </c>
      <c r="F275" s="341" t="s">
        <v>1377</v>
      </c>
      <c r="G275" s="137" t="s">
        <v>1380</v>
      </c>
      <c r="H275" s="22" t="s">
        <v>1257</v>
      </c>
      <c r="I275" s="171"/>
      <c r="J275" s="115">
        <v>1</v>
      </c>
      <c r="K275" s="5"/>
      <c r="L275" s="5"/>
      <c r="M275" s="123" t="s">
        <v>19</v>
      </c>
      <c r="N275" s="137"/>
      <c r="O275" s="137"/>
      <c r="P275" s="21">
        <v>1.8</v>
      </c>
      <c r="Q275" s="21">
        <v>1.8</v>
      </c>
      <c r="R275" s="33">
        <v>143</v>
      </c>
      <c r="S275" s="39" t="s">
        <v>1326</v>
      </c>
      <c r="T275" s="137"/>
      <c r="U275" s="137"/>
      <c r="V275" s="21">
        <v>2.2999999999999998</v>
      </c>
      <c r="W275" s="21">
        <v>2</v>
      </c>
      <c r="X275" s="33">
        <v>167</v>
      </c>
      <c r="Y275" s="26">
        <v>5.3999999999999999E-2</v>
      </c>
      <c r="Z275" s="137"/>
      <c r="AA275" s="6"/>
      <c r="AB275" s="416"/>
      <c r="AC275" s="416"/>
      <c r="AD275" s="416"/>
      <c r="AE275" s="416"/>
      <c r="AF275" s="416"/>
      <c r="AG275" s="416"/>
      <c r="AH275" s="416"/>
      <c r="AI275" s="416"/>
    </row>
    <row r="276" spans="1:35" x14ac:dyDescent="0.3">
      <c r="A276" s="416">
        <v>271</v>
      </c>
      <c r="B276" s="48">
        <v>831</v>
      </c>
      <c r="C276" s="42" t="s">
        <v>569</v>
      </c>
      <c r="D276" s="91">
        <v>2007</v>
      </c>
      <c r="E276" s="41">
        <v>10</v>
      </c>
      <c r="F276" s="341" t="s">
        <v>1377</v>
      </c>
      <c r="G276" s="137" t="s">
        <v>1380</v>
      </c>
      <c r="H276" s="22" t="s">
        <v>1290</v>
      </c>
      <c r="I276" s="198"/>
      <c r="J276" s="54">
        <v>1</v>
      </c>
      <c r="K276" s="32"/>
      <c r="L276" s="32"/>
      <c r="M276" s="123" t="s">
        <v>19</v>
      </c>
      <c r="N276" s="21"/>
      <c r="O276" s="21"/>
      <c r="P276" s="21">
        <v>1.8</v>
      </c>
      <c r="Q276" s="21">
        <v>1.7</v>
      </c>
      <c r="R276" s="33">
        <v>143</v>
      </c>
      <c r="S276" s="39" t="s">
        <v>1326</v>
      </c>
      <c r="T276" s="21"/>
      <c r="U276" s="21"/>
      <c r="V276" s="21">
        <v>2</v>
      </c>
      <c r="W276" s="21">
        <v>2</v>
      </c>
      <c r="X276" s="33">
        <v>167</v>
      </c>
      <c r="Y276" s="26">
        <v>0.65500000000000003</v>
      </c>
      <c r="Z276" s="21"/>
      <c r="AA276" s="6"/>
      <c r="AB276" s="416"/>
      <c r="AC276" s="416"/>
      <c r="AD276" s="416"/>
      <c r="AE276" s="416"/>
      <c r="AF276" s="416"/>
      <c r="AG276" s="416"/>
      <c r="AH276" s="416"/>
      <c r="AI276" s="416"/>
    </row>
    <row r="277" spans="1:35" x14ac:dyDescent="0.3">
      <c r="A277" s="416">
        <v>272</v>
      </c>
      <c r="B277" s="48">
        <v>831</v>
      </c>
      <c r="C277" s="42" t="s">
        <v>569</v>
      </c>
      <c r="D277" s="91">
        <v>2007</v>
      </c>
      <c r="E277" s="41">
        <v>10</v>
      </c>
      <c r="F277" s="21" t="s">
        <v>1378</v>
      </c>
      <c r="G277" s="137" t="s">
        <v>1380</v>
      </c>
      <c r="H277" s="22" t="s">
        <v>1256</v>
      </c>
      <c r="I277" s="198"/>
      <c r="J277" s="54">
        <v>1</v>
      </c>
      <c r="K277" s="32"/>
      <c r="L277" s="32"/>
      <c r="M277" s="123" t="s">
        <v>19</v>
      </c>
      <c r="N277" s="21"/>
      <c r="O277" s="21"/>
      <c r="P277" s="21">
        <v>5.5</v>
      </c>
      <c r="Q277" s="21">
        <v>2.1</v>
      </c>
      <c r="R277" s="33">
        <v>143</v>
      </c>
      <c r="S277" s="39" t="s">
        <v>1326</v>
      </c>
      <c r="T277" s="21"/>
      <c r="U277" s="21"/>
      <c r="V277" s="21">
        <v>6.3</v>
      </c>
      <c r="W277" s="21">
        <v>2.1</v>
      </c>
      <c r="X277" s="33">
        <v>167</v>
      </c>
      <c r="Y277" s="26">
        <v>1.2999999999999999E-2</v>
      </c>
      <c r="Z277" s="21"/>
      <c r="AA277" s="6"/>
      <c r="AB277" s="416"/>
      <c r="AC277" s="416"/>
      <c r="AD277" s="416"/>
      <c r="AE277" s="416"/>
      <c r="AF277" s="416"/>
      <c r="AG277" s="416"/>
      <c r="AH277" s="416"/>
      <c r="AI277" s="416"/>
    </row>
    <row r="278" spans="1:35" x14ac:dyDescent="0.3">
      <c r="A278" s="416">
        <v>273</v>
      </c>
      <c r="B278" s="48">
        <v>831</v>
      </c>
      <c r="C278" s="42" t="s">
        <v>569</v>
      </c>
      <c r="D278" s="91">
        <v>2007</v>
      </c>
      <c r="E278" s="41">
        <v>10</v>
      </c>
      <c r="F278" s="21" t="s">
        <v>1378</v>
      </c>
      <c r="G278" s="137" t="s">
        <v>1380</v>
      </c>
      <c r="H278" s="22" t="s">
        <v>1257</v>
      </c>
      <c r="I278" s="198"/>
      <c r="J278" s="54">
        <v>1</v>
      </c>
      <c r="K278" s="32"/>
      <c r="L278" s="32"/>
      <c r="M278" s="123" t="s">
        <v>19</v>
      </c>
      <c r="N278" s="21"/>
      <c r="O278" s="21"/>
      <c r="P278" s="21">
        <v>4.5</v>
      </c>
      <c r="Q278" s="21">
        <v>2.2000000000000002</v>
      </c>
      <c r="R278" s="33">
        <v>143</v>
      </c>
      <c r="S278" s="39" t="s">
        <v>1326</v>
      </c>
      <c r="T278" s="21"/>
      <c r="U278" s="21"/>
      <c r="V278" s="21">
        <v>5</v>
      </c>
      <c r="W278" s="21">
        <v>2.2000000000000002</v>
      </c>
      <c r="X278" s="33">
        <v>167</v>
      </c>
      <c r="Y278" s="26">
        <v>8.6999999999999994E-2</v>
      </c>
      <c r="Z278" s="21"/>
      <c r="AA278" s="6"/>
      <c r="AB278" s="416"/>
      <c r="AC278" s="416"/>
      <c r="AD278" s="416"/>
      <c r="AE278" s="416"/>
      <c r="AF278" s="416"/>
      <c r="AG278" s="416"/>
      <c r="AH278" s="416"/>
      <c r="AI278" s="416"/>
    </row>
    <row r="279" spans="1:35" ht="17.25" thickBot="1" x14ac:dyDescent="0.35">
      <c r="A279" s="416">
        <v>274</v>
      </c>
      <c r="B279" s="257">
        <v>831</v>
      </c>
      <c r="C279" s="27" t="s">
        <v>569</v>
      </c>
      <c r="D279" s="28">
        <v>2007</v>
      </c>
      <c r="E279" s="52">
        <v>10</v>
      </c>
      <c r="F279" s="29" t="s">
        <v>1378</v>
      </c>
      <c r="G279" s="29" t="s">
        <v>1380</v>
      </c>
      <c r="H279" s="29" t="s">
        <v>1290</v>
      </c>
      <c r="I279" s="172"/>
      <c r="J279" s="149">
        <v>1</v>
      </c>
      <c r="K279" s="35"/>
      <c r="L279" s="35"/>
      <c r="M279" s="158" t="s">
        <v>19</v>
      </c>
      <c r="N279" s="29"/>
      <c r="O279" s="29"/>
      <c r="P279" s="29">
        <v>3.8</v>
      </c>
      <c r="Q279" s="29">
        <v>2.1</v>
      </c>
      <c r="R279" s="30">
        <v>143</v>
      </c>
      <c r="S279" s="37" t="s">
        <v>1326</v>
      </c>
      <c r="T279" s="29"/>
      <c r="U279" s="29"/>
      <c r="V279" s="29">
        <v>4.3</v>
      </c>
      <c r="W279" s="29">
        <v>2.2999999999999998</v>
      </c>
      <c r="X279" s="30">
        <v>167</v>
      </c>
      <c r="Y279" s="37">
        <v>0.25900000000000001</v>
      </c>
      <c r="Z279" s="29"/>
      <c r="AA279" s="6"/>
      <c r="AB279" s="416"/>
      <c r="AC279" s="416"/>
      <c r="AD279" s="416"/>
      <c r="AE279" s="416"/>
      <c r="AF279" s="416"/>
      <c r="AG279" s="416"/>
      <c r="AH279" s="416"/>
      <c r="AI279" s="416"/>
    </row>
    <row r="280" spans="1:35" x14ac:dyDescent="0.3">
      <c r="A280" s="416">
        <v>275</v>
      </c>
      <c r="B280" s="204">
        <v>771</v>
      </c>
      <c r="C280" s="134" t="s">
        <v>1719</v>
      </c>
      <c r="D280" s="84">
        <v>2007</v>
      </c>
      <c r="E280" s="41">
        <v>10</v>
      </c>
      <c r="F280" s="21" t="s">
        <v>1390</v>
      </c>
      <c r="G280" s="21" t="s">
        <v>1392</v>
      </c>
      <c r="H280" s="22" t="s">
        <v>1383</v>
      </c>
      <c r="I280" s="171" t="s">
        <v>1395</v>
      </c>
      <c r="J280" s="20">
        <v>1</v>
      </c>
      <c r="K280" s="128"/>
      <c r="L280" s="85"/>
      <c r="M280" s="343" t="s">
        <v>19</v>
      </c>
      <c r="N280" s="16"/>
      <c r="O280" s="16"/>
      <c r="P280" s="16" t="s">
        <v>1394</v>
      </c>
      <c r="Q280" s="16" t="s">
        <v>1394</v>
      </c>
      <c r="R280" s="18">
        <v>21</v>
      </c>
      <c r="S280" s="39" t="s">
        <v>1039</v>
      </c>
      <c r="T280" s="22"/>
      <c r="U280" s="22"/>
      <c r="V280" s="16" t="s">
        <v>1394</v>
      </c>
      <c r="W280" s="16" t="s">
        <v>1394</v>
      </c>
      <c r="X280" s="33">
        <v>21</v>
      </c>
      <c r="Y280" s="39" t="s">
        <v>1393</v>
      </c>
      <c r="Z280" s="44" t="s">
        <v>1657</v>
      </c>
      <c r="AA280" s="6"/>
      <c r="AB280" s="6"/>
      <c r="AC280" s="6"/>
      <c r="AD280" s="6"/>
      <c r="AE280" s="6"/>
      <c r="AF280" s="6"/>
      <c r="AG280" s="6"/>
      <c r="AH280" s="6"/>
      <c r="AI280" s="6"/>
    </row>
    <row r="281" spans="1:35" x14ac:dyDescent="0.3">
      <c r="A281" s="416">
        <v>276</v>
      </c>
      <c r="B281" s="204">
        <v>771</v>
      </c>
      <c r="C281" s="134" t="s">
        <v>570</v>
      </c>
      <c r="D281" s="84">
        <v>2007</v>
      </c>
      <c r="E281" s="20">
        <v>10</v>
      </c>
      <c r="F281" s="21" t="s">
        <v>1390</v>
      </c>
      <c r="G281" s="21" t="s">
        <v>1392</v>
      </c>
      <c r="H281" s="22" t="s">
        <v>1384</v>
      </c>
      <c r="I281" s="171" t="s">
        <v>1395</v>
      </c>
      <c r="J281" s="20">
        <v>1</v>
      </c>
      <c r="K281" s="128"/>
      <c r="L281" s="85"/>
      <c r="M281" s="123" t="s">
        <v>19</v>
      </c>
      <c r="N281" s="22"/>
      <c r="O281" s="22"/>
      <c r="P281" s="22" t="s">
        <v>1394</v>
      </c>
      <c r="Q281" s="22" t="s">
        <v>1394</v>
      </c>
      <c r="R281" s="33">
        <v>21</v>
      </c>
      <c r="S281" s="39" t="s">
        <v>1039</v>
      </c>
      <c r="T281" s="22"/>
      <c r="U281" s="22"/>
      <c r="V281" s="22" t="s">
        <v>1394</v>
      </c>
      <c r="W281" s="22" t="s">
        <v>1394</v>
      </c>
      <c r="X281" s="33">
        <v>21</v>
      </c>
      <c r="Y281" s="39" t="s">
        <v>1393</v>
      </c>
      <c r="Z281" s="44" t="s">
        <v>1657</v>
      </c>
      <c r="AA281" s="6"/>
      <c r="AB281" s="6"/>
      <c r="AC281" s="6"/>
      <c r="AD281" s="6"/>
      <c r="AE281" s="6"/>
      <c r="AF281" s="6"/>
      <c r="AG281" s="6"/>
      <c r="AH281" s="6"/>
      <c r="AI281" s="6"/>
    </row>
    <row r="282" spans="1:35" x14ac:dyDescent="0.3">
      <c r="A282" s="416">
        <v>277</v>
      </c>
      <c r="B282" s="204">
        <v>771</v>
      </c>
      <c r="C282" s="134" t="s">
        <v>570</v>
      </c>
      <c r="D282" s="84">
        <v>2007</v>
      </c>
      <c r="E282" s="20">
        <v>10</v>
      </c>
      <c r="F282" s="21" t="s">
        <v>1390</v>
      </c>
      <c r="G282" s="21" t="s">
        <v>1392</v>
      </c>
      <c r="H282" s="22" t="s">
        <v>1385</v>
      </c>
      <c r="I282" s="171" t="s">
        <v>1395</v>
      </c>
      <c r="J282" s="20">
        <v>1</v>
      </c>
      <c r="K282" s="128"/>
      <c r="L282" s="85"/>
      <c r="M282" s="123" t="s">
        <v>19</v>
      </c>
      <c r="N282" s="22"/>
      <c r="O282" s="22"/>
      <c r="P282" s="22" t="s">
        <v>1394</v>
      </c>
      <c r="Q282" s="22" t="s">
        <v>1394</v>
      </c>
      <c r="R282" s="33">
        <v>21</v>
      </c>
      <c r="S282" s="39" t="s">
        <v>1039</v>
      </c>
      <c r="T282" s="22"/>
      <c r="U282" s="22"/>
      <c r="V282" s="22" t="s">
        <v>1394</v>
      </c>
      <c r="W282" s="22" t="s">
        <v>1394</v>
      </c>
      <c r="X282" s="33">
        <v>21</v>
      </c>
      <c r="Y282" s="39" t="s">
        <v>1393</v>
      </c>
      <c r="Z282" s="44" t="s">
        <v>1657</v>
      </c>
      <c r="AA282" s="6"/>
      <c r="AB282" s="6"/>
      <c r="AC282" s="6"/>
      <c r="AD282" s="6"/>
      <c r="AE282" s="6"/>
      <c r="AF282" s="6"/>
      <c r="AG282" s="6"/>
      <c r="AH282" s="6"/>
      <c r="AI282" s="6"/>
    </row>
    <row r="283" spans="1:35" x14ac:dyDescent="0.3">
      <c r="A283" s="416">
        <v>278</v>
      </c>
      <c r="B283" s="204">
        <v>771</v>
      </c>
      <c r="C283" s="134" t="s">
        <v>570</v>
      </c>
      <c r="D283" s="84">
        <v>2007</v>
      </c>
      <c r="E283" s="20">
        <v>10</v>
      </c>
      <c r="F283" s="21" t="s">
        <v>1390</v>
      </c>
      <c r="G283" s="21" t="s">
        <v>1392</v>
      </c>
      <c r="H283" s="22" t="s">
        <v>1386</v>
      </c>
      <c r="I283" s="171" t="s">
        <v>1395</v>
      </c>
      <c r="J283" s="20">
        <v>1</v>
      </c>
      <c r="K283" s="128"/>
      <c r="L283" s="85"/>
      <c r="M283" s="123" t="s">
        <v>19</v>
      </c>
      <c r="N283" s="22"/>
      <c r="O283" s="22"/>
      <c r="P283" s="22" t="s">
        <v>1394</v>
      </c>
      <c r="Q283" s="22" t="s">
        <v>1394</v>
      </c>
      <c r="R283" s="33">
        <v>21</v>
      </c>
      <c r="S283" s="39" t="s">
        <v>1039</v>
      </c>
      <c r="T283" s="22"/>
      <c r="U283" s="22"/>
      <c r="V283" s="22" t="s">
        <v>1394</v>
      </c>
      <c r="W283" s="22" t="s">
        <v>1394</v>
      </c>
      <c r="X283" s="33">
        <v>21</v>
      </c>
      <c r="Y283" s="39" t="s">
        <v>1658</v>
      </c>
      <c r="Z283" s="44" t="s">
        <v>1657</v>
      </c>
      <c r="AA283" s="6"/>
      <c r="AB283" s="6"/>
      <c r="AC283" s="6"/>
      <c r="AD283" s="6"/>
      <c r="AE283" s="6"/>
      <c r="AF283" s="6"/>
      <c r="AG283" s="6"/>
      <c r="AH283" s="6"/>
      <c r="AI283" s="6"/>
    </row>
    <row r="284" spans="1:35" x14ac:dyDescent="0.3">
      <c r="A284" s="416">
        <v>279</v>
      </c>
      <c r="B284" s="204">
        <v>771</v>
      </c>
      <c r="C284" s="134" t="s">
        <v>570</v>
      </c>
      <c r="D284" s="84">
        <v>2007</v>
      </c>
      <c r="E284" s="20">
        <v>10</v>
      </c>
      <c r="F284" s="21" t="s">
        <v>1390</v>
      </c>
      <c r="G284" s="21" t="s">
        <v>1392</v>
      </c>
      <c r="H284" s="22" t="s">
        <v>1387</v>
      </c>
      <c r="I284" s="171" t="s">
        <v>1395</v>
      </c>
      <c r="J284" s="20">
        <v>1</v>
      </c>
      <c r="K284" s="128"/>
      <c r="L284" s="85"/>
      <c r="M284" s="123" t="s">
        <v>19</v>
      </c>
      <c r="N284" s="22"/>
      <c r="O284" s="22"/>
      <c r="P284" s="22" t="s">
        <v>1394</v>
      </c>
      <c r="Q284" s="22" t="s">
        <v>1394</v>
      </c>
      <c r="R284" s="33">
        <v>21</v>
      </c>
      <c r="S284" s="39" t="s">
        <v>1039</v>
      </c>
      <c r="T284" s="22"/>
      <c r="U284" s="22"/>
      <c r="V284" s="22" t="s">
        <v>1394</v>
      </c>
      <c r="W284" s="22" t="s">
        <v>1394</v>
      </c>
      <c r="X284" s="33">
        <v>21</v>
      </c>
      <c r="Y284" s="39" t="s">
        <v>1658</v>
      </c>
      <c r="Z284" s="44" t="s">
        <v>1657</v>
      </c>
      <c r="AA284" s="6"/>
      <c r="AB284" s="6"/>
      <c r="AC284" s="6"/>
      <c r="AD284" s="6"/>
      <c r="AE284" s="6"/>
      <c r="AF284" s="6"/>
      <c r="AG284" s="6"/>
      <c r="AH284" s="6"/>
      <c r="AI284" s="6"/>
    </row>
    <row r="285" spans="1:35" x14ac:dyDescent="0.3">
      <c r="A285" s="416">
        <v>280</v>
      </c>
      <c r="B285" s="204">
        <v>771</v>
      </c>
      <c r="C285" s="134" t="s">
        <v>570</v>
      </c>
      <c r="D285" s="84">
        <v>2007</v>
      </c>
      <c r="E285" s="20">
        <v>10</v>
      </c>
      <c r="F285" s="21" t="s">
        <v>1390</v>
      </c>
      <c r="G285" s="21" t="s">
        <v>1392</v>
      </c>
      <c r="H285" s="22" t="s">
        <v>1388</v>
      </c>
      <c r="I285" s="171" t="s">
        <v>1395</v>
      </c>
      <c r="J285" s="20">
        <v>1</v>
      </c>
      <c r="K285" s="128"/>
      <c r="L285" s="85"/>
      <c r="M285" s="123" t="s">
        <v>19</v>
      </c>
      <c r="N285" s="22"/>
      <c r="O285" s="22"/>
      <c r="P285" s="22" t="s">
        <v>1394</v>
      </c>
      <c r="Q285" s="22" t="s">
        <v>1394</v>
      </c>
      <c r="R285" s="33">
        <v>21</v>
      </c>
      <c r="S285" s="39" t="s">
        <v>1039</v>
      </c>
      <c r="T285" s="22"/>
      <c r="U285" s="22"/>
      <c r="V285" s="22" t="s">
        <v>1394</v>
      </c>
      <c r="W285" s="22" t="s">
        <v>1394</v>
      </c>
      <c r="X285" s="33">
        <v>21</v>
      </c>
      <c r="Y285" s="39" t="s">
        <v>1658</v>
      </c>
      <c r="Z285" s="44" t="s">
        <v>1657</v>
      </c>
      <c r="AA285" s="6"/>
      <c r="AB285" s="6"/>
      <c r="AC285" s="6"/>
      <c r="AD285" s="6"/>
      <c r="AE285" s="6"/>
      <c r="AF285" s="6"/>
      <c r="AG285" s="6"/>
      <c r="AH285" s="6"/>
      <c r="AI285" s="6"/>
    </row>
    <row r="286" spans="1:35" x14ac:dyDescent="0.3">
      <c r="A286" s="416">
        <v>281</v>
      </c>
      <c r="B286" s="204">
        <v>771</v>
      </c>
      <c r="C286" s="134" t="s">
        <v>570</v>
      </c>
      <c r="D286" s="84">
        <v>2007</v>
      </c>
      <c r="E286" s="20">
        <v>10</v>
      </c>
      <c r="F286" s="21" t="s">
        <v>1390</v>
      </c>
      <c r="G286" s="21" t="s">
        <v>1392</v>
      </c>
      <c r="H286" s="22" t="s">
        <v>1389</v>
      </c>
      <c r="I286" s="171" t="s">
        <v>1395</v>
      </c>
      <c r="J286" s="20">
        <v>1</v>
      </c>
      <c r="K286" s="128"/>
      <c r="L286" s="85"/>
      <c r="M286" s="123" t="s">
        <v>19</v>
      </c>
      <c r="N286" s="22"/>
      <c r="O286" s="22"/>
      <c r="P286" s="22" t="s">
        <v>1394</v>
      </c>
      <c r="Q286" s="22" t="s">
        <v>1394</v>
      </c>
      <c r="R286" s="33">
        <v>21</v>
      </c>
      <c r="S286" s="39" t="s">
        <v>1039</v>
      </c>
      <c r="T286" s="22"/>
      <c r="U286" s="22"/>
      <c r="V286" s="22" t="s">
        <v>1394</v>
      </c>
      <c r="W286" s="22" t="s">
        <v>1394</v>
      </c>
      <c r="X286" s="33">
        <v>21</v>
      </c>
      <c r="Y286" s="39" t="s">
        <v>1658</v>
      </c>
      <c r="Z286" s="44" t="s">
        <v>1657</v>
      </c>
      <c r="AA286" s="6"/>
      <c r="AB286" s="6"/>
      <c r="AC286" s="6"/>
      <c r="AD286" s="6"/>
      <c r="AE286" s="6"/>
      <c r="AF286" s="6"/>
      <c r="AG286" s="6"/>
      <c r="AH286" s="6"/>
      <c r="AI286" s="6"/>
    </row>
    <row r="287" spans="1:35" x14ac:dyDescent="0.3">
      <c r="A287" s="416">
        <v>282</v>
      </c>
      <c r="B287" s="204">
        <v>771</v>
      </c>
      <c r="C287" s="134" t="s">
        <v>570</v>
      </c>
      <c r="D287" s="84">
        <v>2007</v>
      </c>
      <c r="E287" s="20">
        <v>10</v>
      </c>
      <c r="F287" s="264" t="s">
        <v>1391</v>
      </c>
      <c r="G287" s="21" t="s">
        <v>1392</v>
      </c>
      <c r="H287" s="22" t="s">
        <v>1383</v>
      </c>
      <c r="I287" s="171" t="s">
        <v>1395</v>
      </c>
      <c r="J287" s="20">
        <v>1</v>
      </c>
      <c r="K287" s="128"/>
      <c r="L287" s="85"/>
      <c r="M287" s="123" t="s">
        <v>19</v>
      </c>
      <c r="N287" s="22"/>
      <c r="O287" s="22"/>
      <c r="P287" s="22" t="s">
        <v>1394</v>
      </c>
      <c r="Q287" s="22" t="s">
        <v>1394</v>
      </c>
      <c r="R287" s="33">
        <v>21</v>
      </c>
      <c r="S287" s="39" t="s">
        <v>1039</v>
      </c>
      <c r="T287" s="22"/>
      <c r="U287" s="22"/>
      <c r="V287" s="22" t="s">
        <v>1394</v>
      </c>
      <c r="W287" s="22" t="s">
        <v>1394</v>
      </c>
      <c r="X287" s="33">
        <v>21</v>
      </c>
      <c r="Y287" s="39" t="s">
        <v>1393</v>
      </c>
      <c r="Z287" s="44" t="s">
        <v>1657</v>
      </c>
      <c r="AA287" s="6"/>
      <c r="AB287" s="6"/>
      <c r="AC287" s="6"/>
      <c r="AD287" s="6"/>
      <c r="AE287" s="6"/>
      <c r="AF287" s="6"/>
      <c r="AG287" s="6"/>
      <c r="AH287" s="6"/>
      <c r="AI287" s="6"/>
    </row>
    <row r="288" spans="1:35" x14ac:dyDescent="0.3">
      <c r="A288" s="416">
        <v>283</v>
      </c>
      <c r="B288" s="204">
        <v>771</v>
      </c>
      <c r="C288" s="134" t="s">
        <v>570</v>
      </c>
      <c r="D288" s="84">
        <v>2007</v>
      </c>
      <c r="E288" s="20">
        <v>10</v>
      </c>
      <c r="F288" s="264" t="s">
        <v>1391</v>
      </c>
      <c r="G288" s="21" t="s">
        <v>1392</v>
      </c>
      <c r="H288" s="22" t="s">
        <v>1384</v>
      </c>
      <c r="I288" s="171" t="s">
        <v>1395</v>
      </c>
      <c r="J288" s="20">
        <v>1</v>
      </c>
      <c r="K288" s="128"/>
      <c r="L288" s="85"/>
      <c r="M288" s="123" t="s">
        <v>19</v>
      </c>
      <c r="N288" s="22"/>
      <c r="O288" s="22"/>
      <c r="P288" s="22" t="s">
        <v>1394</v>
      </c>
      <c r="Q288" s="22" t="s">
        <v>1394</v>
      </c>
      <c r="R288" s="33">
        <v>21</v>
      </c>
      <c r="S288" s="39" t="s">
        <v>1039</v>
      </c>
      <c r="T288" s="22"/>
      <c r="U288" s="22"/>
      <c r="V288" s="22" t="s">
        <v>1394</v>
      </c>
      <c r="W288" s="22" t="s">
        <v>1394</v>
      </c>
      <c r="X288" s="33">
        <v>21</v>
      </c>
      <c r="Y288" s="39" t="s">
        <v>1393</v>
      </c>
      <c r="Z288" s="44" t="s">
        <v>1657</v>
      </c>
      <c r="AA288" s="6"/>
      <c r="AB288" s="6"/>
      <c r="AC288" s="6"/>
      <c r="AD288" s="6"/>
      <c r="AE288" s="6"/>
      <c r="AF288" s="6"/>
      <c r="AG288" s="6"/>
      <c r="AH288" s="6"/>
      <c r="AI288" s="6"/>
    </row>
    <row r="289" spans="1:35" x14ac:dyDescent="0.3">
      <c r="A289" s="416">
        <v>284</v>
      </c>
      <c r="B289" s="204">
        <v>771</v>
      </c>
      <c r="C289" s="134" t="s">
        <v>570</v>
      </c>
      <c r="D289" s="84">
        <v>2007</v>
      </c>
      <c r="E289" s="20">
        <v>10</v>
      </c>
      <c r="F289" s="264" t="s">
        <v>1391</v>
      </c>
      <c r="G289" s="21" t="s">
        <v>1392</v>
      </c>
      <c r="H289" s="22" t="s">
        <v>1385</v>
      </c>
      <c r="I289" s="171" t="s">
        <v>1395</v>
      </c>
      <c r="J289" s="20">
        <v>1</v>
      </c>
      <c r="K289" s="128"/>
      <c r="L289" s="85"/>
      <c r="M289" s="123" t="s">
        <v>19</v>
      </c>
      <c r="N289" s="22"/>
      <c r="O289" s="22"/>
      <c r="P289" s="22" t="s">
        <v>1394</v>
      </c>
      <c r="Q289" s="22" t="s">
        <v>1394</v>
      </c>
      <c r="R289" s="33">
        <v>21</v>
      </c>
      <c r="S289" s="39" t="s">
        <v>1039</v>
      </c>
      <c r="T289" s="22"/>
      <c r="U289" s="22"/>
      <c r="V289" s="22" t="s">
        <v>1394</v>
      </c>
      <c r="W289" s="22" t="s">
        <v>1394</v>
      </c>
      <c r="X289" s="33">
        <v>21</v>
      </c>
      <c r="Y289" s="39" t="s">
        <v>1393</v>
      </c>
      <c r="Z289" s="44" t="s">
        <v>1657</v>
      </c>
      <c r="AA289" s="6"/>
      <c r="AB289" s="6"/>
      <c r="AC289" s="6"/>
      <c r="AD289" s="6"/>
      <c r="AE289" s="6"/>
      <c r="AF289" s="6"/>
      <c r="AG289" s="6"/>
      <c r="AH289" s="6"/>
      <c r="AI289" s="6"/>
    </row>
    <row r="290" spans="1:35" x14ac:dyDescent="0.3">
      <c r="A290" s="416">
        <v>285</v>
      </c>
      <c r="B290" s="336">
        <v>771</v>
      </c>
      <c r="C290" s="194" t="s">
        <v>570</v>
      </c>
      <c r="D290" s="195">
        <v>2007</v>
      </c>
      <c r="E290" s="43">
        <v>10</v>
      </c>
      <c r="F290" s="341" t="s">
        <v>1391</v>
      </c>
      <c r="G290" s="137" t="s">
        <v>1392</v>
      </c>
      <c r="H290" s="44" t="s">
        <v>1386</v>
      </c>
      <c r="I290" s="171" t="s">
        <v>1395</v>
      </c>
      <c r="J290" s="20">
        <v>1</v>
      </c>
      <c r="K290" s="81"/>
      <c r="L290" s="5"/>
      <c r="M290" s="123" t="s">
        <v>19</v>
      </c>
      <c r="N290" s="44"/>
      <c r="O290" s="44"/>
      <c r="P290" s="22" t="s">
        <v>1394</v>
      </c>
      <c r="Q290" s="22" t="s">
        <v>1394</v>
      </c>
      <c r="R290" s="33">
        <v>21</v>
      </c>
      <c r="S290" s="39" t="s">
        <v>1039</v>
      </c>
      <c r="T290" s="44"/>
      <c r="U290" s="44"/>
      <c r="V290" s="22" t="s">
        <v>1394</v>
      </c>
      <c r="W290" s="22" t="s">
        <v>1394</v>
      </c>
      <c r="X290" s="33">
        <v>21</v>
      </c>
      <c r="Y290" s="39" t="s">
        <v>1393</v>
      </c>
      <c r="Z290" s="44" t="s">
        <v>1657</v>
      </c>
      <c r="AA290" s="6"/>
      <c r="AB290" s="6"/>
      <c r="AC290" s="6"/>
      <c r="AD290" s="6"/>
      <c r="AE290" s="6"/>
      <c r="AF290" s="6"/>
      <c r="AG290" s="6"/>
      <c r="AH290" s="6"/>
      <c r="AI290" s="6"/>
    </row>
    <row r="291" spans="1:35" x14ac:dyDescent="0.3">
      <c r="A291" s="416">
        <v>286</v>
      </c>
      <c r="B291" s="204">
        <v>771</v>
      </c>
      <c r="C291" s="134" t="s">
        <v>570</v>
      </c>
      <c r="D291" s="84">
        <v>2007</v>
      </c>
      <c r="E291" s="41">
        <v>10</v>
      </c>
      <c r="F291" s="264" t="s">
        <v>1391</v>
      </c>
      <c r="G291" s="21" t="s">
        <v>1392</v>
      </c>
      <c r="H291" s="21" t="s">
        <v>1387</v>
      </c>
      <c r="I291" s="171" t="s">
        <v>1395</v>
      </c>
      <c r="J291" s="20">
        <v>1</v>
      </c>
      <c r="K291" s="41"/>
      <c r="L291" s="54"/>
      <c r="M291" s="123" t="s">
        <v>19</v>
      </c>
      <c r="N291" s="21"/>
      <c r="O291" s="21"/>
      <c r="P291" s="22" t="s">
        <v>1394</v>
      </c>
      <c r="Q291" s="22" t="s">
        <v>1394</v>
      </c>
      <c r="R291" s="33">
        <v>21</v>
      </c>
      <c r="S291" s="39" t="s">
        <v>1039</v>
      </c>
      <c r="T291" s="21"/>
      <c r="U291" s="21"/>
      <c r="V291" s="22" t="s">
        <v>1394</v>
      </c>
      <c r="W291" s="22" t="s">
        <v>1394</v>
      </c>
      <c r="X291" s="33">
        <v>21</v>
      </c>
      <c r="Y291" s="39" t="s">
        <v>1393</v>
      </c>
      <c r="Z291" s="44" t="s">
        <v>1657</v>
      </c>
      <c r="AA291" s="6"/>
      <c r="AB291" s="6"/>
      <c r="AC291" s="6"/>
      <c r="AD291" s="6"/>
      <c r="AE291" s="6"/>
      <c r="AF291" s="6"/>
      <c r="AG291" s="6"/>
      <c r="AH291" s="6"/>
      <c r="AI291" s="6"/>
    </row>
    <row r="292" spans="1:35" x14ac:dyDescent="0.3">
      <c r="A292" s="416">
        <v>287</v>
      </c>
      <c r="B292" s="48">
        <v>771</v>
      </c>
      <c r="C292" s="42" t="s">
        <v>570</v>
      </c>
      <c r="D292" s="91">
        <v>2007</v>
      </c>
      <c r="E292" s="20">
        <v>10</v>
      </c>
      <c r="F292" s="290" t="s">
        <v>1391</v>
      </c>
      <c r="G292" s="22" t="s">
        <v>1392</v>
      </c>
      <c r="H292" s="22" t="s">
        <v>1388</v>
      </c>
      <c r="I292" s="171" t="s">
        <v>1395</v>
      </c>
      <c r="J292" s="20">
        <v>1</v>
      </c>
      <c r="K292" s="128"/>
      <c r="L292" s="85"/>
      <c r="M292" s="123" t="s">
        <v>19</v>
      </c>
      <c r="N292" s="22"/>
      <c r="O292" s="22"/>
      <c r="P292" s="22" t="s">
        <v>1394</v>
      </c>
      <c r="Q292" s="22" t="s">
        <v>1394</v>
      </c>
      <c r="R292" s="33">
        <v>21</v>
      </c>
      <c r="S292" s="39" t="s">
        <v>1039</v>
      </c>
      <c r="T292" s="22"/>
      <c r="U292" s="22"/>
      <c r="V292" s="22" t="s">
        <v>1394</v>
      </c>
      <c r="W292" s="22" t="s">
        <v>1394</v>
      </c>
      <c r="X292" s="33">
        <v>21</v>
      </c>
      <c r="Y292" s="39" t="s">
        <v>1658</v>
      </c>
      <c r="Z292" s="44" t="s">
        <v>1657</v>
      </c>
      <c r="AA292" s="6"/>
      <c r="AB292" s="6"/>
      <c r="AC292" s="6"/>
      <c r="AD292" s="6"/>
      <c r="AE292" s="6"/>
      <c r="AF292" s="6"/>
      <c r="AG292" s="6"/>
      <c r="AH292" s="6"/>
      <c r="AI292" s="6"/>
    </row>
    <row r="293" spans="1:35" x14ac:dyDescent="0.3">
      <c r="A293" s="416">
        <v>288</v>
      </c>
      <c r="B293" s="204">
        <v>771</v>
      </c>
      <c r="C293" s="134" t="s">
        <v>570</v>
      </c>
      <c r="D293" s="84">
        <v>2007</v>
      </c>
      <c r="E293" s="20">
        <v>10</v>
      </c>
      <c r="F293" s="264" t="s">
        <v>1391</v>
      </c>
      <c r="G293" s="21" t="s">
        <v>1392</v>
      </c>
      <c r="H293" s="22" t="s">
        <v>1389</v>
      </c>
      <c r="I293" s="171" t="s">
        <v>1395</v>
      </c>
      <c r="J293" s="20">
        <v>1</v>
      </c>
      <c r="K293" s="128"/>
      <c r="L293" s="85"/>
      <c r="M293" s="123" t="s">
        <v>19</v>
      </c>
      <c r="N293" s="22"/>
      <c r="O293" s="22"/>
      <c r="P293" s="22" t="s">
        <v>1394</v>
      </c>
      <c r="Q293" s="22" t="s">
        <v>1394</v>
      </c>
      <c r="R293" s="33">
        <v>21</v>
      </c>
      <c r="S293" s="39" t="s">
        <v>1039</v>
      </c>
      <c r="T293" s="22"/>
      <c r="U293" s="22"/>
      <c r="V293" s="22" t="s">
        <v>1394</v>
      </c>
      <c r="W293" s="22" t="s">
        <v>1394</v>
      </c>
      <c r="X293" s="33">
        <v>21</v>
      </c>
      <c r="Y293" s="39" t="s">
        <v>1658</v>
      </c>
      <c r="Z293" s="44" t="s">
        <v>1657</v>
      </c>
      <c r="AA293" s="6"/>
      <c r="AB293" s="6"/>
      <c r="AC293" s="6"/>
      <c r="AD293" s="6"/>
      <c r="AE293" s="6"/>
      <c r="AF293" s="6"/>
      <c r="AG293" s="6"/>
      <c r="AH293" s="6"/>
      <c r="AI293" s="6"/>
    </row>
    <row r="294" spans="1:35" x14ac:dyDescent="0.3">
      <c r="A294" s="416">
        <v>289</v>
      </c>
      <c r="B294" s="204">
        <v>771</v>
      </c>
      <c r="C294" s="134" t="s">
        <v>570</v>
      </c>
      <c r="D294" s="84">
        <v>2007</v>
      </c>
      <c r="E294" s="41">
        <v>10</v>
      </c>
      <c r="F294" s="21" t="s">
        <v>1397</v>
      </c>
      <c r="G294" s="137" t="s">
        <v>1653</v>
      </c>
      <c r="H294" s="44" t="s">
        <v>1654</v>
      </c>
      <c r="I294" s="210"/>
      <c r="J294" s="43">
        <v>2</v>
      </c>
      <c r="K294" s="81"/>
      <c r="L294" s="5"/>
      <c r="M294" s="123" t="s">
        <v>19</v>
      </c>
      <c r="N294" s="44"/>
      <c r="O294" s="44"/>
      <c r="P294" s="22" t="s">
        <v>665</v>
      </c>
      <c r="Q294" s="22" t="s">
        <v>665</v>
      </c>
      <c r="R294" s="33">
        <v>22</v>
      </c>
      <c r="S294" s="39" t="s">
        <v>1039</v>
      </c>
      <c r="T294" s="44"/>
      <c r="U294" s="44"/>
      <c r="V294" s="22" t="s">
        <v>665</v>
      </c>
      <c r="W294" s="22" t="s">
        <v>665</v>
      </c>
      <c r="X294" s="33">
        <v>22</v>
      </c>
      <c r="Y294" s="46" t="s">
        <v>1656</v>
      </c>
      <c r="Z294" s="44" t="s">
        <v>1657</v>
      </c>
      <c r="AA294" s="6"/>
      <c r="AB294" s="6"/>
      <c r="AC294" s="6"/>
      <c r="AD294" s="6"/>
      <c r="AE294" s="6"/>
      <c r="AF294" s="6"/>
      <c r="AG294" s="6"/>
      <c r="AH294" s="6"/>
      <c r="AI294" s="6"/>
    </row>
    <row r="295" spans="1:35" x14ac:dyDescent="0.3">
      <c r="A295" s="416">
        <v>290</v>
      </c>
      <c r="B295" s="55">
        <v>771</v>
      </c>
      <c r="C295" s="164" t="s">
        <v>570</v>
      </c>
      <c r="D295" s="165">
        <v>2007</v>
      </c>
      <c r="E295" s="43">
        <v>10</v>
      </c>
      <c r="F295" s="44" t="s">
        <v>1652</v>
      </c>
      <c r="G295" s="137" t="s">
        <v>1653</v>
      </c>
      <c r="H295" s="44" t="s">
        <v>1655</v>
      </c>
      <c r="I295" s="210"/>
      <c r="J295" s="43">
        <v>2</v>
      </c>
      <c r="K295" s="81"/>
      <c r="L295" s="5"/>
      <c r="M295" s="123" t="s">
        <v>19</v>
      </c>
      <c r="N295" s="44"/>
      <c r="O295" s="44"/>
      <c r="P295" s="22" t="s">
        <v>665</v>
      </c>
      <c r="Q295" s="22" t="s">
        <v>665</v>
      </c>
      <c r="R295" s="33">
        <v>23</v>
      </c>
      <c r="S295" s="39" t="s">
        <v>1039</v>
      </c>
      <c r="T295" s="44"/>
      <c r="U295" s="44"/>
      <c r="V295" s="22" t="s">
        <v>665</v>
      </c>
      <c r="W295" s="22" t="s">
        <v>665</v>
      </c>
      <c r="X295" s="33">
        <v>23</v>
      </c>
      <c r="Y295" s="46" t="s">
        <v>1656</v>
      </c>
      <c r="Z295" s="44" t="s">
        <v>1657</v>
      </c>
      <c r="AA295" s="6"/>
      <c r="AB295" s="6"/>
      <c r="AC295" s="6"/>
      <c r="AD295" s="6"/>
      <c r="AE295" s="6"/>
      <c r="AF295" s="6"/>
      <c r="AG295" s="6"/>
      <c r="AH295" s="6"/>
      <c r="AI295" s="6"/>
    </row>
    <row r="296" spans="1:35" ht="17.25" thickBot="1" x14ac:dyDescent="0.35">
      <c r="A296" s="416">
        <v>291</v>
      </c>
      <c r="B296" s="257">
        <v>771</v>
      </c>
      <c r="C296" s="27" t="s">
        <v>570</v>
      </c>
      <c r="D296" s="28">
        <v>2007</v>
      </c>
      <c r="E296" s="52">
        <v>10</v>
      </c>
      <c r="F296" s="29" t="s">
        <v>1397</v>
      </c>
      <c r="G296" s="29" t="s">
        <v>627</v>
      </c>
      <c r="H296" s="29" t="s">
        <v>1396</v>
      </c>
      <c r="I296" s="53"/>
      <c r="J296" s="52">
        <v>2</v>
      </c>
      <c r="K296" s="131"/>
      <c r="L296" s="35"/>
      <c r="M296" s="158" t="s">
        <v>19</v>
      </c>
      <c r="N296" s="29"/>
      <c r="O296" s="29"/>
      <c r="P296" s="29">
        <v>48</v>
      </c>
      <c r="Q296" s="29">
        <v>23</v>
      </c>
      <c r="R296" s="30">
        <v>21</v>
      </c>
      <c r="S296" s="37" t="s">
        <v>1039</v>
      </c>
      <c r="T296" s="29"/>
      <c r="U296" s="29"/>
      <c r="V296" s="29">
        <v>84</v>
      </c>
      <c r="W296" s="29">
        <v>37</v>
      </c>
      <c r="X296" s="30">
        <v>21</v>
      </c>
      <c r="Y296" s="37">
        <v>4.0000000000000002E-4</v>
      </c>
      <c r="Z296" s="65" t="s">
        <v>1657</v>
      </c>
      <c r="AA296" s="19"/>
      <c r="AB296" s="19"/>
      <c r="AC296" s="19"/>
      <c r="AD296" s="19"/>
      <c r="AE296" s="19"/>
      <c r="AF296" s="19"/>
      <c r="AG296" s="19"/>
      <c r="AH296" s="19"/>
      <c r="AI296" s="19"/>
    </row>
    <row r="297" spans="1:35" x14ac:dyDescent="0.3">
      <c r="A297" s="416">
        <v>292</v>
      </c>
      <c r="B297" s="48">
        <v>3567</v>
      </c>
      <c r="C297" s="42" t="s">
        <v>1720</v>
      </c>
      <c r="D297" s="91">
        <v>2006</v>
      </c>
      <c r="E297" s="20">
        <v>10</v>
      </c>
      <c r="F297" s="22" t="s">
        <v>1412</v>
      </c>
      <c r="G297" s="22"/>
      <c r="H297" s="22" t="s">
        <v>1404</v>
      </c>
      <c r="I297" s="171" t="s">
        <v>1395</v>
      </c>
      <c r="J297" s="344">
        <v>1</v>
      </c>
      <c r="K297" s="212"/>
      <c r="L297" s="342"/>
      <c r="M297" s="23" t="s">
        <v>441</v>
      </c>
      <c r="N297" s="22"/>
      <c r="O297" s="22"/>
      <c r="P297" s="22">
        <v>7.53</v>
      </c>
      <c r="Q297" s="22">
        <v>3.53</v>
      </c>
      <c r="R297" s="33">
        <v>35</v>
      </c>
      <c r="S297" s="39" t="s">
        <v>59</v>
      </c>
      <c r="T297" s="22"/>
      <c r="U297" s="22"/>
      <c r="V297" s="22">
        <v>6.75</v>
      </c>
      <c r="W297" s="22">
        <v>3.78</v>
      </c>
      <c r="X297" s="33">
        <v>35</v>
      </c>
      <c r="Y297" s="39">
        <v>0.54</v>
      </c>
      <c r="Z297" s="22"/>
      <c r="AA297" s="19"/>
      <c r="AB297" s="19"/>
      <c r="AC297" s="19"/>
      <c r="AD297" s="19"/>
      <c r="AE297" s="19"/>
      <c r="AF297" s="19"/>
      <c r="AG297" s="19"/>
      <c r="AH297" s="19"/>
      <c r="AI297" s="19"/>
    </row>
    <row r="298" spans="1:35" x14ac:dyDescent="0.3">
      <c r="A298" s="416">
        <v>293</v>
      </c>
      <c r="B298" s="48">
        <v>3567</v>
      </c>
      <c r="C298" s="42" t="s">
        <v>571</v>
      </c>
      <c r="D298" s="91">
        <v>2006</v>
      </c>
      <c r="E298" s="20">
        <v>10</v>
      </c>
      <c r="F298" s="22" t="s">
        <v>1412</v>
      </c>
      <c r="G298" s="22"/>
      <c r="H298" s="21" t="s">
        <v>1405</v>
      </c>
      <c r="I298" s="171" t="s">
        <v>1395</v>
      </c>
      <c r="J298" s="41">
        <v>1</v>
      </c>
      <c r="K298" s="128"/>
      <c r="L298" s="85"/>
      <c r="M298" s="23" t="s">
        <v>441</v>
      </c>
      <c r="N298" s="22"/>
      <c r="O298" s="22"/>
      <c r="P298" s="22">
        <v>4.88</v>
      </c>
      <c r="Q298" s="22">
        <v>2.89</v>
      </c>
      <c r="R298" s="33">
        <v>35</v>
      </c>
      <c r="S298" s="39" t="s">
        <v>59</v>
      </c>
      <c r="T298" s="22"/>
      <c r="U298" s="22"/>
      <c r="V298" s="22">
        <v>5.13</v>
      </c>
      <c r="W298" s="22">
        <v>3.09</v>
      </c>
      <c r="X298" s="33">
        <v>35</v>
      </c>
      <c r="Y298" s="39">
        <v>0.73</v>
      </c>
      <c r="Z298" s="22"/>
      <c r="AA298" s="19"/>
      <c r="AB298" s="19"/>
      <c r="AC298" s="19"/>
      <c r="AD298" s="19"/>
      <c r="AE298" s="19"/>
      <c r="AF298" s="19"/>
      <c r="AG298" s="19"/>
      <c r="AH298" s="19"/>
      <c r="AI298" s="19"/>
    </row>
    <row r="299" spans="1:35" x14ac:dyDescent="0.3">
      <c r="A299" s="416">
        <v>294</v>
      </c>
      <c r="B299" s="48">
        <v>3567</v>
      </c>
      <c r="C299" s="42" t="s">
        <v>571</v>
      </c>
      <c r="D299" s="91">
        <v>2006</v>
      </c>
      <c r="E299" s="20">
        <v>10</v>
      </c>
      <c r="F299" s="250" t="s">
        <v>1412</v>
      </c>
      <c r="G299" s="250"/>
      <c r="H299" s="340" t="s">
        <v>1406</v>
      </c>
      <c r="I299" s="171" t="s">
        <v>1395</v>
      </c>
      <c r="J299" s="41">
        <v>1</v>
      </c>
      <c r="K299" s="128"/>
      <c r="L299" s="85"/>
      <c r="M299" s="23" t="s">
        <v>441</v>
      </c>
      <c r="N299" s="22"/>
      <c r="O299" s="22"/>
      <c r="P299" s="22">
        <v>4.58</v>
      </c>
      <c r="Q299" s="22">
        <v>2.74</v>
      </c>
      <c r="R299" s="33">
        <v>35</v>
      </c>
      <c r="S299" s="39" t="s">
        <v>59</v>
      </c>
      <c r="T299" s="22"/>
      <c r="U299" s="22"/>
      <c r="V299" s="22">
        <v>2.68</v>
      </c>
      <c r="W299" s="22">
        <v>2.73</v>
      </c>
      <c r="X299" s="33">
        <v>35</v>
      </c>
      <c r="Y299" s="345">
        <v>6.0000000000000001E-3</v>
      </c>
      <c r="Z299" s="22"/>
      <c r="AA299" s="19"/>
      <c r="AB299" s="19"/>
      <c r="AC299" s="19"/>
      <c r="AD299" s="19"/>
      <c r="AE299" s="19"/>
      <c r="AF299" s="19"/>
      <c r="AG299" s="19"/>
      <c r="AH299" s="19"/>
      <c r="AI299" s="19"/>
    </row>
    <row r="300" spans="1:35" x14ac:dyDescent="0.3">
      <c r="A300" s="416">
        <v>295</v>
      </c>
      <c r="B300" s="48">
        <v>3567</v>
      </c>
      <c r="C300" s="42" t="s">
        <v>571</v>
      </c>
      <c r="D300" s="91">
        <v>2006</v>
      </c>
      <c r="E300" s="20">
        <v>10</v>
      </c>
      <c r="F300" s="22" t="s">
        <v>1412</v>
      </c>
      <c r="G300" s="22"/>
      <c r="H300" s="21" t="s">
        <v>1407</v>
      </c>
      <c r="I300" s="171" t="s">
        <v>1395</v>
      </c>
      <c r="J300" s="41">
        <v>1</v>
      </c>
      <c r="K300" s="128"/>
      <c r="L300" s="85"/>
      <c r="M300" s="23" t="s">
        <v>441</v>
      </c>
      <c r="N300" s="22"/>
      <c r="O300" s="22"/>
      <c r="P300" s="22">
        <v>4.01</v>
      </c>
      <c r="Q300" s="22">
        <v>3.05</v>
      </c>
      <c r="R300" s="33">
        <v>35</v>
      </c>
      <c r="S300" s="39" t="s">
        <v>59</v>
      </c>
      <c r="T300" s="22"/>
      <c r="U300" s="22"/>
      <c r="V300" s="22">
        <v>3.11</v>
      </c>
      <c r="W300" s="22">
        <v>3.05</v>
      </c>
      <c r="X300" s="33">
        <v>35</v>
      </c>
      <c r="Y300" s="39">
        <v>0.24</v>
      </c>
      <c r="Z300" s="22"/>
      <c r="AA300" s="19"/>
      <c r="AB300" s="19"/>
      <c r="AC300" s="19"/>
      <c r="AD300" s="19"/>
      <c r="AE300" s="19"/>
      <c r="AF300" s="19"/>
      <c r="AG300" s="19"/>
      <c r="AH300" s="19"/>
      <c r="AI300" s="19"/>
    </row>
    <row r="301" spans="1:35" x14ac:dyDescent="0.3">
      <c r="A301" s="416">
        <v>296</v>
      </c>
      <c r="B301" s="48">
        <v>3567</v>
      </c>
      <c r="C301" s="42" t="s">
        <v>571</v>
      </c>
      <c r="D301" s="91">
        <v>2006</v>
      </c>
      <c r="E301" s="20">
        <v>10</v>
      </c>
      <c r="F301" s="22" t="s">
        <v>1412</v>
      </c>
      <c r="G301" s="22"/>
      <c r="H301" s="21" t="s">
        <v>1408</v>
      </c>
      <c r="I301" s="171" t="s">
        <v>1395</v>
      </c>
      <c r="J301" s="41">
        <v>1</v>
      </c>
      <c r="K301" s="128"/>
      <c r="L301" s="85"/>
      <c r="M301" s="23" t="s">
        <v>441</v>
      </c>
      <c r="N301" s="22"/>
      <c r="O301" s="22"/>
      <c r="P301" s="22">
        <v>2.97</v>
      </c>
      <c r="Q301" s="22">
        <v>2.99</v>
      </c>
      <c r="R301" s="33">
        <v>35</v>
      </c>
      <c r="S301" s="39" t="s">
        <v>59</v>
      </c>
      <c r="T301" s="22"/>
      <c r="U301" s="22"/>
      <c r="V301" s="22">
        <v>3.33</v>
      </c>
      <c r="W301" s="22">
        <v>3.07</v>
      </c>
      <c r="X301" s="33">
        <v>35</v>
      </c>
      <c r="Y301" s="39">
        <v>0.64</v>
      </c>
      <c r="Z301" s="22"/>
      <c r="AA301" s="19"/>
      <c r="AB301" s="19"/>
      <c r="AC301" s="19"/>
      <c r="AD301" s="19"/>
      <c r="AE301" s="19"/>
      <c r="AF301" s="19"/>
      <c r="AG301" s="19"/>
      <c r="AH301" s="19"/>
      <c r="AI301" s="19"/>
    </row>
    <row r="302" spans="1:35" x14ac:dyDescent="0.3">
      <c r="A302" s="416">
        <v>297</v>
      </c>
      <c r="B302" s="48">
        <v>3567</v>
      </c>
      <c r="C302" s="42" t="s">
        <v>571</v>
      </c>
      <c r="D302" s="91">
        <v>2006</v>
      </c>
      <c r="E302" s="20">
        <v>10</v>
      </c>
      <c r="F302" s="22" t="s">
        <v>1412</v>
      </c>
      <c r="G302" s="22"/>
      <c r="H302" s="21" t="s">
        <v>1409</v>
      </c>
      <c r="I302" s="171" t="s">
        <v>1395</v>
      </c>
      <c r="J302" s="41">
        <v>1</v>
      </c>
      <c r="K302" s="128"/>
      <c r="L302" s="85"/>
      <c r="M302" s="23" t="s">
        <v>441</v>
      </c>
      <c r="N302" s="22"/>
      <c r="O302" s="22"/>
      <c r="P302" s="22">
        <v>2.81</v>
      </c>
      <c r="Q302" s="22">
        <v>2.73</v>
      </c>
      <c r="R302" s="33">
        <v>35</v>
      </c>
      <c r="S302" s="39" t="s">
        <v>59</v>
      </c>
      <c r="T302" s="22"/>
      <c r="U302" s="22"/>
      <c r="V302" s="22">
        <v>2.58</v>
      </c>
      <c r="W302" s="22">
        <v>3</v>
      </c>
      <c r="X302" s="33">
        <v>35</v>
      </c>
      <c r="Y302" s="39">
        <v>0.76</v>
      </c>
      <c r="Z302" s="22"/>
      <c r="AA302" s="19"/>
      <c r="AB302" s="19"/>
      <c r="AC302" s="19"/>
      <c r="AD302" s="19"/>
      <c r="AE302" s="19"/>
      <c r="AF302" s="19"/>
      <c r="AG302" s="19"/>
      <c r="AH302" s="19"/>
      <c r="AI302" s="19"/>
    </row>
    <row r="303" spans="1:35" x14ac:dyDescent="0.3">
      <c r="A303" s="416">
        <v>298</v>
      </c>
      <c r="B303" s="48">
        <v>3567</v>
      </c>
      <c r="C303" s="42" t="s">
        <v>571</v>
      </c>
      <c r="D303" s="91">
        <v>2006</v>
      </c>
      <c r="E303" s="20">
        <v>10</v>
      </c>
      <c r="F303" s="22" t="s">
        <v>1412</v>
      </c>
      <c r="G303" s="22"/>
      <c r="H303" s="21" t="s">
        <v>1410</v>
      </c>
      <c r="I303" s="171" t="s">
        <v>1395</v>
      </c>
      <c r="J303" s="41">
        <v>1</v>
      </c>
      <c r="K303" s="128"/>
      <c r="L303" s="85"/>
      <c r="M303" s="23" t="s">
        <v>441</v>
      </c>
      <c r="N303" s="22"/>
      <c r="O303" s="22"/>
      <c r="P303" s="22">
        <v>3.21</v>
      </c>
      <c r="Q303" s="22">
        <v>3.1</v>
      </c>
      <c r="R303" s="33">
        <v>35</v>
      </c>
      <c r="S303" s="39" t="s">
        <v>59</v>
      </c>
      <c r="T303" s="22"/>
      <c r="U303" s="22"/>
      <c r="V303" s="22">
        <v>2.4700000000000002</v>
      </c>
      <c r="W303" s="22">
        <v>3.21</v>
      </c>
      <c r="X303" s="33">
        <v>35</v>
      </c>
      <c r="Y303" s="39">
        <v>0.36</v>
      </c>
      <c r="Z303" s="22"/>
      <c r="AA303" s="19"/>
      <c r="AB303" s="19"/>
      <c r="AC303" s="19"/>
      <c r="AD303" s="19"/>
      <c r="AE303" s="19"/>
      <c r="AF303" s="19"/>
      <c r="AG303" s="19"/>
      <c r="AH303" s="19"/>
      <c r="AI303" s="19"/>
    </row>
    <row r="304" spans="1:35" x14ac:dyDescent="0.3">
      <c r="A304" s="416">
        <v>299</v>
      </c>
      <c r="B304" s="48">
        <v>3567</v>
      </c>
      <c r="C304" s="42" t="s">
        <v>571</v>
      </c>
      <c r="D304" s="91">
        <v>2006</v>
      </c>
      <c r="E304" s="20">
        <v>10</v>
      </c>
      <c r="F304" s="22" t="s">
        <v>1412</v>
      </c>
      <c r="G304" s="21"/>
      <c r="H304" s="21" t="s">
        <v>1411</v>
      </c>
      <c r="I304" s="171" t="s">
        <v>1395</v>
      </c>
      <c r="J304" s="41">
        <v>1</v>
      </c>
      <c r="K304" s="128"/>
      <c r="L304" s="85"/>
      <c r="M304" s="23" t="s">
        <v>441</v>
      </c>
      <c r="N304" s="22"/>
      <c r="O304" s="22"/>
      <c r="P304" s="22">
        <v>4.01</v>
      </c>
      <c r="Q304" s="22">
        <v>2.46</v>
      </c>
      <c r="R304" s="33">
        <v>35</v>
      </c>
      <c r="S304" s="39" t="s">
        <v>59</v>
      </c>
      <c r="T304" s="22"/>
      <c r="U304" s="22"/>
      <c r="V304" s="22">
        <v>3.48</v>
      </c>
      <c r="W304" s="22">
        <v>2.34</v>
      </c>
      <c r="X304" s="33">
        <v>35</v>
      </c>
      <c r="Y304" s="39">
        <v>0.36</v>
      </c>
      <c r="Z304" s="22"/>
      <c r="AA304" s="19"/>
      <c r="AB304" s="19"/>
      <c r="AC304" s="19"/>
      <c r="AD304" s="19"/>
      <c r="AE304" s="19"/>
      <c r="AF304" s="19"/>
      <c r="AG304" s="19"/>
      <c r="AH304" s="19"/>
      <c r="AI304" s="19"/>
    </row>
    <row r="305" spans="1:35" x14ac:dyDescent="0.3">
      <c r="A305" s="416">
        <v>300</v>
      </c>
      <c r="B305" s="48">
        <v>3567</v>
      </c>
      <c r="C305" s="42" t="s">
        <v>571</v>
      </c>
      <c r="D305" s="91">
        <v>2006</v>
      </c>
      <c r="E305" s="20">
        <v>10</v>
      </c>
      <c r="F305" s="264" t="s">
        <v>1419</v>
      </c>
      <c r="G305" s="21" t="s">
        <v>1413</v>
      </c>
      <c r="H305" s="21"/>
      <c r="I305" s="25" t="s">
        <v>1417</v>
      </c>
      <c r="J305" s="41">
        <v>2</v>
      </c>
      <c r="K305" s="128"/>
      <c r="L305" s="85"/>
      <c r="M305" s="23" t="s">
        <v>441</v>
      </c>
      <c r="N305" s="22"/>
      <c r="O305" s="22"/>
      <c r="P305" s="22">
        <v>33.700000000000003</v>
      </c>
      <c r="Q305" s="22">
        <v>32</v>
      </c>
      <c r="R305" s="33">
        <v>35</v>
      </c>
      <c r="S305" s="39" t="s">
        <v>59</v>
      </c>
      <c r="T305" s="22"/>
      <c r="U305" s="22"/>
      <c r="V305" s="22">
        <v>60.1</v>
      </c>
      <c r="W305" s="22">
        <v>62</v>
      </c>
      <c r="X305" s="33">
        <v>35</v>
      </c>
      <c r="Y305" s="39">
        <v>2.76E-2</v>
      </c>
      <c r="Z305" s="22"/>
      <c r="AA305" s="19"/>
      <c r="AB305" s="19"/>
      <c r="AC305" s="19"/>
      <c r="AD305" s="19"/>
      <c r="AE305" s="19"/>
      <c r="AF305" s="19"/>
      <c r="AG305" s="19"/>
      <c r="AH305" s="19"/>
      <c r="AI305" s="19"/>
    </row>
    <row r="306" spans="1:35" x14ac:dyDescent="0.3">
      <c r="A306" s="416">
        <v>301</v>
      </c>
      <c r="B306" s="48">
        <v>3567</v>
      </c>
      <c r="C306" s="42" t="s">
        <v>571</v>
      </c>
      <c r="D306" s="91">
        <v>2006</v>
      </c>
      <c r="E306" s="20">
        <v>10</v>
      </c>
      <c r="F306" s="264" t="s">
        <v>1420</v>
      </c>
      <c r="G306" s="21"/>
      <c r="H306" s="21"/>
      <c r="I306" s="25" t="s">
        <v>1417</v>
      </c>
      <c r="J306" s="41">
        <v>2</v>
      </c>
      <c r="K306" s="128"/>
      <c r="L306" s="85"/>
      <c r="M306" s="23" t="s">
        <v>441</v>
      </c>
      <c r="N306" s="22"/>
      <c r="O306" s="22"/>
      <c r="P306" s="22">
        <v>115.5</v>
      </c>
      <c r="Q306" s="22">
        <v>51.3</v>
      </c>
      <c r="R306" s="33">
        <v>35</v>
      </c>
      <c r="S306" s="39" t="s">
        <v>59</v>
      </c>
      <c r="T306" s="22"/>
      <c r="U306" s="22"/>
      <c r="V306" s="22">
        <v>207.6</v>
      </c>
      <c r="W306" s="22">
        <v>240</v>
      </c>
      <c r="X306" s="33">
        <v>35</v>
      </c>
      <c r="Y306" s="39">
        <v>0.04</v>
      </c>
      <c r="Z306" s="22"/>
      <c r="AA306" s="19"/>
      <c r="AB306" s="19"/>
      <c r="AC306" s="19"/>
      <c r="AD306" s="19"/>
      <c r="AE306" s="19"/>
      <c r="AF306" s="19"/>
      <c r="AG306" s="19"/>
      <c r="AH306" s="19"/>
      <c r="AI306" s="19"/>
    </row>
    <row r="307" spans="1:35" x14ac:dyDescent="0.3">
      <c r="A307" s="416">
        <v>302</v>
      </c>
      <c r="B307" s="48">
        <v>3567</v>
      </c>
      <c r="C307" s="42" t="s">
        <v>571</v>
      </c>
      <c r="D307" s="91">
        <v>2006</v>
      </c>
      <c r="E307" s="20">
        <v>10</v>
      </c>
      <c r="F307" s="264" t="s">
        <v>1418</v>
      </c>
      <c r="G307" s="21"/>
      <c r="H307" s="21" t="s">
        <v>1414</v>
      </c>
      <c r="I307" s="25" t="s">
        <v>1417</v>
      </c>
      <c r="J307" s="41">
        <v>2</v>
      </c>
      <c r="K307" s="128"/>
      <c r="L307" s="85"/>
      <c r="M307" s="23" t="s">
        <v>441</v>
      </c>
      <c r="N307" s="22"/>
      <c r="O307" s="22"/>
      <c r="P307" s="22">
        <v>32.5</v>
      </c>
      <c r="Q307" s="22">
        <v>37.4</v>
      </c>
      <c r="R307" s="33">
        <v>35</v>
      </c>
      <c r="S307" s="39" t="s">
        <v>59</v>
      </c>
      <c r="T307" s="22"/>
      <c r="U307" s="22"/>
      <c r="V307" s="22">
        <v>49.5</v>
      </c>
      <c r="W307" s="22">
        <v>46.7</v>
      </c>
      <c r="X307" s="33">
        <v>35</v>
      </c>
      <c r="Y307" s="39">
        <v>9.7000000000000003E-2</v>
      </c>
      <c r="Z307" s="22"/>
      <c r="AA307" s="19"/>
      <c r="AB307" s="19"/>
      <c r="AC307" s="19"/>
      <c r="AD307" s="19"/>
      <c r="AE307" s="19"/>
      <c r="AF307" s="19"/>
      <c r="AG307" s="19"/>
      <c r="AH307" s="19"/>
      <c r="AI307" s="19"/>
    </row>
    <row r="308" spans="1:35" x14ac:dyDescent="0.3">
      <c r="A308" s="416">
        <v>303</v>
      </c>
      <c r="B308" s="48">
        <v>3567</v>
      </c>
      <c r="C308" s="42" t="s">
        <v>571</v>
      </c>
      <c r="D308" s="91">
        <v>2006</v>
      </c>
      <c r="E308" s="20">
        <v>10</v>
      </c>
      <c r="F308" s="264" t="s">
        <v>1418</v>
      </c>
      <c r="G308" s="21"/>
      <c r="H308" s="21" t="s">
        <v>1415</v>
      </c>
      <c r="I308" s="25" t="s">
        <v>1417</v>
      </c>
      <c r="J308" s="41">
        <v>2</v>
      </c>
      <c r="K308" s="128"/>
      <c r="L308" s="85"/>
      <c r="M308" s="23" t="s">
        <v>441</v>
      </c>
      <c r="N308" s="22"/>
      <c r="O308" s="22"/>
      <c r="P308" s="22">
        <v>35.799999999999997</v>
      </c>
      <c r="Q308" s="22">
        <v>35.6</v>
      </c>
      <c r="R308" s="33">
        <v>35</v>
      </c>
      <c r="S308" s="39" t="s">
        <v>59</v>
      </c>
      <c r="T308" s="22"/>
      <c r="U308" s="22"/>
      <c r="V308" s="22">
        <v>81.5</v>
      </c>
      <c r="W308" s="22">
        <v>106</v>
      </c>
      <c r="X308" s="33">
        <v>35</v>
      </c>
      <c r="Y308" s="39">
        <v>0.02</v>
      </c>
      <c r="Z308" s="22"/>
      <c r="AA308" s="19"/>
      <c r="AB308" s="19"/>
      <c r="AC308" s="19"/>
      <c r="AD308" s="19"/>
      <c r="AE308" s="19"/>
      <c r="AF308" s="19"/>
      <c r="AG308" s="19"/>
      <c r="AH308" s="19"/>
      <c r="AI308" s="19"/>
    </row>
    <row r="309" spans="1:35" x14ac:dyDescent="0.3">
      <c r="A309" s="416">
        <v>304</v>
      </c>
      <c r="B309" s="48">
        <v>3567</v>
      </c>
      <c r="C309" s="42" t="s">
        <v>571</v>
      </c>
      <c r="D309" s="91">
        <v>2006</v>
      </c>
      <c r="E309" s="20">
        <v>10</v>
      </c>
      <c r="F309" s="264" t="s">
        <v>1418</v>
      </c>
      <c r="G309" s="21"/>
      <c r="H309" s="21" t="s">
        <v>1396</v>
      </c>
      <c r="I309" s="25" t="s">
        <v>1417</v>
      </c>
      <c r="J309" s="41">
        <v>2</v>
      </c>
      <c r="K309" s="128"/>
      <c r="L309" s="85"/>
      <c r="M309" s="23" t="s">
        <v>441</v>
      </c>
      <c r="N309" s="22"/>
      <c r="O309" s="22"/>
      <c r="P309" s="22">
        <v>32.5</v>
      </c>
      <c r="Q309" s="22">
        <v>37.1</v>
      </c>
      <c r="R309" s="33">
        <v>35</v>
      </c>
      <c r="S309" s="39" t="s">
        <v>59</v>
      </c>
      <c r="T309" s="22"/>
      <c r="U309" s="22"/>
      <c r="V309" s="22">
        <v>61.3</v>
      </c>
      <c r="W309" s="22">
        <v>128</v>
      </c>
      <c r="X309" s="33">
        <v>35</v>
      </c>
      <c r="Y309" s="39">
        <v>0.24</v>
      </c>
      <c r="Z309" s="22"/>
      <c r="AA309" s="19"/>
      <c r="AB309" s="19"/>
      <c r="AC309" s="19"/>
      <c r="AD309" s="19"/>
      <c r="AE309" s="19"/>
      <c r="AF309" s="19"/>
      <c r="AG309" s="19"/>
      <c r="AH309" s="19"/>
      <c r="AI309" s="19"/>
    </row>
    <row r="310" spans="1:35" x14ac:dyDescent="0.3">
      <c r="A310" s="416">
        <v>305</v>
      </c>
      <c r="B310" s="48">
        <v>3567</v>
      </c>
      <c r="C310" s="42" t="s">
        <v>571</v>
      </c>
      <c r="D310" s="91">
        <v>2006</v>
      </c>
      <c r="E310" s="20">
        <v>10</v>
      </c>
      <c r="F310" s="264" t="s">
        <v>1418</v>
      </c>
      <c r="G310" s="21"/>
      <c r="H310" s="21" t="s">
        <v>1416</v>
      </c>
      <c r="I310" s="25" t="s">
        <v>1417</v>
      </c>
      <c r="J310" s="41">
        <v>2</v>
      </c>
      <c r="K310" s="128"/>
      <c r="L310" s="85"/>
      <c r="M310" s="23" t="s">
        <v>441</v>
      </c>
      <c r="N310" s="22"/>
      <c r="O310" s="22"/>
      <c r="P310" s="22">
        <v>35.700000000000003</v>
      </c>
      <c r="Q310" s="22">
        <v>51.3</v>
      </c>
      <c r="R310" s="33">
        <v>35</v>
      </c>
      <c r="S310" s="39" t="s">
        <v>59</v>
      </c>
      <c r="T310" s="22"/>
      <c r="U310" s="22"/>
      <c r="V310" s="22">
        <v>41</v>
      </c>
      <c r="W310" s="22">
        <v>55.3</v>
      </c>
      <c r="X310" s="33">
        <v>35</v>
      </c>
      <c r="Y310" s="39">
        <v>0.75</v>
      </c>
      <c r="Z310" s="22"/>
      <c r="AA310" s="19"/>
      <c r="AB310" s="19"/>
      <c r="AC310" s="19"/>
      <c r="AD310" s="19"/>
      <c r="AE310" s="19"/>
      <c r="AF310" s="19"/>
      <c r="AG310" s="19"/>
      <c r="AH310" s="19"/>
      <c r="AI310" s="19"/>
    </row>
    <row r="311" spans="1:35" x14ac:dyDescent="0.3">
      <c r="A311" s="416">
        <v>306</v>
      </c>
      <c r="B311" s="48">
        <v>3567</v>
      </c>
      <c r="C311" s="42" t="s">
        <v>571</v>
      </c>
      <c r="D311" s="91">
        <v>2006</v>
      </c>
      <c r="E311" s="20">
        <v>10</v>
      </c>
      <c r="F311" s="253" t="s">
        <v>1422</v>
      </c>
      <c r="G311" s="95" t="s">
        <v>1400</v>
      </c>
      <c r="H311" s="21" t="s">
        <v>1414</v>
      </c>
      <c r="I311" s="95"/>
      <c r="J311" s="126">
        <v>2</v>
      </c>
      <c r="K311" s="177"/>
      <c r="L311" s="104"/>
      <c r="M311" s="23" t="s">
        <v>441</v>
      </c>
      <c r="N311" s="111"/>
      <c r="O311" s="103"/>
      <c r="P311" s="103">
        <v>60.8</v>
      </c>
      <c r="Q311" s="103">
        <v>80.900000000000006</v>
      </c>
      <c r="R311" s="139">
        <v>35</v>
      </c>
      <c r="S311" s="105" t="s">
        <v>59</v>
      </c>
      <c r="T311" s="103"/>
      <c r="U311" s="103"/>
      <c r="V311" s="103">
        <v>110</v>
      </c>
      <c r="W311" s="103">
        <v>107</v>
      </c>
      <c r="X311" s="139">
        <v>35</v>
      </c>
      <c r="Y311" s="39">
        <v>3.6999999999999998E-2</v>
      </c>
      <c r="Z311" s="22"/>
      <c r="AA311" s="19"/>
      <c r="AB311" s="19"/>
      <c r="AC311" s="19"/>
      <c r="AD311" s="19"/>
      <c r="AE311" s="19"/>
      <c r="AF311" s="19"/>
      <c r="AG311" s="19"/>
      <c r="AH311" s="19"/>
      <c r="AI311" s="19"/>
    </row>
    <row r="312" spans="1:35" x14ac:dyDescent="0.3">
      <c r="A312" s="416">
        <v>307</v>
      </c>
      <c r="B312" s="48">
        <v>3567</v>
      </c>
      <c r="C312" s="42" t="s">
        <v>571</v>
      </c>
      <c r="D312" s="91">
        <v>2006</v>
      </c>
      <c r="E312" s="20">
        <v>10</v>
      </c>
      <c r="F312" s="254" t="s">
        <v>1422</v>
      </c>
      <c r="G312" s="95" t="s">
        <v>1400</v>
      </c>
      <c r="H312" s="21" t="s">
        <v>1415</v>
      </c>
      <c r="I312" s="95"/>
      <c r="J312" s="126">
        <v>2</v>
      </c>
      <c r="K312" s="177"/>
      <c r="L312" s="104"/>
      <c r="M312" s="23" t="s">
        <v>441</v>
      </c>
      <c r="N312" s="111"/>
      <c r="O312" s="103"/>
      <c r="P312" s="103">
        <v>47.3</v>
      </c>
      <c r="Q312" s="103">
        <v>34.5</v>
      </c>
      <c r="R312" s="139">
        <v>35</v>
      </c>
      <c r="S312" s="105" t="s">
        <v>59</v>
      </c>
      <c r="T312" s="103"/>
      <c r="U312" s="103"/>
      <c r="V312" s="103">
        <v>136</v>
      </c>
      <c r="W312" s="103">
        <v>192</v>
      </c>
      <c r="X312" s="139">
        <v>35</v>
      </c>
      <c r="Y312" s="39">
        <v>1.2E-2</v>
      </c>
      <c r="Z312" s="22"/>
      <c r="AA312" s="19"/>
      <c r="AB312" s="19"/>
      <c r="AC312" s="19"/>
      <c r="AD312" s="19"/>
      <c r="AE312" s="19"/>
      <c r="AF312" s="19"/>
      <c r="AG312" s="19"/>
      <c r="AH312" s="19"/>
      <c r="AI312" s="19"/>
    </row>
    <row r="313" spans="1:35" x14ac:dyDescent="0.3">
      <c r="A313" s="416">
        <v>308</v>
      </c>
      <c r="B313" s="48">
        <v>3567</v>
      </c>
      <c r="C313" s="42" t="s">
        <v>571</v>
      </c>
      <c r="D313" s="91">
        <v>2006</v>
      </c>
      <c r="E313" s="20">
        <v>10</v>
      </c>
      <c r="F313" s="254" t="s">
        <v>1422</v>
      </c>
      <c r="G313" s="95" t="s">
        <v>1400</v>
      </c>
      <c r="H313" s="21" t="s">
        <v>1396</v>
      </c>
      <c r="I313" s="95"/>
      <c r="J313" s="126">
        <v>2</v>
      </c>
      <c r="K313" s="177"/>
      <c r="L313" s="104"/>
      <c r="M313" s="23" t="s">
        <v>441</v>
      </c>
      <c r="N313" s="111"/>
      <c r="O313" s="103"/>
      <c r="P313" s="103">
        <v>35.5</v>
      </c>
      <c r="Q313" s="103">
        <v>38.1</v>
      </c>
      <c r="R313" s="139">
        <v>35</v>
      </c>
      <c r="S313" s="105" t="s">
        <v>59</v>
      </c>
      <c r="T313" s="103"/>
      <c r="U313" s="103"/>
      <c r="V313" s="103">
        <v>66.5</v>
      </c>
      <c r="W313" s="103">
        <v>81.3</v>
      </c>
      <c r="X313" s="139">
        <v>35</v>
      </c>
      <c r="Y313" s="39">
        <v>7.3999999999999996E-2</v>
      </c>
      <c r="Z313" s="22"/>
      <c r="AA313" s="19"/>
      <c r="AB313" s="19"/>
      <c r="AC313" s="19"/>
      <c r="AD313" s="19"/>
      <c r="AE313" s="19"/>
      <c r="AF313" s="19"/>
      <c r="AG313" s="19"/>
      <c r="AH313" s="19"/>
      <c r="AI313" s="19"/>
    </row>
    <row r="314" spans="1:35" x14ac:dyDescent="0.3">
      <c r="A314" s="416">
        <v>309</v>
      </c>
      <c r="B314" s="204">
        <v>3567</v>
      </c>
      <c r="C314" s="134" t="s">
        <v>571</v>
      </c>
      <c r="D314" s="84">
        <v>2006</v>
      </c>
      <c r="E314" s="41">
        <v>10</v>
      </c>
      <c r="F314" s="21" t="s">
        <v>1422</v>
      </c>
      <c r="G314" s="21" t="s">
        <v>1400</v>
      </c>
      <c r="H314" s="21" t="s">
        <v>1416</v>
      </c>
      <c r="I314" s="47"/>
      <c r="J314" s="41">
        <v>2</v>
      </c>
      <c r="K314" s="129"/>
      <c r="L314" s="32"/>
      <c r="M314" s="34" t="s">
        <v>441</v>
      </c>
      <c r="N314" s="21"/>
      <c r="O314" s="405"/>
      <c r="P314" s="405">
        <v>31.9</v>
      </c>
      <c r="Q314" s="405">
        <v>43.7</v>
      </c>
      <c r="R314" s="140">
        <v>35</v>
      </c>
      <c r="S314" s="155" t="s">
        <v>59</v>
      </c>
      <c r="T314" s="95"/>
      <c r="U314" s="95"/>
      <c r="V314" s="95">
        <v>41.3</v>
      </c>
      <c r="W314" s="95">
        <v>62.5</v>
      </c>
      <c r="X314" s="140">
        <v>35</v>
      </c>
      <c r="Y314" s="26">
        <v>0.59</v>
      </c>
      <c r="Z314" s="21"/>
      <c r="AA314" s="19"/>
      <c r="AB314" s="19"/>
      <c r="AC314" s="19"/>
      <c r="AD314" s="19"/>
      <c r="AE314" s="19"/>
      <c r="AF314" s="19"/>
      <c r="AG314" s="19"/>
      <c r="AH314" s="19"/>
      <c r="AI314" s="19"/>
    </row>
    <row r="315" spans="1:35" ht="17.25" thickBot="1" x14ac:dyDescent="0.35">
      <c r="A315" s="416">
        <v>310</v>
      </c>
      <c r="B315" s="64">
        <v>3567</v>
      </c>
      <c r="C315" s="161" t="s">
        <v>571</v>
      </c>
      <c r="D315" s="94">
        <v>2006</v>
      </c>
      <c r="E315" s="62">
        <v>10</v>
      </c>
      <c r="F315" s="346" t="s">
        <v>1421</v>
      </c>
      <c r="G315" s="29" t="s">
        <v>1400</v>
      </c>
      <c r="H315" s="29"/>
      <c r="I315" s="53"/>
      <c r="J315" s="52">
        <v>2</v>
      </c>
      <c r="K315" s="79"/>
      <c r="L315" s="87"/>
      <c r="M315" s="66" t="s">
        <v>441</v>
      </c>
      <c r="N315" s="65"/>
      <c r="O315" s="144"/>
      <c r="P315" s="144">
        <v>149</v>
      </c>
      <c r="Q315" s="144">
        <v>117</v>
      </c>
      <c r="R315" s="213">
        <v>35</v>
      </c>
      <c r="S315" s="160" t="s">
        <v>59</v>
      </c>
      <c r="T315" s="144"/>
      <c r="U315" s="144"/>
      <c r="V315" s="144">
        <v>299</v>
      </c>
      <c r="W315" s="144">
        <v>317</v>
      </c>
      <c r="X315" s="213">
        <v>35</v>
      </c>
      <c r="Y315" s="49">
        <v>1.0999999999999999E-2</v>
      </c>
      <c r="Z315" s="65"/>
      <c r="AA315" s="19"/>
      <c r="AB315" s="19"/>
      <c r="AC315" s="19"/>
      <c r="AD315" s="19"/>
      <c r="AE315" s="19"/>
      <c r="AF315" s="19"/>
      <c r="AG315" s="19"/>
      <c r="AH315" s="19"/>
      <c r="AI315" s="19"/>
    </row>
    <row r="316" spans="1:35" x14ac:dyDescent="0.3">
      <c r="A316" s="416">
        <v>311</v>
      </c>
      <c r="B316" s="417">
        <v>3529</v>
      </c>
      <c r="C316" s="134" t="s">
        <v>572</v>
      </c>
      <c r="D316" s="84">
        <v>2005</v>
      </c>
      <c r="E316" s="41">
        <v>10</v>
      </c>
      <c r="F316" s="521" t="s">
        <v>1611</v>
      </c>
      <c r="G316" s="521"/>
      <c r="H316" s="521" t="s">
        <v>1612</v>
      </c>
      <c r="I316" s="47"/>
      <c r="J316" s="32">
        <v>1</v>
      </c>
      <c r="K316" s="32"/>
      <c r="L316" s="32">
        <v>1</v>
      </c>
      <c r="M316" s="57" t="s">
        <v>441</v>
      </c>
      <c r="N316" s="21"/>
      <c r="O316" s="21"/>
      <c r="P316" s="21">
        <v>2.84</v>
      </c>
      <c r="Q316" s="21" t="s">
        <v>1724</v>
      </c>
      <c r="R316" s="24">
        <v>40</v>
      </c>
      <c r="S316" s="26" t="s">
        <v>1039</v>
      </c>
      <c r="T316" s="21"/>
      <c r="U316" s="21"/>
      <c r="V316" s="21">
        <v>3.14</v>
      </c>
      <c r="W316" s="21" t="s">
        <v>1724</v>
      </c>
      <c r="X316" s="24">
        <v>40</v>
      </c>
      <c r="Y316" s="26">
        <v>0.46</v>
      </c>
      <c r="Z316" s="21" t="s">
        <v>1725</v>
      </c>
      <c r="AA316" s="6"/>
      <c r="AB316" s="6"/>
      <c r="AC316" s="6"/>
      <c r="AD316" s="6"/>
      <c r="AE316" s="6"/>
      <c r="AF316" s="6"/>
      <c r="AG316" s="6"/>
      <c r="AH316" s="6"/>
      <c r="AI316" s="6"/>
    </row>
    <row r="317" spans="1:35" x14ac:dyDescent="0.3">
      <c r="A317" s="416">
        <v>312</v>
      </c>
      <c r="B317" s="417">
        <v>3529</v>
      </c>
      <c r="C317" s="134" t="s">
        <v>572</v>
      </c>
      <c r="D317" s="84">
        <v>2005</v>
      </c>
      <c r="E317" s="41">
        <v>10</v>
      </c>
      <c r="F317" s="521" t="s">
        <v>1613</v>
      </c>
      <c r="G317" s="521"/>
      <c r="H317" s="521" t="s">
        <v>1612</v>
      </c>
      <c r="I317" s="47"/>
      <c r="J317" s="32">
        <v>1</v>
      </c>
      <c r="K317" s="32"/>
      <c r="L317" s="32">
        <v>1</v>
      </c>
      <c r="M317" s="57" t="s">
        <v>441</v>
      </c>
      <c r="N317" s="21"/>
      <c r="O317" s="21"/>
      <c r="P317" s="21" t="s">
        <v>812</v>
      </c>
      <c r="Q317" s="21" t="s">
        <v>812</v>
      </c>
      <c r="R317" s="24">
        <v>40</v>
      </c>
      <c r="S317" s="26" t="s">
        <v>1039</v>
      </c>
      <c r="T317" s="21"/>
      <c r="U317" s="21"/>
      <c r="V317" s="21" t="s">
        <v>812</v>
      </c>
      <c r="W317" s="21" t="s">
        <v>812</v>
      </c>
      <c r="X317" s="24">
        <v>40</v>
      </c>
      <c r="Y317" s="26">
        <v>5.6000000000000001E-2</v>
      </c>
      <c r="Z317" s="21"/>
      <c r="AA317" s="6"/>
      <c r="AB317" s="6"/>
      <c r="AC317" s="6"/>
      <c r="AD317" s="6"/>
      <c r="AE317" s="6"/>
      <c r="AF317" s="6"/>
      <c r="AG317" s="6"/>
      <c r="AH317" s="6"/>
      <c r="AI317" s="6"/>
    </row>
    <row r="318" spans="1:35" ht="17.25" thickBot="1" x14ac:dyDescent="0.35">
      <c r="A318" s="416">
        <v>313</v>
      </c>
      <c r="B318" s="418">
        <v>3529</v>
      </c>
      <c r="C318" s="27" t="s">
        <v>572</v>
      </c>
      <c r="D318" s="28">
        <v>2005</v>
      </c>
      <c r="E318" s="52">
        <v>10</v>
      </c>
      <c r="F318" s="29" t="s">
        <v>1614</v>
      </c>
      <c r="G318" s="29" t="s">
        <v>627</v>
      </c>
      <c r="H318" s="29"/>
      <c r="I318" s="172" t="s">
        <v>1444</v>
      </c>
      <c r="J318" s="35">
        <v>2</v>
      </c>
      <c r="K318" s="35"/>
      <c r="L318" s="35">
        <v>1</v>
      </c>
      <c r="M318" s="158" t="s">
        <v>441</v>
      </c>
      <c r="N318" s="29"/>
      <c r="O318" s="29"/>
      <c r="P318" s="29">
        <v>107</v>
      </c>
      <c r="Q318" s="29" t="s">
        <v>1443</v>
      </c>
      <c r="R318" s="30">
        <v>40</v>
      </c>
      <c r="S318" s="37" t="s">
        <v>1039</v>
      </c>
      <c r="T318" s="29"/>
      <c r="U318" s="29"/>
      <c r="V318" s="29">
        <v>86.1</v>
      </c>
      <c r="W318" s="29" t="s">
        <v>1446</v>
      </c>
      <c r="X318" s="30">
        <v>40</v>
      </c>
      <c r="Y318" s="37">
        <v>0.25</v>
      </c>
      <c r="Z318" s="29"/>
      <c r="AA318" s="6"/>
      <c r="AB318" s="6"/>
      <c r="AC318" s="6"/>
      <c r="AD318" s="6"/>
      <c r="AE318" s="6"/>
      <c r="AF318" s="6"/>
      <c r="AG318" s="6"/>
      <c r="AH318" s="6"/>
      <c r="AI318" s="6"/>
    </row>
    <row r="319" spans="1:35" x14ac:dyDescent="0.3">
      <c r="A319" s="416">
        <v>314</v>
      </c>
      <c r="B319" s="48">
        <v>1750</v>
      </c>
      <c r="C319" s="42" t="s">
        <v>573</v>
      </c>
      <c r="D319" s="91">
        <v>2005</v>
      </c>
      <c r="E319" s="20">
        <v>10</v>
      </c>
      <c r="F319" s="22" t="s">
        <v>1739</v>
      </c>
      <c r="G319" s="22"/>
      <c r="H319" s="22" t="s">
        <v>1435</v>
      </c>
      <c r="I319" s="171"/>
      <c r="J319" s="20">
        <v>2</v>
      </c>
      <c r="K319" s="128"/>
      <c r="L319" s="85">
        <v>1</v>
      </c>
      <c r="M319" s="123" t="s">
        <v>441</v>
      </c>
      <c r="N319" s="22"/>
      <c r="O319" s="22"/>
      <c r="P319" s="22" t="s">
        <v>1442</v>
      </c>
      <c r="Q319" s="22" t="s">
        <v>1442</v>
      </c>
      <c r="R319" s="33">
        <v>29</v>
      </c>
      <c r="S319" s="39" t="s">
        <v>1452</v>
      </c>
      <c r="T319" s="22"/>
      <c r="U319" s="22"/>
      <c r="V319" s="22" t="s">
        <v>1442</v>
      </c>
      <c r="W319" s="22" t="s">
        <v>1442</v>
      </c>
      <c r="X319" s="33">
        <v>23</v>
      </c>
      <c r="Y319" s="39" t="s">
        <v>1450</v>
      </c>
      <c r="Z319" s="22" t="s">
        <v>1453</v>
      </c>
      <c r="AA319" s="6"/>
      <c r="AB319" s="6"/>
      <c r="AC319" s="6"/>
      <c r="AD319" s="6"/>
      <c r="AE319" s="6"/>
      <c r="AF319" s="6"/>
      <c r="AG319" s="6"/>
      <c r="AH319" s="6"/>
      <c r="AI319" s="6"/>
    </row>
    <row r="320" spans="1:35" x14ac:dyDescent="0.3">
      <c r="A320" s="416">
        <v>315</v>
      </c>
      <c r="B320" s="48">
        <v>1750</v>
      </c>
      <c r="C320" s="42" t="s">
        <v>573</v>
      </c>
      <c r="D320" s="91">
        <v>2005</v>
      </c>
      <c r="E320" s="20">
        <v>10</v>
      </c>
      <c r="F320" s="22" t="s">
        <v>1440</v>
      </c>
      <c r="G320" s="22"/>
      <c r="H320" s="21" t="s">
        <v>1436</v>
      </c>
      <c r="I320" s="198"/>
      <c r="J320" s="20">
        <v>2</v>
      </c>
      <c r="K320" s="128"/>
      <c r="L320" s="85">
        <v>1</v>
      </c>
      <c r="M320" s="123" t="s">
        <v>441</v>
      </c>
      <c r="N320" s="22"/>
      <c r="O320" s="22"/>
      <c r="P320" s="21" t="s">
        <v>1442</v>
      </c>
      <c r="Q320" s="21" t="s">
        <v>1442</v>
      </c>
      <c r="R320" s="33">
        <v>29</v>
      </c>
      <c r="S320" s="39" t="s">
        <v>1452</v>
      </c>
      <c r="T320" s="22"/>
      <c r="U320" s="22"/>
      <c r="V320" s="21" t="s">
        <v>1442</v>
      </c>
      <c r="W320" s="21" t="s">
        <v>1442</v>
      </c>
      <c r="X320" s="33">
        <v>23</v>
      </c>
      <c r="Y320" s="39" t="s">
        <v>1450</v>
      </c>
      <c r="Z320" s="22" t="s">
        <v>1453</v>
      </c>
      <c r="AA320" s="6"/>
      <c r="AB320" s="6"/>
      <c r="AC320" s="6"/>
      <c r="AD320" s="6"/>
      <c r="AE320" s="6"/>
      <c r="AF320" s="6"/>
      <c r="AG320" s="6"/>
      <c r="AH320" s="6"/>
      <c r="AI320" s="6"/>
    </row>
    <row r="321" spans="1:35" x14ac:dyDescent="0.3">
      <c r="A321" s="416">
        <v>316</v>
      </c>
      <c r="B321" s="48">
        <v>1750</v>
      </c>
      <c r="C321" s="42" t="s">
        <v>573</v>
      </c>
      <c r="D321" s="91">
        <v>2005</v>
      </c>
      <c r="E321" s="20">
        <v>10</v>
      </c>
      <c r="F321" s="22" t="s">
        <v>1440</v>
      </c>
      <c r="G321" s="22"/>
      <c r="H321" s="21" t="s">
        <v>1437</v>
      </c>
      <c r="I321" s="198"/>
      <c r="J321" s="20">
        <v>2</v>
      </c>
      <c r="K321" s="128"/>
      <c r="L321" s="85"/>
      <c r="M321" s="123" t="s">
        <v>441</v>
      </c>
      <c r="N321" s="22"/>
      <c r="O321" s="22"/>
      <c r="P321" s="21" t="s">
        <v>1442</v>
      </c>
      <c r="Q321" s="21" t="s">
        <v>1442</v>
      </c>
      <c r="R321" s="33">
        <v>29</v>
      </c>
      <c r="S321" s="39" t="s">
        <v>1452</v>
      </c>
      <c r="T321" s="22"/>
      <c r="U321" s="22"/>
      <c r="V321" s="21" t="s">
        <v>1442</v>
      </c>
      <c r="W321" s="21" t="s">
        <v>1442</v>
      </c>
      <c r="X321" s="33">
        <v>23</v>
      </c>
      <c r="Y321" s="39" t="s">
        <v>1450</v>
      </c>
      <c r="Z321" s="22" t="s">
        <v>1453</v>
      </c>
      <c r="AA321" s="6"/>
      <c r="AB321" s="6"/>
      <c r="AC321" s="6"/>
      <c r="AD321" s="6"/>
      <c r="AE321" s="6"/>
      <c r="AF321" s="6"/>
      <c r="AG321" s="6"/>
      <c r="AH321" s="6"/>
      <c r="AI321" s="6"/>
    </row>
    <row r="322" spans="1:35" x14ac:dyDescent="0.3">
      <c r="A322" s="416">
        <v>317</v>
      </c>
      <c r="B322" s="48">
        <v>1750</v>
      </c>
      <c r="C322" s="42" t="s">
        <v>573</v>
      </c>
      <c r="D322" s="91">
        <v>2005</v>
      </c>
      <c r="E322" s="20">
        <v>10</v>
      </c>
      <c r="F322" s="22" t="s">
        <v>1440</v>
      </c>
      <c r="G322" s="22"/>
      <c r="H322" s="21" t="s">
        <v>1742</v>
      </c>
      <c r="I322" s="198"/>
      <c r="J322" s="20">
        <v>2</v>
      </c>
      <c r="K322" s="128"/>
      <c r="L322" s="85"/>
      <c r="M322" s="123" t="s">
        <v>441</v>
      </c>
      <c r="N322" s="22"/>
      <c r="O322" s="22"/>
      <c r="P322" s="21" t="s">
        <v>1442</v>
      </c>
      <c r="Q322" s="21" t="s">
        <v>1442</v>
      </c>
      <c r="R322" s="33">
        <v>29</v>
      </c>
      <c r="S322" s="39" t="s">
        <v>1452</v>
      </c>
      <c r="T322" s="22"/>
      <c r="U322" s="22"/>
      <c r="V322" s="21" t="s">
        <v>1442</v>
      </c>
      <c r="W322" s="21" t="s">
        <v>1442</v>
      </c>
      <c r="X322" s="33">
        <v>23</v>
      </c>
      <c r="Y322" s="39" t="s">
        <v>1450</v>
      </c>
      <c r="Z322" s="22" t="s">
        <v>1453</v>
      </c>
      <c r="AA322" s="6"/>
      <c r="AB322" s="6"/>
      <c r="AC322" s="6"/>
      <c r="AD322" s="6"/>
      <c r="AE322" s="6"/>
      <c r="AF322" s="6"/>
      <c r="AG322" s="6"/>
      <c r="AH322" s="6"/>
      <c r="AI322" s="6"/>
    </row>
    <row r="323" spans="1:35" x14ac:dyDescent="0.3">
      <c r="A323" s="416">
        <v>318</v>
      </c>
      <c r="B323" s="48">
        <v>1750</v>
      </c>
      <c r="C323" s="42" t="s">
        <v>573</v>
      </c>
      <c r="D323" s="91">
        <v>2005</v>
      </c>
      <c r="E323" s="20">
        <v>10</v>
      </c>
      <c r="F323" s="22" t="s">
        <v>1440</v>
      </c>
      <c r="G323" s="22"/>
      <c r="H323" s="21" t="s">
        <v>1439</v>
      </c>
      <c r="I323" s="198"/>
      <c r="J323" s="20">
        <v>2</v>
      </c>
      <c r="K323" s="128"/>
      <c r="L323" s="85"/>
      <c r="M323" s="123" t="s">
        <v>441</v>
      </c>
      <c r="N323" s="22"/>
      <c r="O323" s="22"/>
      <c r="P323" s="21" t="s">
        <v>1442</v>
      </c>
      <c r="Q323" s="21" t="s">
        <v>1442</v>
      </c>
      <c r="R323" s="33">
        <v>29</v>
      </c>
      <c r="S323" s="39" t="s">
        <v>1452</v>
      </c>
      <c r="T323" s="22"/>
      <c r="U323" s="22"/>
      <c r="V323" s="21" t="s">
        <v>1442</v>
      </c>
      <c r="W323" s="21" t="s">
        <v>1442</v>
      </c>
      <c r="X323" s="33">
        <v>23</v>
      </c>
      <c r="Y323" s="39" t="s">
        <v>1450</v>
      </c>
      <c r="Z323" s="22" t="s">
        <v>1453</v>
      </c>
      <c r="AA323" s="6"/>
      <c r="AB323" s="6"/>
      <c r="AC323" s="6"/>
      <c r="AD323" s="6"/>
      <c r="AE323" s="6"/>
      <c r="AF323" s="6"/>
      <c r="AG323" s="6"/>
      <c r="AH323" s="6"/>
      <c r="AI323" s="6"/>
    </row>
    <row r="324" spans="1:35" x14ac:dyDescent="0.3">
      <c r="A324" s="416">
        <v>319</v>
      </c>
      <c r="B324" s="48">
        <v>1750</v>
      </c>
      <c r="C324" s="42" t="s">
        <v>573</v>
      </c>
      <c r="D324" s="91">
        <v>2005</v>
      </c>
      <c r="E324" s="20">
        <v>10</v>
      </c>
      <c r="F324" s="290" t="s">
        <v>1449</v>
      </c>
      <c r="G324" s="22"/>
      <c r="H324" s="22" t="s">
        <v>1435</v>
      </c>
      <c r="I324" s="198"/>
      <c r="J324" s="20">
        <v>1</v>
      </c>
      <c r="K324" s="128"/>
      <c r="L324" s="85">
        <v>1</v>
      </c>
      <c r="M324" s="123" t="s">
        <v>441</v>
      </c>
      <c r="N324" s="22"/>
      <c r="O324" s="22"/>
      <c r="P324" s="22" t="s">
        <v>1442</v>
      </c>
      <c r="Q324" s="21" t="s">
        <v>1442</v>
      </c>
      <c r="R324" s="33">
        <v>29</v>
      </c>
      <c r="S324" s="39" t="s">
        <v>1452</v>
      </c>
      <c r="T324" s="22"/>
      <c r="U324" s="22"/>
      <c r="V324" s="22" t="s">
        <v>1442</v>
      </c>
      <c r="W324" s="21" t="s">
        <v>1442</v>
      </c>
      <c r="X324" s="33">
        <v>23</v>
      </c>
      <c r="Y324" s="39" t="s">
        <v>1447</v>
      </c>
      <c r="Z324" s="22"/>
      <c r="AA324" s="6"/>
      <c r="AB324" s="6"/>
      <c r="AC324" s="6"/>
      <c r="AD324" s="6"/>
      <c r="AE324" s="6"/>
      <c r="AF324" s="6"/>
      <c r="AG324" s="6"/>
      <c r="AH324" s="6"/>
      <c r="AI324" s="6"/>
    </row>
    <row r="325" spans="1:35" x14ac:dyDescent="0.3">
      <c r="A325" s="416">
        <v>320</v>
      </c>
      <c r="B325" s="48">
        <v>1750</v>
      </c>
      <c r="C325" s="42" t="s">
        <v>1721</v>
      </c>
      <c r="D325" s="91">
        <v>2005</v>
      </c>
      <c r="E325" s="20">
        <v>10</v>
      </c>
      <c r="F325" s="290" t="s">
        <v>1449</v>
      </c>
      <c r="G325" s="21"/>
      <c r="H325" s="21" t="s">
        <v>1436</v>
      </c>
      <c r="I325" s="198"/>
      <c r="J325" s="41">
        <v>1</v>
      </c>
      <c r="K325" s="128"/>
      <c r="L325" s="85">
        <v>1</v>
      </c>
      <c r="M325" s="123" t="s">
        <v>441</v>
      </c>
      <c r="N325" s="22"/>
      <c r="O325" s="22"/>
      <c r="P325" s="21" t="s">
        <v>1442</v>
      </c>
      <c r="Q325" s="21" t="s">
        <v>1442</v>
      </c>
      <c r="R325" s="33">
        <v>29</v>
      </c>
      <c r="S325" s="39" t="s">
        <v>1452</v>
      </c>
      <c r="T325" s="22"/>
      <c r="U325" s="22"/>
      <c r="V325" s="21" t="s">
        <v>1442</v>
      </c>
      <c r="W325" s="21" t="s">
        <v>1442</v>
      </c>
      <c r="X325" s="33">
        <v>23</v>
      </c>
      <c r="Y325" s="39" t="s">
        <v>1447</v>
      </c>
      <c r="Z325" s="22"/>
      <c r="AA325" s="6"/>
      <c r="AB325" s="6"/>
      <c r="AC325" s="6"/>
      <c r="AD325" s="6"/>
      <c r="AE325" s="6"/>
      <c r="AF325" s="6"/>
      <c r="AG325" s="6"/>
      <c r="AH325" s="6"/>
      <c r="AI325" s="6"/>
    </row>
    <row r="326" spans="1:35" x14ac:dyDescent="0.3">
      <c r="A326" s="416">
        <v>321</v>
      </c>
      <c r="B326" s="48">
        <v>1750</v>
      </c>
      <c r="C326" s="42" t="s">
        <v>573</v>
      </c>
      <c r="D326" s="91">
        <v>2005</v>
      </c>
      <c r="E326" s="20">
        <v>10</v>
      </c>
      <c r="F326" s="290" t="s">
        <v>1449</v>
      </c>
      <c r="G326" s="21"/>
      <c r="H326" s="21" t="s">
        <v>1437</v>
      </c>
      <c r="I326" s="198"/>
      <c r="J326" s="41">
        <v>1</v>
      </c>
      <c r="K326" s="128"/>
      <c r="L326" s="85"/>
      <c r="M326" s="123" t="s">
        <v>441</v>
      </c>
      <c r="N326" s="22"/>
      <c r="O326" s="22"/>
      <c r="P326" s="21" t="s">
        <v>1442</v>
      </c>
      <c r="Q326" s="21" t="s">
        <v>1442</v>
      </c>
      <c r="R326" s="33">
        <v>29</v>
      </c>
      <c r="S326" s="39" t="s">
        <v>1452</v>
      </c>
      <c r="T326" s="22"/>
      <c r="U326" s="22"/>
      <c r="V326" s="21" t="s">
        <v>1442</v>
      </c>
      <c r="W326" s="21" t="s">
        <v>1442</v>
      </c>
      <c r="X326" s="33">
        <v>23</v>
      </c>
      <c r="Y326" s="39" t="s">
        <v>1447</v>
      </c>
      <c r="Z326" s="22"/>
      <c r="AA326" s="6"/>
      <c r="AB326" s="6"/>
      <c r="AC326" s="6"/>
      <c r="AD326" s="6"/>
      <c r="AE326" s="6"/>
      <c r="AF326" s="6"/>
      <c r="AG326" s="6"/>
      <c r="AH326" s="6"/>
      <c r="AI326" s="6"/>
    </row>
    <row r="327" spans="1:35" x14ac:dyDescent="0.3">
      <c r="A327" s="416">
        <v>322</v>
      </c>
      <c r="B327" s="48">
        <v>1750</v>
      </c>
      <c r="C327" s="42" t="s">
        <v>573</v>
      </c>
      <c r="D327" s="91">
        <v>2005</v>
      </c>
      <c r="E327" s="41">
        <v>10</v>
      </c>
      <c r="F327" s="290" t="s">
        <v>1449</v>
      </c>
      <c r="G327" s="21"/>
      <c r="H327" s="21" t="s">
        <v>1438</v>
      </c>
      <c r="I327" s="198"/>
      <c r="J327" s="41">
        <v>1</v>
      </c>
      <c r="K327" s="41"/>
      <c r="L327" s="54"/>
      <c r="M327" s="123" t="s">
        <v>441</v>
      </c>
      <c r="N327" s="22"/>
      <c r="O327" s="22"/>
      <c r="P327" s="21" t="s">
        <v>1442</v>
      </c>
      <c r="Q327" s="21" t="s">
        <v>1442</v>
      </c>
      <c r="R327" s="33">
        <v>29</v>
      </c>
      <c r="S327" s="39" t="s">
        <v>1452</v>
      </c>
      <c r="T327" s="22"/>
      <c r="U327" s="22"/>
      <c r="V327" s="21" t="s">
        <v>1442</v>
      </c>
      <c r="W327" s="21" t="s">
        <v>1442</v>
      </c>
      <c r="X327" s="33">
        <v>23</v>
      </c>
      <c r="Y327" s="39" t="s">
        <v>1447</v>
      </c>
      <c r="Z327" s="22"/>
      <c r="AA327" s="6"/>
      <c r="AB327" s="6"/>
      <c r="AC327" s="6"/>
      <c r="AD327" s="6"/>
      <c r="AE327" s="6"/>
      <c r="AF327" s="6"/>
      <c r="AG327" s="6"/>
      <c r="AH327" s="6"/>
      <c r="AI327" s="6"/>
    </row>
    <row r="328" spans="1:35" ht="17.25" thickBot="1" x14ac:dyDescent="0.35">
      <c r="A328" s="416">
        <v>323</v>
      </c>
      <c r="B328" s="257">
        <v>1750</v>
      </c>
      <c r="C328" s="27" t="s">
        <v>573</v>
      </c>
      <c r="D328" s="28">
        <v>2005</v>
      </c>
      <c r="E328" s="52">
        <v>10</v>
      </c>
      <c r="F328" s="282" t="s">
        <v>1449</v>
      </c>
      <c r="G328" s="29"/>
      <c r="H328" s="29" t="s">
        <v>1439</v>
      </c>
      <c r="I328" s="172"/>
      <c r="J328" s="52">
        <v>1</v>
      </c>
      <c r="K328" s="52"/>
      <c r="L328" s="145"/>
      <c r="M328" s="158" t="s">
        <v>441</v>
      </c>
      <c r="N328" s="29"/>
      <c r="O328" s="29"/>
      <c r="P328" s="29" t="s">
        <v>1442</v>
      </c>
      <c r="Q328" s="29" t="s">
        <v>1442</v>
      </c>
      <c r="R328" s="30">
        <v>29</v>
      </c>
      <c r="S328" s="37" t="s">
        <v>1452</v>
      </c>
      <c r="T328" s="29"/>
      <c r="U328" s="29"/>
      <c r="V328" s="29" t="s">
        <v>1442</v>
      </c>
      <c r="W328" s="29" t="s">
        <v>1442</v>
      </c>
      <c r="X328" s="30">
        <v>23</v>
      </c>
      <c r="Y328" s="37" t="s">
        <v>1447</v>
      </c>
      <c r="Z328" s="29"/>
      <c r="AA328" s="6"/>
      <c r="AB328" s="6"/>
      <c r="AC328" s="6"/>
      <c r="AD328" s="6"/>
      <c r="AE328" s="6"/>
      <c r="AF328" s="6"/>
      <c r="AG328" s="6"/>
      <c r="AH328" s="6"/>
      <c r="AI328" s="6"/>
    </row>
    <row r="329" spans="1:35" x14ac:dyDescent="0.3">
      <c r="A329" s="416">
        <v>324</v>
      </c>
      <c r="B329" s="48">
        <v>1590</v>
      </c>
      <c r="C329" s="42" t="s">
        <v>574</v>
      </c>
      <c r="D329" s="91">
        <v>2005</v>
      </c>
      <c r="E329" s="20">
        <v>10</v>
      </c>
      <c r="F329" s="22" t="s">
        <v>1454</v>
      </c>
      <c r="G329" s="22"/>
      <c r="H329" s="22" t="s">
        <v>1455</v>
      </c>
      <c r="I329" s="25" t="s">
        <v>1465</v>
      </c>
      <c r="J329" s="102">
        <v>1</v>
      </c>
      <c r="K329" s="102"/>
      <c r="L329" s="229">
        <v>1</v>
      </c>
      <c r="M329" s="23" t="s">
        <v>1464</v>
      </c>
      <c r="N329" s="22"/>
      <c r="O329" s="22"/>
      <c r="P329" s="22">
        <v>26.6</v>
      </c>
      <c r="Q329" s="22">
        <v>21.3</v>
      </c>
      <c r="R329" s="33">
        <v>50</v>
      </c>
      <c r="S329" s="39" t="s">
        <v>58</v>
      </c>
      <c r="T329" s="22"/>
      <c r="U329" s="22"/>
      <c r="V329" s="22">
        <v>33.200000000000003</v>
      </c>
      <c r="W329" s="22">
        <v>24</v>
      </c>
      <c r="X329" s="33">
        <v>50</v>
      </c>
      <c r="Y329" s="142">
        <v>0.3</v>
      </c>
      <c r="Z329" s="22"/>
      <c r="AA329" s="6"/>
      <c r="AB329" s="6"/>
      <c r="AC329" s="6"/>
      <c r="AD329" s="6"/>
      <c r="AE329" s="6"/>
      <c r="AF329" s="6"/>
      <c r="AG329" s="6"/>
      <c r="AH329" s="6"/>
      <c r="AI329" s="6"/>
    </row>
    <row r="330" spans="1:35" x14ac:dyDescent="0.3">
      <c r="A330" s="416">
        <v>325</v>
      </c>
      <c r="B330" s="48">
        <v>1590</v>
      </c>
      <c r="C330" s="42" t="s">
        <v>574</v>
      </c>
      <c r="D330" s="91">
        <v>2005</v>
      </c>
      <c r="E330" s="41">
        <v>10</v>
      </c>
      <c r="F330" s="22" t="s">
        <v>1454</v>
      </c>
      <c r="G330" s="21"/>
      <c r="H330" s="22" t="s">
        <v>1456</v>
      </c>
      <c r="I330" s="47"/>
      <c r="J330" s="126">
        <v>1</v>
      </c>
      <c r="K330" s="126"/>
      <c r="L330" s="230">
        <v>1</v>
      </c>
      <c r="M330" s="23" t="s">
        <v>1464</v>
      </c>
      <c r="N330" s="22"/>
      <c r="O330" s="22"/>
      <c r="P330" s="22">
        <v>18.5</v>
      </c>
      <c r="Q330" s="22">
        <v>16.7</v>
      </c>
      <c r="R330" s="33">
        <v>50</v>
      </c>
      <c r="S330" s="39" t="s">
        <v>58</v>
      </c>
      <c r="T330" s="22"/>
      <c r="U330" s="22"/>
      <c r="V330" s="22">
        <v>25.1</v>
      </c>
      <c r="W330" s="22">
        <v>17.7</v>
      </c>
      <c r="X330" s="33">
        <v>50</v>
      </c>
      <c r="Y330" s="142">
        <v>0.09</v>
      </c>
      <c r="Z330" s="22"/>
      <c r="AA330" s="6"/>
      <c r="AB330" s="6"/>
      <c r="AC330" s="6"/>
      <c r="AD330" s="6"/>
      <c r="AE330" s="6"/>
      <c r="AF330" s="6"/>
      <c r="AG330" s="6"/>
      <c r="AH330" s="6"/>
      <c r="AI330" s="6"/>
    </row>
    <row r="331" spans="1:35" x14ac:dyDescent="0.3">
      <c r="A331" s="416">
        <v>326</v>
      </c>
      <c r="B331" s="48">
        <v>1590</v>
      </c>
      <c r="C331" s="42" t="s">
        <v>574</v>
      </c>
      <c r="D331" s="91">
        <v>2005</v>
      </c>
      <c r="E331" s="41">
        <v>10</v>
      </c>
      <c r="F331" s="22" t="s">
        <v>1454</v>
      </c>
      <c r="G331" s="21"/>
      <c r="H331" s="22" t="s">
        <v>1457</v>
      </c>
      <c r="I331" s="198"/>
      <c r="J331" s="41">
        <v>1</v>
      </c>
      <c r="K331" s="41"/>
      <c r="L331" s="54">
        <v>1</v>
      </c>
      <c r="M331" s="23" t="s">
        <v>1464</v>
      </c>
      <c r="N331" s="22"/>
      <c r="O331" s="22"/>
      <c r="P331" s="163">
        <v>14.6</v>
      </c>
      <c r="Q331" s="22">
        <v>15.1</v>
      </c>
      <c r="R331" s="33">
        <v>50</v>
      </c>
      <c r="S331" s="39" t="s">
        <v>58</v>
      </c>
      <c r="T331" s="22"/>
      <c r="U331" s="22"/>
      <c r="V331" s="163">
        <v>14.3</v>
      </c>
      <c r="W331" s="22">
        <v>15.9</v>
      </c>
      <c r="X331" s="33">
        <v>50</v>
      </c>
      <c r="Y331" s="39">
        <v>0.93</v>
      </c>
      <c r="Z331" s="22"/>
      <c r="AA331" s="6"/>
      <c r="AB331" s="6"/>
      <c r="AC331" s="6"/>
      <c r="AD331" s="6"/>
      <c r="AE331" s="6"/>
      <c r="AF331" s="6"/>
      <c r="AG331" s="6"/>
      <c r="AH331" s="6"/>
      <c r="AI331" s="6"/>
    </row>
    <row r="332" spans="1:35" x14ac:dyDescent="0.3">
      <c r="A332" s="416">
        <v>327</v>
      </c>
      <c r="B332" s="48">
        <v>1590</v>
      </c>
      <c r="C332" s="42" t="s">
        <v>574</v>
      </c>
      <c r="D332" s="91">
        <v>2005</v>
      </c>
      <c r="E332" s="20">
        <v>10</v>
      </c>
      <c r="F332" s="22" t="s">
        <v>1454</v>
      </c>
      <c r="G332" s="22"/>
      <c r="H332" s="22" t="s">
        <v>1458</v>
      </c>
      <c r="I332" s="171"/>
      <c r="J332" s="20">
        <v>1</v>
      </c>
      <c r="K332" s="20"/>
      <c r="L332" s="141"/>
      <c r="M332" s="23" t="s">
        <v>1464</v>
      </c>
      <c r="N332" s="22"/>
      <c r="O332" s="22"/>
      <c r="P332" s="22">
        <v>6.7</v>
      </c>
      <c r="Q332" s="22">
        <v>9.4</v>
      </c>
      <c r="R332" s="33">
        <v>50</v>
      </c>
      <c r="S332" s="39" t="s">
        <v>58</v>
      </c>
      <c r="T332" s="22"/>
      <c r="U332" s="22"/>
      <c r="V332" s="22">
        <v>9.3000000000000007</v>
      </c>
      <c r="W332" s="89">
        <v>11.7</v>
      </c>
      <c r="X332" s="33">
        <v>50</v>
      </c>
      <c r="Y332" s="39">
        <v>0.26</v>
      </c>
      <c r="Z332" s="22"/>
      <c r="AA332" s="6"/>
      <c r="AB332" s="6"/>
      <c r="AC332" s="6"/>
      <c r="AD332" s="6"/>
      <c r="AE332" s="6"/>
      <c r="AF332" s="6"/>
      <c r="AG332" s="6"/>
      <c r="AH332" s="6"/>
      <c r="AI332" s="6"/>
    </row>
    <row r="333" spans="1:35" x14ac:dyDescent="0.3">
      <c r="A333" s="416">
        <v>328</v>
      </c>
      <c r="B333" s="48">
        <v>1590</v>
      </c>
      <c r="C333" s="42" t="s">
        <v>574</v>
      </c>
      <c r="D333" s="91">
        <v>2005</v>
      </c>
      <c r="E333" s="20">
        <v>10</v>
      </c>
      <c r="F333" s="290" t="s">
        <v>1459</v>
      </c>
      <c r="G333" s="21"/>
      <c r="H333" s="22" t="s">
        <v>1455</v>
      </c>
      <c r="I333" s="198"/>
      <c r="J333" s="20">
        <v>1</v>
      </c>
      <c r="K333" s="20"/>
      <c r="L333" s="141">
        <v>1</v>
      </c>
      <c r="M333" s="23" t="s">
        <v>1464</v>
      </c>
      <c r="N333" s="22"/>
      <c r="O333" s="22"/>
      <c r="P333" s="22">
        <v>54</v>
      </c>
      <c r="Q333" s="22">
        <v>23.4</v>
      </c>
      <c r="R333" s="33">
        <v>50</v>
      </c>
      <c r="S333" s="39" t="s">
        <v>58</v>
      </c>
      <c r="T333" s="22"/>
      <c r="U333" s="22"/>
      <c r="V333" s="22">
        <v>57.9</v>
      </c>
      <c r="W333" s="89">
        <v>27.1</v>
      </c>
      <c r="X333" s="33">
        <v>50</v>
      </c>
      <c r="Y333" s="39">
        <v>0.6</v>
      </c>
      <c r="Z333" s="22"/>
      <c r="AA333" s="6"/>
      <c r="AB333" s="6"/>
      <c r="AC333" s="6"/>
      <c r="AD333" s="6"/>
      <c r="AE333" s="6"/>
      <c r="AF333" s="6"/>
      <c r="AG333" s="6"/>
      <c r="AH333" s="6"/>
      <c r="AI333" s="6"/>
    </row>
    <row r="334" spans="1:35" x14ac:dyDescent="0.3">
      <c r="A334" s="416">
        <v>329</v>
      </c>
      <c r="B334" s="48">
        <v>1590</v>
      </c>
      <c r="C334" s="42" t="s">
        <v>574</v>
      </c>
      <c r="D334" s="91">
        <v>2005</v>
      </c>
      <c r="E334" s="20">
        <v>10</v>
      </c>
      <c r="F334" s="290" t="s">
        <v>1459</v>
      </c>
      <c r="G334" s="21"/>
      <c r="H334" s="22" t="s">
        <v>1456</v>
      </c>
      <c r="I334" s="198"/>
      <c r="J334" s="20">
        <v>1</v>
      </c>
      <c r="K334" s="20"/>
      <c r="L334" s="141">
        <v>1</v>
      </c>
      <c r="M334" s="23" t="s">
        <v>1464</v>
      </c>
      <c r="N334" s="22"/>
      <c r="O334" s="22"/>
      <c r="P334" s="22">
        <v>46.9</v>
      </c>
      <c r="Q334" s="22">
        <v>23.1</v>
      </c>
      <c r="R334" s="33">
        <v>50</v>
      </c>
      <c r="S334" s="39" t="s">
        <v>58</v>
      </c>
      <c r="T334" s="22"/>
      <c r="U334" s="22"/>
      <c r="V334" s="22">
        <v>54.1</v>
      </c>
      <c r="W334" s="89">
        <v>22.6</v>
      </c>
      <c r="X334" s="33">
        <v>50</v>
      </c>
      <c r="Y334" s="39">
        <v>0.16</v>
      </c>
      <c r="Z334" s="22"/>
      <c r="AA334" s="6"/>
      <c r="AB334" s="6"/>
      <c r="AC334" s="6"/>
      <c r="AD334" s="6"/>
      <c r="AE334" s="6"/>
      <c r="AF334" s="6"/>
      <c r="AG334" s="6"/>
      <c r="AH334" s="6"/>
      <c r="AI334" s="6"/>
    </row>
    <row r="335" spans="1:35" x14ac:dyDescent="0.3">
      <c r="A335" s="416">
        <v>330</v>
      </c>
      <c r="B335" s="48">
        <v>1590</v>
      </c>
      <c r="C335" s="42" t="s">
        <v>574</v>
      </c>
      <c r="D335" s="91">
        <v>2005</v>
      </c>
      <c r="E335" s="20">
        <v>10</v>
      </c>
      <c r="F335" s="290" t="s">
        <v>1459</v>
      </c>
      <c r="G335" s="21"/>
      <c r="H335" s="22" t="s">
        <v>1457</v>
      </c>
      <c r="I335" s="198"/>
      <c r="J335" s="20">
        <v>1</v>
      </c>
      <c r="K335" s="20"/>
      <c r="L335" s="141">
        <v>1</v>
      </c>
      <c r="M335" s="23" t="s">
        <v>1464</v>
      </c>
      <c r="N335" s="22"/>
      <c r="O335" s="22"/>
      <c r="P335" s="22">
        <v>35.799999999999997</v>
      </c>
      <c r="Q335" s="22">
        <v>24.6</v>
      </c>
      <c r="R335" s="33">
        <v>50</v>
      </c>
      <c r="S335" s="39" t="s">
        <v>58</v>
      </c>
      <c r="T335" s="22"/>
      <c r="U335" s="22"/>
      <c r="V335" s="22">
        <v>32.799999999999997</v>
      </c>
      <c r="W335" s="89">
        <v>24.4</v>
      </c>
      <c r="X335" s="33">
        <v>50</v>
      </c>
      <c r="Y335" s="39">
        <v>0.56999999999999995</v>
      </c>
      <c r="Z335" s="22"/>
      <c r="AA335" s="6"/>
      <c r="AB335" s="6"/>
      <c r="AC335" s="6"/>
      <c r="AD335" s="6"/>
      <c r="AE335" s="6"/>
      <c r="AF335" s="6"/>
      <c r="AG335" s="6"/>
      <c r="AH335" s="6"/>
      <c r="AI335" s="6"/>
    </row>
    <row r="336" spans="1:35" x14ac:dyDescent="0.3">
      <c r="A336" s="416">
        <v>331</v>
      </c>
      <c r="B336" s="48">
        <v>1590</v>
      </c>
      <c r="C336" s="42" t="s">
        <v>574</v>
      </c>
      <c r="D336" s="91">
        <v>2005</v>
      </c>
      <c r="E336" s="20">
        <v>10</v>
      </c>
      <c r="F336" s="290" t="s">
        <v>1459</v>
      </c>
      <c r="G336" s="21"/>
      <c r="H336" s="22" t="s">
        <v>1458</v>
      </c>
      <c r="I336" s="198"/>
      <c r="J336" s="20">
        <v>1</v>
      </c>
      <c r="K336" s="20"/>
      <c r="L336" s="141"/>
      <c r="M336" s="23" t="s">
        <v>1464</v>
      </c>
      <c r="N336" s="22"/>
      <c r="O336" s="22"/>
      <c r="P336" s="22">
        <v>23.9</v>
      </c>
      <c r="Q336" s="22">
        <v>20.8</v>
      </c>
      <c r="R336" s="33">
        <v>50</v>
      </c>
      <c r="S336" s="39" t="s">
        <v>58</v>
      </c>
      <c r="T336" s="22"/>
      <c r="U336" s="22"/>
      <c r="V336" s="22">
        <v>22.8</v>
      </c>
      <c r="W336" s="89">
        <v>21.1</v>
      </c>
      <c r="X336" s="33">
        <v>50</v>
      </c>
      <c r="Y336" s="39">
        <v>0.81</v>
      </c>
      <c r="Z336" s="22"/>
      <c r="AA336" s="6"/>
      <c r="AB336" s="6"/>
      <c r="AC336" s="6"/>
      <c r="AD336" s="6"/>
      <c r="AE336" s="6"/>
      <c r="AF336" s="6"/>
      <c r="AG336" s="6"/>
      <c r="AH336" s="6"/>
      <c r="AI336" s="6"/>
    </row>
    <row r="337" spans="1:35" x14ac:dyDescent="0.3">
      <c r="A337" s="416">
        <v>332</v>
      </c>
      <c r="B337" s="48">
        <v>1590</v>
      </c>
      <c r="C337" s="42" t="s">
        <v>574</v>
      </c>
      <c r="D337" s="91">
        <v>2005</v>
      </c>
      <c r="E337" s="20">
        <v>10</v>
      </c>
      <c r="F337" s="21" t="s">
        <v>1740</v>
      </c>
      <c r="G337" s="21" t="s">
        <v>1445</v>
      </c>
      <c r="H337" s="22" t="s">
        <v>1455</v>
      </c>
      <c r="I337" s="198"/>
      <c r="J337" s="20">
        <v>2</v>
      </c>
      <c r="K337" s="20"/>
      <c r="L337" s="141">
        <v>1</v>
      </c>
      <c r="M337" s="23" t="s">
        <v>1464</v>
      </c>
      <c r="N337" s="22"/>
      <c r="O337" s="22"/>
      <c r="P337" s="22">
        <v>5.2</v>
      </c>
      <c r="Q337" s="22">
        <v>3.4</v>
      </c>
      <c r="R337" s="33">
        <v>50</v>
      </c>
      <c r="S337" s="39" t="s">
        <v>58</v>
      </c>
      <c r="T337" s="22"/>
      <c r="U337" s="22"/>
      <c r="V337" s="22">
        <v>5</v>
      </c>
      <c r="W337" s="89">
        <v>3.3</v>
      </c>
      <c r="X337" s="33">
        <v>50</v>
      </c>
      <c r="Y337" s="39">
        <v>0.84</v>
      </c>
      <c r="Z337" s="22"/>
      <c r="AA337" s="6"/>
      <c r="AB337" s="6"/>
      <c r="AC337" s="6"/>
      <c r="AD337" s="6"/>
      <c r="AE337" s="6"/>
      <c r="AF337" s="6"/>
      <c r="AG337" s="6"/>
      <c r="AH337" s="6"/>
      <c r="AI337" s="6"/>
    </row>
    <row r="338" spans="1:35" x14ac:dyDescent="0.3">
      <c r="A338" s="416">
        <v>333</v>
      </c>
      <c r="B338" s="48">
        <v>1590</v>
      </c>
      <c r="C338" s="42" t="s">
        <v>574</v>
      </c>
      <c r="D338" s="91">
        <v>2005</v>
      </c>
      <c r="E338" s="20">
        <v>10</v>
      </c>
      <c r="F338" s="21" t="s">
        <v>1460</v>
      </c>
      <c r="G338" s="21" t="s">
        <v>1445</v>
      </c>
      <c r="H338" s="21" t="s">
        <v>1456</v>
      </c>
      <c r="I338" s="198"/>
      <c r="J338" s="20">
        <v>2</v>
      </c>
      <c r="K338" s="20"/>
      <c r="L338" s="141">
        <v>1</v>
      </c>
      <c r="M338" s="23" t="s">
        <v>1464</v>
      </c>
      <c r="N338" s="22"/>
      <c r="O338" s="22"/>
      <c r="P338" s="22">
        <v>5.4</v>
      </c>
      <c r="Q338" s="22">
        <v>3.6</v>
      </c>
      <c r="R338" s="33">
        <v>50</v>
      </c>
      <c r="S338" s="39" t="s">
        <v>58</v>
      </c>
      <c r="T338" s="22"/>
      <c r="U338" s="22"/>
      <c r="V338" s="22">
        <v>5.0999999999999996</v>
      </c>
      <c r="W338" s="89">
        <v>3</v>
      </c>
      <c r="X338" s="33">
        <v>50</v>
      </c>
      <c r="Y338" s="39">
        <v>0.68</v>
      </c>
      <c r="Z338" s="22"/>
      <c r="AA338" s="6"/>
      <c r="AB338" s="6"/>
      <c r="AC338" s="6"/>
      <c r="AD338" s="6"/>
      <c r="AE338" s="6"/>
      <c r="AF338" s="6"/>
      <c r="AG338" s="6"/>
      <c r="AH338" s="6"/>
      <c r="AI338" s="6"/>
    </row>
    <row r="339" spans="1:35" x14ac:dyDescent="0.3">
      <c r="A339" s="416">
        <v>334</v>
      </c>
      <c r="B339" s="48">
        <v>1590</v>
      </c>
      <c r="C339" s="42" t="s">
        <v>574</v>
      </c>
      <c r="D339" s="91">
        <v>2005</v>
      </c>
      <c r="E339" s="20">
        <v>10</v>
      </c>
      <c r="F339" s="21" t="s">
        <v>1460</v>
      </c>
      <c r="G339" s="21" t="s">
        <v>1445</v>
      </c>
      <c r="H339" s="21" t="s">
        <v>1457</v>
      </c>
      <c r="I339" s="198"/>
      <c r="J339" s="20">
        <v>2</v>
      </c>
      <c r="K339" s="20"/>
      <c r="L339" s="141">
        <v>1</v>
      </c>
      <c r="M339" s="23" t="s">
        <v>1464</v>
      </c>
      <c r="N339" s="22"/>
      <c r="O339" s="22"/>
      <c r="P339" s="22">
        <v>0.9</v>
      </c>
      <c r="Q339" s="22">
        <v>1</v>
      </c>
      <c r="R339" s="33">
        <v>50</v>
      </c>
      <c r="S339" s="39" t="s">
        <v>58</v>
      </c>
      <c r="T339" s="22"/>
      <c r="U339" s="22"/>
      <c r="V339" s="22">
        <v>1.1000000000000001</v>
      </c>
      <c r="W339" s="89">
        <v>1.1000000000000001</v>
      </c>
      <c r="X339" s="33">
        <v>50</v>
      </c>
      <c r="Y339" s="39">
        <v>0.31</v>
      </c>
      <c r="Z339" s="22"/>
      <c r="AA339" s="6"/>
      <c r="AB339" s="6"/>
      <c r="AC339" s="6"/>
      <c r="AD339" s="6"/>
      <c r="AE339" s="6"/>
      <c r="AF339" s="6"/>
      <c r="AG339" s="6"/>
      <c r="AH339" s="6"/>
      <c r="AI339" s="6"/>
    </row>
    <row r="340" spans="1:35" x14ac:dyDescent="0.3">
      <c r="A340" s="416">
        <v>335</v>
      </c>
      <c r="B340" s="48">
        <v>1590</v>
      </c>
      <c r="C340" s="42" t="s">
        <v>574</v>
      </c>
      <c r="D340" s="91">
        <v>2005</v>
      </c>
      <c r="E340" s="20">
        <v>10</v>
      </c>
      <c r="F340" s="264" t="s">
        <v>1741</v>
      </c>
      <c r="G340" s="21" t="s">
        <v>1462</v>
      </c>
      <c r="H340" s="21" t="s">
        <v>1746</v>
      </c>
      <c r="I340" s="198" t="s">
        <v>1466</v>
      </c>
      <c r="J340" s="20">
        <v>2</v>
      </c>
      <c r="K340" s="20"/>
      <c r="L340" s="141">
        <v>1</v>
      </c>
      <c r="M340" s="23" t="s">
        <v>1464</v>
      </c>
      <c r="N340" s="22"/>
      <c r="O340" s="22"/>
      <c r="P340" s="22">
        <v>1.5</v>
      </c>
      <c r="Q340" s="22">
        <v>1.6</v>
      </c>
      <c r="R340" s="33">
        <v>50</v>
      </c>
      <c r="S340" s="39" t="s">
        <v>58</v>
      </c>
      <c r="T340" s="22"/>
      <c r="U340" s="22"/>
      <c r="V340" s="22">
        <v>1.4</v>
      </c>
      <c r="W340" s="89">
        <v>1.5</v>
      </c>
      <c r="X340" s="33">
        <v>50</v>
      </c>
      <c r="Y340" s="39">
        <v>0.83</v>
      </c>
      <c r="Z340" s="22"/>
      <c r="AA340" s="6"/>
      <c r="AB340" s="6"/>
      <c r="AC340" s="6"/>
      <c r="AD340" s="6"/>
      <c r="AE340" s="6"/>
      <c r="AF340" s="6"/>
      <c r="AG340" s="6"/>
      <c r="AH340" s="6"/>
      <c r="AI340" s="6"/>
    </row>
    <row r="341" spans="1:35" ht="17.25" thickBot="1" x14ac:dyDescent="0.35">
      <c r="A341" s="416">
        <v>336</v>
      </c>
      <c r="B341" s="257">
        <v>1590</v>
      </c>
      <c r="C341" s="27" t="s">
        <v>574</v>
      </c>
      <c r="D341" s="28">
        <v>2005</v>
      </c>
      <c r="E341" s="52">
        <v>10</v>
      </c>
      <c r="F341" s="282" t="s">
        <v>1461</v>
      </c>
      <c r="G341" s="29" t="s">
        <v>1462</v>
      </c>
      <c r="H341" s="29" t="s">
        <v>1458</v>
      </c>
      <c r="I341" s="172"/>
      <c r="J341" s="52">
        <v>2</v>
      </c>
      <c r="K341" s="52"/>
      <c r="L341" s="145">
        <v>1</v>
      </c>
      <c r="M341" s="36" t="s">
        <v>1464</v>
      </c>
      <c r="N341" s="29"/>
      <c r="O341" s="29"/>
      <c r="P341" s="29">
        <v>0.9</v>
      </c>
      <c r="Q341" s="29">
        <v>1</v>
      </c>
      <c r="R341" s="30">
        <v>50</v>
      </c>
      <c r="S341" s="37" t="s">
        <v>58</v>
      </c>
      <c r="T341" s="29"/>
      <c r="U341" s="29"/>
      <c r="V341" s="29">
        <v>0.7</v>
      </c>
      <c r="W341" s="299">
        <v>0.9</v>
      </c>
      <c r="X341" s="30">
        <v>50</v>
      </c>
      <c r="Y341" s="37">
        <v>0.44</v>
      </c>
      <c r="Z341" s="29"/>
      <c r="AA341" s="6"/>
      <c r="AB341" s="6"/>
      <c r="AC341" s="6"/>
      <c r="AD341" s="6"/>
      <c r="AE341" s="6"/>
      <c r="AF341" s="6"/>
      <c r="AG341" s="6"/>
      <c r="AH341" s="6"/>
      <c r="AI341" s="6"/>
    </row>
    <row r="342" spans="1:35" x14ac:dyDescent="0.3">
      <c r="A342" s="416">
        <v>337</v>
      </c>
      <c r="B342" s="48">
        <v>4557</v>
      </c>
      <c r="C342" s="42" t="s">
        <v>1722</v>
      </c>
      <c r="D342" s="91">
        <v>2004</v>
      </c>
      <c r="E342" s="20">
        <v>10</v>
      </c>
      <c r="F342" s="21" t="s">
        <v>1471</v>
      </c>
      <c r="G342" s="22"/>
      <c r="H342" s="22" t="s">
        <v>1468</v>
      </c>
      <c r="I342" s="25"/>
      <c r="J342" s="104">
        <v>1</v>
      </c>
      <c r="K342" s="104"/>
      <c r="L342" s="104">
        <v>1</v>
      </c>
      <c r="M342" s="123" t="s">
        <v>1472</v>
      </c>
      <c r="N342" s="22"/>
      <c r="O342" s="22"/>
      <c r="P342" s="22">
        <v>2.9</v>
      </c>
      <c r="Q342" s="22">
        <v>2.5</v>
      </c>
      <c r="R342" s="33">
        <v>23</v>
      </c>
      <c r="S342" s="39" t="s">
        <v>58</v>
      </c>
      <c r="T342" s="22"/>
      <c r="U342" s="22"/>
      <c r="V342" s="22">
        <v>3.6</v>
      </c>
      <c r="W342" s="22">
        <v>1.8</v>
      </c>
      <c r="X342" s="33">
        <v>22</v>
      </c>
      <c r="Y342" s="112">
        <v>0.28899999999999998</v>
      </c>
      <c r="Z342" s="22"/>
      <c r="AA342" s="6"/>
      <c r="AB342" s="6"/>
      <c r="AC342" s="6"/>
      <c r="AD342" s="6"/>
      <c r="AE342" s="6"/>
      <c r="AF342" s="6"/>
      <c r="AG342" s="6"/>
      <c r="AH342" s="6"/>
      <c r="AI342" s="6"/>
    </row>
    <row r="343" spans="1:35" x14ac:dyDescent="0.3">
      <c r="A343" s="416">
        <v>338</v>
      </c>
      <c r="B343" s="48">
        <v>4557</v>
      </c>
      <c r="C343" s="42" t="s">
        <v>1467</v>
      </c>
      <c r="D343" s="91">
        <v>2004</v>
      </c>
      <c r="E343" s="20">
        <v>10</v>
      </c>
      <c r="F343" s="21" t="s">
        <v>1471</v>
      </c>
      <c r="G343" s="22"/>
      <c r="H343" s="22" t="s">
        <v>1456</v>
      </c>
      <c r="I343" s="25"/>
      <c r="J343" s="104">
        <v>1</v>
      </c>
      <c r="K343" s="104"/>
      <c r="L343" s="104">
        <v>1</v>
      </c>
      <c r="M343" s="123" t="s">
        <v>1472</v>
      </c>
      <c r="N343" s="22"/>
      <c r="O343" s="22"/>
      <c r="P343" s="22">
        <v>4.5</v>
      </c>
      <c r="Q343" s="22">
        <v>2.6</v>
      </c>
      <c r="R343" s="33">
        <v>23</v>
      </c>
      <c r="S343" s="39" t="s">
        <v>58</v>
      </c>
      <c r="T343" s="22"/>
      <c r="U343" s="22"/>
      <c r="V343" s="22">
        <v>5.7</v>
      </c>
      <c r="W343" s="22">
        <v>2.5</v>
      </c>
      <c r="X343" s="33">
        <v>22</v>
      </c>
      <c r="Y343" s="112">
        <v>6.4000000000000001E-2</v>
      </c>
      <c r="Z343" s="22"/>
      <c r="AA343" s="6"/>
      <c r="AB343" s="6"/>
      <c r="AC343" s="6"/>
      <c r="AD343" s="6"/>
      <c r="AE343" s="6"/>
      <c r="AF343" s="6"/>
      <c r="AG343" s="6"/>
      <c r="AH343" s="6"/>
      <c r="AI343" s="6"/>
    </row>
    <row r="344" spans="1:35" x14ac:dyDescent="0.3">
      <c r="A344" s="416">
        <v>339</v>
      </c>
      <c r="B344" s="48">
        <v>4557</v>
      </c>
      <c r="C344" s="42" t="s">
        <v>1467</v>
      </c>
      <c r="D344" s="91">
        <v>2004</v>
      </c>
      <c r="E344" s="20">
        <v>10</v>
      </c>
      <c r="F344" s="21" t="s">
        <v>1471</v>
      </c>
      <c r="G344" s="22"/>
      <c r="H344" s="22" t="s">
        <v>1457</v>
      </c>
      <c r="I344" s="25"/>
      <c r="J344" s="104">
        <v>1</v>
      </c>
      <c r="K344" s="104"/>
      <c r="L344" s="104">
        <v>1</v>
      </c>
      <c r="M344" s="123" t="s">
        <v>1472</v>
      </c>
      <c r="N344" s="22"/>
      <c r="O344" s="22"/>
      <c r="P344" s="92">
        <v>4</v>
      </c>
      <c r="Q344" s="22">
        <v>2</v>
      </c>
      <c r="R344" s="33">
        <v>23</v>
      </c>
      <c r="S344" s="39" t="s">
        <v>58</v>
      </c>
      <c r="T344" s="22"/>
      <c r="U344" s="22"/>
      <c r="V344" s="22">
        <v>5.3</v>
      </c>
      <c r="W344" s="22">
        <v>2.2999999999999998</v>
      </c>
      <c r="X344" s="33">
        <v>22</v>
      </c>
      <c r="Y344" s="112" t="s">
        <v>1473</v>
      </c>
      <c r="Z344" s="22"/>
      <c r="AA344" s="6"/>
      <c r="AB344" s="6"/>
      <c r="AC344" s="6"/>
      <c r="AD344" s="6"/>
      <c r="AE344" s="6"/>
      <c r="AF344" s="6"/>
      <c r="AG344" s="6"/>
      <c r="AH344" s="6"/>
      <c r="AI344" s="6"/>
    </row>
    <row r="345" spans="1:35" x14ac:dyDescent="0.3">
      <c r="A345" s="416">
        <v>340</v>
      </c>
      <c r="B345" s="48">
        <v>4557</v>
      </c>
      <c r="C345" s="42" t="s">
        <v>1467</v>
      </c>
      <c r="D345" s="91">
        <v>2004</v>
      </c>
      <c r="E345" s="102">
        <v>10</v>
      </c>
      <c r="F345" s="21" t="s">
        <v>1471</v>
      </c>
      <c r="G345" s="103"/>
      <c r="H345" s="103" t="s">
        <v>1458</v>
      </c>
      <c r="I345" s="25"/>
      <c r="J345" s="104">
        <v>1</v>
      </c>
      <c r="K345" s="104"/>
      <c r="L345" s="104"/>
      <c r="M345" s="123" t="s">
        <v>1472</v>
      </c>
      <c r="N345" s="22"/>
      <c r="O345" s="22"/>
      <c r="P345" s="22">
        <v>3.1</v>
      </c>
      <c r="Q345" s="22">
        <v>2.4</v>
      </c>
      <c r="R345" s="33">
        <v>23</v>
      </c>
      <c r="S345" s="39" t="s">
        <v>58</v>
      </c>
      <c r="T345" s="22"/>
      <c r="U345" s="22"/>
      <c r="V345" s="22">
        <v>4.9000000000000004</v>
      </c>
      <c r="W345" s="22">
        <v>2.1</v>
      </c>
      <c r="X345" s="33">
        <v>22</v>
      </c>
      <c r="Y345" s="112" t="s">
        <v>1474</v>
      </c>
      <c r="Z345" s="22"/>
      <c r="AA345" s="6"/>
      <c r="AB345" s="6"/>
      <c r="AC345" s="6"/>
      <c r="AD345" s="6"/>
      <c r="AE345" s="6"/>
      <c r="AF345" s="6"/>
      <c r="AG345" s="6"/>
      <c r="AH345" s="6"/>
      <c r="AI345" s="6"/>
    </row>
    <row r="346" spans="1:35" x14ac:dyDescent="0.3">
      <c r="A346" s="416">
        <v>341</v>
      </c>
      <c r="B346" s="48">
        <v>4557</v>
      </c>
      <c r="C346" s="42" t="s">
        <v>1467</v>
      </c>
      <c r="D346" s="91">
        <v>2004</v>
      </c>
      <c r="E346" s="20">
        <v>10</v>
      </c>
      <c r="F346" s="21" t="s">
        <v>1471</v>
      </c>
      <c r="G346" s="22"/>
      <c r="H346" s="22" t="s">
        <v>1469</v>
      </c>
      <c r="I346" s="25"/>
      <c r="J346" s="104">
        <v>1</v>
      </c>
      <c r="K346" s="104"/>
      <c r="L346" s="104"/>
      <c r="M346" s="123" t="s">
        <v>1472</v>
      </c>
      <c r="N346" s="22"/>
      <c r="O346" s="22"/>
      <c r="P346" s="22">
        <v>2.9</v>
      </c>
      <c r="Q346" s="22">
        <v>2.5</v>
      </c>
      <c r="R346" s="33">
        <v>23</v>
      </c>
      <c r="S346" s="39" t="s">
        <v>58</v>
      </c>
      <c r="T346" s="22"/>
      <c r="U346" s="22"/>
      <c r="V346" s="22">
        <v>4.5</v>
      </c>
      <c r="W346" s="22">
        <v>1.9</v>
      </c>
      <c r="X346" s="33">
        <v>22</v>
      </c>
      <c r="Y346" s="112" t="s">
        <v>1475</v>
      </c>
      <c r="Z346" s="22"/>
      <c r="AA346" s="6"/>
      <c r="AB346" s="6"/>
      <c r="AC346" s="6"/>
      <c r="AD346" s="6"/>
      <c r="AE346" s="6"/>
      <c r="AF346" s="6"/>
      <c r="AG346" s="6"/>
      <c r="AH346" s="6"/>
      <c r="AI346" s="6"/>
    </row>
    <row r="347" spans="1:35" x14ac:dyDescent="0.3">
      <c r="A347" s="416">
        <v>342</v>
      </c>
      <c r="B347" s="48">
        <v>4557</v>
      </c>
      <c r="C347" s="42" t="s">
        <v>1467</v>
      </c>
      <c r="D347" s="91">
        <v>2004</v>
      </c>
      <c r="E347" s="20">
        <v>10</v>
      </c>
      <c r="F347" s="21" t="s">
        <v>1480</v>
      </c>
      <c r="G347" s="22"/>
      <c r="H347" s="22" t="s">
        <v>1470</v>
      </c>
      <c r="I347" s="25"/>
      <c r="J347" s="104">
        <v>1</v>
      </c>
      <c r="K347" s="104"/>
      <c r="L347" s="104"/>
      <c r="M347" s="123" t="s">
        <v>1472</v>
      </c>
      <c r="N347" s="22"/>
      <c r="O347" s="22"/>
      <c r="P347" s="92">
        <v>2</v>
      </c>
      <c r="Q347" s="22">
        <v>2.2999999999999998</v>
      </c>
      <c r="R347" s="33">
        <v>23</v>
      </c>
      <c r="S347" s="39" t="s">
        <v>58</v>
      </c>
      <c r="T347" s="22"/>
      <c r="U347" s="22"/>
      <c r="V347" s="22">
        <v>4.4000000000000004</v>
      </c>
      <c r="W347" s="22">
        <v>2.2000000000000002</v>
      </c>
      <c r="X347" s="33">
        <v>22</v>
      </c>
      <c r="Y347" s="112">
        <v>1E-3</v>
      </c>
      <c r="Z347" s="22"/>
      <c r="AA347" s="6"/>
      <c r="AB347" s="6"/>
      <c r="AC347" s="6"/>
      <c r="AD347" s="6"/>
      <c r="AE347" s="6"/>
      <c r="AF347" s="6"/>
      <c r="AG347" s="6"/>
      <c r="AH347" s="6"/>
      <c r="AI347" s="6"/>
    </row>
    <row r="348" spans="1:35" x14ac:dyDescent="0.3">
      <c r="A348" s="416">
        <v>343</v>
      </c>
      <c r="B348" s="48">
        <v>4557</v>
      </c>
      <c r="C348" s="42" t="s">
        <v>1467</v>
      </c>
      <c r="D348" s="91">
        <v>2004</v>
      </c>
      <c r="E348" s="20">
        <v>10</v>
      </c>
      <c r="F348" s="290" t="s">
        <v>1743</v>
      </c>
      <c r="G348" s="22" t="s">
        <v>1445</v>
      </c>
      <c r="H348" s="22" t="s">
        <v>1477</v>
      </c>
      <c r="I348" s="25"/>
      <c r="J348" s="104">
        <v>2</v>
      </c>
      <c r="K348" s="104"/>
      <c r="L348" s="104">
        <v>1</v>
      </c>
      <c r="M348" s="123" t="s">
        <v>1472</v>
      </c>
      <c r="N348" s="22"/>
      <c r="O348" s="22"/>
      <c r="P348" s="22">
        <v>2.9</v>
      </c>
      <c r="Q348" s="22">
        <v>3.3</v>
      </c>
      <c r="R348" s="33"/>
      <c r="S348" s="39" t="s">
        <v>58</v>
      </c>
      <c r="T348" s="22"/>
      <c r="U348" s="22"/>
      <c r="V348" s="22">
        <v>3.7</v>
      </c>
      <c r="W348" s="22">
        <v>5.5</v>
      </c>
      <c r="X348" s="33">
        <v>22</v>
      </c>
      <c r="Y348" s="112">
        <v>0.58899999999999997</v>
      </c>
      <c r="Z348" s="22"/>
      <c r="AA348" s="6"/>
      <c r="AB348" s="6"/>
      <c r="AC348" s="6"/>
      <c r="AD348" s="6"/>
      <c r="AE348" s="6"/>
      <c r="AF348" s="6"/>
      <c r="AG348" s="6"/>
      <c r="AH348" s="6"/>
      <c r="AI348" s="6"/>
    </row>
    <row r="349" spans="1:35" x14ac:dyDescent="0.3">
      <c r="A349" s="416">
        <v>344</v>
      </c>
      <c r="B349" s="48">
        <v>4557</v>
      </c>
      <c r="C349" s="42" t="s">
        <v>1467</v>
      </c>
      <c r="D349" s="91">
        <v>2004</v>
      </c>
      <c r="E349" s="20">
        <v>10</v>
      </c>
      <c r="F349" s="290" t="s">
        <v>1476</v>
      </c>
      <c r="G349" s="22" t="s">
        <v>1445</v>
      </c>
      <c r="H349" s="22" t="s">
        <v>1456</v>
      </c>
      <c r="I349" s="25"/>
      <c r="J349" s="85">
        <v>2</v>
      </c>
      <c r="K349" s="85"/>
      <c r="L349" s="85">
        <v>1</v>
      </c>
      <c r="M349" s="123" t="s">
        <v>1472</v>
      </c>
      <c r="N349" s="22"/>
      <c r="O349" s="22"/>
      <c r="P349" s="22">
        <v>4.7</v>
      </c>
      <c r="Q349" s="22">
        <v>4.0999999999999996</v>
      </c>
      <c r="R349" s="33"/>
      <c r="S349" s="39" t="s">
        <v>58</v>
      </c>
      <c r="T349" s="22"/>
      <c r="U349" s="22"/>
      <c r="V349" s="22">
        <v>4.8</v>
      </c>
      <c r="W349" s="22">
        <v>3.7</v>
      </c>
      <c r="X349" s="33">
        <v>22</v>
      </c>
      <c r="Y349" s="112">
        <v>0.94099999999999995</v>
      </c>
      <c r="Z349" s="22"/>
      <c r="AA349" s="6"/>
      <c r="AB349" s="6"/>
      <c r="AC349" s="6"/>
      <c r="AD349" s="6"/>
      <c r="AE349" s="6"/>
      <c r="AF349" s="6"/>
      <c r="AG349" s="6"/>
      <c r="AH349" s="6"/>
      <c r="AI349" s="6"/>
    </row>
    <row r="350" spans="1:35" x14ac:dyDescent="0.3">
      <c r="A350" s="416">
        <v>345</v>
      </c>
      <c r="B350" s="48">
        <v>4557</v>
      </c>
      <c r="C350" s="42" t="s">
        <v>1467</v>
      </c>
      <c r="D350" s="91">
        <v>2004</v>
      </c>
      <c r="E350" s="20">
        <v>10</v>
      </c>
      <c r="F350" s="290" t="s">
        <v>1476</v>
      </c>
      <c r="G350" s="22" t="s">
        <v>1445</v>
      </c>
      <c r="H350" s="22" t="s">
        <v>1457</v>
      </c>
      <c r="I350" s="22"/>
      <c r="J350" s="85">
        <v>2</v>
      </c>
      <c r="K350" s="85"/>
      <c r="L350" s="85">
        <v>1</v>
      </c>
      <c r="M350" s="123" t="s">
        <v>1472</v>
      </c>
      <c r="N350" s="22"/>
      <c r="O350" s="22"/>
      <c r="P350" s="22">
        <v>4.9000000000000004</v>
      </c>
      <c r="Q350" s="22">
        <v>4</v>
      </c>
      <c r="R350" s="33"/>
      <c r="S350" s="39" t="s">
        <v>58</v>
      </c>
      <c r="T350" s="22"/>
      <c r="U350" s="22"/>
      <c r="V350" s="22">
        <v>3.2</v>
      </c>
      <c r="W350" s="22">
        <v>3.6</v>
      </c>
      <c r="X350" s="33">
        <v>22</v>
      </c>
      <c r="Y350" s="112">
        <v>0.19900000000000001</v>
      </c>
      <c r="Z350" s="22"/>
      <c r="AA350" s="6"/>
      <c r="AB350" s="6"/>
      <c r="AC350" s="6"/>
      <c r="AD350" s="6"/>
      <c r="AE350" s="6"/>
      <c r="AF350" s="6"/>
      <c r="AG350" s="6"/>
      <c r="AH350" s="6"/>
      <c r="AI350" s="6"/>
    </row>
    <row r="351" spans="1:35" x14ac:dyDescent="0.3">
      <c r="A351" s="416">
        <v>346</v>
      </c>
      <c r="B351" s="48">
        <v>4557</v>
      </c>
      <c r="C351" s="42" t="s">
        <v>1467</v>
      </c>
      <c r="D351" s="91">
        <v>2004</v>
      </c>
      <c r="E351" s="20">
        <v>10</v>
      </c>
      <c r="F351" s="290" t="s">
        <v>1476</v>
      </c>
      <c r="G351" s="22" t="s">
        <v>1445</v>
      </c>
      <c r="H351" s="22" t="s">
        <v>1458</v>
      </c>
      <c r="I351" s="22"/>
      <c r="J351" s="85">
        <v>2</v>
      </c>
      <c r="K351" s="85"/>
      <c r="L351" s="85"/>
      <c r="M351" s="123" t="s">
        <v>1472</v>
      </c>
      <c r="N351" s="22"/>
      <c r="O351" s="22"/>
      <c r="P351" s="22">
        <v>3.9</v>
      </c>
      <c r="Q351" s="22">
        <v>3.4</v>
      </c>
      <c r="R351" s="33"/>
      <c r="S351" s="39" t="s">
        <v>58</v>
      </c>
      <c r="T351" s="22"/>
      <c r="U351" s="22"/>
      <c r="V351" s="22">
        <v>2.2000000000000002</v>
      </c>
      <c r="W351" s="22">
        <v>3</v>
      </c>
      <c r="X351" s="33">
        <v>22</v>
      </c>
      <c r="Y351" s="112">
        <v>0.13</v>
      </c>
      <c r="Z351" s="22"/>
      <c r="AA351" s="6"/>
      <c r="AB351" s="6"/>
      <c r="AC351" s="6"/>
      <c r="AD351" s="6"/>
      <c r="AE351" s="6"/>
      <c r="AF351" s="6"/>
      <c r="AG351" s="6"/>
      <c r="AH351" s="6"/>
      <c r="AI351" s="6"/>
    </row>
    <row r="352" spans="1:35" x14ac:dyDescent="0.3">
      <c r="A352" s="416">
        <v>347</v>
      </c>
      <c r="B352" s="48">
        <v>4557</v>
      </c>
      <c r="C352" s="42" t="s">
        <v>1467</v>
      </c>
      <c r="D352" s="91">
        <v>2004</v>
      </c>
      <c r="E352" s="20">
        <v>10</v>
      </c>
      <c r="F352" s="290" t="s">
        <v>1476</v>
      </c>
      <c r="G352" s="22" t="s">
        <v>1445</v>
      </c>
      <c r="H352" s="22" t="s">
        <v>1469</v>
      </c>
      <c r="I352" s="25"/>
      <c r="J352" s="85">
        <v>2</v>
      </c>
      <c r="K352" s="85"/>
      <c r="L352" s="85"/>
      <c r="M352" s="123" t="s">
        <v>1472</v>
      </c>
      <c r="N352" s="22"/>
      <c r="O352" s="22"/>
      <c r="P352" s="22">
        <v>2.6</v>
      </c>
      <c r="Q352" s="22">
        <v>3.1</v>
      </c>
      <c r="R352" s="33"/>
      <c r="S352" s="39" t="s">
        <v>58</v>
      </c>
      <c r="T352" s="22"/>
      <c r="U352" s="22"/>
      <c r="V352" s="22">
        <v>2.1</v>
      </c>
      <c r="W352" s="22">
        <v>2.8</v>
      </c>
      <c r="X352" s="33">
        <v>22</v>
      </c>
      <c r="Y352" s="112">
        <v>0.623</v>
      </c>
      <c r="Z352" s="22"/>
      <c r="AA352" s="6"/>
      <c r="AB352" s="6"/>
      <c r="AC352" s="6"/>
      <c r="AD352" s="6"/>
      <c r="AE352" s="6"/>
      <c r="AF352" s="6"/>
      <c r="AG352" s="6"/>
      <c r="AH352" s="6"/>
      <c r="AI352" s="6"/>
    </row>
    <row r="353" spans="1:35" ht="17.25" thickBot="1" x14ac:dyDescent="0.35">
      <c r="A353" s="416">
        <v>348</v>
      </c>
      <c r="B353" s="257">
        <v>4557</v>
      </c>
      <c r="C353" s="27" t="s">
        <v>1467</v>
      </c>
      <c r="D353" s="28">
        <v>2004</v>
      </c>
      <c r="E353" s="52">
        <v>10</v>
      </c>
      <c r="F353" s="282" t="s">
        <v>1476</v>
      </c>
      <c r="G353" s="29" t="s">
        <v>1445</v>
      </c>
      <c r="H353" s="29" t="s">
        <v>1470</v>
      </c>
      <c r="I353" s="29"/>
      <c r="J353" s="35">
        <v>2</v>
      </c>
      <c r="K353" s="35"/>
      <c r="L353" s="35"/>
      <c r="M353" s="158" t="s">
        <v>1472</v>
      </c>
      <c r="N353" s="29"/>
      <c r="O353" s="29"/>
      <c r="P353" s="29">
        <v>1.8</v>
      </c>
      <c r="Q353" s="29">
        <v>2.9</v>
      </c>
      <c r="R353" s="30"/>
      <c r="S353" s="37" t="s">
        <v>58</v>
      </c>
      <c r="T353" s="29"/>
      <c r="U353" s="29"/>
      <c r="V353" s="29">
        <v>1.8</v>
      </c>
      <c r="W353" s="29">
        <v>2.7</v>
      </c>
      <c r="X353" s="30">
        <v>22</v>
      </c>
      <c r="Y353" s="328">
        <v>0.999</v>
      </c>
      <c r="Z353" s="29"/>
      <c r="AA353" s="6"/>
      <c r="AB353" s="6"/>
      <c r="AC353" s="6"/>
      <c r="AD353" s="6"/>
      <c r="AE353" s="6"/>
      <c r="AF353" s="6"/>
      <c r="AG353" s="6"/>
      <c r="AH353" s="6"/>
      <c r="AI353" s="6"/>
    </row>
    <row r="354" spans="1:35" x14ac:dyDescent="0.3">
      <c r="A354" s="416">
        <v>349</v>
      </c>
      <c r="B354" s="48">
        <v>3057</v>
      </c>
      <c r="C354" s="42" t="s">
        <v>575</v>
      </c>
      <c r="D354" s="91">
        <v>2004</v>
      </c>
      <c r="E354" s="20">
        <v>10</v>
      </c>
      <c r="F354" s="22" t="s">
        <v>1481</v>
      </c>
      <c r="G354" s="22"/>
      <c r="H354" s="22"/>
      <c r="I354" s="198"/>
      <c r="J354" s="20">
        <v>1</v>
      </c>
      <c r="K354" s="128"/>
      <c r="L354" s="85">
        <v>1</v>
      </c>
      <c r="M354" s="123" t="s">
        <v>19</v>
      </c>
      <c r="N354" s="22"/>
      <c r="O354" s="22"/>
      <c r="P354" s="22" t="s">
        <v>1487</v>
      </c>
      <c r="Q354" s="22" t="s">
        <v>1487</v>
      </c>
      <c r="R354" s="33">
        <v>23</v>
      </c>
      <c r="S354" s="39" t="s">
        <v>1452</v>
      </c>
      <c r="T354" s="22"/>
      <c r="U354" s="22"/>
      <c r="V354" s="22" t="s">
        <v>1487</v>
      </c>
      <c r="W354" s="22" t="s">
        <v>1487</v>
      </c>
      <c r="X354" s="33">
        <v>24</v>
      </c>
      <c r="Y354" s="39" t="s">
        <v>1484</v>
      </c>
      <c r="Z354" s="22"/>
      <c r="AA354" s="6"/>
      <c r="AB354" s="6"/>
      <c r="AC354" s="6"/>
      <c r="AD354" s="6"/>
      <c r="AE354" s="6"/>
      <c r="AF354" s="6"/>
      <c r="AG354" s="6"/>
      <c r="AH354" s="6"/>
      <c r="AI354" s="6"/>
    </row>
    <row r="355" spans="1:35" x14ac:dyDescent="0.3">
      <c r="A355" s="416">
        <v>350</v>
      </c>
      <c r="B355" s="48">
        <v>3057</v>
      </c>
      <c r="C355" s="42" t="s">
        <v>575</v>
      </c>
      <c r="D355" s="91">
        <v>2004</v>
      </c>
      <c r="E355" s="20">
        <v>10</v>
      </c>
      <c r="F355" s="22" t="s">
        <v>1482</v>
      </c>
      <c r="G355" s="22"/>
      <c r="H355" s="22"/>
      <c r="I355" s="198"/>
      <c r="J355" s="20">
        <v>1</v>
      </c>
      <c r="K355" s="128"/>
      <c r="L355" s="85">
        <v>1</v>
      </c>
      <c r="M355" s="123" t="s">
        <v>19</v>
      </c>
      <c r="N355" s="22"/>
      <c r="O355" s="22"/>
      <c r="P355" s="22" t="s">
        <v>1487</v>
      </c>
      <c r="Q355" s="22" t="s">
        <v>1487</v>
      </c>
      <c r="R355" s="33">
        <v>23</v>
      </c>
      <c r="S355" s="39" t="s">
        <v>59</v>
      </c>
      <c r="T355" s="22"/>
      <c r="U355" s="22"/>
      <c r="V355" s="22" t="s">
        <v>1487</v>
      </c>
      <c r="W355" s="22" t="s">
        <v>1487</v>
      </c>
      <c r="X355" s="33">
        <v>24</v>
      </c>
      <c r="Y355" s="39" t="s">
        <v>1485</v>
      </c>
      <c r="Z355" s="22" t="s">
        <v>1486</v>
      </c>
      <c r="AA355" s="6"/>
      <c r="AB355" s="6"/>
      <c r="AC355" s="6"/>
      <c r="AD355" s="6"/>
      <c r="AE355" s="6"/>
      <c r="AF355" s="6"/>
      <c r="AG355" s="6"/>
      <c r="AH355" s="6"/>
      <c r="AI355" s="6"/>
    </row>
    <row r="356" spans="1:35" x14ac:dyDescent="0.3">
      <c r="A356" s="416">
        <v>351</v>
      </c>
      <c r="B356" s="48">
        <v>3057</v>
      </c>
      <c r="C356" s="42" t="s">
        <v>575</v>
      </c>
      <c r="D356" s="91">
        <v>2004</v>
      </c>
      <c r="E356" s="20">
        <v>10</v>
      </c>
      <c r="F356" s="290" t="s">
        <v>1483</v>
      </c>
      <c r="G356" s="21"/>
      <c r="H356" s="22"/>
      <c r="I356" s="198"/>
      <c r="J356" s="20">
        <v>2</v>
      </c>
      <c r="K356" s="128"/>
      <c r="L356" s="85">
        <v>1</v>
      </c>
      <c r="M356" s="123" t="s">
        <v>19</v>
      </c>
      <c r="N356" s="22"/>
      <c r="O356" s="22"/>
      <c r="P356" s="22" t="s">
        <v>1487</v>
      </c>
      <c r="Q356" s="22" t="s">
        <v>1487</v>
      </c>
      <c r="R356" s="33">
        <v>23</v>
      </c>
      <c r="S356" s="39" t="s">
        <v>59</v>
      </c>
      <c r="T356" s="22"/>
      <c r="U356" s="22"/>
      <c r="V356" s="22" t="s">
        <v>1487</v>
      </c>
      <c r="W356" s="22" t="s">
        <v>1487</v>
      </c>
      <c r="X356" s="33">
        <v>24</v>
      </c>
      <c r="Y356" s="39">
        <v>0.03</v>
      </c>
      <c r="Z356" s="22" t="s">
        <v>782</v>
      </c>
      <c r="AA356" s="6"/>
      <c r="AB356" s="6"/>
      <c r="AC356" s="6"/>
      <c r="AD356" s="6"/>
      <c r="AE356" s="6"/>
      <c r="AF356" s="6"/>
      <c r="AG356" s="6"/>
      <c r="AH356" s="6"/>
      <c r="AI356" s="6"/>
    </row>
    <row r="357" spans="1:35" ht="17.25" thickBot="1" x14ac:dyDescent="0.35">
      <c r="A357" s="416">
        <v>352</v>
      </c>
      <c r="B357" s="257">
        <v>3057</v>
      </c>
      <c r="C357" s="27" t="s">
        <v>575</v>
      </c>
      <c r="D357" s="28">
        <v>2004</v>
      </c>
      <c r="E357" s="52">
        <v>10</v>
      </c>
      <c r="F357" s="29" t="s">
        <v>1488</v>
      </c>
      <c r="G357" s="29" t="s">
        <v>1606</v>
      </c>
      <c r="H357" s="29"/>
      <c r="I357" s="172"/>
      <c r="J357" s="52">
        <v>1</v>
      </c>
      <c r="K357" s="131"/>
      <c r="L357" s="35">
        <v>0</v>
      </c>
      <c r="M357" s="158" t="s">
        <v>19</v>
      </c>
      <c r="N357" s="29">
        <v>2</v>
      </c>
      <c r="O357" s="29">
        <v>23</v>
      </c>
      <c r="P357" s="29"/>
      <c r="Q357" s="29"/>
      <c r="R357" s="30"/>
      <c r="S357" s="37" t="s">
        <v>59</v>
      </c>
      <c r="T357" s="29">
        <v>9</v>
      </c>
      <c r="U357" s="29">
        <v>24</v>
      </c>
      <c r="V357" s="29"/>
      <c r="W357" s="29"/>
      <c r="X357" s="30"/>
      <c r="Y357" s="37">
        <v>0.02</v>
      </c>
      <c r="Z357" s="29" t="s">
        <v>1486</v>
      </c>
      <c r="AA357" s="6"/>
      <c r="AB357" s="6"/>
      <c r="AC357" s="6"/>
      <c r="AD357" s="6"/>
      <c r="AE357" s="6"/>
      <c r="AF357" s="6"/>
      <c r="AG357" s="6"/>
      <c r="AH357" s="6"/>
      <c r="AI357" s="6"/>
    </row>
    <row r="358" spans="1:35" x14ac:dyDescent="0.3">
      <c r="A358" s="416">
        <v>353</v>
      </c>
      <c r="B358" s="15">
        <v>748</v>
      </c>
      <c r="C358" s="174" t="s">
        <v>576</v>
      </c>
      <c r="D358" s="175">
        <v>2004</v>
      </c>
      <c r="E358" s="82">
        <v>10</v>
      </c>
      <c r="F358" s="381" t="s">
        <v>1607</v>
      </c>
      <c r="G358" s="16" t="s">
        <v>107</v>
      </c>
      <c r="H358" s="16" t="s">
        <v>1456</v>
      </c>
      <c r="I358" s="382" t="s">
        <v>1608</v>
      </c>
      <c r="J358" s="31">
        <v>1</v>
      </c>
      <c r="K358" s="31"/>
      <c r="L358" s="31">
        <v>1</v>
      </c>
      <c r="M358" s="343" t="s">
        <v>441</v>
      </c>
      <c r="N358" s="16"/>
      <c r="O358" s="16"/>
      <c r="P358" s="379">
        <v>5</v>
      </c>
      <c r="Q358" s="16">
        <v>2.2599999999999998</v>
      </c>
      <c r="R358" s="18">
        <v>35</v>
      </c>
      <c r="S358" s="136" t="s">
        <v>58</v>
      </c>
      <c r="T358" s="16"/>
      <c r="U358" s="16"/>
      <c r="V358" s="16">
        <v>6.74</v>
      </c>
      <c r="W358" s="16">
        <v>2.23</v>
      </c>
      <c r="X358" s="18">
        <v>37</v>
      </c>
      <c r="Y358" s="136" t="s">
        <v>780</v>
      </c>
      <c r="Z358" s="16" t="s">
        <v>1453</v>
      </c>
      <c r="AA358" s="6"/>
      <c r="AB358" s="6"/>
      <c r="AC358" s="6"/>
      <c r="AD358" s="6"/>
      <c r="AE358" s="6"/>
      <c r="AF358" s="6"/>
      <c r="AG358" s="6"/>
      <c r="AH358" s="6"/>
      <c r="AI358" s="6"/>
    </row>
    <row r="359" spans="1:35" x14ac:dyDescent="0.3">
      <c r="A359" s="416">
        <v>354</v>
      </c>
      <c r="B359" s="417">
        <v>748</v>
      </c>
      <c r="C359" s="134" t="s">
        <v>576</v>
      </c>
      <c r="D359" s="84">
        <v>2004</v>
      </c>
      <c r="E359" s="126">
        <v>10</v>
      </c>
      <c r="F359" s="376" t="s">
        <v>1607</v>
      </c>
      <c r="G359" s="21" t="s">
        <v>107</v>
      </c>
      <c r="H359" s="21" t="s">
        <v>1457</v>
      </c>
      <c r="I359" s="405"/>
      <c r="J359" s="168">
        <v>1</v>
      </c>
      <c r="K359" s="168"/>
      <c r="L359" s="168">
        <v>1</v>
      </c>
      <c r="M359" s="57" t="s">
        <v>441</v>
      </c>
      <c r="N359" s="405"/>
      <c r="O359" s="405"/>
      <c r="P359" s="405" t="s">
        <v>665</v>
      </c>
      <c r="Q359" s="405" t="s">
        <v>665</v>
      </c>
      <c r="R359" s="24">
        <v>35</v>
      </c>
      <c r="S359" s="26" t="s">
        <v>58</v>
      </c>
      <c r="T359" s="405"/>
      <c r="U359" s="405"/>
      <c r="V359" s="405" t="s">
        <v>665</v>
      </c>
      <c r="W359" s="405" t="s">
        <v>665</v>
      </c>
      <c r="X359" s="24">
        <v>37</v>
      </c>
      <c r="Y359" s="155" t="s">
        <v>660</v>
      </c>
      <c r="Z359" s="21"/>
      <c r="AA359" s="19"/>
      <c r="AB359" s="19"/>
      <c r="AC359" s="19"/>
      <c r="AD359" s="19"/>
      <c r="AE359" s="19"/>
      <c r="AF359" s="19"/>
      <c r="AG359" s="19"/>
      <c r="AH359" s="19"/>
      <c r="AI359" s="19"/>
    </row>
    <row r="360" spans="1:35" x14ac:dyDescent="0.3">
      <c r="A360" s="416">
        <v>355</v>
      </c>
      <c r="B360" s="417">
        <v>748</v>
      </c>
      <c r="C360" s="134" t="s">
        <v>576</v>
      </c>
      <c r="D360" s="84">
        <v>2004</v>
      </c>
      <c r="E360" s="126">
        <v>10</v>
      </c>
      <c r="F360" s="376" t="s">
        <v>1607</v>
      </c>
      <c r="G360" s="21" t="s">
        <v>107</v>
      </c>
      <c r="H360" s="405" t="s">
        <v>1458</v>
      </c>
      <c r="I360" s="405"/>
      <c r="J360" s="168">
        <v>1</v>
      </c>
      <c r="K360" s="168"/>
      <c r="L360" s="168">
        <v>0</v>
      </c>
      <c r="M360" s="57" t="s">
        <v>441</v>
      </c>
      <c r="N360" s="405"/>
      <c r="O360" s="405"/>
      <c r="P360" s="405" t="s">
        <v>665</v>
      </c>
      <c r="Q360" s="405" t="s">
        <v>665</v>
      </c>
      <c r="R360" s="24">
        <v>35</v>
      </c>
      <c r="S360" s="26" t="s">
        <v>58</v>
      </c>
      <c r="T360" s="405"/>
      <c r="U360" s="405"/>
      <c r="V360" s="405" t="s">
        <v>665</v>
      </c>
      <c r="W360" s="405" t="s">
        <v>665</v>
      </c>
      <c r="X360" s="24">
        <v>37</v>
      </c>
      <c r="Y360" s="155" t="s">
        <v>660</v>
      </c>
      <c r="Z360" s="21"/>
      <c r="AA360" s="19"/>
      <c r="AB360" s="19"/>
      <c r="AC360" s="19"/>
      <c r="AD360" s="19"/>
      <c r="AE360" s="19"/>
      <c r="AF360" s="19"/>
      <c r="AG360" s="19"/>
      <c r="AH360" s="19"/>
      <c r="AI360" s="19"/>
    </row>
    <row r="361" spans="1:35" x14ac:dyDescent="0.3">
      <c r="A361" s="416">
        <v>356</v>
      </c>
      <c r="B361" s="417">
        <v>748</v>
      </c>
      <c r="C361" s="134" t="s">
        <v>576</v>
      </c>
      <c r="D361" s="84">
        <v>2004</v>
      </c>
      <c r="E361" s="126">
        <v>10</v>
      </c>
      <c r="F361" s="376" t="s">
        <v>1607</v>
      </c>
      <c r="G361" s="21" t="s">
        <v>107</v>
      </c>
      <c r="H361" s="21" t="s">
        <v>1469</v>
      </c>
      <c r="I361" s="405"/>
      <c r="J361" s="168">
        <v>1</v>
      </c>
      <c r="K361" s="168"/>
      <c r="L361" s="168">
        <v>0</v>
      </c>
      <c r="M361" s="57" t="s">
        <v>441</v>
      </c>
      <c r="N361" s="405"/>
      <c r="O361" s="405"/>
      <c r="P361" s="405" t="s">
        <v>665</v>
      </c>
      <c r="Q361" s="405" t="s">
        <v>665</v>
      </c>
      <c r="R361" s="24">
        <v>35</v>
      </c>
      <c r="S361" s="26" t="s">
        <v>58</v>
      </c>
      <c r="T361" s="405"/>
      <c r="U361" s="405"/>
      <c r="V361" s="405" t="s">
        <v>665</v>
      </c>
      <c r="W361" s="405" t="s">
        <v>665</v>
      </c>
      <c r="X361" s="24">
        <v>37</v>
      </c>
      <c r="Y361" s="155" t="s">
        <v>660</v>
      </c>
      <c r="Z361" s="21"/>
      <c r="AA361" s="19"/>
      <c r="AB361" s="19"/>
      <c r="AC361" s="19"/>
      <c r="AD361" s="19"/>
      <c r="AE361" s="19"/>
      <c r="AF361" s="19"/>
      <c r="AG361" s="19"/>
      <c r="AH361" s="19"/>
      <c r="AI361" s="19"/>
    </row>
    <row r="362" spans="1:35" x14ac:dyDescent="0.3">
      <c r="A362" s="416">
        <v>357</v>
      </c>
      <c r="B362" s="417">
        <v>748</v>
      </c>
      <c r="C362" s="134" t="s">
        <v>576</v>
      </c>
      <c r="D362" s="84">
        <v>2004</v>
      </c>
      <c r="E362" s="126">
        <v>10</v>
      </c>
      <c r="F362" s="376" t="s">
        <v>1607</v>
      </c>
      <c r="G362" s="21" t="s">
        <v>107</v>
      </c>
      <c r="H362" s="21" t="s">
        <v>1470</v>
      </c>
      <c r="I362" s="405"/>
      <c r="J362" s="168">
        <v>1</v>
      </c>
      <c r="K362" s="168"/>
      <c r="L362" s="168">
        <v>0</v>
      </c>
      <c r="M362" s="57" t="s">
        <v>441</v>
      </c>
      <c r="N362" s="405"/>
      <c r="O362" s="405"/>
      <c r="P362" s="405" t="s">
        <v>665</v>
      </c>
      <c r="Q362" s="405" t="s">
        <v>665</v>
      </c>
      <c r="R362" s="24">
        <v>35</v>
      </c>
      <c r="S362" s="26" t="s">
        <v>58</v>
      </c>
      <c r="T362" s="405"/>
      <c r="U362" s="405"/>
      <c r="V362" s="405" t="s">
        <v>665</v>
      </c>
      <c r="W362" s="405" t="s">
        <v>665</v>
      </c>
      <c r="X362" s="24">
        <v>37</v>
      </c>
      <c r="Y362" s="155" t="s">
        <v>660</v>
      </c>
      <c r="Z362" s="21"/>
      <c r="AA362" s="19"/>
      <c r="AB362" s="19"/>
      <c r="AC362" s="19"/>
      <c r="AD362" s="19"/>
      <c r="AE362" s="19"/>
      <c r="AF362" s="19"/>
      <c r="AG362" s="19"/>
      <c r="AH362" s="19"/>
      <c r="AI362" s="19"/>
    </row>
    <row r="363" spans="1:35" x14ac:dyDescent="0.3">
      <c r="A363" s="416">
        <v>358</v>
      </c>
      <c r="B363" s="417">
        <v>748</v>
      </c>
      <c r="C363" s="134" t="s">
        <v>576</v>
      </c>
      <c r="D363" s="84">
        <v>2004</v>
      </c>
      <c r="E363" s="41">
        <v>10</v>
      </c>
      <c r="F363" s="265" t="s">
        <v>537</v>
      </c>
      <c r="G363" s="21" t="s">
        <v>627</v>
      </c>
      <c r="H363" s="21" t="s">
        <v>1456</v>
      </c>
      <c r="I363" s="47"/>
      <c r="J363" s="32">
        <v>2</v>
      </c>
      <c r="K363" s="32"/>
      <c r="L363" s="32">
        <v>1</v>
      </c>
      <c r="M363" s="57" t="s">
        <v>441</v>
      </c>
      <c r="N363" s="21"/>
      <c r="O363" s="21"/>
      <c r="P363" s="405" t="s">
        <v>665</v>
      </c>
      <c r="Q363" s="405" t="s">
        <v>665</v>
      </c>
      <c r="R363" s="24">
        <v>35</v>
      </c>
      <c r="S363" s="26" t="s">
        <v>58</v>
      </c>
      <c r="T363" s="21"/>
      <c r="U363" s="21"/>
      <c r="V363" s="405" t="s">
        <v>665</v>
      </c>
      <c r="W363" s="405" t="s">
        <v>665</v>
      </c>
      <c r="X363" s="24">
        <v>37</v>
      </c>
      <c r="Y363" s="26" t="s">
        <v>660</v>
      </c>
      <c r="Z363" s="21"/>
      <c r="AA363" s="19"/>
      <c r="AB363" s="19"/>
      <c r="AC363" s="19"/>
      <c r="AD363" s="19"/>
      <c r="AE363" s="19"/>
      <c r="AF363" s="19"/>
      <c r="AG363" s="19"/>
      <c r="AH363" s="19"/>
      <c r="AI363" s="19"/>
    </row>
    <row r="364" spans="1:35" x14ac:dyDescent="0.3">
      <c r="A364" s="416">
        <v>359</v>
      </c>
      <c r="B364" s="417">
        <v>748</v>
      </c>
      <c r="C364" s="134" t="s">
        <v>576</v>
      </c>
      <c r="D364" s="84">
        <v>2004</v>
      </c>
      <c r="E364" s="126">
        <v>10</v>
      </c>
      <c r="F364" s="265" t="s">
        <v>1499</v>
      </c>
      <c r="G364" s="21" t="s">
        <v>627</v>
      </c>
      <c r="H364" s="21" t="s">
        <v>1457</v>
      </c>
      <c r="I364" s="405"/>
      <c r="J364" s="168">
        <v>2</v>
      </c>
      <c r="K364" s="168"/>
      <c r="L364" s="168">
        <v>1</v>
      </c>
      <c r="M364" s="57" t="s">
        <v>441</v>
      </c>
      <c r="N364" s="405"/>
      <c r="O364" s="405"/>
      <c r="P364" s="405" t="s">
        <v>665</v>
      </c>
      <c r="Q364" s="405" t="s">
        <v>665</v>
      </c>
      <c r="R364" s="24">
        <v>35</v>
      </c>
      <c r="S364" s="26" t="s">
        <v>58</v>
      </c>
      <c r="T364" s="405"/>
      <c r="U364" s="405"/>
      <c r="V364" s="405" t="s">
        <v>665</v>
      </c>
      <c r="W364" s="405" t="s">
        <v>665</v>
      </c>
      <c r="X364" s="24">
        <v>37</v>
      </c>
      <c r="Y364" s="155" t="s">
        <v>660</v>
      </c>
      <c r="Z364" s="21"/>
      <c r="AA364" s="19"/>
      <c r="AB364" s="19"/>
      <c r="AC364" s="19"/>
      <c r="AD364" s="19"/>
      <c r="AE364" s="19"/>
      <c r="AF364" s="19"/>
      <c r="AG364" s="19"/>
      <c r="AH364" s="19"/>
      <c r="AI364" s="19"/>
    </row>
    <row r="365" spans="1:35" x14ac:dyDescent="0.3">
      <c r="A365" s="416">
        <v>360</v>
      </c>
      <c r="B365" s="417">
        <v>748</v>
      </c>
      <c r="C365" s="134" t="s">
        <v>576</v>
      </c>
      <c r="D365" s="84">
        <v>2004</v>
      </c>
      <c r="E365" s="41">
        <v>10</v>
      </c>
      <c r="F365" s="265" t="s">
        <v>1499</v>
      </c>
      <c r="G365" s="21" t="s">
        <v>627</v>
      </c>
      <c r="H365" s="405" t="s">
        <v>1458</v>
      </c>
      <c r="I365" s="47"/>
      <c r="J365" s="32">
        <v>2</v>
      </c>
      <c r="K365" s="32"/>
      <c r="L365" s="32">
        <v>1</v>
      </c>
      <c r="M365" s="57" t="s">
        <v>441</v>
      </c>
      <c r="N365" s="21"/>
      <c r="O365" s="21"/>
      <c r="P365" s="405" t="s">
        <v>665</v>
      </c>
      <c r="Q365" s="405" t="s">
        <v>665</v>
      </c>
      <c r="R365" s="24">
        <v>35</v>
      </c>
      <c r="S365" s="26" t="s">
        <v>58</v>
      </c>
      <c r="T365" s="21"/>
      <c r="U365" s="21"/>
      <c r="V365" s="405" t="s">
        <v>665</v>
      </c>
      <c r="W365" s="405" t="s">
        <v>665</v>
      </c>
      <c r="X365" s="24">
        <v>37</v>
      </c>
      <c r="Y365" s="26" t="s">
        <v>780</v>
      </c>
      <c r="Z365" s="21" t="s">
        <v>1162</v>
      </c>
      <c r="AA365" s="19"/>
      <c r="AB365" s="19"/>
      <c r="AC365" s="19"/>
      <c r="AD365" s="19"/>
      <c r="AE365" s="19"/>
      <c r="AF365" s="19"/>
      <c r="AG365" s="19"/>
      <c r="AH365" s="19"/>
      <c r="AI365" s="19"/>
    </row>
    <row r="366" spans="1:35" x14ac:dyDescent="0.3">
      <c r="A366" s="416">
        <v>361</v>
      </c>
      <c r="B366" s="417">
        <v>748</v>
      </c>
      <c r="C366" s="134" t="s">
        <v>576</v>
      </c>
      <c r="D366" s="84">
        <v>2004</v>
      </c>
      <c r="E366" s="126">
        <v>10</v>
      </c>
      <c r="F366" s="265" t="s">
        <v>1499</v>
      </c>
      <c r="G366" s="21" t="s">
        <v>627</v>
      </c>
      <c r="H366" s="21" t="s">
        <v>1469</v>
      </c>
      <c r="I366" s="405"/>
      <c r="J366" s="168">
        <v>2</v>
      </c>
      <c r="K366" s="168"/>
      <c r="L366" s="168"/>
      <c r="M366" s="57" t="s">
        <v>441</v>
      </c>
      <c r="N366" s="405"/>
      <c r="O366" s="405"/>
      <c r="P366" s="405" t="s">
        <v>665</v>
      </c>
      <c r="Q366" s="405" t="s">
        <v>665</v>
      </c>
      <c r="R366" s="24">
        <v>35</v>
      </c>
      <c r="S366" s="26" t="s">
        <v>58</v>
      </c>
      <c r="T366" s="405"/>
      <c r="U366" s="405"/>
      <c r="V366" s="405" t="s">
        <v>665</v>
      </c>
      <c r="W366" s="405" t="s">
        <v>665</v>
      </c>
      <c r="X366" s="24">
        <v>37</v>
      </c>
      <c r="Y366" s="155" t="s">
        <v>660</v>
      </c>
      <c r="Z366" s="21"/>
      <c r="AA366" s="19"/>
      <c r="AB366" s="19"/>
      <c r="AC366" s="19"/>
      <c r="AD366" s="19"/>
      <c r="AE366" s="19"/>
      <c r="AF366" s="19"/>
      <c r="AG366" s="19"/>
      <c r="AH366" s="19"/>
      <c r="AI366" s="19"/>
    </row>
    <row r="367" spans="1:35" x14ac:dyDescent="0.3">
      <c r="A367" s="416">
        <v>362</v>
      </c>
      <c r="B367" s="417">
        <v>748</v>
      </c>
      <c r="C367" s="134" t="s">
        <v>576</v>
      </c>
      <c r="D367" s="84">
        <v>2004</v>
      </c>
      <c r="E367" s="126">
        <v>10</v>
      </c>
      <c r="F367" s="265" t="s">
        <v>1499</v>
      </c>
      <c r="G367" s="21" t="s">
        <v>627</v>
      </c>
      <c r="H367" s="21" t="s">
        <v>1609</v>
      </c>
      <c r="I367" s="405"/>
      <c r="J367" s="168">
        <v>2</v>
      </c>
      <c r="K367" s="168"/>
      <c r="L367" s="168"/>
      <c r="M367" s="57" t="s">
        <v>441</v>
      </c>
      <c r="N367" s="405"/>
      <c r="O367" s="405"/>
      <c r="P367" s="405" t="s">
        <v>665</v>
      </c>
      <c r="Q367" s="405" t="s">
        <v>665</v>
      </c>
      <c r="R367" s="24">
        <v>35</v>
      </c>
      <c r="S367" s="26" t="s">
        <v>58</v>
      </c>
      <c r="T367" s="405"/>
      <c r="U367" s="405"/>
      <c r="V367" s="405" t="s">
        <v>665</v>
      </c>
      <c r="W367" s="405" t="s">
        <v>665</v>
      </c>
      <c r="X367" s="24">
        <v>37</v>
      </c>
      <c r="Y367" s="155" t="s">
        <v>660</v>
      </c>
      <c r="Z367" s="21"/>
      <c r="AA367" s="19"/>
      <c r="AB367" s="19"/>
      <c r="AC367" s="19"/>
      <c r="AD367" s="19"/>
      <c r="AE367" s="19"/>
      <c r="AF367" s="19"/>
      <c r="AG367" s="19"/>
      <c r="AH367" s="19"/>
      <c r="AI367" s="19"/>
    </row>
    <row r="368" spans="1:35" ht="17.25" thickBot="1" x14ac:dyDescent="0.35">
      <c r="A368" s="416">
        <v>363</v>
      </c>
      <c r="B368" s="418">
        <v>748</v>
      </c>
      <c r="C368" s="27" t="s">
        <v>576</v>
      </c>
      <c r="D368" s="28">
        <v>2004</v>
      </c>
      <c r="E368" s="608">
        <v>10</v>
      </c>
      <c r="F368" s="609" t="s">
        <v>1604</v>
      </c>
      <c r="G368" s="522" t="s">
        <v>627</v>
      </c>
      <c r="H368" s="515" t="s">
        <v>1610</v>
      </c>
      <c r="I368" s="610"/>
      <c r="J368" s="517">
        <v>2</v>
      </c>
      <c r="K368" s="610"/>
      <c r="L368" s="611">
        <v>1</v>
      </c>
      <c r="M368" s="612" t="s">
        <v>441</v>
      </c>
      <c r="N368" s="610"/>
      <c r="O368" s="610"/>
      <c r="P368" s="613" t="s">
        <v>812</v>
      </c>
      <c r="Q368" s="613" t="s">
        <v>812</v>
      </c>
      <c r="R368" s="640">
        <v>35</v>
      </c>
      <c r="S368" s="638" t="s">
        <v>58</v>
      </c>
      <c r="T368" s="613"/>
      <c r="U368" s="613"/>
      <c r="V368" s="613" t="s">
        <v>812</v>
      </c>
      <c r="W368" s="613" t="s">
        <v>812</v>
      </c>
      <c r="X368" s="613">
        <v>37</v>
      </c>
      <c r="Y368" s="614" t="s">
        <v>660</v>
      </c>
      <c r="Z368" s="610"/>
    </row>
    <row r="369" spans="1:37" x14ac:dyDescent="0.3">
      <c r="A369" s="416">
        <v>364</v>
      </c>
      <c r="B369" s="48">
        <v>3063</v>
      </c>
      <c r="C369" s="42" t="s">
        <v>579</v>
      </c>
      <c r="D369" s="101">
        <v>2002</v>
      </c>
      <c r="E369" s="102">
        <v>10</v>
      </c>
      <c r="F369" s="255" t="s">
        <v>1501</v>
      </c>
      <c r="G369" s="22"/>
      <c r="H369" s="103" t="s">
        <v>1506</v>
      </c>
      <c r="I369" s="103"/>
      <c r="J369" s="102">
        <v>1</v>
      </c>
      <c r="K369" s="102"/>
      <c r="L369" s="229"/>
      <c r="M369" s="123" t="s">
        <v>1509</v>
      </c>
      <c r="N369" s="103"/>
      <c r="O369" s="103"/>
      <c r="P369" s="103">
        <v>3.8</v>
      </c>
      <c r="Q369" s="103">
        <v>2.5</v>
      </c>
      <c r="R369" s="139">
        <v>20</v>
      </c>
      <c r="S369" s="105" t="s">
        <v>1489</v>
      </c>
      <c r="T369" s="103"/>
      <c r="U369" s="103"/>
      <c r="V369" s="106">
        <v>4</v>
      </c>
      <c r="W369" s="103">
        <v>2.9</v>
      </c>
      <c r="X369" s="103">
        <v>16</v>
      </c>
      <c r="Y369" s="103">
        <v>0.82</v>
      </c>
      <c r="Z369" s="22"/>
      <c r="AA369" s="19"/>
      <c r="AB369" s="19"/>
      <c r="AC369" s="19"/>
      <c r="AD369" s="19"/>
      <c r="AE369" s="19"/>
      <c r="AF369" s="19"/>
      <c r="AG369" s="19"/>
      <c r="AH369" s="19"/>
      <c r="AI369" s="19"/>
    </row>
    <row r="370" spans="1:37" x14ac:dyDescent="0.3">
      <c r="A370" s="416">
        <v>365</v>
      </c>
      <c r="B370" s="48">
        <v>3063</v>
      </c>
      <c r="C370" s="42" t="s">
        <v>579</v>
      </c>
      <c r="D370" s="101">
        <v>2002</v>
      </c>
      <c r="E370" s="102">
        <v>10</v>
      </c>
      <c r="F370" s="255" t="s">
        <v>1501</v>
      </c>
      <c r="G370" s="22"/>
      <c r="H370" s="103" t="s">
        <v>837</v>
      </c>
      <c r="I370" s="103"/>
      <c r="J370" s="102">
        <v>1</v>
      </c>
      <c r="K370" s="102"/>
      <c r="L370" s="229"/>
      <c r="M370" s="123" t="s">
        <v>1509</v>
      </c>
      <c r="N370" s="405"/>
      <c r="O370" s="405"/>
      <c r="P370" s="405">
        <v>4.0999999999999996</v>
      </c>
      <c r="Q370" s="405">
        <v>2.7</v>
      </c>
      <c r="R370" s="140">
        <v>20</v>
      </c>
      <c r="S370" s="105" t="s">
        <v>1489</v>
      </c>
      <c r="T370" s="95"/>
      <c r="U370" s="95"/>
      <c r="V370" s="95">
        <v>4.0999999999999996</v>
      </c>
      <c r="W370" s="95">
        <v>2.5</v>
      </c>
      <c r="X370" s="95">
        <v>16</v>
      </c>
      <c r="Y370" s="95">
        <v>0.97</v>
      </c>
      <c r="Z370" s="21"/>
      <c r="AA370" s="19"/>
      <c r="AB370" s="19"/>
      <c r="AC370" s="19"/>
      <c r="AD370" s="19"/>
      <c r="AE370" s="19"/>
      <c r="AF370" s="19"/>
      <c r="AG370" s="19"/>
      <c r="AH370" s="19"/>
      <c r="AI370" s="19"/>
    </row>
    <row r="371" spans="1:37" x14ac:dyDescent="0.3">
      <c r="A371" s="416">
        <v>366</v>
      </c>
      <c r="B371" s="48">
        <v>3063</v>
      </c>
      <c r="C371" s="42" t="s">
        <v>579</v>
      </c>
      <c r="D371" s="101">
        <v>2002</v>
      </c>
      <c r="E371" s="102">
        <v>10</v>
      </c>
      <c r="F371" s="255" t="s">
        <v>1501</v>
      </c>
      <c r="G371" s="22"/>
      <c r="H371" s="103" t="s">
        <v>838</v>
      </c>
      <c r="I371" s="103"/>
      <c r="J371" s="102">
        <v>1</v>
      </c>
      <c r="K371" s="102"/>
      <c r="L371" s="229"/>
      <c r="M371" s="123" t="s">
        <v>1509</v>
      </c>
      <c r="N371" s="405"/>
      <c r="O371" s="405"/>
      <c r="P371" s="405">
        <v>1.8</v>
      </c>
      <c r="Q371" s="405">
        <v>1.7</v>
      </c>
      <c r="R371" s="140">
        <v>20</v>
      </c>
      <c r="S371" s="105" t="s">
        <v>1489</v>
      </c>
      <c r="T371" s="95"/>
      <c r="U371" s="95"/>
      <c r="V371" s="95">
        <v>2.2999999999999998</v>
      </c>
      <c r="W371" s="95">
        <v>3.1</v>
      </c>
      <c r="X371" s="95">
        <v>16</v>
      </c>
      <c r="Y371" s="95">
        <v>0.55000000000000004</v>
      </c>
      <c r="Z371" s="21"/>
      <c r="AA371" s="19"/>
      <c r="AB371" s="19"/>
      <c r="AC371" s="19"/>
      <c r="AD371" s="19"/>
      <c r="AE371" s="19"/>
      <c r="AF371" s="19"/>
      <c r="AG371" s="19"/>
      <c r="AH371" s="19"/>
      <c r="AI371" s="19"/>
    </row>
    <row r="372" spans="1:37" x14ac:dyDescent="0.3">
      <c r="A372" s="416">
        <v>367</v>
      </c>
      <c r="B372" s="48">
        <v>3063</v>
      </c>
      <c r="C372" s="42" t="s">
        <v>579</v>
      </c>
      <c r="D372" s="101">
        <v>2002</v>
      </c>
      <c r="E372" s="102">
        <v>10</v>
      </c>
      <c r="F372" s="236" t="s">
        <v>1507</v>
      </c>
      <c r="G372" s="22" t="s">
        <v>1500</v>
      </c>
      <c r="H372" s="103" t="s">
        <v>1506</v>
      </c>
      <c r="I372" s="103"/>
      <c r="J372" s="102">
        <v>2</v>
      </c>
      <c r="K372" s="102"/>
      <c r="L372" s="229"/>
      <c r="M372" s="123" t="s">
        <v>1509</v>
      </c>
      <c r="N372" s="405"/>
      <c r="O372" s="405"/>
      <c r="P372" s="405">
        <v>25.8</v>
      </c>
      <c r="Q372" s="405">
        <v>13.4</v>
      </c>
      <c r="R372" s="140">
        <v>20</v>
      </c>
      <c r="S372" s="105" t="s">
        <v>1489</v>
      </c>
      <c r="T372" s="95"/>
      <c r="U372" s="95"/>
      <c r="V372" s="95">
        <v>43.3</v>
      </c>
      <c r="W372" s="95">
        <v>16.3</v>
      </c>
      <c r="X372" s="95">
        <v>16</v>
      </c>
      <c r="Y372" s="95" t="s">
        <v>1508</v>
      </c>
      <c r="Z372" s="21"/>
      <c r="AA372" s="19"/>
      <c r="AB372" s="19"/>
      <c r="AC372" s="19"/>
      <c r="AD372" s="19"/>
      <c r="AE372" s="19"/>
      <c r="AF372" s="19"/>
      <c r="AG372" s="19"/>
      <c r="AH372" s="19"/>
      <c r="AI372" s="19"/>
    </row>
    <row r="373" spans="1:37" x14ac:dyDescent="0.3">
      <c r="A373" s="416">
        <v>368</v>
      </c>
      <c r="B373" s="204">
        <v>3063</v>
      </c>
      <c r="C373" s="134" t="s">
        <v>579</v>
      </c>
      <c r="D373" s="154">
        <v>2002</v>
      </c>
      <c r="E373" s="41">
        <v>10</v>
      </c>
      <c r="F373" s="254" t="s">
        <v>1744</v>
      </c>
      <c r="G373" s="21" t="s">
        <v>1500</v>
      </c>
      <c r="H373" s="21" t="s">
        <v>837</v>
      </c>
      <c r="I373" s="47"/>
      <c r="J373" s="41">
        <v>2</v>
      </c>
      <c r="K373" s="41"/>
      <c r="L373" s="54"/>
      <c r="M373" s="57" t="s">
        <v>1509</v>
      </c>
      <c r="N373" s="21"/>
      <c r="O373" s="21"/>
      <c r="P373" s="21">
        <v>46.8</v>
      </c>
      <c r="Q373" s="21">
        <v>23.6</v>
      </c>
      <c r="R373" s="140">
        <v>20</v>
      </c>
      <c r="S373" s="155" t="s">
        <v>1489</v>
      </c>
      <c r="T373" s="21"/>
      <c r="U373" s="21"/>
      <c r="V373" s="21">
        <v>78.900000000000006</v>
      </c>
      <c r="W373" s="21">
        <v>28.5</v>
      </c>
      <c r="X373" s="95">
        <v>16</v>
      </c>
      <c r="Y373" s="21" t="s">
        <v>1508</v>
      </c>
      <c r="Z373" s="21"/>
      <c r="AA373" s="19"/>
      <c r="AB373" s="19"/>
      <c r="AC373" s="19"/>
      <c r="AD373" s="19"/>
      <c r="AE373" s="19"/>
      <c r="AF373" s="19"/>
      <c r="AG373" s="19"/>
      <c r="AH373" s="19"/>
      <c r="AI373" s="19"/>
    </row>
    <row r="374" spans="1:37" ht="17.25" thickBot="1" x14ac:dyDescent="0.35">
      <c r="A374" s="416">
        <v>369</v>
      </c>
      <c r="B374" s="64">
        <v>3063</v>
      </c>
      <c r="C374" s="161" t="s">
        <v>579</v>
      </c>
      <c r="D374" s="170">
        <v>2002</v>
      </c>
      <c r="E374" s="62">
        <v>10</v>
      </c>
      <c r="F374" s="237" t="s">
        <v>1507</v>
      </c>
      <c r="G374" s="65" t="s">
        <v>1500</v>
      </c>
      <c r="H374" s="144" t="s">
        <v>838</v>
      </c>
      <c r="I374" s="86"/>
      <c r="J374" s="62">
        <v>2</v>
      </c>
      <c r="K374" s="62"/>
      <c r="L374" s="556"/>
      <c r="M374" s="159" t="s">
        <v>1509</v>
      </c>
      <c r="N374" s="29"/>
      <c r="O374" s="29"/>
      <c r="P374" s="29">
        <v>72.7</v>
      </c>
      <c r="Q374" s="29">
        <v>43.7</v>
      </c>
      <c r="R374" s="641">
        <v>20</v>
      </c>
      <c r="S374" s="160" t="s">
        <v>1489</v>
      </c>
      <c r="T374" s="29"/>
      <c r="U374" s="29"/>
      <c r="V374" s="29">
        <v>128.4</v>
      </c>
      <c r="W374" s="29">
        <v>55.5</v>
      </c>
      <c r="X374" s="96">
        <v>16</v>
      </c>
      <c r="Y374" s="29" t="s">
        <v>1508</v>
      </c>
      <c r="Z374" s="29"/>
      <c r="AA374" s="19"/>
      <c r="AB374" s="19"/>
      <c r="AC374" s="19"/>
      <c r="AD374" s="19"/>
      <c r="AE374" s="19"/>
      <c r="AF374" s="19"/>
      <c r="AG374" s="19"/>
      <c r="AH374" s="19"/>
      <c r="AI374" s="19"/>
    </row>
    <row r="375" spans="1:37" x14ac:dyDescent="0.3">
      <c r="A375" s="416">
        <v>370</v>
      </c>
      <c r="B375" s="48">
        <v>779</v>
      </c>
      <c r="C375" s="90" t="s">
        <v>589</v>
      </c>
      <c r="D375" s="91">
        <v>2017</v>
      </c>
      <c r="E375" s="20">
        <v>10</v>
      </c>
      <c r="F375" s="22" t="s">
        <v>1568</v>
      </c>
      <c r="G375" s="22" t="s">
        <v>1558</v>
      </c>
      <c r="H375" s="22"/>
      <c r="I375" s="103"/>
      <c r="J375" s="20"/>
      <c r="K375" s="20"/>
      <c r="L375" s="141">
        <v>0</v>
      </c>
      <c r="M375" s="23" t="s">
        <v>1510</v>
      </c>
      <c r="N375" s="22"/>
      <c r="O375" s="22"/>
      <c r="P375" s="22" t="s">
        <v>1560</v>
      </c>
      <c r="Q375" s="22" t="s">
        <v>1562</v>
      </c>
      <c r="R375" s="70">
        <v>63</v>
      </c>
      <c r="S375" s="39" t="s">
        <v>1511</v>
      </c>
      <c r="T375" s="44"/>
      <c r="U375" s="44"/>
      <c r="V375" s="44" t="s">
        <v>1565</v>
      </c>
      <c r="W375" s="44" t="s">
        <v>1566</v>
      </c>
      <c r="X375" s="70">
        <v>58</v>
      </c>
      <c r="Y375" s="46" t="s">
        <v>1557</v>
      </c>
      <c r="Z375" s="44"/>
      <c r="AA375" s="19"/>
      <c r="AB375" s="19"/>
      <c r="AC375" s="19"/>
      <c r="AD375" s="19"/>
      <c r="AE375" s="19"/>
      <c r="AF375" s="19"/>
      <c r="AG375" s="19"/>
      <c r="AH375" s="19"/>
      <c r="AI375" s="19"/>
    </row>
    <row r="376" spans="1:37" x14ac:dyDescent="0.3">
      <c r="A376" s="416">
        <v>371</v>
      </c>
      <c r="B376" s="48">
        <v>779</v>
      </c>
      <c r="C376" s="90" t="s">
        <v>589</v>
      </c>
      <c r="D376" s="91">
        <v>2017</v>
      </c>
      <c r="E376" s="20">
        <v>10</v>
      </c>
      <c r="F376" s="22" t="s">
        <v>1536</v>
      </c>
      <c r="G376" s="22" t="s">
        <v>1500</v>
      </c>
      <c r="H376" s="22" t="s">
        <v>1559</v>
      </c>
      <c r="I376" s="25"/>
      <c r="J376" s="20">
        <v>2</v>
      </c>
      <c r="K376" s="20"/>
      <c r="L376" s="141"/>
      <c r="M376" s="23" t="s">
        <v>1510</v>
      </c>
      <c r="N376" s="22"/>
      <c r="O376" s="22"/>
      <c r="P376" s="22" t="s">
        <v>1561</v>
      </c>
      <c r="Q376" s="22" t="s">
        <v>1563</v>
      </c>
      <c r="R376" s="33">
        <v>63</v>
      </c>
      <c r="S376" s="39" t="s">
        <v>1039</v>
      </c>
      <c r="T376" s="22"/>
      <c r="U376" s="22"/>
      <c r="V376" s="22" t="s">
        <v>1564</v>
      </c>
      <c r="W376" s="22" t="s">
        <v>1567</v>
      </c>
      <c r="X376" s="33">
        <v>58</v>
      </c>
      <c r="Y376" s="39" t="s">
        <v>1557</v>
      </c>
      <c r="Z376" s="22"/>
      <c r="AA376" s="19"/>
      <c r="AB376" s="19"/>
      <c r="AC376" s="19"/>
      <c r="AD376" s="19"/>
      <c r="AE376" s="19"/>
      <c r="AF376" s="19"/>
      <c r="AG376" s="19"/>
      <c r="AH376" s="19"/>
      <c r="AI376" s="19"/>
    </row>
    <row r="377" spans="1:37" x14ac:dyDescent="0.3">
      <c r="A377" s="416">
        <v>372</v>
      </c>
      <c r="B377" s="48">
        <v>779</v>
      </c>
      <c r="C377" s="90" t="s">
        <v>589</v>
      </c>
      <c r="D377" s="91">
        <v>2017</v>
      </c>
      <c r="E377" s="20">
        <v>10</v>
      </c>
      <c r="F377" s="225" t="s">
        <v>1537</v>
      </c>
      <c r="G377" s="44"/>
      <c r="H377" s="44"/>
      <c r="I377" s="45"/>
      <c r="J377" s="5">
        <v>2</v>
      </c>
      <c r="K377" s="5"/>
      <c r="L377" s="5">
        <v>0</v>
      </c>
      <c r="M377" s="23" t="s">
        <v>1510</v>
      </c>
      <c r="N377" s="22">
        <v>5</v>
      </c>
      <c r="O377" s="22">
        <v>63</v>
      </c>
      <c r="P377" s="22"/>
      <c r="Q377" s="22"/>
      <c r="R377" s="33"/>
      <c r="S377" s="39" t="s">
        <v>1039</v>
      </c>
      <c r="T377" s="22">
        <v>3</v>
      </c>
      <c r="U377" s="22">
        <v>58</v>
      </c>
      <c r="V377" s="22"/>
      <c r="W377" s="22"/>
      <c r="X377" s="33"/>
      <c r="Y377" s="39">
        <v>0.81379999999999997</v>
      </c>
      <c r="Z377" s="22"/>
      <c r="AA377" s="6"/>
      <c r="AB377" s="6"/>
      <c r="AC377" s="6"/>
      <c r="AD377" s="6"/>
      <c r="AE377" s="6"/>
      <c r="AF377" s="6"/>
      <c r="AG377" s="6"/>
      <c r="AH377" s="6"/>
      <c r="AI377" s="6"/>
    </row>
    <row r="378" spans="1:37" ht="17.25" thickBot="1" x14ac:dyDescent="0.35">
      <c r="A378" s="416">
        <v>373</v>
      </c>
      <c r="B378" s="64">
        <v>779</v>
      </c>
      <c r="C378" s="93" t="s">
        <v>589</v>
      </c>
      <c r="D378" s="94">
        <v>2017</v>
      </c>
      <c r="E378" s="62">
        <v>10</v>
      </c>
      <c r="F378" s="65" t="s">
        <v>1538</v>
      </c>
      <c r="G378" s="29"/>
      <c r="H378" s="29"/>
      <c r="I378" s="53"/>
      <c r="J378" s="52">
        <v>1</v>
      </c>
      <c r="K378" s="62"/>
      <c r="L378" s="556"/>
      <c r="M378" s="66" t="s">
        <v>1510</v>
      </c>
      <c r="N378" s="65"/>
      <c r="O378" s="65"/>
      <c r="P378" s="65" t="s">
        <v>1553</v>
      </c>
      <c r="Q378" s="65" t="s">
        <v>1554</v>
      </c>
      <c r="R378" s="67">
        <v>63</v>
      </c>
      <c r="S378" s="49" t="s">
        <v>1039</v>
      </c>
      <c r="T378" s="65"/>
      <c r="U378" s="65"/>
      <c r="V378" s="65" t="s">
        <v>1555</v>
      </c>
      <c r="W378" s="65" t="s">
        <v>1556</v>
      </c>
      <c r="X378" s="67">
        <v>58</v>
      </c>
      <c r="Y378" s="49">
        <v>1.7999999999999999E-2</v>
      </c>
      <c r="Z378" s="65"/>
      <c r="AA378" s="6"/>
      <c r="AB378" s="6"/>
      <c r="AC378" s="6"/>
      <c r="AD378" s="6"/>
      <c r="AE378" s="6"/>
      <c r="AF378" s="6"/>
      <c r="AG378" s="6"/>
      <c r="AH378" s="6"/>
      <c r="AI378" s="6"/>
    </row>
    <row r="379" spans="1:37" x14ac:dyDescent="0.3">
      <c r="A379" s="416">
        <v>374</v>
      </c>
      <c r="B379" s="48">
        <v>3195</v>
      </c>
      <c r="C379" s="90" t="s">
        <v>1512</v>
      </c>
      <c r="D379" s="91">
        <v>2018</v>
      </c>
      <c r="E379" s="20">
        <v>10</v>
      </c>
      <c r="F379" s="22" t="s">
        <v>1514</v>
      </c>
      <c r="G379" s="22" t="s">
        <v>1501</v>
      </c>
      <c r="H379" s="22" t="s">
        <v>1491</v>
      </c>
      <c r="I379" s="25"/>
      <c r="J379" s="20">
        <v>1</v>
      </c>
      <c r="K379" s="128"/>
      <c r="L379" s="85"/>
      <c r="M379" s="123" t="s">
        <v>1513</v>
      </c>
      <c r="N379" s="22"/>
      <c r="O379" s="22"/>
      <c r="P379" s="22" t="s">
        <v>1547</v>
      </c>
      <c r="Q379" s="22" t="s">
        <v>1547</v>
      </c>
      <c r="R379" s="33">
        <v>30</v>
      </c>
      <c r="S379" s="39" t="s">
        <v>1511</v>
      </c>
      <c r="T379" s="22"/>
      <c r="U379" s="22"/>
      <c r="V379" s="22" t="s">
        <v>1547</v>
      </c>
      <c r="W379" s="22" t="s">
        <v>1547</v>
      </c>
      <c r="X379" s="33">
        <v>27</v>
      </c>
      <c r="Y379" s="39" t="s">
        <v>1570</v>
      </c>
      <c r="Z379" s="22"/>
      <c r="AA379" s="6"/>
      <c r="AB379" s="6"/>
      <c r="AC379" s="6"/>
      <c r="AD379" s="6"/>
      <c r="AE379" s="6"/>
      <c r="AF379" s="6"/>
      <c r="AG379" s="6"/>
      <c r="AH379" s="6"/>
      <c r="AI379" s="6"/>
    </row>
    <row r="380" spans="1:37" x14ac:dyDescent="0.3">
      <c r="A380" s="416">
        <v>375</v>
      </c>
      <c r="B380" s="48">
        <v>3195</v>
      </c>
      <c r="C380" s="90" t="s">
        <v>1713</v>
      </c>
      <c r="D380" s="91">
        <v>2018</v>
      </c>
      <c r="E380" s="20">
        <v>10</v>
      </c>
      <c r="F380" s="22" t="s">
        <v>1514</v>
      </c>
      <c r="G380" s="22" t="s">
        <v>1501</v>
      </c>
      <c r="H380" s="22" t="s">
        <v>1492</v>
      </c>
      <c r="I380" s="25"/>
      <c r="J380" s="20">
        <v>1</v>
      </c>
      <c r="K380" s="128"/>
      <c r="L380" s="85"/>
      <c r="M380" s="123" t="s">
        <v>1513</v>
      </c>
      <c r="N380" s="22"/>
      <c r="O380" s="22"/>
      <c r="P380" s="22" t="s">
        <v>1547</v>
      </c>
      <c r="Q380" s="22" t="s">
        <v>1547</v>
      </c>
      <c r="R380" s="33">
        <v>30</v>
      </c>
      <c r="S380" s="39" t="s">
        <v>1511</v>
      </c>
      <c r="T380" s="22"/>
      <c r="U380" s="22"/>
      <c r="V380" s="22" t="s">
        <v>1547</v>
      </c>
      <c r="W380" s="22" t="s">
        <v>1547</v>
      </c>
      <c r="X380" s="33">
        <v>27</v>
      </c>
      <c r="Y380" s="39" t="s">
        <v>1570</v>
      </c>
      <c r="Z380" s="22"/>
      <c r="AA380" s="6"/>
      <c r="AB380" s="6"/>
      <c r="AC380" s="6"/>
      <c r="AD380" s="6"/>
      <c r="AE380" s="6"/>
      <c r="AF380" s="6"/>
      <c r="AG380" s="6"/>
      <c r="AH380" s="6"/>
      <c r="AI380" s="6"/>
    </row>
    <row r="381" spans="1:37" x14ac:dyDescent="0.3">
      <c r="A381" s="416">
        <v>376</v>
      </c>
      <c r="B381" s="48">
        <v>3195</v>
      </c>
      <c r="C381" s="90" t="s">
        <v>1512</v>
      </c>
      <c r="D381" s="91">
        <v>2018</v>
      </c>
      <c r="E381" s="20">
        <v>10</v>
      </c>
      <c r="F381" s="22" t="s">
        <v>1514</v>
      </c>
      <c r="G381" s="22" t="s">
        <v>1501</v>
      </c>
      <c r="H381" s="22" t="s">
        <v>1515</v>
      </c>
      <c r="I381" s="25"/>
      <c r="J381" s="102">
        <v>1</v>
      </c>
      <c r="K381" s="177"/>
      <c r="L381" s="104"/>
      <c r="M381" s="123" t="s">
        <v>1513</v>
      </c>
      <c r="N381" s="22"/>
      <c r="O381" s="22"/>
      <c r="P381" s="22" t="s">
        <v>1547</v>
      </c>
      <c r="Q381" s="22" t="s">
        <v>1547</v>
      </c>
      <c r="R381" s="33">
        <v>30</v>
      </c>
      <c r="S381" s="39" t="s">
        <v>1511</v>
      </c>
      <c r="T381" s="22"/>
      <c r="U381" s="22"/>
      <c r="V381" s="22" t="s">
        <v>1547</v>
      </c>
      <c r="W381" s="22" t="s">
        <v>1547</v>
      </c>
      <c r="X381" s="33">
        <v>27</v>
      </c>
      <c r="Y381" s="39" t="s">
        <v>1570</v>
      </c>
      <c r="Z381" s="22"/>
      <c r="AA381" s="19"/>
      <c r="AB381" s="19"/>
      <c r="AC381" s="19"/>
      <c r="AD381" s="19"/>
      <c r="AE381" s="19"/>
      <c r="AF381" s="19"/>
      <c r="AG381" s="19"/>
      <c r="AH381" s="19"/>
      <c r="AI381" s="19"/>
      <c r="AJ381" s="19"/>
      <c r="AK381" s="19"/>
    </row>
    <row r="382" spans="1:37" x14ac:dyDescent="0.3">
      <c r="A382" s="416">
        <v>377</v>
      </c>
      <c r="B382" s="48">
        <v>3195</v>
      </c>
      <c r="C382" s="90" t="s">
        <v>1512</v>
      </c>
      <c r="D382" s="91">
        <v>2018</v>
      </c>
      <c r="E382" s="20">
        <v>10</v>
      </c>
      <c r="F382" s="290" t="s">
        <v>1569</v>
      </c>
      <c r="G382" s="22" t="s">
        <v>107</v>
      </c>
      <c r="H382" s="22" t="s">
        <v>997</v>
      </c>
      <c r="I382" s="25"/>
      <c r="J382" s="102">
        <v>1</v>
      </c>
      <c r="K382" s="177"/>
      <c r="L382" s="104"/>
      <c r="M382" s="123" t="s">
        <v>1513</v>
      </c>
      <c r="N382" s="22"/>
      <c r="O382" s="22"/>
      <c r="P382" s="22" t="s">
        <v>1547</v>
      </c>
      <c r="Q382" s="22" t="s">
        <v>1547</v>
      </c>
      <c r="R382" s="33">
        <v>30</v>
      </c>
      <c r="S382" s="39" t="s">
        <v>1039</v>
      </c>
      <c r="T382" s="22"/>
      <c r="U382" s="22"/>
      <c r="V382" s="22" t="s">
        <v>1547</v>
      </c>
      <c r="W382" s="22" t="s">
        <v>1547</v>
      </c>
      <c r="X382" s="33">
        <v>27</v>
      </c>
      <c r="Y382" s="39" t="s">
        <v>1570</v>
      </c>
      <c r="Z382" s="22"/>
      <c r="AA382" s="19"/>
      <c r="AB382" s="19"/>
      <c r="AC382" s="19"/>
      <c r="AD382" s="19"/>
      <c r="AE382" s="19"/>
      <c r="AF382" s="19"/>
      <c r="AG382" s="19"/>
      <c r="AH382" s="19"/>
      <c r="AI382" s="19"/>
      <c r="AJ382" s="19"/>
      <c r="AK382" s="19"/>
    </row>
    <row r="383" spans="1:37" x14ac:dyDescent="0.3">
      <c r="A383" s="416">
        <v>378</v>
      </c>
      <c r="B383" s="48">
        <v>3195</v>
      </c>
      <c r="C383" s="90" t="s">
        <v>1512</v>
      </c>
      <c r="D383" s="91">
        <v>2018</v>
      </c>
      <c r="E383" s="20">
        <v>10</v>
      </c>
      <c r="F383" s="290" t="s">
        <v>1569</v>
      </c>
      <c r="G383" s="22" t="s">
        <v>107</v>
      </c>
      <c r="H383" s="22" t="s">
        <v>822</v>
      </c>
      <c r="I383" s="25"/>
      <c r="J383" s="102">
        <v>1</v>
      </c>
      <c r="K383" s="177"/>
      <c r="L383" s="104"/>
      <c r="M383" s="123" t="s">
        <v>1513</v>
      </c>
      <c r="N383" s="22"/>
      <c r="O383" s="22"/>
      <c r="P383" s="22" t="s">
        <v>1547</v>
      </c>
      <c r="Q383" s="22" t="s">
        <v>1547</v>
      </c>
      <c r="R383" s="33">
        <v>30</v>
      </c>
      <c r="S383" s="39" t="s">
        <v>1039</v>
      </c>
      <c r="T383" s="22"/>
      <c r="U383" s="22"/>
      <c r="V383" s="22" t="s">
        <v>1547</v>
      </c>
      <c r="W383" s="22" t="s">
        <v>1547</v>
      </c>
      <c r="X383" s="33">
        <v>27</v>
      </c>
      <c r="Y383" s="39" t="s">
        <v>1570</v>
      </c>
      <c r="Z383" s="22"/>
      <c r="AA383" s="19"/>
      <c r="AB383" s="19"/>
      <c r="AC383" s="19"/>
      <c r="AD383" s="19"/>
      <c r="AE383" s="19"/>
      <c r="AF383" s="19"/>
      <c r="AG383" s="19"/>
      <c r="AH383" s="19"/>
      <c r="AI383" s="19"/>
      <c r="AJ383" s="19"/>
      <c r="AK383" s="19"/>
    </row>
    <row r="384" spans="1:37" x14ac:dyDescent="0.3">
      <c r="A384" s="416">
        <v>379</v>
      </c>
      <c r="B384" s="48">
        <v>3195</v>
      </c>
      <c r="C384" s="90" t="s">
        <v>1512</v>
      </c>
      <c r="D384" s="91">
        <v>2018</v>
      </c>
      <c r="E384" s="20">
        <v>10</v>
      </c>
      <c r="F384" s="290" t="s">
        <v>1569</v>
      </c>
      <c r="G384" s="22" t="s">
        <v>107</v>
      </c>
      <c r="H384" s="22" t="s">
        <v>710</v>
      </c>
      <c r="I384" s="25"/>
      <c r="J384" s="102">
        <v>1</v>
      </c>
      <c r="K384" s="177"/>
      <c r="L384" s="104"/>
      <c r="M384" s="123" t="s">
        <v>1513</v>
      </c>
      <c r="N384" s="22"/>
      <c r="O384" s="22"/>
      <c r="P384" s="22" t="s">
        <v>1547</v>
      </c>
      <c r="Q384" s="22" t="s">
        <v>1547</v>
      </c>
      <c r="R384" s="33">
        <v>30</v>
      </c>
      <c r="S384" s="39" t="s">
        <v>1039</v>
      </c>
      <c r="T384" s="22"/>
      <c r="U384" s="22"/>
      <c r="V384" s="22" t="s">
        <v>1547</v>
      </c>
      <c r="W384" s="22" t="s">
        <v>1547</v>
      </c>
      <c r="X384" s="33">
        <v>27</v>
      </c>
      <c r="Y384" s="39" t="s">
        <v>1570</v>
      </c>
      <c r="Z384" s="22"/>
      <c r="AA384" s="19"/>
      <c r="AB384" s="19"/>
      <c r="AC384" s="19"/>
      <c r="AD384" s="19"/>
      <c r="AE384" s="19"/>
      <c r="AF384" s="19"/>
      <c r="AG384" s="19"/>
      <c r="AH384" s="19"/>
      <c r="AI384" s="19"/>
      <c r="AJ384" s="19"/>
      <c r="AK384" s="19"/>
    </row>
    <row r="385" spans="1:35" x14ac:dyDescent="0.3">
      <c r="A385" s="416">
        <v>380</v>
      </c>
      <c r="B385" s="48">
        <v>3195</v>
      </c>
      <c r="C385" s="90" t="s">
        <v>1512</v>
      </c>
      <c r="D385" s="91">
        <v>2018</v>
      </c>
      <c r="E385" s="20">
        <v>10</v>
      </c>
      <c r="F385" s="22" t="s">
        <v>1520</v>
      </c>
      <c r="G385" s="22"/>
      <c r="H385" s="22" t="s">
        <v>1521</v>
      </c>
      <c r="I385" s="25" t="s">
        <v>1519</v>
      </c>
      <c r="J385" s="20">
        <v>2</v>
      </c>
      <c r="K385" s="128"/>
      <c r="L385" s="85"/>
      <c r="M385" s="123" t="s">
        <v>1513</v>
      </c>
      <c r="N385" s="22"/>
      <c r="O385" s="22"/>
      <c r="P385" s="22" t="s">
        <v>1524</v>
      </c>
      <c r="Q385" s="22" t="s">
        <v>1645</v>
      </c>
      <c r="R385" s="33">
        <v>30</v>
      </c>
      <c r="S385" s="39" t="s">
        <v>1511</v>
      </c>
      <c r="T385" s="22"/>
      <c r="U385" s="22"/>
      <c r="V385" s="22" t="s">
        <v>1516</v>
      </c>
      <c r="W385" s="22" t="s">
        <v>1648</v>
      </c>
      <c r="X385" s="33">
        <v>27</v>
      </c>
      <c r="Y385" s="39" t="s">
        <v>1643</v>
      </c>
      <c r="Z385" s="22"/>
      <c r="AA385" s="6"/>
      <c r="AB385" s="6"/>
      <c r="AC385" s="6"/>
      <c r="AD385" s="6"/>
      <c r="AE385" s="6"/>
      <c r="AF385" s="6"/>
      <c r="AG385" s="6"/>
      <c r="AH385" s="6"/>
      <c r="AI385" s="6"/>
    </row>
    <row r="386" spans="1:35" x14ac:dyDescent="0.3">
      <c r="A386" s="416">
        <v>381</v>
      </c>
      <c r="B386" s="48">
        <v>3195</v>
      </c>
      <c r="C386" s="90" t="s">
        <v>1512</v>
      </c>
      <c r="D386" s="91">
        <v>2018</v>
      </c>
      <c r="E386" s="20">
        <v>10</v>
      </c>
      <c r="F386" s="22" t="s">
        <v>1520</v>
      </c>
      <c r="G386" s="22"/>
      <c r="H386" s="22" t="s">
        <v>1522</v>
      </c>
      <c r="I386" s="25" t="s">
        <v>1519</v>
      </c>
      <c r="J386" s="20">
        <v>2</v>
      </c>
      <c r="K386" s="128"/>
      <c r="L386" s="85"/>
      <c r="M386" s="123" t="s">
        <v>1513</v>
      </c>
      <c r="N386" s="22"/>
      <c r="O386" s="22"/>
      <c r="P386" s="22" t="s">
        <v>1525</v>
      </c>
      <c r="Q386" s="22" t="s">
        <v>1646</v>
      </c>
      <c r="R386" s="33">
        <v>30</v>
      </c>
      <c r="S386" s="39" t="s">
        <v>1511</v>
      </c>
      <c r="T386" s="22"/>
      <c r="U386" s="22"/>
      <c r="V386" s="22" t="s">
        <v>1517</v>
      </c>
      <c r="W386" s="22" t="s">
        <v>1649</v>
      </c>
      <c r="X386" s="33">
        <v>27</v>
      </c>
      <c r="Y386" s="39" t="s">
        <v>1643</v>
      </c>
      <c r="Z386" s="22"/>
      <c r="AA386" s="6"/>
      <c r="AB386" s="6"/>
      <c r="AC386" s="6"/>
      <c r="AD386" s="6"/>
      <c r="AE386" s="6"/>
      <c r="AF386" s="6"/>
      <c r="AG386" s="6"/>
      <c r="AH386" s="6"/>
      <c r="AI386" s="6"/>
    </row>
    <row r="387" spans="1:35" x14ac:dyDescent="0.3">
      <c r="A387" s="416">
        <v>382</v>
      </c>
      <c r="B387" s="48">
        <v>3195</v>
      </c>
      <c r="C387" s="90" t="s">
        <v>1512</v>
      </c>
      <c r="D387" s="91">
        <v>2018</v>
      </c>
      <c r="E387" s="20">
        <v>10</v>
      </c>
      <c r="F387" s="22" t="s">
        <v>1002</v>
      </c>
      <c r="G387" s="22"/>
      <c r="H387" s="22" t="s">
        <v>1523</v>
      </c>
      <c r="I387" s="25" t="s">
        <v>1519</v>
      </c>
      <c r="J387" s="20">
        <v>2</v>
      </c>
      <c r="K387" s="128"/>
      <c r="L387" s="85"/>
      <c r="M387" s="123" t="s">
        <v>1513</v>
      </c>
      <c r="N387" s="22"/>
      <c r="O387" s="22"/>
      <c r="P387" s="22" t="s">
        <v>1526</v>
      </c>
      <c r="Q387" s="22" t="s">
        <v>1647</v>
      </c>
      <c r="R387" s="33">
        <v>30</v>
      </c>
      <c r="S387" s="39" t="s">
        <v>1511</v>
      </c>
      <c r="T387" s="22"/>
      <c r="U387" s="22"/>
      <c r="V387" s="22" t="s">
        <v>1518</v>
      </c>
      <c r="W387" s="22" t="s">
        <v>1650</v>
      </c>
      <c r="X387" s="33">
        <v>27</v>
      </c>
      <c r="Y387" s="39" t="s">
        <v>1643</v>
      </c>
      <c r="Z387" s="22"/>
      <c r="AA387" s="6"/>
      <c r="AB387" s="6"/>
      <c r="AC387" s="6"/>
      <c r="AD387" s="6"/>
      <c r="AE387" s="6"/>
      <c r="AF387" s="6"/>
      <c r="AG387" s="6"/>
      <c r="AH387" s="6"/>
      <c r="AI387" s="6"/>
    </row>
    <row r="388" spans="1:35" ht="17.25" thickBot="1" x14ac:dyDescent="0.35">
      <c r="A388" s="416">
        <v>383</v>
      </c>
      <c r="B388" s="257">
        <v>3195</v>
      </c>
      <c r="C388" s="88" t="s">
        <v>1512</v>
      </c>
      <c r="D388" s="28">
        <v>2018</v>
      </c>
      <c r="E388" s="52">
        <v>10</v>
      </c>
      <c r="F388" s="282" t="s">
        <v>1571</v>
      </c>
      <c r="G388" s="29"/>
      <c r="H388" s="29" t="s">
        <v>1572</v>
      </c>
      <c r="I388" s="53"/>
      <c r="J388" s="52">
        <v>2</v>
      </c>
      <c r="K388" s="131"/>
      <c r="L388" s="35"/>
      <c r="M388" s="158" t="s">
        <v>1513</v>
      </c>
      <c r="N388" s="29"/>
      <c r="O388" s="29"/>
      <c r="P388" s="29" t="s">
        <v>1573</v>
      </c>
      <c r="Q388" s="29" t="s">
        <v>1573</v>
      </c>
      <c r="R388" s="30">
        <v>30</v>
      </c>
      <c r="S388" s="37" t="s">
        <v>1039</v>
      </c>
      <c r="T388" s="29"/>
      <c r="U388" s="29"/>
      <c r="V388" s="29" t="s">
        <v>1573</v>
      </c>
      <c r="W388" s="29" t="s">
        <v>1573</v>
      </c>
      <c r="X388" s="30">
        <v>27</v>
      </c>
      <c r="Y388" s="37">
        <v>0.15</v>
      </c>
      <c r="Z388" s="29" t="s">
        <v>1570</v>
      </c>
      <c r="AA388" s="6"/>
      <c r="AB388" s="6"/>
      <c r="AC388" s="6"/>
      <c r="AD388" s="6"/>
      <c r="AE388" s="6"/>
      <c r="AF388" s="6"/>
      <c r="AG388" s="6"/>
      <c r="AH388" s="6"/>
      <c r="AI388" s="6"/>
    </row>
    <row r="389" spans="1:35" x14ac:dyDescent="0.3">
      <c r="A389" s="416">
        <v>384</v>
      </c>
      <c r="B389" s="48">
        <v>836</v>
      </c>
      <c r="C389" s="90" t="s">
        <v>611</v>
      </c>
      <c r="D389" s="90">
        <v>2012</v>
      </c>
      <c r="E389" s="20">
        <v>10</v>
      </c>
      <c r="F389" s="22" t="s">
        <v>1580</v>
      </c>
      <c r="G389" s="22" t="s">
        <v>1581</v>
      </c>
      <c r="H389" s="22" t="s">
        <v>1491</v>
      </c>
      <c r="I389" s="25"/>
      <c r="J389" s="20">
        <v>2</v>
      </c>
      <c r="K389" s="128"/>
      <c r="L389" s="85"/>
      <c r="M389" s="123" t="s">
        <v>1539</v>
      </c>
      <c r="N389" s="22"/>
      <c r="O389" s="22"/>
      <c r="P389" s="22">
        <v>48</v>
      </c>
      <c r="Q389" s="22">
        <v>23</v>
      </c>
      <c r="R389" s="33">
        <v>22</v>
      </c>
      <c r="S389" s="39" t="s">
        <v>1511</v>
      </c>
      <c r="T389" s="22"/>
      <c r="U389" s="22"/>
      <c r="V389" s="22">
        <v>45</v>
      </c>
      <c r="W389" s="22">
        <v>23</v>
      </c>
      <c r="X389" s="33">
        <v>20</v>
      </c>
      <c r="Y389" s="39" t="s">
        <v>1570</v>
      </c>
      <c r="Z389" s="22"/>
      <c r="AA389" s="6"/>
      <c r="AB389" s="6"/>
      <c r="AC389" s="6"/>
      <c r="AD389" s="6"/>
      <c r="AE389" s="6"/>
      <c r="AF389" s="6"/>
      <c r="AG389" s="6"/>
      <c r="AH389" s="6"/>
      <c r="AI389" s="6"/>
    </row>
    <row r="390" spans="1:35" x14ac:dyDescent="0.3">
      <c r="A390" s="416">
        <v>385</v>
      </c>
      <c r="B390" s="48">
        <v>836</v>
      </c>
      <c r="C390" s="90" t="s">
        <v>611</v>
      </c>
      <c r="D390" s="90">
        <v>2012</v>
      </c>
      <c r="E390" s="20">
        <v>10</v>
      </c>
      <c r="F390" s="22" t="s">
        <v>1582</v>
      </c>
      <c r="G390" s="22" t="s">
        <v>1581</v>
      </c>
      <c r="H390" s="22" t="s">
        <v>1492</v>
      </c>
      <c r="I390" s="25"/>
      <c r="J390" s="20">
        <v>2</v>
      </c>
      <c r="K390" s="128"/>
      <c r="L390" s="85"/>
      <c r="M390" s="123" t="s">
        <v>1539</v>
      </c>
      <c r="N390" s="22"/>
      <c r="O390" s="22"/>
      <c r="P390" s="22">
        <v>12</v>
      </c>
      <c r="Q390" s="22" t="s">
        <v>1573</v>
      </c>
      <c r="R390" s="33">
        <v>22</v>
      </c>
      <c r="S390" s="39" t="s">
        <v>1039</v>
      </c>
      <c r="T390" s="22"/>
      <c r="U390" s="22"/>
      <c r="V390" s="22">
        <v>15</v>
      </c>
      <c r="W390" s="22" t="s">
        <v>1573</v>
      </c>
      <c r="X390" s="33">
        <v>20</v>
      </c>
      <c r="Y390" s="39" t="s">
        <v>1583</v>
      </c>
      <c r="Z390" s="22"/>
      <c r="AA390" s="6"/>
      <c r="AB390" s="6"/>
      <c r="AC390" s="6"/>
      <c r="AD390" s="6"/>
      <c r="AE390" s="6"/>
      <c r="AF390" s="6"/>
      <c r="AG390" s="6"/>
      <c r="AH390" s="6"/>
      <c r="AI390" s="6"/>
    </row>
    <row r="391" spans="1:35" x14ac:dyDescent="0.3">
      <c r="A391" s="416">
        <v>386</v>
      </c>
      <c r="B391" s="48">
        <v>836</v>
      </c>
      <c r="C391" s="90" t="s">
        <v>611</v>
      </c>
      <c r="D391" s="90">
        <v>2012</v>
      </c>
      <c r="E391" s="20">
        <v>10</v>
      </c>
      <c r="F391" s="290" t="s">
        <v>901</v>
      </c>
      <c r="G391" s="22"/>
      <c r="H391" s="22" t="s">
        <v>1491</v>
      </c>
      <c r="I391" s="25"/>
      <c r="J391" s="20">
        <v>1</v>
      </c>
      <c r="K391" s="128"/>
      <c r="L391" s="85"/>
      <c r="M391" s="123" t="s">
        <v>1539</v>
      </c>
      <c r="N391" s="22"/>
      <c r="O391" s="22"/>
      <c r="P391" s="22">
        <v>1.7</v>
      </c>
      <c r="Q391" s="22">
        <v>0.8</v>
      </c>
      <c r="R391" s="33">
        <v>22</v>
      </c>
      <c r="S391" s="39" t="s">
        <v>1039</v>
      </c>
      <c r="T391" s="22"/>
      <c r="U391" s="22"/>
      <c r="V391" s="22">
        <v>2.2000000000000002</v>
      </c>
      <c r="W391" s="22">
        <v>1.3</v>
      </c>
      <c r="X391" s="33">
        <v>20</v>
      </c>
      <c r="Y391" s="39" t="s">
        <v>1600</v>
      </c>
      <c r="Z391" s="22" t="s">
        <v>1651</v>
      </c>
      <c r="AA391" s="6"/>
      <c r="AB391" s="6"/>
      <c r="AC391" s="6"/>
      <c r="AD391" s="6"/>
      <c r="AE391" s="6"/>
      <c r="AF391" s="6"/>
      <c r="AG391" s="6"/>
      <c r="AH391" s="6"/>
      <c r="AI391" s="6"/>
    </row>
    <row r="392" spans="1:35" ht="17.25" thickBot="1" x14ac:dyDescent="0.35">
      <c r="A392" s="416">
        <v>387</v>
      </c>
      <c r="B392" s="257">
        <v>836</v>
      </c>
      <c r="C392" s="88" t="s">
        <v>611</v>
      </c>
      <c r="D392" s="88">
        <v>2012</v>
      </c>
      <c r="E392" s="52">
        <v>10</v>
      </c>
      <c r="F392" s="282" t="s">
        <v>901</v>
      </c>
      <c r="G392" s="29"/>
      <c r="H392" s="29" t="s">
        <v>1492</v>
      </c>
      <c r="I392" s="53"/>
      <c r="J392" s="52">
        <v>1</v>
      </c>
      <c r="K392" s="131"/>
      <c r="L392" s="35"/>
      <c r="M392" s="158" t="s">
        <v>1539</v>
      </c>
      <c r="N392" s="29"/>
      <c r="O392" s="29"/>
      <c r="P392" s="29">
        <v>2.4</v>
      </c>
      <c r="Q392" s="351">
        <v>1</v>
      </c>
      <c r="R392" s="30">
        <v>22</v>
      </c>
      <c r="S392" s="37" t="s">
        <v>1039</v>
      </c>
      <c r="T392" s="29"/>
      <c r="U392" s="29"/>
      <c r="V392" s="29">
        <v>2.2000000000000002</v>
      </c>
      <c r="W392" s="29">
        <v>1.3</v>
      </c>
      <c r="X392" s="30">
        <v>20</v>
      </c>
      <c r="Y392" s="37" t="s">
        <v>1643</v>
      </c>
      <c r="Z392" s="29"/>
      <c r="AA392" s="6"/>
      <c r="AB392" s="6"/>
      <c r="AC392" s="6"/>
      <c r="AD392" s="6"/>
      <c r="AE392" s="6"/>
      <c r="AF392" s="6"/>
      <c r="AG392" s="6"/>
      <c r="AH392" s="6"/>
      <c r="AI392" s="6"/>
    </row>
    <row r="393" spans="1:35" x14ac:dyDescent="0.3">
      <c r="A393" s="416">
        <v>388</v>
      </c>
      <c r="B393" s="77">
        <v>1627</v>
      </c>
      <c r="C393" s="38" t="s">
        <v>551</v>
      </c>
      <c r="D393" s="38">
        <v>2014</v>
      </c>
      <c r="E393" s="20">
        <v>10</v>
      </c>
      <c r="F393" s="225" t="s">
        <v>717</v>
      </c>
      <c r="G393" s="22" t="s">
        <v>718</v>
      </c>
      <c r="H393" s="22" t="s">
        <v>726</v>
      </c>
      <c r="I393" s="22"/>
      <c r="J393" s="128">
        <v>1</v>
      </c>
      <c r="K393" s="128"/>
      <c r="L393" s="85"/>
      <c r="M393" s="23" t="s">
        <v>713</v>
      </c>
      <c r="N393" s="22"/>
      <c r="O393" s="22"/>
      <c r="P393" s="188" t="s">
        <v>699</v>
      </c>
      <c r="Q393" s="188" t="s">
        <v>699</v>
      </c>
      <c r="R393" s="275">
        <v>19</v>
      </c>
      <c r="S393" s="39" t="s">
        <v>714</v>
      </c>
      <c r="T393" s="22"/>
      <c r="U393" s="22"/>
      <c r="V393" s="187" t="s">
        <v>699</v>
      </c>
      <c r="W393" s="187" t="s">
        <v>699</v>
      </c>
      <c r="X393" s="187">
        <v>20</v>
      </c>
      <c r="Y393" s="206" t="s">
        <v>700</v>
      </c>
      <c r="Z393" s="187"/>
      <c r="AA393" s="6"/>
      <c r="AB393" s="6"/>
      <c r="AC393" s="6"/>
      <c r="AD393" s="6"/>
      <c r="AE393" s="6"/>
      <c r="AF393" s="6"/>
      <c r="AG393" s="6"/>
      <c r="AH393" s="6"/>
      <c r="AI393" s="6"/>
    </row>
    <row r="394" spans="1:35" x14ac:dyDescent="0.3">
      <c r="A394" s="416">
        <v>389</v>
      </c>
      <c r="B394" s="77">
        <v>1627</v>
      </c>
      <c r="C394" s="38" t="s">
        <v>551</v>
      </c>
      <c r="D394" s="38">
        <v>2014</v>
      </c>
      <c r="E394" s="20">
        <v>10</v>
      </c>
      <c r="F394" s="225" t="s">
        <v>717</v>
      </c>
      <c r="G394" s="22" t="s">
        <v>718</v>
      </c>
      <c r="H394" s="523" t="s">
        <v>720</v>
      </c>
      <c r="I394" s="22"/>
      <c r="J394" s="128">
        <v>1</v>
      </c>
      <c r="K394" s="128"/>
      <c r="L394" s="85">
        <v>1</v>
      </c>
      <c r="M394" s="23" t="s">
        <v>713</v>
      </c>
      <c r="N394" s="22"/>
      <c r="O394" s="22"/>
      <c r="P394" s="188">
        <v>1.5</v>
      </c>
      <c r="Q394" s="188">
        <v>0.51</v>
      </c>
      <c r="R394" s="275">
        <v>19</v>
      </c>
      <c r="S394" s="39" t="s">
        <v>714</v>
      </c>
      <c r="T394" s="22"/>
      <c r="U394" s="22"/>
      <c r="V394" s="187">
        <v>2.4500000000000002</v>
      </c>
      <c r="W394" s="187">
        <v>0.51</v>
      </c>
      <c r="X394" s="187">
        <v>20</v>
      </c>
      <c r="Y394" s="206" t="s">
        <v>719</v>
      </c>
      <c r="Z394" s="58"/>
      <c r="AA394" s="6"/>
      <c r="AB394" s="6"/>
      <c r="AC394" s="6"/>
      <c r="AD394" s="6"/>
      <c r="AE394" s="6"/>
      <c r="AF394" s="6"/>
      <c r="AG394" s="6"/>
      <c r="AH394" s="6"/>
      <c r="AI394" s="6"/>
    </row>
    <row r="395" spans="1:35" x14ac:dyDescent="0.3">
      <c r="A395" s="416">
        <v>390</v>
      </c>
      <c r="B395" s="77">
        <v>1627</v>
      </c>
      <c r="C395" s="38" t="s">
        <v>551</v>
      </c>
      <c r="D395" s="38">
        <v>2014</v>
      </c>
      <c r="E395" s="20">
        <v>10</v>
      </c>
      <c r="F395" s="225" t="s">
        <v>717</v>
      </c>
      <c r="G395" s="22" t="s">
        <v>718</v>
      </c>
      <c r="H395" s="423" t="s">
        <v>721</v>
      </c>
      <c r="I395" s="58"/>
      <c r="J395" s="128">
        <v>1</v>
      </c>
      <c r="K395" s="41"/>
      <c r="L395" s="54"/>
      <c r="M395" s="23" t="s">
        <v>713</v>
      </c>
      <c r="N395" s="186"/>
      <c r="O395" s="186"/>
      <c r="P395" s="276">
        <v>1.75</v>
      </c>
      <c r="Q395" s="276">
        <v>0.44</v>
      </c>
      <c r="R395" s="642">
        <v>19</v>
      </c>
      <c r="S395" s="26" t="s">
        <v>714</v>
      </c>
      <c r="T395" s="58"/>
      <c r="U395" s="58"/>
      <c r="V395" s="58">
        <v>2.1</v>
      </c>
      <c r="W395" s="58">
        <v>0.31</v>
      </c>
      <c r="X395" s="58">
        <v>20</v>
      </c>
      <c r="Y395" s="206" t="s">
        <v>719</v>
      </c>
      <c r="Z395" s="58"/>
      <c r="AA395" s="6"/>
      <c r="AB395" s="6"/>
      <c r="AC395" s="6"/>
      <c r="AD395" s="6"/>
      <c r="AE395" s="6"/>
      <c r="AF395" s="6"/>
      <c r="AG395" s="6"/>
      <c r="AH395" s="6"/>
      <c r="AI395" s="6"/>
    </row>
    <row r="396" spans="1:35" x14ac:dyDescent="0.3">
      <c r="A396" s="416">
        <v>391</v>
      </c>
      <c r="B396" s="77">
        <v>1627</v>
      </c>
      <c r="C396" s="38" t="s">
        <v>551</v>
      </c>
      <c r="D396" s="38">
        <v>2014</v>
      </c>
      <c r="E396" s="20">
        <v>10</v>
      </c>
      <c r="F396" s="225" t="s">
        <v>717</v>
      </c>
      <c r="G396" s="22" t="s">
        <v>718</v>
      </c>
      <c r="H396" s="423" t="s">
        <v>697</v>
      </c>
      <c r="I396" s="58"/>
      <c r="J396" s="128">
        <v>1</v>
      </c>
      <c r="K396" s="41">
        <v>0</v>
      </c>
      <c r="L396" s="54">
        <v>1</v>
      </c>
      <c r="M396" s="23" t="s">
        <v>713</v>
      </c>
      <c r="N396" s="186"/>
      <c r="O396" s="186"/>
      <c r="P396" s="58" t="s">
        <v>699</v>
      </c>
      <c r="Q396" s="58" t="s">
        <v>699</v>
      </c>
      <c r="R396" s="642">
        <v>19</v>
      </c>
      <c r="S396" s="26" t="s">
        <v>714</v>
      </c>
      <c r="T396" s="58"/>
      <c r="U396" s="58"/>
      <c r="V396" s="58" t="s">
        <v>699</v>
      </c>
      <c r="W396" s="58" t="s">
        <v>699</v>
      </c>
      <c r="X396" s="58">
        <v>20</v>
      </c>
      <c r="Y396" s="206" t="s">
        <v>700</v>
      </c>
      <c r="Z396" s="58"/>
      <c r="AA396" s="6"/>
      <c r="AB396" s="6"/>
      <c r="AC396" s="6"/>
      <c r="AD396" s="6"/>
      <c r="AE396" s="6"/>
      <c r="AF396" s="6"/>
      <c r="AG396" s="6"/>
      <c r="AH396" s="6"/>
      <c r="AI396" s="6"/>
    </row>
    <row r="397" spans="1:35" x14ac:dyDescent="0.3">
      <c r="A397" s="416">
        <v>392</v>
      </c>
      <c r="B397" s="77">
        <v>1627</v>
      </c>
      <c r="C397" s="38" t="s">
        <v>551</v>
      </c>
      <c r="D397" s="38">
        <v>2014</v>
      </c>
      <c r="E397" s="20">
        <v>10</v>
      </c>
      <c r="F397" s="225" t="s">
        <v>717</v>
      </c>
      <c r="G397" s="22" t="s">
        <v>718</v>
      </c>
      <c r="H397" s="423" t="s">
        <v>729</v>
      </c>
      <c r="I397" s="58"/>
      <c r="J397" s="128">
        <v>1</v>
      </c>
      <c r="K397" s="41"/>
      <c r="L397" s="54"/>
      <c r="M397" s="23" t="s">
        <v>713</v>
      </c>
      <c r="N397" s="186"/>
      <c r="O397" s="186"/>
      <c r="P397" s="58" t="s">
        <v>699</v>
      </c>
      <c r="Q397" s="58" t="s">
        <v>699</v>
      </c>
      <c r="R397" s="642">
        <v>19</v>
      </c>
      <c r="S397" s="26" t="s">
        <v>714</v>
      </c>
      <c r="T397" s="58"/>
      <c r="U397" s="58"/>
      <c r="V397" s="58" t="s">
        <v>699</v>
      </c>
      <c r="W397" s="58" t="s">
        <v>699</v>
      </c>
      <c r="X397" s="58">
        <v>20</v>
      </c>
      <c r="Y397" s="206" t="s">
        <v>700</v>
      </c>
      <c r="Z397" s="58"/>
      <c r="AA397" s="6"/>
      <c r="AB397" s="6"/>
      <c r="AC397" s="6"/>
      <c r="AD397" s="6"/>
      <c r="AE397" s="6"/>
      <c r="AF397" s="6"/>
      <c r="AG397" s="6"/>
      <c r="AH397" s="6"/>
      <c r="AI397" s="6"/>
    </row>
    <row r="398" spans="1:35" x14ac:dyDescent="0.3">
      <c r="A398" s="416">
        <v>393</v>
      </c>
      <c r="B398" s="77">
        <v>1627</v>
      </c>
      <c r="C398" s="38" t="s">
        <v>551</v>
      </c>
      <c r="D398" s="38">
        <v>2014</v>
      </c>
      <c r="E398" s="20">
        <v>10</v>
      </c>
      <c r="F398" s="225" t="s">
        <v>717</v>
      </c>
      <c r="G398" s="22" t="s">
        <v>718</v>
      </c>
      <c r="H398" s="423" t="s">
        <v>730</v>
      </c>
      <c r="I398" s="58"/>
      <c r="J398" s="128">
        <v>1</v>
      </c>
      <c r="K398" s="41">
        <v>0</v>
      </c>
      <c r="L398" s="54">
        <v>1</v>
      </c>
      <c r="M398" s="23" t="s">
        <v>713</v>
      </c>
      <c r="N398" s="186"/>
      <c r="O398" s="186"/>
      <c r="P398" s="58" t="s">
        <v>699</v>
      </c>
      <c r="Q398" s="58" t="s">
        <v>699</v>
      </c>
      <c r="R398" s="642">
        <v>19</v>
      </c>
      <c r="S398" s="26" t="s">
        <v>714</v>
      </c>
      <c r="T398" s="58"/>
      <c r="U398" s="58"/>
      <c r="V398" s="58" t="s">
        <v>699</v>
      </c>
      <c r="W398" s="58" t="s">
        <v>699</v>
      </c>
      <c r="X398" s="58">
        <v>20</v>
      </c>
      <c r="Y398" s="206" t="s">
        <v>700</v>
      </c>
      <c r="Z398" s="58"/>
      <c r="AA398" s="6"/>
      <c r="AB398" s="6"/>
      <c r="AC398" s="6"/>
      <c r="AD398" s="6"/>
      <c r="AE398" s="6"/>
      <c r="AF398" s="6"/>
      <c r="AG398" s="6"/>
      <c r="AH398" s="6"/>
      <c r="AI398" s="6"/>
    </row>
    <row r="399" spans="1:35" x14ac:dyDescent="0.3">
      <c r="A399" s="416">
        <v>394</v>
      </c>
      <c r="B399" s="77">
        <v>1627</v>
      </c>
      <c r="C399" s="38" t="s">
        <v>551</v>
      </c>
      <c r="D399" s="38">
        <v>2014</v>
      </c>
      <c r="E399" s="41">
        <v>10</v>
      </c>
      <c r="F399" s="278" t="s">
        <v>722</v>
      </c>
      <c r="G399" s="22" t="s">
        <v>718</v>
      </c>
      <c r="H399" s="423" t="s">
        <v>721</v>
      </c>
      <c r="I399" s="58"/>
      <c r="J399" s="128">
        <v>1</v>
      </c>
      <c r="K399" s="41"/>
      <c r="L399" s="54"/>
      <c r="M399" s="23" t="s">
        <v>713</v>
      </c>
      <c r="N399" s="58"/>
      <c r="O399" s="58"/>
      <c r="P399" s="58" t="s">
        <v>699</v>
      </c>
      <c r="Q399" s="58" t="s">
        <v>699</v>
      </c>
      <c r="R399" s="625">
        <v>19</v>
      </c>
      <c r="S399" s="26" t="s">
        <v>714</v>
      </c>
      <c r="T399" s="58"/>
      <c r="U399" s="58"/>
      <c r="V399" s="58" t="s">
        <v>699</v>
      </c>
      <c r="W399" s="58" t="s">
        <v>699</v>
      </c>
      <c r="X399" s="58">
        <v>20</v>
      </c>
      <c r="Y399" s="183" t="s">
        <v>700</v>
      </c>
      <c r="Z399" s="58"/>
      <c r="AA399" s="6"/>
      <c r="AB399" s="6"/>
      <c r="AC399" s="6"/>
      <c r="AD399" s="6"/>
      <c r="AE399" s="6"/>
      <c r="AF399" s="6"/>
      <c r="AG399" s="6"/>
      <c r="AH399" s="6"/>
      <c r="AI399" s="6"/>
    </row>
    <row r="400" spans="1:35" x14ac:dyDescent="0.3">
      <c r="A400" s="416">
        <v>395</v>
      </c>
      <c r="B400" s="77">
        <v>1627</v>
      </c>
      <c r="C400" s="38" t="s">
        <v>551</v>
      </c>
      <c r="D400" s="38">
        <v>2015</v>
      </c>
      <c r="E400" s="41">
        <v>10</v>
      </c>
      <c r="F400" s="278" t="s">
        <v>722</v>
      </c>
      <c r="G400" s="22" t="s">
        <v>718</v>
      </c>
      <c r="H400" s="423" t="s">
        <v>697</v>
      </c>
      <c r="I400" s="58"/>
      <c r="J400" s="128">
        <v>1</v>
      </c>
      <c r="K400" s="41">
        <v>0</v>
      </c>
      <c r="L400" s="54">
        <v>1</v>
      </c>
      <c r="M400" s="23" t="s">
        <v>713</v>
      </c>
      <c r="N400" s="58"/>
      <c r="O400" s="58"/>
      <c r="P400" s="58" t="s">
        <v>699</v>
      </c>
      <c r="Q400" s="58" t="s">
        <v>699</v>
      </c>
      <c r="R400" s="625">
        <v>19</v>
      </c>
      <c r="S400" s="26" t="s">
        <v>714</v>
      </c>
      <c r="T400" s="58"/>
      <c r="U400" s="58"/>
      <c r="V400" s="58" t="s">
        <v>699</v>
      </c>
      <c r="W400" s="58" t="s">
        <v>699</v>
      </c>
      <c r="X400" s="58">
        <v>20</v>
      </c>
      <c r="Y400" s="183" t="s">
        <v>700</v>
      </c>
      <c r="Z400" s="58"/>
      <c r="AA400" s="6"/>
      <c r="AB400" s="6"/>
      <c r="AC400" s="6"/>
      <c r="AD400" s="6"/>
      <c r="AE400" s="6"/>
      <c r="AF400" s="6"/>
      <c r="AG400" s="6"/>
      <c r="AH400" s="6"/>
      <c r="AI400" s="6"/>
    </row>
    <row r="401" spans="1:35" x14ac:dyDescent="0.3">
      <c r="A401" s="416">
        <v>396</v>
      </c>
      <c r="B401" s="77">
        <v>1627</v>
      </c>
      <c r="C401" s="38" t="s">
        <v>551</v>
      </c>
      <c r="D401" s="38">
        <v>2016</v>
      </c>
      <c r="E401" s="41">
        <v>10</v>
      </c>
      <c r="F401" s="278" t="s">
        <v>722</v>
      </c>
      <c r="G401" s="22" t="s">
        <v>718</v>
      </c>
      <c r="H401" s="423" t="s">
        <v>729</v>
      </c>
      <c r="I401" s="58"/>
      <c r="J401" s="128">
        <v>1</v>
      </c>
      <c r="K401" s="41"/>
      <c r="L401" s="54"/>
      <c r="M401" s="23" t="s">
        <v>713</v>
      </c>
      <c r="N401" s="58"/>
      <c r="O401" s="58"/>
      <c r="P401" s="58" t="s">
        <v>699</v>
      </c>
      <c r="Q401" s="58" t="s">
        <v>699</v>
      </c>
      <c r="R401" s="625">
        <v>19</v>
      </c>
      <c r="S401" s="26" t="s">
        <v>714</v>
      </c>
      <c r="T401" s="58"/>
      <c r="U401" s="58"/>
      <c r="V401" s="58" t="s">
        <v>699</v>
      </c>
      <c r="W401" s="58" t="s">
        <v>699</v>
      </c>
      <c r="X401" s="58">
        <v>20</v>
      </c>
      <c r="Y401" s="183" t="s">
        <v>700</v>
      </c>
      <c r="Z401" s="58"/>
      <c r="AA401" s="6"/>
      <c r="AB401" s="6"/>
      <c r="AC401" s="6"/>
      <c r="AD401" s="6"/>
      <c r="AE401" s="6"/>
      <c r="AF401" s="6"/>
      <c r="AG401" s="6"/>
      <c r="AH401" s="6"/>
      <c r="AI401" s="6"/>
    </row>
    <row r="402" spans="1:35" x14ac:dyDescent="0.3">
      <c r="A402" s="416">
        <v>397</v>
      </c>
      <c r="B402" s="77">
        <v>1627</v>
      </c>
      <c r="C402" s="38" t="s">
        <v>551</v>
      </c>
      <c r="D402" s="38">
        <v>2017</v>
      </c>
      <c r="E402" s="41">
        <v>10</v>
      </c>
      <c r="F402" s="278" t="s">
        <v>722</v>
      </c>
      <c r="G402" s="22" t="s">
        <v>718</v>
      </c>
      <c r="H402" s="423" t="s">
        <v>730</v>
      </c>
      <c r="I402" s="58"/>
      <c r="J402" s="128">
        <v>1</v>
      </c>
      <c r="K402" s="41">
        <v>0</v>
      </c>
      <c r="L402" s="54">
        <v>1</v>
      </c>
      <c r="M402" s="23" t="s">
        <v>713</v>
      </c>
      <c r="N402" s="58"/>
      <c r="O402" s="58"/>
      <c r="P402" s="58" t="s">
        <v>699</v>
      </c>
      <c r="Q402" s="58" t="s">
        <v>699</v>
      </c>
      <c r="R402" s="625">
        <v>19</v>
      </c>
      <c r="S402" s="26" t="s">
        <v>714</v>
      </c>
      <c r="T402" s="58"/>
      <c r="U402" s="58"/>
      <c r="V402" s="58" t="s">
        <v>699</v>
      </c>
      <c r="W402" s="58" t="s">
        <v>699</v>
      </c>
      <c r="X402" s="58">
        <v>20</v>
      </c>
      <c r="Y402" s="183" t="s">
        <v>700</v>
      </c>
      <c r="Z402" s="58"/>
      <c r="AA402" s="6"/>
      <c r="AB402" s="6"/>
      <c r="AC402" s="6"/>
      <c r="AD402" s="6"/>
      <c r="AE402" s="6"/>
      <c r="AF402" s="6"/>
      <c r="AG402" s="6"/>
      <c r="AH402" s="6"/>
      <c r="AI402" s="6"/>
    </row>
    <row r="403" spans="1:35" x14ac:dyDescent="0.3">
      <c r="A403" s="416">
        <v>398</v>
      </c>
      <c r="B403" s="77">
        <v>1627</v>
      </c>
      <c r="C403" s="38" t="s">
        <v>551</v>
      </c>
      <c r="D403" s="38">
        <v>2014</v>
      </c>
      <c r="E403" s="41">
        <v>10</v>
      </c>
      <c r="F403" s="21" t="s">
        <v>724</v>
      </c>
      <c r="G403" s="277" t="s">
        <v>723</v>
      </c>
      <c r="H403" s="423" t="s">
        <v>720</v>
      </c>
      <c r="I403" s="58"/>
      <c r="J403" s="41">
        <v>2</v>
      </c>
      <c r="K403" s="41"/>
      <c r="L403" s="54">
        <v>1</v>
      </c>
      <c r="M403" s="23" t="s">
        <v>713</v>
      </c>
      <c r="N403" s="58"/>
      <c r="O403" s="58"/>
      <c r="P403" s="58" t="s">
        <v>699</v>
      </c>
      <c r="Q403" s="58" t="s">
        <v>699</v>
      </c>
      <c r="R403" s="625">
        <v>19</v>
      </c>
      <c r="S403" s="26" t="s">
        <v>714</v>
      </c>
      <c r="T403" s="58"/>
      <c r="U403" s="58"/>
      <c r="V403" s="58" t="s">
        <v>699</v>
      </c>
      <c r="W403" s="58" t="s">
        <v>699</v>
      </c>
      <c r="X403" s="58">
        <v>20</v>
      </c>
      <c r="Y403" s="189" t="s">
        <v>719</v>
      </c>
      <c r="Z403" s="58"/>
      <c r="AA403" s="6"/>
      <c r="AB403" s="6"/>
      <c r="AC403" s="6"/>
      <c r="AD403" s="6"/>
      <c r="AE403" s="6"/>
      <c r="AF403" s="6"/>
      <c r="AG403" s="6"/>
      <c r="AH403" s="6"/>
      <c r="AI403" s="6"/>
    </row>
    <row r="404" spans="1:35" x14ac:dyDescent="0.3">
      <c r="A404" s="416">
        <v>399</v>
      </c>
      <c r="B404" s="77">
        <v>1627</v>
      </c>
      <c r="C404" s="38" t="s">
        <v>551</v>
      </c>
      <c r="D404" s="38">
        <v>2014</v>
      </c>
      <c r="E404" s="41">
        <v>10</v>
      </c>
      <c r="F404" s="21" t="s">
        <v>724</v>
      </c>
      <c r="G404" s="277" t="s">
        <v>723</v>
      </c>
      <c r="H404" s="423" t="s">
        <v>721</v>
      </c>
      <c r="I404" s="58"/>
      <c r="J404" s="41">
        <v>2</v>
      </c>
      <c r="K404" s="41"/>
      <c r="L404" s="54"/>
      <c r="M404" s="23" t="s">
        <v>713</v>
      </c>
      <c r="N404" s="58"/>
      <c r="O404" s="58"/>
      <c r="P404" s="58" t="s">
        <v>699</v>
      </c>
      <c r="Q404" s="58" t="s">
        <v>699</v>
      </c>
      <c r="R404" s="625">
        <v>19</v>
      </c>
      <c r="S404" s="26" t="s">
        <v>714</v>
      </c>
      <c r="T404" s="58"/>
      <c r="U404" s="58"/>
      <c r="V404" s="58" t="s">
        <v>699</v>
      </c>
      <c r="W404" s="58" t="s">
        <v>699</v>
      </c>
      <c r="X404" s="58">
        <v>20</v>
      </c>
      <c r="Y404" s="189" t="s">
        <v>719</v>
      </c>
      <c r="Z404" s="58"/>
      <c r="AA404" s="6"/>
      <c r="AB404" s="6"/>
      <c r="AC404" s="6"/>
      <c r="AD404" s="6"/>
      <c r="AE404" s="6"/>
      <c r="AF404" s="6"/>
      <c r="AG404" s="6"/>
      <c r="AH404" s="6"/>
      <c r="AI404" s="6"/>
    </row>
    <row r="405" spans="1:35" x14ac:dyDescent="0.3">
      <c r="A405" s="416">
        <v>400</v>
      </c>
      <c r="B405" s="77">
        <v>1627</v>
      </c>
      <c r="C405" s="38" t="s">
        <v>551</v>
      </c>
      <c r="D405" s="38">
        <v>2014</v>
      </c>
      <c r="E405" s="41">
        <v>10</v>
      </c>
      <c r="F405" s="21" t="s">
        <v>724</v>
      </c>
      <c r="G405" s="277" t="s">
        <v>723</v>
      </c>
      <c r="H405" s="423" t="s">
        <v>697</v>
      </c>
      <c r="I405" s="58"/>
      <c r="J405" s="41">
        <v>2</v>
      </c>
      <c r="K405" s="41">
        <v>1</v>
      </c>
      <c r="L405" s="54">
        <v>1</v>
      </c>
      <c r="M405" s="23" t="s">
        <v>713</v>
      </c>
      <c r="N405" s="58"/>
      <c r="O405" s="58"/>
      <c r="P405" s="58" t="s">
        <v>699</v>
      </c>
      <c r="Q405" s="58" t="s">
        <v>699</v>
      </c>
      <c r="R405" s="625">
        <v>19</v>
      </c>
      <c r="S405" s="26" t="s">
        <v>714</v>
      </c>
      <c r="T405" s="58"/>
      <c r="U405" s="58"/>
      <c r="V405" s="58" t="s">
        <v>699</v>
      </c>
      <c r="W405" s="58" t="s">
        <v>699</v>
      </c>
      <c r="X405" s="58">
        <v>20</v>
      </c>
      <c r="Y405" s="189" t="s">
        <v>719</v>
      </c>
      <c r="Z405" s="58"/>
      <c r="AA405" s="6"/>
      <c r="AB405" s="6"/>
      <c r="AC405" s="6"/>
      <c r="AD405" s="6"/>
      <c r="AE405" s="6"/>
      <c r="AF405" s="6"/>
      <c r="AG405" s="6"/>
      <c r="AH405" s="6"/>
      <c r="AI405" s="6"/>
    </row>
    <row r="406" spans="1:35" x14ac:dyDescent="0.3">
      <c r="A406" s="416">
        <v>401</v>
      </c>
      <c r="B406" s="77">
        <v>1627</v>
      </c>
      <c r="C406" s="38" t="s">
        <v>551</v>
      </c>
      <c r="D406" s="38">
        <v>2014</v>
      </c>
      <c r="E406" s="41">
        <v>10</v>
      </c>
      <c r="F406" s="21" t="s">
        <v>724</v>
      </c>
      <c r="G406" s="277" t="s">
        <v>723</v>
      </c>
      <c r="H406" s="423" t="s">
        <v>729</v>
      </c>
      <c r="I406" s="58"/>
      <c r="J406" s="41">
        <v>2</v>
      </c>
      <c r="K406" s="41"/>
      <c r="L406" s="54"/>
      <c r="M406" s="23" t="s">
        <v>713</v>
      </c>
      <c r="N406" s="58"/>
      <c r="O406" s="58"/>
      <c r="P406" s="58" t="s">
        <v>699</v>
      </c>
      <c r="Q406" s="58" t="s">
        <v>699</v>
      </c>
      <c r="R406" s="625">
        <v>19</v>
      </c>
      <c r="S406" s="26" t="s">
        <v>714</v>
      </c>
      <c r="T406" s="58"/>
      <c r="U406" s="58"/>
      <c r="V406" s="58" t="s">
        <v>699</v>
      </c>
      <c r="W406" s="58" t="s">
        <v>699</v>
      </c>
      <c r="X406" s="58">
        <v>20</v>
      </c>
      <c r="Y406" s="189" t="s">
        <v>719</v>
      </c>
      <c r="Z406" s="58"/>
      <c r="AA406" s="6"/>
      <c r="AB406" s="6"/>
      <c r="AC406" s="6"/>
      <c r="AD406" s="6"/>
      <c r="AE406" s="6"/>
      <c r="AF406" s="6"/>
      <c r="AG406" s="6"/>
      <c r="AH406" s="6"/>
      <c r="AI406" s="6"/>
    </row>
    <row r="407" spans="1:35" ht="17.25" thickBot="1" x14ac:dyDescent="0.35">
      <c r="A407" s="416">
        <v>402</v>
      </c>
      <c r="B407" s="78">
        <v>1627</v>
      </c>
      <c r="C407" s="68" t="s">
        <v>551</v>
      </c>
      <c r="D407" s="68">
        <v>2014</v>
      </c>
      <c r="E407" s="52">
        <v>10</v>
      </c>
      <c r="F407" s="29" t="s">
        <v>724</v>
      </c>
      <c r="G407" s="281" t="s">
        <v>723</v>
      </c>
      <c r="H407" s="615" t="s">
        <v>1597</v>
      </c>
      <c r="I407" s="184"/>
      <c r="J407" s="52">
        <v>2</v>
      </c>
      <c r="K407" s="52">
        <v>1</v>
      </c>
      <c r="L407" s="145">
        <v>1</v>
      </c>
      <c r="M407" s="36" t="s">
        <v>713</v>
      </c>
      <c r="N407" s="184"/>
      <c r="O407" s="184"/>
      <c r="P407" s="184">
        <v>41.5</v>
      </c>
      <c r="Q407" s="184">
        <v>21.8</v>
      </c>
      <c r="R407" s="626">
        <v>19</v>
      </c>
      <c r="S407" s="37" t="s">
        <v>714</v>
      </c>
      <c r="T407" s="184"/>
      <c r="U407" s="184"/>
      <c r="V407" s="184">
        <v>89.7</v>
      </c>
      <c r="W407" s="184">
        <v>35.22</v>
      </c>
      <c r="X407" s="184">
        <v>20</v>
      </c>
      <c r="Y407" s="190" t="s">
        <v>719</v>
      </c>
      <c r="Z407" s="184"/>
      <c r="AA407" s="6"/>
      <c r="AB407" s="6"/>
      <c r="AC407" s="6"/>
      <c r="AD407" s="6"/>
      <c r="AE407" s="6"/>
      <c r="AF407" s="6"/>
      <c r="AG407" s="6"/>
      <c r="AH407" s="6"/>
      <c r="AI407" s="6"/>
    </row>
    <row r="408" spans="1:35" x14ac:dyDescent="0.3">
      <c r="A408" s="416">
        <v>403</v>
      </c>
      <c r="B408" s="77">
        <v>112</v>
      </c>
      <c r="C408" s="38" t="s">
        <v>564</v>
      </c>
      <c r="D408" s="38">
        <v>2010</v>
      </c>
      <c r="E408" s="20">
        <v>10</v>
      </c>
      <c r="F408" s="22" t="s">
        <v>796</v>
      </c>
      <c r="G408" s="280" t="s">
        <v>799</v>
      </c>
      <c r="H408" s="533" t="s">
        <v>767</v>
      </c>
      <c r="I408" s="187"/>
      <c r="J408" s="20">
        <v>1</v>
      </c>
      <c r="K408" s="20"/>
      <c r="L408" s="141"/>
      <c r="M408" s="23" t="s">
        <v>790</v>
      </c>
      <c r="N408" s="22"/>
      <c r="O408" s="22"/>
      <c r="P408" s="22" t="s">
        <v>797</v>
      </c>
      <c r="Q408" s="22" t="s">
        <v>797</v>
      </c>
      <c r="R408" s="33">
        <v>22</v>
      </c>
      <c r="S408" s="39" t="s">
        <v>791</v>
      </c>
      <c r="T408" s="187"/>
      <c r="U408" s="187"/>
      <c r="V408" s="22" t="s">
        <v>797</v>
      </c>
      <c r="W408" s="22" t="s">
        <v>797</v>
      </c>
      <c r="X408" s="33">
        <v>22</v>
      </c>
      <c r="Y408" s="188" t="s">
        <v>719</v>
      </c>
      <c r="Z408" s="187" t="s">
        <v>783</v>
      </c>
      <c r="AA408" s="6"/>
      <c r="AB408" s="6"/>
      <c r="AC408" s="6"/>
      <c r="AD408" s="6"/>
      <c r="AE408" s="6"/>
      <c r="AF408" s="6"/>
      <c r="AG408" s="6"/>
      <c r="AH408" s="6"/>
      <c r="AI408" s="6"/>
    </row>
    <row r="409" spans="1:35" x14ac:dyDescent="0.3">
      <c r="A409" s="416">
        <v>404</v>
      </c>
      <c r="B409" s="77">
        <v>112</v>
      </c>
      <c r="C409" s="38" t="s">
        <v>564</v>
      </c>
      <c r="D409" s="38">
        <v>2010</v>
      </c>
      <c r="E409" s="20">
        <v>10</v>
      </c>
      <c r="F409" s="22" t="s">
        <v>796</v>
      </c>
      <c r="G409" s="280" t="s">
        <v>799</v>
      </c>
      <c r="H409" s="533" t="s">
        <v>769</v>
      </c>
      <c r="I409" s="187"/>
      <c r="J409" s="20">
        <v>1</v>
      </c>
      <c r="K409" s="20"/>
      <c r="L409" s="141"/>
      <c r="M409" s="23" t="s">
        <v>790</v>
      </c>
      <c r="N409" s="187"/>
      <c r="O409" s="187"/>
      <c r="P409" s="22" t="s">
        <v>797</v>
      </c>
      <c r="Q409" s="22" t="s">
        <v>797</v>
      </c>
      <c r="R409" s="33">
        <v>22</v>
      </c>
      <c r="S409" s="39" t="s">
        <v>791</v>
      </c>
      <c r="T409" s="187"/>
      <c r="U409" s="187"/>
      <c r="V409" s="22" t="s">
        <v>797</v>
      </c>
      <c r="W409" s="22" t="s">
        <v>797</v>
      </c>
      <c r="X409" s="33">
        <v>22</v>
      </c>
      <c r="Y409" s="188" t="s">
        <v>795</v>
      </c>
      <c r="Z409" s="187" t="s">
        <v>783</v>
      </c>
      <c r="AA409" s="6"/>
      <c r="AB409" s="6"/>
      <c r="AC409" s="6"/>
      <c r="AD409" s="6"/>
      <c r="AE409" s="6"/>
      <c r="AF409" s="6"/>
      <c r="AG409" s="6"/>
      <c r="AH409" s="6"/>
      <c r="AI409" s="6"/>
    </row>
    <row r="410" spans="1:35" x14ac:dyDescent="0.3">
      <c r="A410" s="416">
        <v>405</v>
      </c>
      <c r="B410" s="77">
        <v>112</v>
      </c>
      <c r="C410" s="38" t="s">
        <v>564</v>
      </c>
      <c r="D410" s="38">
        <v>2010</v>
      </c>
      <c r="E410" s="20">
        <v>10</v>
      </c>
      <c r="F410" s="22" t="s">
        <v>796</v>
      </c>
      <c r="G410" s="280" t="s">
        <v>799</v>
      </c>
      <c r="H410" s="533" t="s">
        <v>772</v>
      </c>
      <c r="I410" s="187"/>
      <c r="J410" s="20">
        <v>1</v>
      </c>
      <c r="K410" s="20"/>
      <c r="L410" s="141"/>
      <c r="M410" s="23" t="s">
        <v>790</v>
      </c>
      <c r="N410" s="187"/>
      <c r="O410" s="187"/>
      <c r="P410" s="22" t="s">
        <v>797</v>
      </c>
      <c r="Q410" s="22" t="s">
        <v>797</v>
      </c>
      <c r="R410" s="33">
        <v>22</v>
      </c>
      <c r="S410" s="39" t="s">
        <v>791</v>
      </c>
      <c r="T410" s="187"/>
      <c r="U410" s="187"/>
      <c r="V410" s="22" t="s">
        <v>797</v>
      </c>
      <c r="W410" s="22" t="s">
        <v>797</v>
      </c>
      <c r="X410" s="33">
        <v>22</v>
      </c>
      <c r="Y410" s="188" t="s">
        <v>795</v>
      </c>
      <c r="Z410" s="187" t="s">
        <v>783</v>
      </c>
      <c r="AA410" s="6"/>
      <c r="AB410" s="6"/>
      <c r="AC410" s="6"/>
      <c r="AD410" s="6"/>
      <c r="AE410" s="6"/>
      <c r="AF410" s="6"/>
      <c r="AG410" s="6"/>
      <c r="AH410" s="6"/>
      <c r="AI410" s="6"/>
    </row>
    <row r="411" spans="1:35" x14ac:dyDescent="0.3">
      <c r="A411" s="416">
        <v>406</v>
      </c>
      <c r="B411" s="77">
        <v>112</v>
      </c>
      <c r="C411" s="38" t="s">
        <v>564</v>
      </c>
      <c r="D411" s="38">
        <v>2010</v>
      </c>
      <c r="E411" s="20">
        <v>10</v>
      </c>
      <c r="F411" s="22" t="s">
        <v>796</v>
      </c>
      <c r="G411" s="280" t="s">
        <v>799</v>
      </c>
      <c r="H411" s="533" t="s">
        <v>778</v>
      </c>
      <c r="I411" s="187"/>
      <c r="J411" s="20">
        <v>1</v>
      </c>
      <c r="K411" s="20"/>
      <c r="L411" s="141"/>
      <c r="M411" s="23" t="s">
        <v>790</v>
      </c>
      <c r="N411" s="187"/>
      <c r="O411" s="187"/>
      <c r="P411" s="22" t="s">
        <v>797</v>
      </c>
      <c r="Q411" s="22" t="s">
        <v>797</v>
      </c>
      <c r="R411" s="33">
        <v>22</v>
      </c>
      <c r="S411" s="39" t="s">
        <v>791</v>
      </c>
      <c r="T411" s="187"/>
      <c r="U411" s="187"/>
      <c r="V411" s="22" t="s">
        <v>797</v>
      </c>
      <c r="W411" s="22" t="s">
        <v>797</v>
      </c>
      <c r="X411" s="33">
        <v>22</v>
      </c>
      <c r="Y411" s="188" t="s">
        <v>795</v>
      </c>
      <c r="Z411" s="187" t="s">
        <v>783</v>
      </c>
      <c r="AA411" s="6"/>
      <c r="AB411" s="6"/>
      <c r="AC411" s="6"/>
      <c r="AD411" s="6"/>
      <c r="AE411" s="6"/>
      <c r="AF411" s="6"/>
      <c r="AG411" s="6"/>
      <c r="AH411" s="6"/>
      <c r="AI411" s="6"/>
    </row>
    <row r="412" spans="1:35" x14ac:dyDescent="0.3">
      <c r="A412" s="416">
        <v>407</v>
      </c>
      <c r="B412" s="256">
        <v>112</v>
      </c>
      <c r="C412" s="40" t="s">
        <v>564</v>
      </c>
      <c r="D412" s="40">
        <v>2010</v>
      </c>
      <c r="E412" s="41">
        <v>10</v>
      </c>
      <c r="F412" s="21" t="s">
        <v>796</v>
      </c>
      <c r="G412" s="277" t="s">
        <v>799</v>
      </c>
      <c r="H412" s="58" t="s">
        <v>794</v>
      </c>
      <c r="I412" s="58"/>
      <c r="J412" s="41">
        <v>1</v>
      </c>
      <c r="K412" s="41"/>
      <c r="L412" s="54"/>
      <c r="M412" s="34" t="s">
        <v>790</v>
      </c>
      <c r="N412" s="58"/>
      <c r="O412" s="58"/>
      <c r="P412" s="21" t="s">
        <v>797</v>
      </c>
      <c r="Q412" s="21" t="s">
        <v>797</v>
      </c>
      <c r="R412" s="24">
        <v>22</v>
      </c>
      <c r="S412" s="26" t="s">
        <v>791</v>
      </c>
      <c r="T412" s="58"/>
      <c r="U412" s="58"/>
      <c r="V412" s="21" t="s">
        <v>797</v>
      </c>
      <c r="W412" s="21" t="s">
        <v>797</v>
      </c>
      <c r="X412" s="24">
        <v>22</v>
      </c>
      <c r="Y412" s="189" t="s">
        <v>795</v>
      </c>
      <c r="Z412" s="58" t="s">
        <v>783</v>
      </c>
      <c r="AA412" s="6"/>
      <c r="AB412" s="6"/>
      <c r="AC412" s="6"/>
      <c r="AD412" s="6"/>
      <c r="AE412" s="6"/>
      <c r="AF412" s="6"/>
      <c r="AG412" s="6"/>
      <c r="AH412" s="6"/>
      <c r="AI412" s="6"/>
    </row>
    <row r="413" spans="1:35" ht="17.25" thickBot="1" x14ac:dyDescent="0.35">
      <c r="A413" s="416">
        <v>408</v>
      </c>
      <c r="B413" s="156">
        <v>112</v>
      </c>
      <c r="C413" s="61" t="s">
        <v>564</v>
      </c>
      <c r="D413" s="61">
        <v>2010</v>
      </c>
      <c r="E413" s="62">
        <v>10</v>
      </c>
      <c r="F413" s="65" t="s">
        <v>798</v>
      </c>
      <c r="G413" s="294" t="s">
        <v>784</v>
      </c>
      <c r="H413" s="295"/>
      <c r="I413" s="295"/>
      <c r="J413" s="62">
        <v>2</v>
      </c>
      <c r="K413" s="62">
        <v>1</v>
      </c>
      <c r="L413" s="556"/>
      <c r="M413" s="66" t="s">
        <v>790</v>
      </c>
      <c r="N413" s="295"/>
      <c r="O413" s="295"/>
      <c r="P413" s="295">
        <v>58</v>
      </c>
      <c r="Q413" s="295">
        <v>30</v>
      </c>
      <c r="R413" s="637"/>
      <c r="S413" s="49" t="s">
        <v>791</v>
      </c>
      <c r="T413" s="295"/>
      <c r="U413" s="295"/>
      <c r="V413" s="295">
        <v>86</v>
      </c>
      <c r="W413" s="295">
        <v>44</v>
      </c>
      <c r="X413" s="295"/>
      <c r="Y413" s="296">
        <v>0.01</v>
      </c>
      <c r="Z413" s="295"/>
      <c r="AA413" s="6"/>
      <c r="AB413" s="6"/>
      <c r="AC413" s="6"/>
      <c r="AD413" s="6"/>
      <c r="AE413" s="6"/>
      <c r="AF413" s="6"/>
      <c r="AG413" s="6"/>
      <c r="AH413" s="6"/>
      <c r="AI413" s="6"/>
    </row>
    <row r="414" spans="1:35" x14ac:dyDescent="0.3">
      <c r="A414" s="416">
        <v>409</v>
      </c>
      <c r="B414" s="48">
        <v>1629</v>
      </c>
      <c r="C414" s="84" t="s">
        <v>2502</v>
      </c>
      <c r="D414" s="197">
        <v>2009</v>
      </c>
      <c r="E414" s="82">
        <v>9</v>
      </c>
      <c r="F414" s="22" t="s">
        <v>2873</v>
      </c>
      <c r="G414" s="16" t="s">
        <v>2874</v>
      </c>
      <c r="H414" s="22"/>
      <c r="I414" s="135"/>
      <c r="J414" s="31">
        <v>5</v>
      </c>
      <c r="K414" s="31"/>
      <c r="L414" s="31"/>
      <c r="M414" s="17" t="s">
        <v>2505</v>
      </c>
      <c r="N414" s="16" t="s">
        <v>2875</v>
      </c>
      <c r="O414" s="16"/>
      <c r="P414" s="16">
        <v>8</v>
      </c>
      <c r="Q414" s="16">
        <v>4</v>
      </c>
      <c r="R414" s="18">
        <v>20</v>
      </c>
      <c r="S414" s="136" t="s">
        <v>2506</v>
      </c>
      <c r="T414" s="16" t="s">
        <v>2875</v>
      </c>
      <c r="U414" s="16"/>
      <c r="V414" s="16">
        <v>7</v>
      </c>
      <c r="W414" s="16">
        <v>3</v>
      </c>
      <c r="X414" s="18">
        <v>20</v>
      </c>
      <c r="Y414" s="200" t="s">
        <v>2872</v>
      </c>
      <c r="Z414" s="16" t="s">
        <v>1192</v>
      </c>
      <c r="AA414" s="6"/>
      <c r="AB414" s="6"/>
      <c r="AC414" s="6"/>
      <c r="AD414" s="6"/>
      <c r="AE414" s="6"/>
      <c r="AF414" s="6"/>
      <c r="AG414" s="6"/>
      <c r="AH414" s="6"/>
      <c r="AI414" s="6"/>
    </row>
    <row r="415" spans="1:35" x14ac:dyDescent="0.3">
      <c r="A415" s="416">
        <v>410</v>
      </c>
      <c r="B415" s="48">
        <v>1629</v>
      </c>
      <c r="C415" s="84" t="s">
        <v>2510</v>
      </c>
      <c r="D415" s="197">
        <v>2009</v>
      </c>
      <c r="E415" s="20">
        <v>9</v>
      </c>
      <c r="F415" s="21" t="s">
        <v>2876</v>
      </c>
      <c r="G415" s="22" t="s">
        <v>2877</v>
      </c>
      <c r="H415" s="22" t="s">
        <v>822</v>
      </c>
      <c r="I415" s="25"/>
      <c r="J415" s="85">
        <v>2</v>
      </c>
      <c r="K415" s="85">
        <v>1</v>
      </c>
      <c r="L415" s="85"/>
      <c r="M415" s="23" t="s">
        <v>2505</v>
      </c>
      <c r="N415" s="22" t="s">
        <v>2875</v>
      </c>
      <c r="O415" s="22"/>
      <c r="P415" s="22">
        <v>4</v>
      </c>
      <c r="Q415" s="22">
        <v>2</v>
      </c>
      <c r="R415" s="33">
        <v>20</v>
      </c>
      <c r="S415" s="39" t="s">
        <v>2506</v>
      </c>
      <c r="T415" s="22" t="s">
        <v>2875</v>
      </c>
      <c r="U415" s="22"/>
      <c r="V415" s="22">
        <v>16</v>
      </c>
      <c r="W415" s="22">
        <v>3</v>
      </c>
      <c r="X415" s="33">
        <v>20</v>
      </c>
      <c r="Y415" s="39" t="s">
        <v>2507</v>
      </c>
      <c r="Z415" s="22" t="s">
        <v>2508</v>
      </c>
      <c r="AA415" s="6"/>
      <c r="AB415" s="6"/>
      <c r="AC415" s="6"/>
      <c r="AD415" s="6"/>
      <c r="AE415" s="6"/>
      <c r="AF415" s="6"/>
      <c r="AG415" s="6"/>
      <c r="AH415" s="6"/>
      <c r="AI415" s="6"/>
    </row>
    <row r="416" spans="1:35" x14ac:dyDescent="0.3">
      <c r="A416" s="416">
        <v>411</v>
      </c>
      <c r="B416" s="48">
        <v>1629</v>
      </c>
      <c r="C416" s="84" t="s">
        <v>2510</v>
      </c>
      <c r="D416" s="197">
        <v>2009</v>
      </c>
      <c r="E416" s="20">
        <v>9</v>
      </c>
      <c r="F416" s="22" t="s">
        <v>2878</v>
      </c>
      <c r="G416" s="22" t="s">
        <v>2879</v>
      </c>
      <c r="H416" s="22"/>
      <c r="I416" s="535"/>
      <c r="J416" s="469">
        <v>2</v>
      </c>
      <c r="K416" s="469">
        <v>4</v>
      </c>
      <c r="L416" s="469"/>
      <c r="M416" s="23" t="s">
        <v>2505</v>
      </c>
      <c r="N416" s="22" t="s">
        <v>2875</v>
      </c>
      <c r="O416" s="22"/>
      <c r="P416" s="22">
        <v>6</v>
      </c>
      <c r="Q416" s="22">
        <v>4</v>
      </c>
      <c r="R416" s="33">
        <v>20</v>
      </c>
      <c r="S416" s="39" t="s">
        <v>2506</v>
      </c>
      <c r="T416" s="22" t="s">
        <v>2875</v>
      </c>
      <c r="U416" s="22"/>
      <c r="V416" s="22">
        <v>10</v>
      </c>
      <c r="W416" s="22">
        <v>3</v>
      </c>
      <c r="X416" s="33">
        <v>20</v>
      </c>
      <c r="Y416" s="39" t="s">
        <v>2880</v>
      </c>
      <c r="Z416" s="22" t="s">
        <v>2508</v>
      </c>
      <c r="AA416" s="6"/>
      <c r="AB416" s="6"/>
      <c r="AC416" s="6"/>
      <c r="AD416" s="6"/>
      <c r="AE416" s="6"/>
      <c r="AF416" s="6"/>
      <c r="AG416" s="6"/>
      <c r="AH416" s="6"/>
      <c r="AI416" s="6"/>
    </row>
    <row r="417" spans="1:35" x14ac:dyDescent="0.3">
      <c r="A417" s="416">
        <v>412</v>
      </c>
      <c r="B417" s="48">
        <v>1629</v>
      </c>
      <c r="C417" s="84" t="s">
        <v>2510</v>
      </c>
      <c r="D417" s="197">
        <v>2009</v>
      </c>
      <c r="E417" s="20">
        <v>9</v>
      </c>
      <c r="F417" s="22" t="s">
        <v>2881</v>
      </c>
      <c r="G417" s="22" t="s">
        <v>2504</v>
      </c>
      <c r="H417" s="22"/>
      <c r="I417" s="25"/>
      <c r="J417" s="85">
        <v>4</v>
      </c>
      <c r="K417" s="85"/>
      <c r="L417" s="85"/>
      <c r="M417" s="23" t="s">
        <v>2505</v>
      </c>
      <c r="N417" s="22">
        <v>16</v>
      </c>
      <c r="O417" s="22">
        <v>20</v>
      </c>
      <c r="P417" s="22"/>
      <c r="Q417" s="22"/>
      <c r="R417" s="33"/>
      <c r="S417" s="39" t="s">
        <v>2506</v>
      </c>
      <c r="T417" s="22">
        <v>5</v>
      </c>
      <c r="U417" s="22">
        <v>20</v>
      </c>
      <c r="V417" s="22"/>
      <c r="W417" s="22"/>
      <c r="X417" s="33"/>
      <c r="Y417" s="142" t="s">
        <v>2882</v>
      </c>
      <c r="Z417" s="22"/>
      <c r="AA417" s="6"/>
      <c r="AB417" s="6"/>
      <c r="AC417" s="6"/>
      <c r="AD417" s="6"/>
      <c r="AE417" s="6"/>
      <c r="AF417" s="6"/>
      <c r="AG417" s="6"/>
      <c r="AH417" s="6"/>
      <c r="AI417" s="6"/>
    </row>
    <row r="418" spans="1:35" x14ac:dyDescent="0.3">
      <c r="A418" s="416">
        <v>413</v>
      </c>
      <c r="B418" s="48">
        <v>1629</v>
      </c>
      <c r="C418" s="84" t="s">
        <v>2510</v>
      </c>
      <c r="D418" s="197">
        <v>2009</v>
      </c>
      <c r="E418" s="20">
        <v>9</v>
      </c>
      <c r="F418" s="22" t="s">
        <v>2883</v>
      </c>
      <c r="G418" s="103" t="s">
        <v>2884</v>
      </c>
      <c r="H418" s="21" t="s">
        <v>2885</v>
      </c>
      <c r="I418" s="103"/>
      <c r="J418" s="85">
        <v>1</v>
      </c>
      <c r="K418" s="85"/>
      <c r="L418" s="85"/>
      <c r="M418" s="23" t="s">
        <v>2886</v>
      </c>
      <c r="N418" s="22" t="s">
        <v>2875</v>
      </c>
      <c r="O418" s="22"/>
      <c r="P418" s="22" t="s">
        <v>2887</v>
      </c>
      <c r="Q418" s="22" t="s">
        <v>2887</v>
      </c>
      <c r="R418" s="33">
        <v>20</v>
      </c>
      <c r="S418" s="39" t="s">
        <v>2506</v>
      </c>
      <c r="T418" s="22" t="s">
        <v>2875</v>
      </c>
      <c r="U418" s="22"/>
      <c r="V418" s="22" t="s">
        <v>2887</v>
      </c>
      <c r="W418" s="22" t="s">
        <v>2887</v>
      </c>
      <c r="X418" s="33">
        <v>20</v>
      </c>
      <c r="Y418" s="166" t="s">
        <v>2872</v>
      </c>
      <c r="Z418" s="22" t="s">
        <v>2888</v>
      </c>
      <c r="AA418" s="6"/>
      <c r="AB418" s="6"/>
      <c r="AC418" s="6"/>
      <c r="AD418" s="6"/>
      <c r="AE418" s="6"/>
      <c r="AF418" s="6"/>
      <c r="AG418" s="6"/>
      <c r="AH418" s="6"/>
      <c r="AI418" s="6"/>
    </row>
    <row r="419" spans="1:35" x14ac:dyDescent="0.3">
      <c r="A419" s="416">
        <v>414</v>
      </c>
      <c r="B419" s="48">
        <v>2768</v>
      </c>
      <c r="C419" s="134" t="s">
        <v>2513</v>
      </c>
      <c r="D419" s="84">
        <v>2011</v>
      </c>
      <c r="E419" s="20">
        <v>5</v>
      </c>
      <c r="F419" s="22" t="s">
        <v>901</v>
      </c>
      <c r="G419" s="22" t="s">
        <v>2889</v>
      </c>
      <c r="H419" s="329" t="s">
        <v>106</v>
      </c>
      <c r="I419" s="25"/>
      <c r="J419" s="85">
        <v>1</v>
      </c>
      <c r="K419" s="85"/>
      <c r="L419" s="85"/>
      <c r="M419" s="123" t="s">
        <v>1513</v>
      </c>
      <c r="N419" s="22"/>
      <c r="O419" s="22"/>
      <c r="P419" s="22" t="s">
        <v>665</v>
      </c>
      <c r="Q419" s="22" t="s">
        <v>665</v>
      </c>
      <c r="R419" s="33">
        <v>19</v>
      </c>
      <c r="S419" s="39" t="s">
        <v>2516</v>
      </c>
      <c r="T419" s="22"/>
      <c r="U419" s="22"/>
      <c r="V419" s="22" t="s">
        <v>665</v>
      </c>
      <c r="W419" s="22" t="s">
        <v>665</v>
      </c>
      <c r="X419" s="33">
        <v>19</v>
      </c>
      <c r="Y419" s="39">
        <v>3.0000000000000001E-3</v>
      </c>
      <c r="Z419" s="22" t="s">
        <v>2890</v>
      </c>
      <c r="AA419" s="6"/>
      <c r="AB419" s="6"/>
      <c r="AC419" s="6"/>
      <c r="AD419" s="6"/>
      <c r="AE419" s="6"/>
      <c r="AF419" s="6"/>
      <c r="AG419" s="6"/>
      <c r="AH419" s="6"/>
      <c r="AI419" s="6"/>
    </row>
    <row r="420" spans="1:35" x14ac:dyDescent="0.3">
      <c r="A420" s="416">
        <v>415</v>
      </c>
      <c r="B420" s="48">
        <v>2768</v>
      </c>
      <c r="C420" s="134" t="s">
        <v>2513</v>
      </c>
      <c r="D420" s="84">
        <v>2011</v>
      </c>
      <c r="E420" s="20">
        <v>5</v>
      </c>
      <c r="F420" s="22" t="s">
        <v>901</v>
      </c>
      <c r="G420" s="22" t="s">
        <v>2891</v>
      </c>
      <c r="H420" s="21" t="s">
        <v>2892</v>
      </c>
      <c r="I420" s="25"/>
      <c r="J420" s="85">
        <v>1</v>
      </c>
      <c r="K420" s="85"/>
      <c r="L420" s="85"/>
      <c r="M420" s="123" t="s">
        <v>1513</v>
      </c>
      <c r="N420" s="22"/>
      <c r="O420" s="22"/>
      <c r="P420" s="22" t="s">
        <v>665</v>
      </c>
      <c r="Q420" s="22" t="s">
        <v>665</v>
      </c>
      <c r="R420" s="33">
        <v>19</v>
      </c>
      <c r="S420" s="39" t="s">
        <v>2516</v>
      </c>
      <c r="T420" s="22"/>
      <c r="U420" s="22"/>
      <c r="V420" s="22" t="s">
        <v>665</v>
      </c>
      <c r="W420" s="22" t="s">
        <v>665</v>
      </c>
      <c r="X420" s="33">
        <v>19</v>
      </c>
      <c r="Y420" s="39" t="s">
        <v>2893</v>
      </c>
      <c r="Z420" s="22" t="s">
        <v>2890</v>
      </c>
      <c r="AA420" s="6"/>
      <c r="AB420" s="6"/>
      <c r="AC420" s="6"/>
      <c r="AD420" s="6"/>
      <c r="AE420" s="6"/>
      <c r="AF420" s="6"/>
      <c r="AG420" s="6"/>
      <c r="AH420" s="6"/>
      <c r="AI420" s="6"/>
    </row>
    <row r="421" spans="1:35" x14ac:dyDescent="0.3">
      <c r="A421" s="416">
        <v>416</v>
      </c>
      <c r="B421" s="48">
        <v>2768</v>
      </c>
      <c r="C421" s="134" t="s">
        <v>2513</v>
      </c>
      <c r="D421" s="84">
        <v>2011</v>
      </c>
      <c r="E421" s="20">
        <v>5</v>
      </c>
      <c r="F421" s="22" t="s">
        <v>901</v>
      </c>
      <c r="G421" s="22" t="s">
        <v>2894</v>
      </c>
      <c r="H421" s="22" t="s">
        <v>997</v>
      </c>
      <c r="I421" s="25"/>
      <c r="J421" s="85">
        <v>1</v>
      </c>
      <c r="K421" s="85"/>
      <c r="L421" s="85"/>
      <c r="M421" s="123" t="s">
        <v>1513</v>
      </c>
      <c r="N421" s="22"/>
      <c r="O421" s="22"/>
      <c r="P421" s="22" t="s">
        <v>665</v>
      </c>
      <c r="Q421" s="22" t="s">
        <v>665</v>
      </c>
      <c r="R421" s="33">
        <v>19</v>
      </c>
      <c r="S421" s="39" t="s">
        <v>2516</v>
      </c>
      <c r="T421" s="22"/>
      <c r="U421" s="22"/>
      <c r="V421" s="22" t="s">
        <v>665</v>
      </c>
      <c r="W421" s="22" t="s">
        <v>665</v>
      </c>
      <c r="X421" s="33">
        <v>19</v>
      </c>
      <c r="Y421" s="39">
        <v>2E-3</v>
      </c>
      <c r="Z421" s="22" t="s">
        <v>2890</v>
      </c>
      <c r="AA421" s="6"/>
      <c r="AB421" s="6"/>
      <c r="AC421" s="6"/>
      <c r="AD421" s="6"/>
      <c r="AE421" s="6"/>
      <c r="AF421" s="6"/>
      <c r="AG421" s="6"/>
      <c r="AH421" s="6"/>
      <c r="AI421" s="6"/>
    </row>
    <row r="422" spans="1:35" x14ac:dyDescent="0.3">
      <c r="A422" s="416">
        <v>417</v>
      </c>
      <c r="B422" s="48">
        <v>2768</v>
      </c>
      <c r="C422" s="134" t="s">
        <v>2513</v>
      </c>
      <c r="D422" s="84">
        <v>2011</v>
      </c>
      <c r="E422" s="20">
        <v>5</v>
      </c>
      <c r="F422" s="290" t="s">
        <v>2895</v>
      </c>
      <c r="G422" s="22" t="s">
        <v>2889</v>
      </c>
      <c r="H422" s="176" t="s">
        <v>106</v>
      </c>
      <c r="I422" s="25"/>
      <c r="J422" s="85">
        <v>1</v>
      </c>
      <c r="K422" s="85"/>
      <c r="L422" s="85"/>
      <c r="M422" s="123" t="s">
        <v>1513</v>
      </c>
      <c r="N422" s="22"/>
      <c r="O422" s="22"/>
      <c r="P422" s="22" t="s">
        <v>665</v>
      </c>
      <c r="Q422" s="22" t="s">
        <v>665</v>
      </c>
      <c r="R422" s="33">
        <v>19</v>
      </c>
      <c r="S422" s="39" t="s">
        <v>2516</v>
      </c>
      <c r="T422" s="22"/>
      <c r="U422" s="22"/>
      <c r="V422" s="22" t="s">
        <v>665</v>
      </c>
      <c r="W422" s="22" t="s">
        <v>665</v>
      </c>
      <c r="X422" s="33">
        <v>19</v>
      </c>
      <c r="Y422" s="39">
        <v>1.4E-2</v>
      </c>
      <c r="Z422" s="22" t="s">
        <v>2890</v>
      </c>
      <c r="AA422" s="6"/>
      <c r="AB422" s="6"/>
      <c r="AC422" s="6"/>
      <c r="AD422" s="6"/>
      <c r="AE422" s="6"/>
      <c r="AF422" s="6"/>
      <c r="AG422" s="6"/>
      <c r="AH422" s="6"/>
      <c r="AI422" s="6"/>
    </row>
    <row r="423" spans="1:35" x14ac:dyDescent="0.3">
      <c r="A423" s="416">
        <v>418</v>
      </c>
      <c r="B423" s="48">
        <v>2768</v>
      </c>
      <c r="C423" s="134" t="s">
        <v>2513</v>
      </c>
      <c r="D423" s="84">
        <v>2011</v>
      </c>
      <c r="E423" s="20">
        <v>5</v>
      </c>
      <c r="F423" s="290" t="s">
        <v>2895</v>
      </c>
      <c r="G423" s="22" t="s">
        <v>2891</v>
      </c>
      <c r="H423" s="21" t="s">
        <v>2892</v>
      </c>
      <c r="I423" s="25"/>
      <c r="J423" s="85">
        <v>1</v>
      </c>
      <c r="K423" s="85"/>
      <c r="L423" s="85"/>
      <c r="M423" s="123" t="s">
        <v>1513</v>
      </c>
      <c r="N423" s="22"/>
      <c r="O423" s="22"/>
      <c r="P423" s="22" t="s">
        <v>665</v>
      </c>
      <c r="Q423" s="22" t="s">
        <v>665</v>
      </c>
      <c r="R423" s="33">
        <v>19</v>
      </c>
      <c r="S423" s="39" t="s">
        <v>2516</v>
      </c>
      <c r="T423" s="22"/>
      <c r="U423" s="22"/>
      <c r="V423" s="22" t="s">
        <v>665</v>
      </c>
      <c r="W423" s="22" t="s">
        <v>665</v>
      </c>
      <c r="X423" s="33">
        <v>19</v>
      </c>
      <c r="Y423" s="39" t="s">
        <v>2893</v>
      </c>
      <c r="Z423" s="22" t="s">
        <v>2890</v>
      </c>
      <c r="AA423" s="6"/>
      <c r="AB423" s="6"/>
      <c r="AC423" s="6"/>
      <c r="AD423" s="6"/>
      <c r="AE423" s="6"/>
      <c r="AF423" s="6"/>
      <c r="AG423" s="6"/>
      <c r="AH423" s="6"/>
      <c r="AI423" s="6"/>
    </row>
    <row r="424" spans="1:35" x14ac:dyDescent="0.3">
      <c r="A424" s="416">
        <v>419</v>
      </c>
      <c r="B424" s="48">
        <v>2768</v>
      </c>
      <c r="C424" s="134" t="s">
        <v>2513</v>
      </c>
      <c r="D424" s="84">
        <v>2011</v>
      </c>
      <c r="E424" s="20">
        <v>5</v>
      </c>
      <c r="F424" s="290" t="s">
        <v>2895</v>
      </c>
      <c r="G424" s="22" t="s">
        <v>2894</v>
      </c>
      <c r="H424" s="21" t="s">
        <v>997</v>
      </c>
      <c r="I424" s="25"/>
      <c r="J424" s="85">
        <v>1</v>
      </c>
      <c r="K424" s="85"/>
      <c r="L424" s="85"/>
      <c r="M424" s="123" t="s">
        <v>1513</v>
      </c>
      <c r="N424" s="22"/>
      <c r="O424" s="22"/>
      <c r="P424" s="22" t="s">
        <v>665</v>
      </c>
      <c r="Q424" s="22" t="s">
        <v>665</v>
      </c>
      <c r="R424" s="33">
        <v>19</v>
      </c>
      <c r="S424" s="39" t="s">
        <v>2516</v>
      </c>
      <c r="T424" s="22"/>
      <c r="U424" s="22"/>
      <c r="V424" s="22" t="s">
        <v>665</v>
      </c>
      <c r="W424" s="22" t="s">
        <v>665</v>
      </c>
      <c r="X424" s="33">
        <v>19</v>
      </c>
      <c r="Y424" s="39" t="s">
        <v>2893</v>
      </c>
      <c r="Z424" s="22" t="s">
        <v>2890</v>
      </c>
      <c r="AA424" s="6"/>
      <c r="AB424" s="6"/>
      <c r="AC424" s="6"/>
      <c r="AD424" s="6"/>
      <c r="AE424" s="6"/>
      <c r="AF424" s="6"/>
      <c r="AG424" s="6"/>
      <c r="AH424" s="6"/>
      <c r="AI424" s="6"/>
    </row>
    <row r="425" spans="1:35" ht="17.25" thickBot="1" x14ac:dyDescent="0.35">
      <c r="A425" s="416">
        <v>420</v>
      </c>
      <c r="B425" s="418">
        <v>2768</v>
      </c>
      <c r="C425" s="27" t="s">
        <v>2513</v>
      </c>
      <c r="D425" s="28">
        <v>2011</v>
      </c>
      <c r="E425" s="52">
        <v>5</v>
      </c>
      <c r="F425" s="29" t="s">
        <v>2896</v>
      </c>
      <c r="G425" s="29" t="s">
        <v>2897</v>
      </c>
      <c r="H425" s="329" t="s">
        <v>2898</v>
      </c>
      <c r="I425" s="53"/>
      <c r="J425" s="35">
        <v>2</v>
      </c>
      <c r="K425" s="35">
        <v>2</v>
      </c>
      <c r="L425" s="35"/>
      <c r="M425" s="158" t="s">
        <v>1513</v>
      </c>
      <c r="N425" s="29"/>
      <c r="O425" s="29"/>
      <c r="P425" s="29" t="s">
        <v>665</v>
      </c>
      <c r="Q425" s="29" t="s">
        <v>665</v>
      </c>
      <c r="R425" s="30">
        <v>19</v>
      </c>
      <c r="S425" s="37" t="s">
        <v>2516</v>
      </c>
      <c r="T425" s="29"/>
      <c r="U425" s="29"/>
      <c r="V425" s="29" t="s">
        <v>665</v>
      </c>
      <c r="W425" s="29" t="s">
        <v>665</v>
      </c>
      <c r="X425" s="30">
        <v>19</v>
      </c>
      <c r="Y425" s="36" t="s">
        <v>2893</v>
      </c>
      <c r="Z425" s="65" t="s">
        <v>2890</v>
      </c>
      <c r="AA425" s="6"/>
      <c r="AB425" s="6"/>
      <c r="AC425" s="6"/>
      <c r="AD425" s="6"/>
      <c r="AE425" s="6"/>
      <c r="AF425" s="6"/>
      <c r="AG425" s="6"/>
      <c r="AH425" s="6"/>
      <c r="AI425" s="6"/>
    </row>
    <row r="426" spans="1:35" x14ac:dyDescent="0.3">
      <c r="A426" s="416">
        <v>421</v>
      </c>
      <c r="B426" s="48">
        <v>2768</v>
      </c>
      <c r="C426" s="42" t="s">
        <v>2513</v>
      </c>
      <c r="D426" s="91">
        <v>2011</v>
      </c>
      <c r="E426" s="20">
        <v>5</v>
      </c>
      <c r="F426" s="290" t="s">
        <v>2899</v>
      </c>
      <c r="G426" s="22"/>
      <c r="H426" s="176" t="s">
        <v>106</v>
      </c>
      <c r="I426" s="22" t="s">
        <v>2900</v>
      </c>
      <c r="J426" s="141">
        <v>4</v>
      </c>
      <c r="K426" s="85"/>
      <c r="L426" s="85"/>
      <c r="M426" s="123" t="s">
        <v>1513</v>
      </c>
      <c r="N426" s="22"/>
      <c r="O426" s="22"/>
      <c r="P426" s="22" t="s">
        <v>665</v>
      </c>
      <c r="Q426" s="22" t="s">
        <v>665</v>
      </c>
      <c r="R426" s="33">
        <v>19</v>
      </c>
      <c r="S426" s="39" t="s">
        <v>2516</v>
      </c>
      <c r="T426" s="22"/>
      <c r="U426" s="22"/>
      <c r="V426" s="22" t="s">
        <v>665</v>
      </c>
      <c r="W426" s="22" t="s">
        <v>665</v>
      </c>
      <c r="X426" s="33">
        <v>19</v>
      </c>
      <c r="Y426" s="39" t="s">
        <v>2893</v>
      </c>
      <c r="Z426" s="44" t="s">
        <v>2573</v>
      </c>
      <c r="AA426" s="6"/>
      <c r="AB426" s="6"/>
      <c r="AC426" s="6"/>
      <c r="AD426" s="6"/>
      <c r="AE426" s="6"/>
      <c r="AF426" s="6"/>
      <c r="AG426" s="6"/>
      <c r="AH426" s="6"/>
      <c r="AI426" s="6"/>
    </row>
    <row r="427" spans="1:35" x14ac:dyDescent="0.3">
      <c r="A427" s="416">
        <v>422</v>
      </c>
      <c r="B427" s="417">
        <v>2768</v>
      </c>
      <c r="C427" s="134" t="s">
        <v>2513</v>
      </c>
      <c r="D427" s="84">
        <v>2011</v>
      </c>
      <c r="E427" s="20">
        <v>5</v>
      </c>
      <c r="F427" s="264" t="s">
        <v>2899</v>
      </c>
      <c r="G427" s="21"/>
      <c r="H427" s="21" t="s">
        <v>2892</v>
      </c>
      <c r="I427" s="21" t="s">
        <v>2900</v>
      </c>
      <c r="J427" s="54">
        <v>4</v>
      </c>
      <c r="K427" s="85"/>
      <c r="L427" s="85"/>
      <c r="M427" s="123" t="s">
        <v>1513</v>
      </c>
      <c r="N427" s="21"/>
      <c r="O427" s="21"/>
      <c r="P427" s="21" t="s">
        <v>665</v>
      </c>
      <c r="Q427" s="21" t="s">
        <v>665</v>
      </c>
      <c r="R427" s="33">
        <v>19</v>
      </c>
      <c r="S427" s="39" t="s">
        <v>2516</v>
      </c>
      <c r="T427" s="21"/>
      <c r="U427" s="21"/>
      <c r="V427" s="21" t="s">
        <v>665</v>
      </c>
      <c r="W427" s="21" t="s">
        <v>665</v>
      </c>
      <c r="X427" s="33">
        <v>19</v>
      </c>
      <c r="Y427" s="26">
        <v>0.24399999999999999</v>
      </c>
      <c r="Z427" s="44"/>
      <c r="AA427" s="6"/>
      <c r="AB427" s="6"/>
      <c r="AC427" s="6"/>
      <c r="AD427" s="6"/>
      <c r="AE427" s="6"/>
      <c r="AF427" s="6"/>
      <c r="AG427" s="6"/>
      <c r="AH427" s="6"/>
      <c r="AI427" s="6"/>
    </row>
    <row r="428" spans="1:35" x14ac:dyDescent="0.3">
      <c r="A428" s="416">
        <v>423</v>
      </c>
      <c r="B428" s="417">
        <v>2768</v>
      </c>
      <c r="C428" s="134" t="s">
        <v>2513</v>
      </c>
      <c r="D428" s="84">
        <v>2011</v>
      </c>
      <c r="E428" s="20">
        <v>5</v>
      </c>
      <c r="F428" s="264" t="s">
        <v>2899</v>
      </c>
      <c r="G428" s="21"/>
      <c r="H428" s="21" t="s">
        <v>997</v>
      </c>
      <c r="I428" s="21" t="s">
        <v>2900</v>
      </c>
      <c r="J428" s="54">
        <v>4</v>
      </c>
      <c r="K428" s="85"/>
      <c r="L428" s="85"/>
      <c r="M428" s="123" t="s">
        <v>1513</v>
      </c>
      <c r="N428" s="21"/>
      <c r="O428" s="21"/>
      <c r="P428" s="21" t="s">
        <v>665</v>
      </c>
      <c r="Q428" s="21" t="s">
        <v>665</v>
      </c>
      <c r="R428" s="33">
        <v>19</v>
      </c>
      <c r="S428" s="39" t="s">
        <v>2516</v>
      </c>
      <c r="T428" s="21"/>
      <c r="U428" s="21"/>
      <c r="V428" s="21" t="s">
        <v>665</v>
      </c>
      <c r="W428" s="21" t="s">
        <v>665</v>
      </c>
      <c r="X428" s="33">
        <v>19</v>
      </c>
      <c r="Y428" s="26">
        <v>0.16500000000000001</v>
      </c>
      <c r="Z428" s="44"/>
      <c r="AA428" s="6"/>
      <c r="AB428" s="6"/>
      <c r="AC428" s="6"/>
      <c r="AD428" s="6"/>
      <c r="AE428" s="6"/>
      <c r="AF428" s="6"/>
      <c r="AG428" s="6"/>
      <c r="AH428" s="6"/>
      <c r="AI428" s="6"/>
    </row>
    <row r="429" spans="1:35" x14ac:dyDescent="0.3">
      <c r="A429" s="416">
        <v>424</v>
      </c>
      <c r="B429" s="417">
        <v>2768</v>
      </c>
      <c r="C429" s="134" t="s">
        <v>2513</v>
      </c>
      <c r="D429" s="84">
        <v>2011</v>
      </c>
      <c r="E429" s="20">
        <v>5</v>
      </c>
      <c r="F429" s="21" t="s">
        <v>2901</v>
      </c>
      <c r="G429" s="21"/>
      <c r="H429" s="329" t="s">
        <v>106</v>
      </c>
      <c r="I429" s="47"/>
      <c r="J429" s="54">
        <v>4</v>
      </c>
      <c r="K429" s="85"/>
      <c r="L429" s="85">
        <v>0</v>
      </c>
      <c r="M429" s="123" t="s">
        <v>1513</v>
      </c>
      <c r="N429" s="21"/>
      <c r="O429" s="21"/>
      <c r="P429" s="21" t="s">
        <v>665</v>
      </c>
      <c r="Q429" s="21" t="s">
        <v>665</v>
      </c>
      <c r="R429" s="33">
        <v>19</v>
      </c>
      <c r="S429" s="39" t="s">
        <v>2516</v>
      </c>
      <c r="T429" s="21"/>
      <c r="U429" s="21"/>
      <c r="V429" s="21" t="s">
        <v>665</v>
      </c>
      <c r="W429" s="21" t="s">
        <v>665</v>
      </c>
      <c r="X429" s="33">
        <v>19</v>
      </c>
      <c r="Y429" s="26" t="s">
        <v>2893</v>
      </c>
      <c r="Z429" s="44" t="s">
        <v>2573</v>
      </c>
      <c r="AA429" s="6"/>
      <c r="AB429" s="6"/>
      <c r="AC429" s="6"/>
      <c r="AD429" s="6"/>
      <c r="AE429" s="6"/>
      <c r="AF429" s="6"/>
      <c r="AG429" s="6"/>
      <c r="AH429" s="6"/>
      <c r="AI429" s="6"/>
    </row>
    <row r="430" spans="1:35" x14ac:dyDescent="0.3">
      <c r="A430" s="416">
        <v>425</v>
      </c>
      <c r="B430" s="417">
        <v>2768</v>
      </c>
      <c r="C430" s="134" t="s">
        <v>2513</v>
      </c>
      <c r="D430" s="84">
        <v>2011</v>
      </c>
      <c r="E430" s="20">
        <v>5</v>
      </c>
      <c r="F430" s="21" t="s">
        <v>2896</v>
      </c>
      <c r="G430" s="21" t="s">
        <v>2897</v>
      </c>
      <c r="H430" s="21" t="s">
        <v>2892</v>
      </c>
      <c r="I430" s="47"/>
      <c r="J430" s="54">
        <v>2</v>
      </c>
      <c r="K430" s="85">
        <v>2</v>
      </c>
      <c r="L430" s="85"/>
      <c r="M430" s="123" t="s">
        <v>1513</v>
      </c>
      <c r="N430" s="21"/>
      <c r="O430" s="21"/>
      <c r="P430" s="21" t="s">
        <v>665</v>
      </c>
      <c r="Q430" s="21" t="s">
        <v>665</v>
      </c>
      <c r="R430" s="33">
        <v>19</v>
      </c>
      <c r="S430" s="39" t="s">
        <v>2516</v>
      </c>
      <c r="T430" s="21"/>
      <c r="U430" s="21"/>
      <c r="V430" s="21" t="s">
        <v>665</v>
      </c>
      <c r="W430" s="21" t="s">
        <v>665</v>
      </c>
      <c r="X430" s="33">
        <v>19</v>
      </c>
      <c r="Y430" s="26">
        <v>8.9999999999999993E-3</v>
      </c>
      <c r="Z430" s="44" t="s">
        <v>2890</v>
      </c>
      <c r="AA430" s="6"/>
      <c r="AB430" s="6"/>
      <c r="AC430" s="6"/>
      <c r="AD430" s="6"/>
      <c r="AE430" s="6"/>
      <c r="AF430" s="6"/>
      <c r="AG430" s="6"/>
      <c r="AH430" s="6"/>
      <c r="AI430" s="6"/>
    </row>
    <row r="431" spans="1:35" x14ac:dyDescent="0.3">
      <c r="A431" s="416">
        <v>426</v>
      </c>
      <c r="B431" s="417">
        <v>2768</v>
      </c>
      <c r="C431" s="134" t="s">
        <v>2513</v>
      </c>
      <c r="D431" s="84">
        <v>2011</v>
      </c>
      <c r="E431" s="20">
        <v>5</v>
      </c>
      <c r="F431" s="21" t="s">
        <v>2901</v>
      </c>
      <c r="G431" s="21"/>
      <c r="H431" s="22" t="s">
        <v>2892</v>
      </c>
      <c r="I431" s="47"/>
      <c r="J431" s="54">
        <v>4</v>
      </c>
      <c r="K431" s="85"/>
      <c r="L431" s="85">
        <v>0</v>
      </c>
      <c r="M431" s="123" t="s">
        <v>1513</v>
      </c>
      <c r="N431" s="21"/>
      <c r="O431" s="21"/>
      <c r="P431" s="21" t="s">
        <v>665</v>
      </c>
      <c r="Q431" s="21" t="s">
        <v>665</v>
      </c>
      <c r="R431" s="33">
        <v>19</v>
      </c>
      <c r="S431" s="39" t="s">
        <v>2516</v>
      </c>
      <c r="T431" s="21"/>
      <c r="U431" s="21"/>
      <c r="V431" s="21" t="s">
        <v>665</v>
      </c>
      <c r="W431" s="21" t="s">
        <v>665</v>
      </c>
      <c r="X431" s="33">
        <v>19</v>
      </c>
      <c r="Y431" s="26">
        <v>0.51400000000000001</v>
      </c>
      <c r="Z431" s="44"/>
      <c r="AA431" s="416"/>
      <c r="AB431" s="416"/>
      <c r="AC431" s="416"/>
      <c r="AD431" s="416"/>
      <c r="AE431" s="6"/>
      <c r="AF431" s="6"/>
      <c r="AG431" s="6"/>
      <c r="AH431" s="6"/>
      <c r="AI431" s="6"/>
    </row>
    <row r="432" spans="1:35" x14ac:dyDescent="0.3">
      <c r="A432" s="416">
        <v>427</v>
      </c>
      <c r="B432" s="417">
        <v>2768</v>
      </c>
      <c r="C432" s="134" t="s">
        <v>2513</v>
      </c>
      <c r="D432" s="84">
        <v>2011</v>
      </c>
      <c r="E432" s="20">
        <v>5</v>
      </c>
      <c r="F432" s="21" t="s">
        <v>2896</v>
      </c>
      <c r="G432" s="21" t="s">
        <v>2897</v>
      </c>
      <c r="H432" s="21" t="s">
        <v>2902</v>
      </c>
      <c r="I432" s="47"/>
      <c r="J432" s="54">
        <v>2</v>
      </c>
      <c r="K432" s="85">
        <v>2</v>
      </c>
      <c r="L432" s="85"/>
      <c r="M432" s="123" t="s">
        <v>1513</v>
      </c>
      <c r="N432" s="21"/>
      <c r="O432" s="21"/>
      <c r="P432" s="21" t="s">
        <v>665</v>
      </c>
      <c r="Q432" s="21" t="s">
        <v>665</v>
      </c>
      <c r="R432" s="33">
        <v>19</v>
      </c>
      <c r="S432" s="39" t="s">
        <v>2516</v>
      </c>
      <c r="T432" s="21"/>
      <c r="U432" s="21"/>
      <c r="V432" s="21" t="s">
        <v>665</v>
      </c>
      <c r="W432" s="21" t="s">
        <v>665</v>
      </c>
      <c r="X432" s="33">
        <v>19</v>
      </c>
      <c r="Y432" s="26" t="s">
        <v>2893</v>
      </c>
      <c r="Z432" s="44" t="s">
        <v>2890</v>
      </c>
      <c r="AA432" s="6"/>
      <c r="AB432" s="6"/>
      <c r="AC432" s="6"/>
      <c r="AD432" s="6"/>
      <c r="AE432" s="6"/>
      <c r="AF432" s="6"/>
      <c r="AG432" s="6"/>
      <c r="AH432" s="6"/>
      <c r="AI432" s="6"/>
    </row>
    <row r="433" spans="1:35" x14ac:dyDescent="0.3">
      <c r="A433" s="416">
        <v>428</v>
      </c>
      <c r="B433" s="417">
        <v>2768</v>
      </c>
      <c r="C433" s="134" t="s">
        <v>2513</v>
      </c>
      <c r="D433" s="84">
        <v>2011</v>
      </c>
      <c r="E433" s="20">
        <v>5</v>
      </c>
      <c r="F433" s="21" t="s">
        <v>2901</v>
      </c>
      <c r="G433" s="21"/>
      <c r="H433" s="21" t="s">
        <v>997</v>
      </c>
      <c r="I433" s="47"/>
      <c r="J433" s="54">
        <v>4</v>
      </c>
      <c r="K433" s="85"/>
      <c r="L433" s="85">
        <v>0</v>
      </c>
      <c r="M433" s="123" t="s">
        <v>1513</v>
      </c>
      <c r="N433" s="21"/>
      <c r="O433" s="21"/>
      <c r="P433" s="21" t="s">
        <v>665</v>
      </c>
      <c r="Q433" s="21" t="s">
        <v>665</v>
      </c>
      <c r="R433" s="33">
        <v>19</v>
      </c>
      <c r="S433" s="39" t="s">
        <v>2516</v>
      </c>
      <c r="T433" s="21"/>
      <c r="U433" s="21"/>
      <c r="V433" s="21" t="s">
        <v>665</v>
      </c>
      <c r="W433" s="21" t="s">
        <v>665</v>
      </c>
      <c r="X433" s="33">
        <v>19</v>
      </c>
      <c r="Y433" s="26">
        <v>0.14599999999999999</v>
      </c>
      <c r="Z433" s="44"/>
      <c r="AA433" s="6"/>
      <c r="AB433" s="6"/>
      <c r="AC433" s="6"/>
      <c r="AD433" s="6"/>
      <c r="AE433" s="6"/>
      <c r="AF433" s="6"/>
      <c r="AG433" s="6"/>
      <c r="AH433" s="6"/>
      <c r="AI433" s="6"/>
    </row>
    <row r="434" spans="1:35" x14ac:dyDescent="0.3">
      <c r="A434" s="416">
        <v>429</v>
      </c>
      <c r="B434" s="417">
        <v>2768</v>
      </c>
      <c r="C434" s="134" t="s">
        <v>2513</v>
      </c>
      <c r="D434" s="84">
        <v>2011</v>
      </c>
      <c r="E434" s="20">
        <v>5</v>
      </c>
      <c r="F434" s="329" t="s">
        <v>2903</v>
      </c>
      <c r="G434" s="21"/>
      <c r="H434" s="21" t="s">
        <v>2904</v>
      </c>
      <c r="I434" s="47"/>
      <c r="J434" s="54">
        <v>4</v>
      </c>
      <c r="K434" s="85"/>
      <c r="L434" s="85">
        <v>0</v>
      </c>
      <c r="M434" s="123" t="s">
        <v>1513</v>
      </c>
      <c r="N434" s="21"/>
      <c r="O434" s="21"/>
      <c r="P434" s="21" t="s">
        <v>812</v>
      </c>
      <c r="Q434" s="21" t="s">
        <v>812</v>
      </c>
      <c r="R434" s="33">
        <v>19</v>
      </c>
      <c r="S434" s="39" t="s">
        <v>2516</v>
      </c>
      <c r="T434" s="21"/>
      <c r="U434" s="21"/>
      <c r="V434" s="21" t="s">
        <v>812</v>
      </c>
      <c r="W434" s="21" t="s">
        <v>812</v>
      </c>
      <c r="X434" s="33">
        <v>19</v>
      </c>
      <c r="Y434" s="26" t="s">
        <v>660</v>
      </c>
      <c r="Z434" s="44" t="s">
        <v>2573</v>
      </c>
      <c r="AA434" s="6"/>
      <c r="AB434" s="6"/>
      <c r="AC434" s="6"/>
      <c r="AD434" s="6"/>
      <c r="AE434" s="6"/>
      <c r="AF434" s="6"/>
      <c r="AG434" s="6"/>
      <c r="AH434" s="6"/>
      <c r="AI434" s="6"/>
    </row>
    <row r="435" spans="1:35" x14ac:dyDescent="0.3">
      <c r="A435" s="416">
        <v>430</v>
      </c>
      <c r="B435" s="417">
        <v>2768</v>
      </c>
      <c r="C435" s="134" t="s">
        <v>2513</v>
      </c>
      <c r="D435" s="84">
        <v>2011</v>
      </c>
      <c r="E435" s="20">
        <v>5</v>
      </c>
      <c r="F435" s="329" t="s">
        <v>2903</v>
      </c>
      <c r="G435" s="21" t="s">
        <v>1606</v>
      </c>
      <c r="H435" s="21"/>
      <c r="I435" s="22" t="s">
        <v>2900</v>
      </c>
      <c r="J435" s="54">
        <v>4</v>
      </c>
      <c r="K435" s="85"/>
      <c r="L435" s="85">
        <v>0</v>
      </c>
      <c r="M435" s="123" t="s">
        <v>1513</v>
      </c>
      <c r="N435" s="22">
        <f>O435*50%</f>
        <v>9.5</v>
      </c>
      <c r="O435" s="22">
        <v>19</v>
      </c>
      <c r="P435" s="22"/>
      <c r="Q435" s="22"/>
      <c r="R435" s="33"/>
      <c r="S435" s="39" t="s">
        <v>2516</v>
      </c>
      <c r="T435" s="22">
        <f>U435*77.8%</f>
        <v>14.782</v>
      </c>
      <c r="U435" s="22">
        <v>19</v>
      </c>
      <c r="V435" s="22"/>
      <c r="W435" s="22"/>
      <c r="X435" s="33"/>
      <c r="Y435" s="26">
        <v>8.2000000000000003E-2</v>
      </c>
      <c r="Z435" s="44"/>
      <c r="AA435" s="6"/>
      <c r="AB435" s="6"/>
      <c r="AC435" s="6"/>
      <c r="AD435" s="6"/>
      <c r="AE435" s="6"/>
      <c r="AF435" s="6"/>
      <c r="AG435" s="6"/>
      <c r="AH435" s="6"/>
      <c r="AI435" s="6"/>
    </row>
    <row r="436" spans="1:35" x14ac:dyDescent="0.3">
      <c r="A436" s="416">
        <v>431</v>
      </c>
      <c r="B436" s="417">
        <v>410</v>
      </c>
      <c r="C436" s="83" t="s">
        <v>1925</v>
      </c>
      <c r="D436" s="84">
        <v>2018</v>
      </c>
      <c r="E436" s="20">
        <v>6</v>
      </c>
      <c r="F436" s="225" t="s">
        <v>2905</v>
      </c>
      <c r="G436" s="22" t="s">
        <v>2906</v>
      </c>
      <c r="H436" s="22"/>
      <c r="I436" s="25"/>
      <c r="J436" s="85">
        <v>2</v>
      </c>
      <c r="K436" s="85">
        <v>2</v>
      </c>
      <c r="L436" s="85"/>
      <c r="M436" s="23" t="s">
        <v>1513</v>
      </c>
      <c r="N436" s="22"/>
      <c r="O436" s="22"/>
      <c r="P436" s="99">
        <v>37.799999999999997</v>
      </c>
      <c r="Q436" s="22">
        <v>37.36</v>
      </c>
      <c r="R436" s="33">
        <v>50</v>
      </c>
      <c r="S436" s="39" t="s">
        <v>2522</v>
      </c>
      <c r="T436" s="22"/>
      <c r="U436" s="22"/>
      <c r="V436" s="22">
        <v>42.6</v>
      </c>
      <c r="W436" s="22">
        <v>92.52</v>
      </c>
      <c r="X436" s="33">
        <v>50</v>
      </c>
      <c r="Y436" s="26">
        <v>0.73399999999999999</v>
      </c>
      <c r="Z436" s="44"/>
      <c r="AA436" s="19"/>
      <c r="AB436" s="19"/>
      <c r="AC436" s="19"/>
      <c r="AD436" s="19"/>
      <c r="AE436" s="19"/>
      <c r="AF436" s="19"/>
      <c r="AG436" s="19"/>
      <c r="AH436" s="19"/>
      <c r="AI436" s="19"/>
    </row>
    <row r="437" spans="1:35" x14ac:dyDescent="0.3">
      <c r="A437" s="416">
        <v>432</v>
      </c>
      <c r="B437" s="417">
        <v>410</v>
      </c>
      <c r="C437" s="83" t="s">
        <v>1925</v>
      </c>
      <c r="D437" s="84">
        <v>2018</v>
      </c>
      <c r="E437" s="20">
        <v>6</v>
      </c>
      <c r="F437" s="225" t="s">
        <v>8</v>
      </c>
      <c r="G437" s="22" t="s">
        <v>627</v>
      </c>
      <c r="H437" s="22"/>
      <c r="I437" s="25"/>
      <c r="J437" s="85">
        <v>2</v>
      </c>
      <c r="K437" s="85">
        <v>1</v>
      </c>
      <c r="L437" s="85"/>
      <c r="M437" s="23" t="s">
        <v>1513</v>
      </c>
      <c r="N437" s="22"/>
      <c r="O437" s="22"/>
      <c r="P437" s="22">
        <v>8.68</v>
      </c>
      <c r="Q437" s="22">
        <v>3.86</v>
      </c>
      <c r="R437" s="33">
        <v>50</v>
      </c>
      <c r="S437" s="39" t="s">
        <v>2522</v>
      </c>
      <c r="T437" s="22"/>
      <c r="U437" s="22"/>
      <c r="V437" s="22">
        <v>8.2200000000000006</v>
      </c>
      <c r="W437" s="22">
        <v>3.98</v>
      </c>
      <c r="X437" s="33">
        <v>50</v>
      </c>
      <c r="Y437" s="26">
        <v>0.55800000000000005</v>
      </c>
      <c r="Z437" s="44"/>
      <c r="AA437" s="19"/>
      <c r="AB437" s="19"/>
      <c r="AC437" s="19"/>
      <c r="AD437" s="19"/>
      <c r="AE437" s="19"/>
      <c r="AF437" s="19"/>
      <c r="AG437" s="19"/>
      <c r="AH437" s="19"/>
      <c r="AI437" s="19"/>
    </row>
    <row r="438" spans="1:35" x14ac:dyDescent="0.3">
      <c r="A438" s="416">
        <v>433</v>
      </c>
      <c r="B438" s="417">
        <v>410</v>
      </c>
      <c r="C438" s="83" t="s">
        <v>2520</v>
      </c>
      <c r="D438" s="84">
        <v>2018</v>
      </c>
      <c r="E438" s="20">
        <v>6</v>
      </c>
      <c r="F438" s="225" t="s">
        <v>901</v>
      </c>
      <c r="G438" s="22" t="s">
        <v>107</v>
      </c>
      <c r="H438" s="22" t="s">
        <v>2907</v>
      </c>
      <c r="I438" s="25" t="s">
        <v>2908</v>
      </c>
      <c r="J438" s="85">
        <v>1</v>
      </c>
      <c r="K438" s="85"/>
      <c r="L438" s="85"/>
      <c r="M438" s="23" t="s">
        <v>1513</v>
      </c>
      <c r="N438" s="22"/>
      <c r="O438" s="22"/>
      <c r="P438" s="22">
        <v>4.4400000000000004</v>
      </c>
      <c r="Q438" s="22">
        <v>0.76</v>
      </c>
      <c r="R438" s="33">
        <v>50</v>
      </c>
      <c r="S438" s="39" t="s">
        <v>2522</v>
      </c>
      <c r="T438" s="22"/>
      <c r="U438" s="22"/>
      <c r="V438" s="22">
        <v>4.22</v>
      </c>
      <c r="W438" s="22">
        <v>0.95</v>
      </c>
      <c r="X438" s="33">
        <v>50</v>
      </c>
      <c r="Y438" s="26">
        <v>0.20499999999999999</v>
      </c>
      <c r="Z438" s="44"/>
      <c r="AA438" s="19"/>
      <c r="AB438" s="19"/>
      <c r="AC438" s="19"/>
      <c r="AD438" s="19"/>
      <c r="AE438" s="19"/>
      <c r="AF438" s="19"/>
      <c r="AG438" s="19"/>
      <c r="AH438" s="19"/>
      <c r="AI438" s="19"/>
    </row>
    <row r="439" spans="1:35" x14ac:dyDescent="0.3">
      <c r="A439" s="416">
        <v>434</v>
      </c>
      <c r="B439" s="417">
        <v>410</v>
      </c>
      <c r="C439" s="83" t="s">
        <v>1925</v>
      </c>
      <c r="D439" s="84">
        <v>2018</v>
      </c>
      <c r="E439" s="20">
        <v>6</v>
      </c>
      <c r="F439" s="225" t="s">
        <v>901</v>
      </c>
      <c r="G439" s="22" t="s">
        <v>107</v>
      </c>
      <c r="H439" s="22" t="s">
        <v>2909</v>
      </c>
      <c r="I439" s="25" t="s">
        <v>2908</v>
      </c>
      <c r="J439" s="85">
        <v>1</v>
      </c>
      <c r="K439" s="85"/>
      <c r="L439" s="85"/>
      <c r="M439" s="23" t="s">
        <v>1513</v>
      </c>
      <c r="N439" s="22"/>
      <c r="O439" s="22"/>
      <c r="P439" s="22">
        <v>4.1399999999999997</v>
      </c>
      <c r="Q439" s="22">
        <v>0.7</v>
      </c>
      <c r="R439" s="33">
        <v>50</v>
      </c>
      <c r="S439" s="39" t="s">
        <v>2522</v>
      </c>
      <c r="T439" s="22"/>
      <c r="U439" s="22"/>
      <c r="V439" s="22">
        <v>4.16</v>
      </c>
      <c r="W439" s="22">
        <v>0.91</v>
      </c>
      <c r="X439" s="33">
        <v>50</v>
      </c>
      <c r="Y439" s="26">
        <v>0.90200000000000002</v>
      </c>
      <c r="Z439" s="44"/>
      <c r="AA439" s="19"/>
      <c r="AB439" s="19"/>
      <c r="AC439" s="19"/>
      <c r="AD439" s="19"/>
      <c r="AE439" s="19"/>
      <c r="AF439" s="19"/>
      <c r="AG439" s="19"/>
      <c r="AH439" s="19"/>
      <c r="AI439" s="19"/>
    </row>
    <row r="440" spans="1:35" x14ac:dyDescent="0.3">
      <c r="A440" s="416">
        <v>435</v>
      </c>
      <c r="B440" s="417">
        <v>410</v>
      </c>
      <c r="C440" s="83" t="s">
        <v>1925</v>
      </c>
      <c r="D440" s="84">
        <v>2018</v>
      </c>
      <c r="E440" s="20">
        <v>6</v>
      </c>
      <c r="F440" s="225" t="s">
        <v>901</v>
      </c>
      <c r="G440" s="22" t="s">
        <v>107</v>
      </c>
      <c r="H440" s="22" t="s">
        <v>2910</v>
      </c>
      <c r="I440" s="25" t="s">
        <v>2908</v>
      </c>
      <c r="J440" s="85">
        <v>1</v>
      </c>
      <c r="K440" s="85"/>
      <c r="L440" s="85"/>
      <c r="M440" s="23" t="s">
        <v>1513</v>
      </c>
      <c r="N440" s="22"/>
      <c r="O440" s="22"/>
      <c r="P440" s="22">
        <v>3.58</v>
      </c>
      <c r="Q440" s="22">
        <v>0.73</v>
      </c>
      <c r="R440" s="33">
        <v>50</v>
      </c>
      <c r="S440" s="39" t="s">
        <v>2522</v>
      </c>
      <c r="T440" s="22"/>
      <c r="U440" s="22"/>
      <c r="V440" s="99">
        <v>3.7</v>
      </c>
      <c r="W440" s="22">
        <v>0.89</v>
      </c>
      <c r="X440" s="33">
        <v>50</v>
      </c>
      <c r="Y440" s="26">
        <v>0.46200000000000002</v>
      </c>
      <c r="Z440" s="44"/>
      <c r="AA440" s="19"/>
      <c r="AB440" s="19"/>
      <c r="AC440" s="19"/>
      <c r="AD440" s="19"/>
      <c r="AE440" s="19"/>
      <c r="AF440" s="19"/>
      <c r="AG440" s="19"/>
      <c r="AH440" s="19"/>
      <c r="AI440" s="19"/>
    </row>
    <row r="441" spans="1:35" x14ac:dyDescent="0.3">
      <c r="A441" s="416">
        <v>436</v>
      </c>
      <c r="B441" s="417">
        <v>410</v>
      </c>
      <c r="C441" s="83" t="s">
        <v>1925</v>
      </c>
      <c r="D441" s="84">
        <v>2018</v>
      </c>
      <c r="E441" s="20">
        <v>6</v>
      </c>
      <c r="F441" s="225" t="s">
        <v>901</v>
      </c>
      <c r="G441" s="22" t="s">
        <v>107</v>
      </c>
      <c r="H441" s="22" t="s">
        <v>2911</v>
      </c>
      <c r="I441" s="25" t="s">
        <v>2908</v>
      </c>
      <c r="J441" s="85">
        <v>1</v>
      </c>
      <c r="K441" s="85"/>
      <c r="L441" s="85"/>
      <c r="M441" s="23" t="s">
        <v>1513</v>
      </c>
      <c r="N441" s="22"/>
      <c r="O441" s="22"/>
      <c r="P441" s="22">
        <v>3.3</v>
      </c>
      <c r="Q441" s="22">
        <v>0.57999999999999996</v>
      </c>
      <c r="R441" s="33">
        <v>50</v>
      </c>
      <c r="S441" s="39" t="s">
        <v>2522</v>
      </c>
      <c r="T441" s="22"/>
      <c r="U441" s="22"/>
      <c r="V441" s="22">
        <v>3.34</v>
      </c>
      <c r="W441" s="22">
        <v>0.77</v>
      </c>
      <c r="X441" s="33">
        <v>50</v>
      </c>
      <c r="Y441" s="214">
        <v>0.77</v>
      </c>
      <c r="Z441" s="44"/>
      <c r="AA441" s="19"/>
      <c r="AB441" s="19"/>
      <c r="AC441" s="19"/>
      <c r="AD441" s="19"/>
      <c r="AE441" s="19"/>
      <c r="AF441" s="19"/>
      <c r="AG441" s="19"/>
      <c r="AH441" s="19"/>
      <c r="AI441" s="19"/>
    </row>
    <row r="442" spans="1:35" x14ac:dyDescent="0.3">
      <c r="A442" s="416">
        <v>437</v>
      </c>
      <c r="B442" s="417">
        <v>410</v>
      </c>
      <c r="C442" s="83" t="s">
        <v>1925</v>
      </c>
      <c r="D442" s="84">
        <v>2018</v>
      </c>
      <c r="E442" s="20">
        <v>6</v>
      </c>
      <c r="F442" s="225" t="s">
        <v>901</v>
      </c>
      <c r="G442" s="22" t="s">
        <v>107</v>
      </c>
      <c r="H442" s="22" t="s">
        <v>2912</v>
      </c>
      <c r="I442" s="25" t="s">
        <v>2908</v>
      </c>
      <c r="J442" s="85">
        <v>1</v>
      </c>
      <c r="K442" s="85"/>
      <c r="L442" s="85"/>
      <c r="M442" s="23" t="s">
        <v>1513</v>
      </c>
      <c r="N442" s="22"/>
      <c r="O442" s="22"/>
      <c r="P442" s="22">
        <v>3.14</v>
      </c>
      <c r="Q442" s="22">
        <v>0.61</v>
      </c>
      <c r="R442" s="33">
        <v>50</v>
      </c>
      <c r="S442" s="39" t="s">
        <v>2522</v>
      </c>
      <c r="T442" s="22"/>
      <c r="U442" s="22"/>
      <c r="V442" s="22">
        <v>3.26</v>
      </c>
      <c r="W442" s="22">
        <v>0.69</v>
      </c>
      <c r="X442" s="33">
        <v>50</v>
      </c>
      <c r="Y442" s="214">
        <v>0.36</v>
      </c>
      <c r="Z442" s="44"/>
      <c r="AA442" s="19"/>
      <c r="AB442" s="19"/>
      <c r="AC442" s="19"/>
      <c r="AD442" s="19"/>
      <c r="AE442" s="19"/>
      <c r="AF442" s="19"/>
      <c r="AG442" s="19"/>
      <c r="AH442" s="19"/>
      <c r="AI442" s="19"/>
    </row>
    <row r="443" spans="1:35" ht="17.25" thickBot="1" x14ac:dyDescent="0.35">
      <c r="A443" s="416">
        <v>438</v>
      </c>
      <c r="B443" s="418">
        <v>410</v>
      </c>
      <c r="C443" s="88" t="s">
        <v>1925</v>
      </c>
      <c r="D443" s="28">
        <v>2018</v>
      </c>
      <c r="E443" s="62">
        <v>6</v>
      </c>
      <c r="F443" s="224" t="s">
        <v>901</v>
      </c>
      <c r="G443" s="29" t="s">
        <v>107</v>
      </c>
      <c r="H443" s="65" t="s">
        <v>2913</v>
      </c>
      <c r="I443" s="86" t="s">
        <v>2908</v>
      </c>
      <c r="J443" s="87">
        <v>1</v>
      </c>
      <c r="K443" s="87"/>
      <c r="L443" s="87"/>
      <c r="M443" s="66" t="s">
        <v>1513</v>
      </c>
      <c r="N443" s="65"/>
      <c r="O443" s="65"/>
      <c r="P443" s="65">
        <v>2.94</v>
      </c>
      <c r="Q443" s="65">
        <v>0.55000000000000004</v>
      </c>
      <c r="R443" s="67">
        <v>50</v>
      </c>
      <c r="S443" s="49" t="s">
        <v>2522</v>
      </c>
      <c r="T443" s="65"/>
      <c r="U443" s="65"/>
      <c r="V443" s="65">
        <v>3.14</v>
      </c>
      <c r="W443" s="65">
        <v>0.73</v>
      </c>
      <c r="X443" s="67">
        <v>50</v>
      </c>
      <c r="Y443" s="37">
        <v>0.125</v>
      </c>
      <c r="Z443" s="65"/>
      <c r="AA443" s="19"/>
      <c r="AB443" s="19"/>
      <c r="AC443" s="19"/>
      <c r="AD443" s="19"/>
      <c r="AE443" s="19"/>
      <c r="AF443" s="19"/>
      <c r="AG443" s="19"/>
      <c r="AH443" s="19"/>
      <c r="AI443" s="19"/>
    </row>
    <row r="444" spans="1:35" x14ac:dyDescent="0.3">
      <c r="A444" s="416">
        <v>439</v>
      </c>
      <c r="B444" s="48">
        <v>410</v>
      </c>
      <c r="C444" s="90" t="s">
        <v>1925</v>
      </c>
      <c r="D444" s="91">
        <v>2018</v>
      </c>
      <c r="E444" s="20">
        <v>6</v>
      </c>
      <c r="F444" s="225" t="s">
        <v>901</v>
      </c>
      <c r="G444" s="22" t="s">
        <v>107</v>
      </c>
      <c r="H444" s="22" t="s">
        <v>2914</v>
      </c>
      <c r="I444" s="25" t="s">
        <v>2908</v>
      </c>
      <c r="J444" s="141">
        <v>1</v>
      </c>
      <c r="K444" s="85"/>
      <c r="L444" s="85"/>
      <c r="M444" s="23" t="s">
        <v>1513</v>
      </c>
      <c r="N444" s="22"/>
      <c r="O444" s="22"/>
      <c r="P444" s="22">
        <v>2.88</v>
      </c>
      <c r="Q444" s="22">
        <v>0.59</v>
      </c>
      <c r="R444" s="33">
        <v>50</v>
      </c>
      <c r="S444" s="39" t="s">
        <v>2522</v>
      </c>
      <c r="T444" s="22"/>
      <c r="U444" s="22"/>
      <c r="V444" s="22">
        <v>2.88</v>
      </c>
      <c r="W444" s="22">
        <v>0.69</v>
      </c>
      <c r="X444" s="33">
        <v>50</v>
      </c>
      <c r="Y444" s="107">
        <v>1</v>
      </c>
      <c r="Z444" s="44"/>
      <c r="AA444" s="19"/>
      <c r="AB444" s="19"/>
      <c r="AC444" s="19"/>
      <c r="AD444" s="19"/>
      <c r="AE444" s="19"/>
      <c r="AF444" s="19"/>
      <c r="AG444" s="19"/>
      <c r="AH444" s="19"/>
      <c r="AI444" s="19"/>
    </row>
    <row r="445" spans="1:35" x14ac:dyDescent="0.3">
      <c r="A445" s="416">
        <v>440</v>
      </c>
      <c r="B445" s="48">
        <v>410</v>
      </c>
      <c r="C445" s="90" t="s">
        <v>1925</v>
      </c>
      <c r="D445" s="91">
        <v>2018</v>
      </c>
      <c r="E445" s="20">
        <v>6</v>
      </c>
      <c r="F445" s="225" t="s">
        <v>901</v>
      </c>
      <c r="G445" s="22" t="s">
        <v>107</v>
      </c>
      <c r="H445" s="22" t="s">
        <v>2915</v>
      </c>
      <c r="I445" s="47" t="s">
        <v>2908</v>
      </c>
      <c r="J445" s="54">
        <v>1</v>
      </c>
      <c r="K445" s="32"/>
      <c r="L445" s="32"/>
      <c r="M445" s="34" t="s">
        <v>1513</v>
      </c>
      <c r="N445" s="21"/>
      <c r="O445" s="21"/>
      <c r="P445" s="21">
        <v>2.84</v>
      </c>
      <c r="Q445" s="21">
        <v>0.51</v>
      </c>
      <c r="R445" s="24">
        <v>50</v>
      </c>
      <c r="S445" s="26" t="s">
        <v>2522</v>
      </c>
      <c r="T445" s="21"/>
      <c r="U445" s="21"/>
      <c r="V445" s="21">
        <v>2.86</v>
      </c>
      <c r="W445" s="21">
        <v>0.64</v>
      </c>
      <c r="X445" s="24">
        <v>50</v>
      </c>
      <c r="Y445" s="26">
        <v>0.86299999999999999</v>
      </c>
      <c r="Z445" s="44"/>
      <c r="AA445" s="19"/>
      <c r="AB445" s="19"/>
      <c r="AC445" s="19"/>
      <c r="AD445" s="19"/>
      <c r="AE445" s="19"/>
      <c r="AF445" s="19"/>
      <c r="AG445" s="19"/>
      <c r="AH445" s="19"/>
      <c r="AI445" s="19"/>
    </row>
    <row r="446" spans="1:35" x14ac:dyDescent="0.3">
      <c r="A446" s="416">
        <v>441</v>
      </c>
      <c r="B446" s="48">
        <v>410</v>
      </c>
      <c r="C446" s="90" t="s">
        <v>1925</v>
      </c>
      <c r="D446" s="91">
        <v>2018</v>
      </c>
      <c r="E446" s="20">
        <v>6</v>
      </c>
      <c r="F446" s="225" t="s">
        <v>901</v>
      </c>
      <c r="G446" s="22" t="s">
        <v>107</v>
      </c>
      <c r="H446" s="22" t="s">
        <v>2916</v>
      </c>
      <c r="I446" s="47" t="s">
        <v>2908</v>
      </c>
      <c r="J446" s="54">
        <v>1</v>
      </c>
      <c r="K446" s="32"/>
      <c r="L446" s="32"/>
      <c r="M446" s="34" t="s">
        <v>1513</v>
      </c>
      <c r="N446" s="21"/>
      <c r="O446" s="21"/>
      <c r="P446" s="116">
        <v>2.8</v>
      </c>
      <c r="Q446" s="21">
        <v>0.64</v>
      </c>
      <c r="R446" s="24">
        <v>50</v>
      </c>
      <c r="S446" s="26" t="s">
        <v>2522</v>
      </c>
      <c r="T446" s="21"/>
      <c r="U446" s="21"/>
      <c r="V446" s="21">
        <v>2.66</v>
      </c>
      <c r="W446" s="21">
        <v>0.69</v>
      </c>
      <c r="X446" s="24">
        <v>50</v>
      </c>
      <c r="Y446" s="26">
        <v>0.29399999999999998</v>
      </c>
      <c r="Z446" s="44"/>
      <c r="AA446" s="19"/>
      <c r="AB446" s="19"/>
      <c r="AC446" s="19"/>
      <c r="AD446" s="19"/>
      <c r="AE446" s="19"/>
      <c r="AF446" s="19"/>
      <c r="AG446" s="19"/>
      <c r="AH446" s="19"/>
      <c r="AI446" s="19"/>
    </row>
    <row r="447" spans="1:35" x14ac:dyDescent="0.3">
      <c r="A447" s="416">
        <v>442</v>
      </c>
      <c r="B447" s="48">
        <v>410</v>
      </c>
      <c r="C447" s="90" t="s">
        <v>1925</v>
      </c>
      <c r="D447" s="91">
        <v>2018</v>
      </c>
      <c r="E447" s="20">
        <v>6</v>
      </c>
      <c r="F447" s="225" t="s">
        <v>901</v>
      </c>
      <c r="G447" s="22" t="s">
        <v>107</v>
      </c>
      <c r="H447" s="22" t="s">
        <v>2917</v>
      </c>
      <c r="I447" s="47" t="s">
        <v>2908</v>
      </c>
      <c r="J447" s="54">
        <v>1</v>
      </c>
      <c r="K447" s="32"/>
      <c r="L447" s="32"/>
      <c r="M447" s="34" t="s">
        <v>1513</v>
      </c>
      <c r="N447" s="21"/>
      <c r="O447" s="21"/>
      <c r="P447" s="21">
        <v>2.64</v>
      </c>
      <c r="Q447" s="21">
        <v>0.6</v>
      </c>
      <c r="R447" s="24">
        <v>50</v>
      </c>
      <c r="S447" s="26" t="s">
        <v>2522</v>
      </c>
      <c r="T447" s="21"/>
      <c r="U447" s="21"/>
      <c r="V447" s="21">
        <v>2.58</v>
      </c>
      <c r="W447" s="21">
        <v>0.67</v>
      </c>
      <c r="X447" s="24">
        <v>50</v>
      </c>
      <c r="Y447" s="26">
        <v>0.63800000000000001</v>
      </c>
      <c r="Z447" s="44"/>
      <c r="AA447" s="19"/>
      <c r="AB447" s="19"/>
      <c r="AC447" s="19"/>
      <c r="AD447" s="19"/>
      <c r="AE447" s="19"/>
      <c r="AF447" s="19"/>
      <c r="AG447" s="19"/>
      <c r="AH447" s="19"/>
      <c r="AI447" s="19"/>
    </row>
    <row r="448" spans="1:35" x14ac:dyDescent="0.3">
      <c r="A448" s="416">
        <v>443</v>
      </c>
      <c r="B448" s="48">
        <v>410</v>
      </c>
      <c r="C448" s="90" t="s">
        <v>1925</v>
      </c>
      <c r="D448" s="91">
        <v>2018</v>
      </c>
      <c r="E448" s="20">
        <v>6</v>
      </c>
      <c r="F448" s="225" t="s">
        <v>901</v>
      </c>
      <c r="G448" s="22" t="s">
        <v>107</v>
      </c>
      <c r="H448" s="22" t="s">
        <v>2918</v>
      </c>
      <c r="I448" s="47" t="s">
        <v>2908</v>
      </c>
      <c r="J448" s="54">
        <v>1</v>
      </c>
      <c r="K448" s="32"/>
      <c r="L448" s="32"/>
      <c r="M448" s="34" t="s">
        <v>1513</v>
      </c>
      <c r="N448" s="21"/>
      <c r="O448" s="21"/>
      <c r="P448" s="21">
        <v>2.68</v>
      </c>
      <c r="Q448" s="21">
        <v>0.71</v>
      </c>
      <c r="R448" s="24">
        <v>50</v>
      </c>
      <c r="S448" s="26" t="s">
        <v>2522</v>
      </c>
      <c r="T448" s="21"/>
      <c r="U448" s="21"/>
      <c r="V448" s="21">
        <v>2.46</v>
      </c>
      <c r="W448" s="21">
        <v>0.57999999999999996</v>
      </c>
      <c r="X448" s="24">
        <v>50</v>
      </c>
      <c r="Y448" s="26">
        <v>9.2999999999999999E-2</v>
      </c>
      <c r="Z448" s="44"/>
      <c r="AA448" s="19"/>
      <c r="AB448" s="19"/>
      <c r="AC448" s="19"/>
      <c r="AD448" s="19"/>
      <c r="AE448" s="19"/>
      <c r="AF448" s="19"/>
      <c r="AG448" s="19"/>
      <c r="AH448" s="19"/>
      <c r="AI448" s="19"/>
    </row>
    <row r="449" spans="1:35" x14ac:dyDescent="0.3">
      <c r="A449" s="416">
        <v>444</v>
      </c>
      <c r="B449" s="48">
        <v>410</v>
      </c>
      <c r="C449" s="90" t="s">
        <v>1925</v>
      </c>
      <c r="D449" s="91">
        <v>2018</v>
      </c>
      <c r="E449" s="20">
        <v>6</v>
      </c>
      <c r="F449" s="225" t="s">
        <v>901</v>
      </c>
      <c r="G449" s="22" t="s">
        <v>107</v>
      </c>
      <c r="H449" s="22" t="s">
        <v>2919</v>
      </c>
      <c r="I449" s="47" t="s">
        <v>2908</v>
      </c>
      <c r="J449" s="54">
        <v>1</v>
      </c>
      <c r="K449" s="32"/>
      <c r="L449" s="32"/>
      <c r="M449" s="34" t="s">
        <v>1513</v>
      </c>
      <c r="N449" s="21"/>
      <c r="O449" s="21"/>
      <c r="P449" s="21">
        <v>2.64</v>
      </c>
      <c r="Q449" s="21">
        <v>0.69</v>
      </c>
      <c r="R449" s="24">
        <v>50</v>
      </c>
      <c r="S449" s="26" t="s">
        <v>2522</v>
      </c>
      <c r="T449" s="21"/>
      <c r="U449" s="21"/>
      <c r="V449" s="21">
        <v>2.38</v>
      </c>
      <c r="W449" s="21">
        <v>0.64</v>
      </c>
      <c r="X449" s="24">
        <v>50</v>
      </c>
      <c r="Y449" s="26">
        <v>5.2999999999999999E-2</v>
      </c>
      <c r="Z449" s="44"/>
      <c r="AA449" s="19"/>
      <c r="AB449" s="19"/>
      <c r="AC449" s="19"/>
      <c r="AD449" s="19"/>
      <c r="AE449" s="19"/>
      <c r="AF449" s="19"/>
      <c r="AG449" s="19"/>
      <c r="AH449" s="19"/>
      <c r="AI449" s="19"/>
    </row>
    <row r="450" spans="1:35" x14ac:dyDescent="0.3">
      <c r="A450" s="416">
        <v>445</v>
      </c>
      <c r="B450" s="48">
        <v>410</v>
      </c>
      <c r="C450" s="90" t="s">
        <v>1925</v>
      </c>
      <c r="D450" s="91">
        <v>2018</v>
      </c>
      <c r="E450" s="20">
        <v>6</v>
      </c>
      <c r="F450" s="225" t="s">
        <v>901</v>
      </c>
      <c r="G450" s="22" t="s">
        <v>107</v>
      </c>
      <c r="H450" s="22" t="s">
        <v>2920</v>
      </c>
      <c r="I450" s="47" t="s">
        <v>2908</v>
      </c>
      <c r="J450" s="54">
        <v>1</v>
      </c>
      <c r="K450" s="32"/>
      <c r="L450" s="32"/>
      <c r="M450" s="34" t="s">
        <v>1513</v>
      </c>
      <c r="N450" s="21"/>
      <c r="O450" s="21"/>
      <c r="P450" s="21">
        <v>2.62</v>
      </c>
      <c r="Q450" s="21">
        <v>0.67</v>
      </c>
      <c r="R450" s="24">
        <v>50</v>
      </c>
      <c r="S450" s="26" t="s">
        <v>2522</v>
      </c>
      <c r="T450" s="21"/>
      <c r="U450" s="21"/>
      <c r="V450" s="21">
        <v>2.3199999999999998</v>
      </c>
      <c r="W450" s="21">
        <v>0.59</v>
      </c>
      <c r="X450" s="24">
        <v>50</v>
      </c>
      <c r="Y450" s="26">
        <v>1.9E-2</v>
      </c>
      <c r="Z450" s="26"/>
      <c r="AA450" s="19"/>
      <c r="AB450" s="19"/>
      <c r="AC450" s="19"/>
      <c r="AD450" s="19"/>
      <c r="AE450" s="19"/>
      <c r="AF450" s="19"/>
      <c r="AG450" s="19"/>
      <c r="AH450" s="19"/>
      <c r="AI450" s="19"/>
    </row>
    <row r="451" spans="1:35" x14ac:dyDescent="0.3">
      <c r="A451" s="416">
        <v>446</v>
      </c>
      <c r="B451" s="48">
        <v>410</v>
      </c>
      <c r="C451" s="90" t="s">
        <v>1925</v>
      </c>
      <c r="D451" s="91">
        <v>2018</v>
      </c>
      <c r="E451" s="20">
        <v>6</v>
      </c>
      <c r="F451" s="225" t="s">
        <v>901</v>
      </c>
      <c r="G451" s="22" t="s">
        <v>107</v>
      </c>
      <c r="H451" s="103" t="s">
        <v>2468</v>
      </c>
      <c r="I451" s="47" t="s">
        <v>2908</v>
      </c>
      <c r="J451" s="54">
        <v>1</v>
      </c>
      <c r="K451" s="32"/>
      <c r="L451" s="32"/>
      <c r="M451" s="34" t="s">
        <v>1513</v>
      </c>
      <c r="N451" s="21"/>
      <c r="O451" s="21"/>
      <c r="P451" s="21">
        <v>2.62</v>
      </c>
      <c r="Q451" s="21">
        <v>0.56999999999999995</v>
      </c>
      <c r="R451" s="24">
        <v>50</v>
      </c>
      <c r="S451" s="26" t="s">
        <v>2522</v>
      </c>
      <c r="T451" s="21"/>
      <c r="U451" s="21"/>
      <c r="V451" s="21">
        <v>2.2999999999999998</v>
      </c>
      <c r="W451" s="21">
        <v>0.57999999999999996</v>
      </c>
      <c r="X451" s="24">
        <v>50</v>
      </c>
      <c r="Y451" s="26">
        <v>6.0000000000000001E-3</v>
      </c>
      <c r="Z451" s="44"/>
      <c r="AA451" s="19"/>
      <c r="AB451" s="19"/>
      <c r="AC451" s="19"/>
      <c r="AD451" s="19"/>
      <c r="AE451" s="19"/>
      <c r="AF451" s="19"/>
      <c r="AG451" s="19"/>
      <c r="AH451" s="19"/>
      <c r="AI451" s="19"/>
    </row>
    <row r="452" spans="1:35" x14ac:dyDescent="0.3">
      <c r="A452" s="416">
        <v>447</v>
      </c>
      <c r="B452" s="48">
        <v>410</v>
      </c>
      <c r="C452" s="90" t="s">
        <v>1925</v>
      </c>
      <c r="D452" s="91">
        <v>2018</v>
      </c>
      <c r="E452" s="20">
        <v>6</v>
      </c>
      <c r="F452" s="278" t="s">
        <v>2921</v>
      </c>
      <c r="G452" s="22" t="s">
        <v>107</v>
      </c>
      <c r="H452" s="22" t="s">
        <v>2907</v>
      </c>
      <c r="I452" s="47" t="s">
        <v>2908</v>
      </c>
      <c r="J452" s="54">
        <v>1</v>
      </c>
      <c r="K452" s="32"/>
      <c r="L452" s="32"/>
      <c r="M452" s="34" t="s">
        <v>1513</v>
      </c>
      <c r="N452" s="21"/>
      <c r="O452" s="21"/>
      <c r="P452" s="21">
        <v>5.42</v>
      </c>
      <c r="Q452" s="21">
        <v>0.64</v>
      </c>
      <c r="R452" s="24">
        <v>50</v>
      </c>
      <c r="S452" s="26" t="s">
        <v>2522</v>
      </c>
      <c r="T452" s="21"/>
      <c r="U452" s="21"/>
      <c r="V452" s="21">
        <v>4.92</v>
      </c>
      <c r="W452" s="21">
        <v>0.97</v>
      </c>
      <c r="X452" s="24">
        <v>50</v>
      </c>
      <c r="Y452" s="26">
        <v>3.0000000000000001E-3</v>
      </c>
      <c r="Z452" s="44"/>
      <c r="AA452" s="19"/>
      <c r="AB452" s="19"/>
      <c r="AC452" s="19"/>
      <c r="AD452" s="19"/>
      <c r="AE452" s="19"/>
      <c r="AF452" s="19"/>
      <c r="AG452" s="19"/>
      <c r="AH452" s="19"/>
      <c r="AI452" s="19"/>
    </row>
    <row r="453" spans="1:35" x14ac:dyDescent="0.3">
      <c r="A453" s="416">
        <v>448</v>
      </c>
      <c r="B453" s="48">
        <v>410</v>
      </c>
      <c r="C453" s="90" t="s">
        <v>1925</v>
      </c>
      <c r="D453" s="91">
        <v>2018</v>
      </c>
      <c r="E453" s="20">
        <v>6</v>
      </c>
      <c r="F453" s="278" t="s">
        <v>2921</v>
      </c>
      <c r="G453" s="22" t="s">
        <v>107</v>
      </c>
      <c r="H453" s="22" t="s">
        <v>2909</v>
      </c>
      <c r="I453" s="25" t="s">
        <v>2908</v>
      </c>
      <c r="J453" s="85">
        <v>1</v>
      </c>
      <c r="K453" s="85"/>
      <c r="L453" s="85"/>
      <c r="M453" s="34" t="s">
        <v>1513</v>
      </c>
      <c r="N453" s="22"/>
      <c r="O453" s="22"/>
      <c r="P453" s="22">
        <v>5.16</v>
      </c>
      <c r="Q453" s="22">
        <v>0.65</v>
      </c>
      <c r="R453" s="24">
        <v>50</v>
      </c>
      <c r="S453" s="26" t="s">
        <v>2522</v>
      </c>
      <c r="T453" s="22"/>
      <c r="U453" s="22"/>
      <c r="V453" s="22">
        <v>4.8600000000000003</v>
      </c>
      <c r="W453" s="22">
        <v>0.99</v>
      </c>
      <c r="X453" s="24">
        <v>50</v>
      </c>
      <c r="Y453" s="39">
        <v>7.5999999999999998E-2</v>
      </c>
      <c r="Z453" s="44"/>
      <c r="AA453" s="19"/>
      <c r="AB453" s="19"/>
      <c r="AC453" s="19"/>
      <c r="AD453" s="19"/>
      <c r="AE453" s="19"/>
      <c r="AF453" s="19"/>
      <c r="AG453" s="19"/>
      <c r="AH453" s="19"/>
      <c r="AI453" s="19"/>
    </row>
    <row r="454" spans="1:35" x14ac:dyDescent="0.3">
      <c r="A454" s="416">
        <v>449</v>
      </c>
      <c r="B454" s="48">
        <v>410</v>
      </c>
      <c r="C454" s="90" t="s">
        <v>1925</v>
      </c>
      <c r="D454" s="91">
        <v>2018</v>
      </c>
      <c r="E454" s="20">
        <v>6</v>
      </c>
      <c r="F454" s="278" t="s">
        <v>2921</v>
      </c>
      <c r="G454" s="22" t="s">
        <v>107</v>
      </c>
      <c r="H454" s="22" t="s">
        <v>2910</v>
      </c>
      <c r="I454" s="25" t="s">
        <v>2908</v>
      </c>
      <c r="J454" s="85">
        <v>1</v>
      </c>
      <c r="K454" s="85"/>
      <c r="L454" s="85"/>
      <c r="M454" s="34" t="s">
        <v>1513</v>
      </c>
      <c r="N454" s="22"/>
      <c r="O454" s="22"/>
      <c r="P454" s="22">
        <v>4.58</v>
      </c>
      <c r="Q454" s="22">
        <v>0.84</v>
      </c>
      <c r="R454" s="24">
        <v>50</v>
      </c>
      <c r="S454" s="26" t="s">
        <v>2522</v>
      </c>
      <c r="T454" s="22"/>
      <c r="U454" s="22"/>
      <c r="V454" s="22">
        <v>4.4400000000000004</v>
      </c>
      <c r="W454" s="22">
        <v>1.05</v>
      </c>
      <c r="X454" s="24">
        <v>50</v>
      </c>
      <c r="Y454" s="39">
        <v>0.46300000000000002</v>
      </c>
      <c r="Z454" s="44"/>
      <c r="AA454" s="19"/>
      <c r="AB454" s="19"/>
      <c r="AC454" s="19"/>
      <c r="AD454" s="19"/>
      <c r="AE454" s="19"/>
      <c r="AF454" s="19"/>
      <c r="AG454" s="19"/>
      <c r="AH454" s="19"/>
      <c r="AI454" s="19"/>
    </row>
    <row r="455" spans="1:35" ht="17.25" thickBot="1" x14ac:dyDescent="0.35">
      <c r="A455" s="416">
        <v>450</v>
      </c>
      <c r="B455" s="64">
        <v>410</v>
      </c>
      <c r="C455" s="93" t="s">
        <v>1925</v>
      </c>
      <c r="D455" s="94">
        <v>2018</v>
      </c>
      <c r="E455" s="62">
        <v>6</v>
      </c>
      <c r="F455" s="279" t="s">
        <v>2921</v>
      </c>
      <c r="G455" s="65" t="s">
        <v>107</v>
      </c>
      <c r="H455" s="65" t="s">
        <v>2911</v>
      </c>
      <c r="I455" s="86" t="s">
        <v>2908</v>
      </c>
      <c r="J455" s="87">
        <v>1</v>
      </c>
      <c r="K455" s="87"/>
      <c r="L455" s="87"/>
      <c r="M455" s="36" t="s">
        <v>1513</v>
      </c>
      <c r="N455" s="65"/>
      <c r="O455" s="65"/>
      <c r="P455" s="108">
        <v>4.3</v>
      </c>
      <c r="Q455" s="65">
        <v>0.89</v>
      </c>
      <c r="R455" s="30">
        <v>50</v>
      </c>
      <c r="S455" s="37" t="s">
        <v>2522</v>
      </c>
      <c r="T455" s="65"/>
      <c r="U455" s="65"/>
      <c r="V455" s="65">
        <v>4.08</v>
      </c>
      <c r="W455" s="65">
        <v>0.99</v>
      </c>
      <c r="X455" s="30">
        <v>50</v>
      </c>
      <c r="Y455" s="49">
        <v>0.24399999999999999</v>
      </c>
      <c r="Z455" s="65"/>
      <c r="AA455" s="19"/>
      <c r="AB455" s="19"/>
      <c r="AC455" s="19"/>
      <c r="AD455" s="19"/>
      <c r="AE455" s="19"/>
      <c r="AF455" s="19"/>
      <c r="AG455" s="19"/>
      <c r="AH455" s="19"/>
      <c r="AI455" s="19"/>
    </row>
    <row r="456" spans="1:35" x14ac:dyDescent="0.3">
      <c r="A456" s="416">
        <v>451</v>
      </c>
      <c r="B456" s="48">
        <v>410</v>
      </c>
      <c r="C456" s="90" t="s">
        <v>1925</v>
      </c>
      <c r="D456" s="91">
        <v>2018</v>
      </c>
      <c r="E456" s="20">
        <v>6</v>
      </c>
      <c r="F456" s="278" t="s">
        <v>2921</v>
      </c>
      <c r="G456" s="22" t="s">
        <v>107</v>
      </c>
      <c r="H456" s="22" t="s">
        <v>2912</v>
      </c>
      <c r="I456" s="25" t="s">
        <v>2908</v>
      </c>
      <c r="J456" s="85">
        <v>1</v>
      </c>
      <c r="K456" s="85"/>
      <c r="L456" s="85"/>
      <c r="M456" s="23" t="s">
        <v>1513</v>
      </c>
      <c r="N456" s="22"/>
      <c r="O456" s="22"/>
      <c r="P456" s="99">
        <v>3.9</v>
      </c>
      <c r="Q456" s="22">
        <v>0.86</v>
      </c>
      <c r="R456" s="18">
        <v>50</v>
      </c>
      <c r="S456" s="39" t="s">
        <v>2522</v>
      </c>
      <c r="T456" s="22"/>
      <c r="U456" s="22"/>
      <c r="V456" s="22">
        <v>3.92</v>
      </c>
      <c r="W456" s="16">
        <v>0.97</v>
      </c>
      <c r="X456" s="18">
        <v>50</v>
      </c>
      <c r="Y456" s="39">
        <v>0.91300000000000003</v>
      </c>
      <c r="Z456" s="44"/>
      <c r="AA456" s="19"/>
      <c r="AB456" s="19"/>
      <c r="AC456" s="19"/>
      <c r="AD456" s="19"/>
      <c r="AE456" s="19"/>
      <c r="AF456" s="19"/>
      <c r="AG456" s="19"/>
      <c r="AH456" s="19"/>
      <c r="AI456" s="19"/>
    </row>
    <row r="457" spans="1:35" x14ac:dyDescent="0.3">
      <c r="A457" s="416">
        <v>452</v>
      </c>
      <c r="B457" s="48">
        <v>410</v>
      </c>
      <c r="C457" s="90" t="s">
        <v>1925</v>
      </c>
      <c r="D457" s="91">
        <v>2018</v>
      </c>
      <c r="E457" s="20">
        <v>6</v>
      </c>
      <c r="F457" s="278" t="s">
        <v>2921</v>
      </c>
      <c r="G457" s="22" t="s">
        <v>107</v>
      </c>
      <c r="H457" s="22" t="s">
        <v>2913</v>
      </c>
      <c r="I457" s="25" t="s">
        <v>2908</v>
      </c>
      <c r="J457" s="85">
        <v>1</v>
      </c>
      <c r="K457" s="85"/>
      <c r="L457" s="85"/>
      <c r="M457" s="23" t="s">
        <v>1513</v>
      </c>
      <c r="N457" s="22"/>
      <c r="O457" s="22"/>
      <c r="P457" s="22">
        <v>3.66</v>
      </c>
      <c r="Q457" s="22">
        <v>0.82</v>
      </c>
      <c r="R457" s="33">
        <v>50</v>
      </c>
      <c r="S457" s="39" t="s">
        <v>2522</v>
      </c>
      <c r="T457" s="22"/>
      <c r="U457" s="22"/>
      <c r="V457" s="22">
        <v>3.74</v>
      </c>
      <c r="W457" s="22">
        <v>1.03</v>
      </c>
      <c r="X457" s="33">
        <v>50</v>
      </c>
      <c r="Y457" s="39">
        <v>0.66800000000000004</v>
      </c>
      <c r="Z457" s="44"/>
      <c r="AA457" s="19"/>
      <c r="AB457" s="19"/>
      <c r="AC457" s="19"/>
      <c r="AD457" s="19"/>
      <c r="AE457" s="19"/>
      <c r="AF457" s="19"/>
      <c r="AG457" s="19"/>
      <c r="AH457" s="19"/>
      <c r="AI457" s="19"/>
    </row>
    <row r="458" spans="1:35" x14ac:dyDescent="0.3">
      <c r="A458" s="416">
        <v>453</v>
      </c>
      <c r="B458" s="48">
        <v>410</v>
      </c>
      <c r="C458" s="90" t="s">
        <v>1925</v>
      </c>
      <c r="D458" s="91">
        <v>2018</v>
      </c>
      <c r="E458" s="20">
        <v>6</v>
      </c>
      <c r="F458" s="278" t="s">
        <v>2921</v>
      </c>
      <c r="G458" s="22" t="s">
        <v>107</v>
      </c>
      <c r="H458" s="22" t="s">
        <v>2914</v>
      </c>
      <c r="I458" s="25" t="s">
        <v>2908</v>
      </c>
      <c r="J458" s="85">
        <v>1</v>
      </c>
      <c r="K458" s="85"/>
      <c r="L458" s="85"/>
      <c r="M458" s="23" t="s">
        <v>1513</v>
      </c>
      <c r="N458" s="22"/>
      <c r="O458" s="22"/>
      <c r="P458" s="22">
        <v>3.44</v>
      </c>
      <c r="Q458" s="22">
        <v>0.76</v>
      </c>
      <c r="R458" s="33">
        <v>50</v>
      </c>
      <c r="S458" s="39" t="s">
        <v>2522</v>
      </c>
      <c r="T458" s="22"/>
      <c r="U458" s="22"/>
      <c r="V458" s="22">
        <v>3.36</v>
      </c>
      <c r="W458" s="22">
        <v>0.83</v>
      </c>
      <c r="X458" s="33">
        <v>50</v>
      </c>
      <c r="Y458" s="39">
        <v>0.61599999999999999</v>
      </c>
      <c r="Z458" s="44"/>
      <c r="AA458" s="19"/>
      <c r="AB458" s="19"/>
      <c r="AC458" s="19"/>
      <c r="AD458" s="19"/>
      <c r="AE458" s="19"/>
      <c r="AF458" s="19"/>
      <c r="AG458" s="19"/>
      <c r="AH458" s="19"/>
      <c r="AI458" s="19"/>
    </row>
    <row r="459" spans="1:35" x14ac:dyDescent="0.3">
      <c r="A459" s="416">
        <v>454</v>
      </c>
      <c r="B459" s="48">
        <v>410</v>
      </c>
      <c r="C459" s="90" t="s">
        <v>1925</v>
      </c>
      <c r="D459" s="91">
        <v>2018</v>
      </c>
      <c r="E459" s="20">
        <v>6</v>
      </c>
      <c r="F459" s="278" t="s">
        <v>2921</v>
      </c>
      <c r="G459" s="22" t="s">
        <v>107</v>
      </c>
      <c r="H459" s="22" t="s">
        <v>2915</v>
      </c>
      <c r="I459" s="25" t="s">
        <v>2908</v>
      </c>
      <c r="J459" s="85">
        <v>1</v>
      </c>
      <c r="K459" s="85"/>
      <c r="L459" s="85"/>
      <c r="M459" s="23" t="s">
        <v>1513</v>
      </c>
      <c r="N459" s="22"/>
      <c r="O459" s="22"/>
      <c r="P459" s="22">
        <v>3.36</v>
      </c>
      <c r="Q459" s="22">
        <v>0.72</v>
      </c>
      <c r="R459" s="33">
        <v>50</v>
      </c>
      <c r="S459" s="39" t="s">
        <v>2522</v>
      </c>
      <c r="T459" s="22"/>
      <c r="U459" s="22"/>
      <c r="V459" s="22">
        <v>3.3</v>
      </c>
      <c r="W459" s="22">
        <v>0.81</v>
      </c>
      <c r="X459" s="33">
        <v>50</v>
      </c>
      <c r="Y459" s="39">
        <v>0.69699999999999995</v>
      </c>
      <c r="Z459" s="44"/>
      <c r="AA459" s="19"/>
      <c r="AB459" s="19"/>
      <c r="AC459" s="19"/>
      <c r="AD459" s="19"/>
      <c r="AE459" s="19"/>
      <c r="AF459" s="19"/>
      <c r="AG459" s="19"/>
      <c r="AH459" s="19"/>
      <c r="AI459" s="19"/>
    </row>
    <row r="460" spans="1:35" x14ac:dyDescent="0.3">
      <c r="A460" s="416">
        <v>455</v>
      </c>
      <c r="B460" s="48">
        <v>410</v>
      </c>
      <c r="C460" s="90" t="s">
        <v>1925</v>
      </c>
      <c r="D460" s="91">
        <v>2018</v>
      </c>
      <c r="E460" s="20">
        <v>6</v>
      </c>
      <c r="F460" s="278" t="s">
        <v>2921</v>
      </c>
      <c r="G460" s="22" t="s">
        <v>107</v>
      </c>
      <c r="H460" s="22" t="s">
        <v>2916</v>
      </c>
      <c r="I460" s="25" t="s">
        <v>2908</v>
      </c>
      <c r="J460" s="85">
        <v>1</v>
      </c>
      <c r="K460" s="85"/>
      <c r="L460" s="85"/>
      <c r="M460" s="23" t="s">
        <v>1513</v>
      </c>
      <c r="N460" s="22"/>
      <c r="O460" s="22"/>
      <c r="P460" s="22">
        <v>3.36</v>
      </c>
      <c r="Q460" s="22">
        <v>0.63</v>
      </c>
      <c r="R460" s="33">
        <v>50</v>
      </c>
      <c r="S460" s="39" t="s">
        <v>2522</v>
      </c>
      <c r="T460" s="22"/>
      <c r="U460" s="22"/>
      <c r="V460" s="22">
        <v>3.22</v>
      </c>
      <c r="W460" s="22">
        <v>0.86</v>
      </c>
      <c r="X460" s="33">
        <v>50</v>
      </c>
      <c r="Y460" s="39">
        <v>0.35699999999999998</v>
      </c>
      <c r="Z460" s="44"/>
      <c r="AA460" s="19"/>
      <c r="AB460" s="19"/>
      <c r="AC460" s="19"/>
      <c r="AD460" s="19"/>
      <c r="AE460" s="19"/>
      <c r="AF460" s="19"/>
      <c r="AG460" s="19"/>
      <c r="AH460" s="19"/>
      <c r="AI460" s="19"/>
    </row>
    <row r="461" spans="1:35" x14ac:dyDescent="0.3">
      <c r="A461" s="416">
        <v>456</v>
      </c>
      <c r="B461" s="48">
        <v>410</v>
      </c>
      <c r="C461" s="90" t="s">
        <v>1925</v>
      </c>
      <c r="D461" s="91">
        <v>2018</v>
      </c>
      <c r="E461" s="20">
        <v>6</v>
      </c>
      <c r="F461" s="278" t="s">
        <v>2921</v>
      </c>
      <c r="G461" s="22" t="s">
        <v>107</v>
      </c>
      <c r="H461" s="22" t="s">
        <v>2917</v>
      </c>
      <c r="I461" s="25" t="s">
        <v>2908</v>
      </c>
      <c r="J461" s="85">
        <v>1</v>
      </c>
      <c r="K461" s="85"/>
      <c r="L461" s="85"/>
      <c r="M461" s="23" t="s">
        <v>1513</v>
      </c>
      <c r="N461" s="22"/>
      <c r="O461" s="22"/>
      <c r="P461" s="22">
        <v>3.28</v>
      </c>
      <c r="Q461" s="22">
        <v>0.61</v>
      </c>
      <c r="R461" s="33">
        <v>50</v>
      </c>
      <c r="S461" s="39" t="s">
        <v>2522</v>
      </c>
      <c r="T461" s="22"/>
      <c r="U461" s="22"/>
      <c r="V461" s="22">
        <v>3.08</v>
      </c>
      <c r="W461" s="22">
        <v>0.85</v>
      </c>
      <c r="X461" s="33">
        <v>50</v>
      </c>
      <c r="Y461" s="39">
        <v>0.18</v>
      </c>
      <c r="Z461" s="44"/>
      <c r="AA461" s="19"/>
      <c r="AB461" s="19"/>
      <c r="AC461" s="19"/>
      <c r="AD461" s="19"/>
      <c r="AE461" s="19"/>
      <c r="AF461" s="19"/>
      <c r="AG461" s="19"/>
      <c r="AH461" s="19"/>
      <c r="AI461" s="19"/>
    </row>
    <row r="462" spans="1:35" x14ac:dyDescent="0.3">
      <c r="A462" s="416">
        <v>457</v>
      </c>
      <c r="B462" s="48">
        <v>410</v>
      </c>
      <c r="C462" s="90" t="s">
        <v>1925</v>
      </c>
      <c r="D462" s="91">
        <v>2018</v>
      </c>
      <c r="E462" s="20">
        <v>6</v>
      </c>
      <c r="F462" s="278" t="s">
        <v>2921</v>
      </c>
      <c r="G462" s="22" t="s">
        <v>107</v>
      </c>
      <c r="H462" s="22" t="s">
        <v>2918</v>
      </c>
      <c r="I462" s="25" t="s">
        <v>2908</v>
      </c>
      <c r="J462" s="85">
        <v>1</v>
      </c>
      <c r="K462" s="85"/>
      <c r="L462" s="85"/>
      <c r="M462" s="23" t="s">
        <v>1513</v>
      </c>
      <c r="N462" s="22"/>
      <c r="O462" s="22"/>
      <c r="P462" s="22">
        <v>3.24</v>
      </c>
      <c r="Q462" s="22">
        <v>0.72</v>
      </c>
      <c r="R462" s="33">
        <v>50</v>
      </c>
      <c r="S462" s="39" t="s">
        <v>2522</v>
      </c>
      <c r="T462" s="22"/>
      <c r="U462" s="22"/>
      <c r="V462" s="22">
        <v>2.84</v>
      </c>
      <c r="W462" s="22">
        <v>0.79</v>
      </c>
      <c r="X462" s="33">
        <v>50</v>
      </c>
      <c r="Y462" s="39">
        <v>8.9999999999999993E-3</v>
      </c>
      <c r="Z462" s="44"/>
      <c r="AA462" s="19"/>
      <c r="AB462" s="19"/>
      <c r="AC462" s="19"/>
      <c r="AD462" s="19"/>
      <c r="AE462" s="19"/>
      <c r="AF462" s="19"/>
      <c r="AG462" s="19"/>
      <c r="AH462" s="19"/>
      <c r="AI462" s="19"/>
    </row>
    <row r="463" spans="1:35" x14ac:dyDescent="0.3">
      <c r="A463" s="416">
        <v>458</v>
      </c>
      <c r="B463" s="48">
        <v>410</v>
      </c>
      <c r="C463" s="90" t="s">
        <v>1925</v>
      </c>
      <c r="D463" s="91">
        <v>2018</v>
      </c>
      <c r="E463" s="20">
        <v>6</v>
      </c>
      <c r="F463" s="278" t="s">
        <v>2921</v>
      </c>
      <c r="G463" s="22" t="s">
        <v>107</v>
      </c>
      <c r="H463" s="22" t="s">
        <v>2919</v>
      </c>
      <c r="I463" s="25" t="s">
        <v>2908</v>
      </c>
      <c r="J463" s="85">
        <v>1</v>
      </c>
      <c r="K463" s="85"/>
      <c r="L463" s="85"/>
      <c r="M463" s="23" t="s">
        <v>1513</v>
      </c>
      <c r="N463" s="22"/>
      <c r="O463" s="22"/>
      <c r="P463" s="22">
        <v>3.14</v>
      </c>
      <c r="Q463" s="99">
        <v>0.7</v>
      </c>
      <c r="R463" s="33">
        <v>50</v>
      </c>
      <c r="S463" s="39" t="s">
        <v>2522</v>
      </c>
      <c r="T463" s="22"/>
      <c r="U463" s="22"/>
      <c r="V463" s="22">
        <v>2.72</v>
      </c>
      <c r="W463" s="22">
        <v>0.76</v>
      </c>
      <c r="X463" s="33">
        <v>50</v>
      </c>
      <c r="Y463" s="39">
        <v>5.0000000000000001E-3</v>
      </c>
      <c r="Z463" s="44"/>
      <c r="AA463" s="19"/>
      <c r="AB463" s="19"/>
      <c r="AC463" s="19"/>
      <c r="AD463" s="19"/>
      <c r="AE463" s="19"/>
      <c r="AF463" s="19"/>
      <c r="AG463" s="19"/>
      <c r="AH463" s="19"/>
      <c r="AI463" s="19"/>
    </row>
    <row r="464" spans="1:35" x14ac:dyDescent="0.3">
      <c r="A464" s="416">
        <v>459</v>
      </c>
      <c r="B464" s="48">
        <v>410</v>
      </c>
      <c r="C464" s="90" t="s">
        <v>1925</v>
      </c>
      <c r="D464" s="91">
        <v>2018</v>
      </c>
      <c r="E464" s="20">
        <v>6</v>
      </c>
      <c r="F464" s="278" t="s">
        <v>2921</v>
      </c>
      <c r="G464" s="22" t="s">
        <v>107</v>
      </c>
      <c r="H464" s="22" t="s">
        <v>2920</v>
      </c>
      <c r="I464" s="25" t="s">
        <v>2908</v>
      </c>
      <c r="J464" s="85">
        <v>1</v>
      </c>
      <c r="K464" s="85"/>
      <c r="L464" s="85"/>
      <c r="M464" s="23" t="s">
        <v>1513</v>
      </c>
      <c r="N464" s="22"/>
      <c r="O464" s="22"/>
      <c r="P464" s="99">
        <v>3.1</v>
      </c>
      <c r="Q464" s="22">
        <v>0.65</v>
      </c>
      <c r="R464" s="33">
        <v>50</v>
      </c>
      <c r="S464" s="39" t="s">
        <v>2522</v>
      </c>
      <c r="T464" s="22"/>
      <c r="U464" s="22"/>
      <c r="V464" s="22">
        <v>2.58</v>
      </c>
      <c r="W464" s="22">
        <v>0.64</v>
      </c>
      <c r="X464" s="33">
        <v>50</v>
      </c>
      <c r="Y464" s="39" t="s">
        <v>2834</v>
      </c>
      <c r="Z464" s="44"/>
      <c r="AA464" s="19"/>
      <c r="AB464" s="19"/>
      <c r="AC464" s="19"/>
      <c r="AD464" s="19"/>
      <c r="AE464" s="19"/>
      <c r="AF464" s="19"/>
      <c r="AG464" s="19"/>
      <c r="AH464" s="19"/>
      <c r="AI464" s="19"/>
    </row>
    <row r="465" spans="1:35" x14ac:dyDescent="0.3">
      <c r="A465" s="416">
        <v>460</v>
      </c>
      <c r="B465" s="48">
        <v>410</v>
      </c>
      <c r="C465" s="90" t="s">
        <v>2520</v>
      </c>
      <c r="D465" s="91">
        <v>2018</v>
      </c>
      <c r="E465" s="20">
        <v>6</v>
      </c>
      <c r="F465" s="22" t="s">
        <v>2922</v>
      </c>
      <c r="G465" s="22" t="s">
        <v>2667</v>
      </c>
      <c r="H465" s="22"/>
      <c r="I465" s="25"/>
      <c r="J465" s="85">
        <v>5</v>
      </c>
      <c r="K465" s="85"/>
      <c r="L465" s="85"/>
      <c r="M465" s="23" t="s">
        <v>1513</v>
      </c>
      <c r="N465" s="22"/>
      <c r="O465" s="22"/>
      <c r="P465" s="99">
        <v>3.2</v>
      </c>
      <c r="Q465" s="99">
        <v>0.4</v>
      </c>
      <c r="R465" s="33">
        <v>50</v>
      </c>
      <c r="S465" s="39" t="s">
        <v>2522</v>
      </c>
      <c r="T465" s="22"/>
      <c r="U465" s="22"/>
      <c r="V465" s="22">
        <v>3.32</v>
      </c>
      <c r="W465" s="22">
        <v>0.51</v>
      </c>
      <c r="X465" s="33">
        <v>50</v>
      </c>
      <c r="Y465" s="39">
        <v>0.19700000000000001</v>
      </c>
      <c r="Z465" s="44"/>
      <c r="AA465" s="19"/>
      <c r="AB465" s="19"/>
      <c r="AC465" s="19"/>
      <c r="AD465" s="19"/>
      <c r="AE465" s="19"/>
      <c r="AF465" s="19"/>
      <c r="AG465" s="19"/>
      <c r="AH465" s="19"/>
      <c r="AI465" s="19"/>
    </row>
    <row r="466" spans="1:35" x14ac:dyDescent="0.3">
      <c r="A466" s="416">
        <v>461</v>
      </c>
      <c r="B466" s="48">
        <v>410</v>
      </c>
      <c r="C466" s="90" t="s">
        <v>1925</v>
      </c>
      <c r="D466" s="91">
        <v>2018</v>
      </c>
      <c r="E466" s="20">
        <v>6</v>
      </c>
      <c r="F466" s="278" t="s">
        <v>2921</v>
      </c>
      <c r="G466" s="22" t="s">
        <v>107</v>
      </c>
      <c r="H466" s="103" t="s">
        <v>2468</v>
      </c>
      <c r="I466" s="25" t="s">
        <v>2908</v>
      </c>
      <c r="J466" s="85">
        <v>1</v>
      </c>
      <c r="K466" s="85"/>
      <c r="L466" s="85"/>
      <c r="M466" s="23" t="s">
        <v>1513</v>
      </c>
      <c r="N466" s="22"/>
      <c r="O466" s="22"/>
      <c r="P466" s="22">
        <v>3.08</v>
      </c>
      <c r="Q466" s="22">
        <v>0.67</v>
      </c>
      <c r="R466" s="33">
        <v>50</v>
      </c>
      <c r="S466" s="39" t="s">
        <v>2522</v>
      </c>
      <c r="T466" s="22"/>
      <c r="U466" s="22"/>
      <c r="V466" s="22">
        <v>2.58</v>
      </c>
      <c r="W466" s="22">
        <v>0.64</v>
      </c>
      <c r="X466" s="33">
        <v>50</v>
      </c>
      <c r="Y466" s="39" t="s">
        <v>2834</v>
      </c>
      <c r="Z466" s="44"/>
      <c r="AA466" s="19"/>
      <c r="AB466" s="19"/>
      <c r="AC466" s="19"/>
      <c r="AD466" s="19"/>
      <c r="AE466" s="19"/>
      <c r="AF466" s="19"/>
      <c r="AG466" s="19"/>
      <c r="AH466" s="19"/>
      <c r="AI466" s="19"/>
    </row>
    <row r="467" spans="1:35" x14ac:dyDescent="0.3">
      <c r="A467" s="416">
        <v>462</v>
      </c>
      <c r="B467" s="48">
        <v>410</v>
      </c>
      <c r="C467" s="90" t="s">
        <v>1925</v>
      </c>
      <c r="D467" s="91">
        <v>2018</v>
      </c>
      <c r="E467" s="20">
        <v>6</v>
      </c>
      <c r="F467" s="278" t="s">
        <v>2923</v>
      </c>
      <c r="G467" s="22" t="s">
        <v>1606</v>
      </c>
      <c r="H467" s="22"/>
      <c r="I467" s="25"/>
      <c r="J467" s="85">
        <v>4</v>
      </c>
      <c r="K467" s="85"/>
      <c r="L467" s="85"/>
      <c r="M467" s="23" t="s">
        <v>1513</v>
      </c>
      <c r="N467" s="22">
        <v>0</v>
      </c>
      <c r="O467" s="22">
        <v>50</v>
      </c>
      <c r="P467" s="22"/>
      <c r="Q467" s="22"/>
      <c r="R467" s="33"/>
      <c r="S467" s="39" t="s">
        <v>2522</v>
      </c>
      <c r="T467" s="22">
        <v>0</v>
      </c>
      <c r="U467" s="22">
        <v>50</v>
      </c>
      <c r="V467" s="22"/>
      <c r="W467" s="22"/>
      <c r="X467" s="33"/>
      <c r="Y467" s="39"/>
      <c r="Z467" s="44"/>
      <c r="AA467" s="19"/>
      <c r="AB467" s="19"/>
      <c r="AC467" s="19"/>
      <c r="AD467" s="19"/>
      <c r="AE467" s="19"/>
      <c r="AF467" s="19"/>
      <c r="AG467" s="19"/>
      <c r="AH467" s="19"/>
      <c r="AI467" s="19"/>
    </row>
    <row r="468" spans="1:35" x14ac:dyDescent="0.3">
      <c r="A468" s="416">
        <v>463</v>
      </c>
      <c r="B468" s="48">
        <v>410</v>
      </c>
      <c r="C468" s="90" t="s">
        <v>1925</v>
      </c>
      <c r="D468" s="91">
        <v>2018</v>
      </c>
      <c r="E468" s="20">
        <v>6</v>
      </c>
      <c r="F468" s="278" t="s">
        <v>2924</v>
      </c>
      <c r="G468" s="22" t="s">
        <v>1606</v>
      </c>
      <c r="H468" s="22"/>
      <c r="I468" s="25"/>
      <c r="J468" s="85">
        <v>4</v>
      </c>
      <c r="K468" s="85"/>
      <c r="L468" s="85"/>
      <c r="M468" s="23" t="s">
        <v>1513</v>
      </c>
      <c r="N468" s="22">
        <v>0</v>
      </c>
      <c r="O468" s="22">
        <v>50</v>
      </c>
      <c r="P468" s="22"/>
      <c r="Q468" s="22"/>
      <c r="R468" s="33"/>
      <c r="S468" s="39" t="s">
        <v>2522</v>
      </c>
      <c r="T468" s="22">
        <v>0</v>
      </c>
      <c r="U468" s="22">
        <v>50</v>
      </c>
      <c r="V468" s="22"/>
      <c r="W468" s="22"/>
      <c r="X468" s="33"/>
      <c r="Y468" s="39"/>
      <c r="Z468" s="44"/>
      <c r="AA468" s="19"/>
      <c r="AB468" s="19"/>
      <c r="AC468" s="19"/>
      <c r="AD468" s="19"/>
      <c r="AE468" s="19"/>
      <c r="AF468" s="19"/>
      <c r="AG468" s="19"/>
      <c r="AH468" s="19"/>
      <c r="AI468" s="19"/>
    </row>
    <row r="469" spans="1:35" x14ac:dyDescent="0.3">
      <c r="A469" s="416">
        <v>464</v>
      </c>
      <c r="B469" s="48">
        <v>410</v>
      </c>
      <c r="C469" s="90" t="s">
        <v>1925</v>
      </c>
      <c r="D469" s="91">
        <v>2018</v>
      </c>
      <c r="E469" s="20">
        <v>6</v>
      </c>
      <c r="F469" s="278" t="s">
        <v>2925</v>
      </c>
      <c r="G469" s="22" t="s">
        <v>1606</v>
      </c>
      <c r="H469" s="22"/>
      <c r="I469" s="25"/>
      <c r="J469" s="85">
        <v>4</v>
      </c>
      <c r="K469" s="85"/>
      <c r="L469" s="85"/>
      <c r="M469" s="23" t="s">
        <v>1513</v>
      </c>
      <c r="N469" s="22">
        <v>7</v>
      </c>
      <c r="O469" s="22">
        <v>50</v>
      </c>
      <c r="P469" s="22"/>
      <c r="Q469" s="22"/>
      <c r="R469" s="33"/>
      <c r="S469" s="39" t="s">
        <v>2522</v>
      </c>
      <c r="T469" s="22">
        <v>7</v>
      </c>
      <c r="U469" s="22">
        <v>50</v>
      </c>
      <c r="V469" s="22"/>
      <c r="W469" s="22"/>
      <c r="X469" s="33"/>
      <c r="Y469" s="39"/>
      <c r="Z469" s="44"/>
      <c r="AA469" s="19"/>
      <c r="AB469" s="19"/>
      <c r="AC469" s="19"/>
      <c r="AD469" s="19"/>
      <c r="AE469" s="19"/>
      <c r="AF469" s="19"/>
      <c r="AG469" s="19"/>
      <c r="AH469" s="19"/>
      <c r="AI469" s="19"/>
    </row>
    <row r="470" spans="1:35" x14ac:dyDescent="0.3">
      <c r="A470" s="416">
        <v>465</v>
      </c>
      <c r="B470" s="48">
        <v>410</v>
      </c>
      <c r="C470" s="90" t="s">
        <v>1925</v>
      </c>
      <c r="D470" s="91">
        <v>2018</v>
      </c>
      <c r="E470" s="20">
        <v>6</v>
      </c>
      <c r="F470" s="278" t="s">
        <v>2926</v>
      </c>
      <c r="G470" s="22" t="s">
        <v>1606</v>
      </c>
      <c r="H470" s="22"/>
      <c r="I470" s="25"/>
      <c r="J470" s="85">
        <v>4</v>
      </c>
      <c r="K470" s="85"/>
      <c r="L470" s="85"/>
      <c r="M470" s="23" t="s">
        <v>1513</v>
      </c>
      <c r="N470" s="22">
        <v>36</v>
      </c>
      <c r="O470" s="22">
        <v>50</v>
      </c>
      <c r="P470" s="22"/>
      <c r="Q470" s="22"/>
      <c r="R470" s="33"/>
      <c r="S470" s="39" t="s">
        <v>2522</v>
      </c>
      <c r="T470" s="22">
        <v>29</v>
      </c>
      <c r="U470" s="22">
        <v>50</v>
      </c>
      <c r="V470" s="22"/>
      <c r="W470" s="22"/>
      <c r="X470" s="33"/>
      <c r="Y470" s="39"/>
      <c r="Z470" s="44"/>
      <c r="AA470" s="19"/>
      <c r="AB470" s="19"/>
      <c r="AC470" s="19"/>
      <c r="AD470" s="19"/>
      <c r="AE470" s="19"/>
      <c r="AF470" s="19"/>
      <c r="AG470" s="19"/>
      <c r="AH470" s="19"/>
      <c r="AI470" s="19"/>
    </row>
    <row r="471" spans="1:35" x14ac:dyDescent="0.3">
      <c r="A471" s="416">
        <v>466</v>
      </c>
      <c r="B471" s="48">
        <v>410</v>
      </c>
      <c r="C471" s="90" t="s">
        <v>1925</v>
      </c>
      <c r="D471" s="91">
        <v>2018</v>
      </c>
      <c r="E471" s="20">
        <v>6</v>
      </c>
      <c r="F471" s="278" t="s">
        <v>2927</v>
      </c>
      <c r="G471" s="22" t="s">
        <v>1606</v>
      </c>
      <c r="H471" s="22"/>
      <c r="I471" s="25"/>
      <c r="J471" s="85">
        <v>4</v>
      </c>
      <c r="K471" s="85"/>
      <c r="L471" s="85"/>
      <c r="M471" s="23" t="s">
        <v>1513</v>
      </c>
      <c r="N471" s="22">
        <v>7</v>
      </c>
      <c r="O471" s="22">
        <v>50</v>
      </c>
      <c r="P471" s="22"/>
      <c r="Q471" s="22"/>
      <c r="R471" s="24"/>
      <c r="S471" s="39" t="s">
        <v>2522</v>
      </c>
      <c r="T471" s="22">
        <v>14</v>
      </c>
      <c r="U471" s="22">
        <v>50</v>
      </c>
      <c r="V471" s="22"/>
      <c r="W471" s="22"/>
      <c r="X471" s="24"/>
      <c r="Y471" s="39"/>
      <c r="Z471" s="44"/>
      <c r="AA471" s="19"/>
      <c r="AB471" s="19"/>
      <c r="AC471" s="19"/>
      <c r="AD471" s="19"/>
      <c r="AE471" s="19"/>
      <c r="AF471" s="19"/>
      <c r="AG471" s="19"/>
      <c r="AH471" s="19"/>
      <c r="AI471" s="19"/>
    </row>
    <row r="472" spans="1:35" x14ac:dyDescent="0.3">
      <c r="A472" s="416">
        <v>467</v>
      </c>
      <c r="B472" s="48">
        <v>2535</v>
      </c>
      <c r="C472" s="90" t="s">
        <v>1950</v>
      </c>
      <c r="D472" s="91">
        <v>2017</v>
      </c>
      <c r="E472" s="20">
        <v>4</v>
      </c>
      <c r="F472" s="225" t="s">
        <v>2928</v>
      </c>
      <c r="G472" s="22" t="s">
        <v>2929</v>
      </c>
      <c r="H472" s="22" t="s">
        <v>2382</v>
      </c>
      <c r="I472" s="25"/>
      <c r="J472" s="85">
        <v>4</v>
      </c>
      <c r="K472" s="85"/>
      <c r="L472" s="85"/>
      <c r="M472" s="23" t="s">
        <v>1513</v>
      </c>
      <c r="N472" s="22"/>
      <c r="O472" s="22"/>
      <c r="P472" s="22"/>
      <c r="Q472" s="22"/>
      <c r="R472" s="24"/>
      <c r="S472" s="39" t="s">
        <v>2528</v>
      </c>
      <c r="T472" s="22"/>
      <c r="U472" s="22"/>
      <c r="V472" s="22"/>
      <c r="W472" s="22"/>
      <c r="X472" s="24"/>
      <c r="Y472" s="100" t="s">
        <v>660</v>
      </c>
      <c r="Z472" s="44"/>
      <c r="AA472" s="19"/>
      <c r="AB472" s="421"/>
      <c r="AC472" s="421"/>
      <c r="AD472" s="421"/>
      <c r="AE472" s="421"/>
      <c r="AF472" s="421"/>
      <c r="AG472" s="421"/>
      <c r="AH472" s="19"/>
      <c r="AI472" s="19"/>
    </row>
    <row r="473" spans="1:35" x14ac:dyDescent="0.3">
      <c r="A473" s="416">
        <v>468</v>
      </c>
      <c r="B473" s="48">
        <v>2535</v>
      </c>
      <c r="C473" s="90" t="s">
        <v>1950</v>
      </c>
      <c r="D473" s="91">
        <v>2017</v>
      </c>
      <c r="E473" s="20">
        <v>4</v>
      </c>
      <c r="F473" s="225" t="s">
        <v>970</v>
      </c>
      <c r="G473" s="22" t="s">
        <v>107</v>
      </c>
      <c r="H473" s="22" t="s">
        <v>2892</v>
      </c>
      <c r="I473" s="25"/>
      <c r="J473" s="85">
        <v>1</v>
      </c>
      <c r="K473" s="85"/>
      <c r="L473" s="85"/>
      <c r="M473" s="23" t="s">
        <v>2866</v>
      </c>
      <c r="N473" s="22"/>
      <c r="O473" s="22"/>
      <c r="P473" s="22" t="s">
        <v>812</v>
      </c>
      <c r="Q473" s="92" t="s">
        <v>812</v>
      </c>
      <c r="R473" s="24"/>
      <c r="S473" s="39" t="s">
        <v>2930</v>
      </c>
      <c r="T473" s="22"/>
      <c r="U473" s="22"/>
      <c r="V473" s="22" t="s">
        <v>812</v>
      </c>
      <c r="W473" s="92" t="s">
        <v>812</v>
      </c>
      <c r="X473" s="24"/>
      <c r="Y473" s="100"/>
      <c r="Z473" s="44"/>
      <c r="AA473" s="19"/>
      <c r="AB473" s="19"/>
      <c r="AC473" s="19"/>
      <c r="AD473" s="19"/>
      <c r="AE473" s="19"/>
      <c r="AF473" s="19"/>
      <c r="AG473" s="19"/>
      <c r="AH473" s="19"/>
      <c r="AI473" s="19"/>
    </row>
    <row r="474" spans="1:35" x14ac:dyDescent="0.3">
      <c r="A474" s="416">
        <v>469</v>
      </c>
      <c r="B474" s="48">
        <v>2535</v>
      </c>
      <c r="C474" s="90" t="s">
        <v>1950</v>
      </c>
      <c r="D474" s="91">
        <v>2017</v>
      </c>
      <c r="E474" s="20">
        <v>4</v>
      </c>
      <c r="F474" s="225" t="s">
        <v>970</v>
      </c>
      <c r="G474" s="22" t="s">
        <v>107</v>
      </c>
      <c r="H474" s="22" t="s">
        <v>2931</v>
      </c>
      <c r="I474" s="25"/>
      <c r="J474" s="85">
        <v>1</v>
      </c>
      <c r="K474" s="85"/>
      <c r="L474" s="85"/>
      <c r="M474" s="23" t="s">
        <v>1513</v>
      </c>
      <c r="N474" s="22"/>
      <c r="O474" s="22"/>
      <c r="P474" s="22" t="s">
        <v>812</v>
      </c>
      <c r="Q474" s="92" t="s">
        <v>812</v>
      </c>
      <c r="R474" s="24"/>
      <c r="S474" s="39" t="s">
        <v>2528</v>
      </c>
      <c r="T474" s="22"/>
      <c r="U474" s="22"/>
      <c r="V474" s="22" t="s">
        <v>812</v>
      </c>
      <c r="W474" s="92" t="s">
        <v>812</v>
      </c>
      <c r="X474" s="24"/>
      <c r="Y474" s="100"/>
      <c r="Z474" s="44"/>
      <c r="AA474" s="19" t="s">
        <v>2932</v>
      </c>
      <c r="AB474" s="19"/>
      <c r="AC474" s="19"/>
      <c r="AD474" s="19"/>
      <c r="AE474" s="19"/>
      <c r="AF474" s="19"/>
      <c r="AG474" s="19"/>
      <c r="AH474" s="19"/>
      <c r="AI474" s="19"/>
    </row>
    <row r="475" spans="1:35" x14ac:dyDescent="0.3">
      <c r="A475" s="416">
        <v>470</v>
      </c>
      <c r="B475" s="48">
        <v>2535</v>
      </c>
      <c r="C475" s="90" t="s">
        <v>1950</v>
      </c>
      <c r="D475" s="91">
        <v>2017</v>
      </c>
      <c r="E475" s="20">
        <v>4</v>
      </c>
      <c r="F475" s="225" t="s">
        <v>970</v>
      </c>
      <c r="G475" s="111" t="s">
        <v>107</v>
      </c>
      <c r="H475" s="111" t="s">
        <v>2468</v>
      </c>
      <c r="I475" s="25"/>
      <c r="J475" s="85">
        <v>1</v>
      </c>
      <c r="K475" s="85"/>
      <c r="L475" s="85"/>
      <c r="M475" s="23" t="s">
        <v>1513</v>
      </c>
      <c r="N475" s="22"/>
      <c r="O475" s="22"/>
      <c r="P475" s="22" t="s">
        <v>665</v>
      </c>
      <c r="Q475" s="92" t="s">
        <v>665</v>
      </c>
      <c r="R475" s="24">
        <v>25</v>
      </c>
      <c r="S475" s="39" t="s">
        <v>2933</v>
      </c>
      <c r="T475" s="22"/>
      <c r="U475" s="22"/>
      <c r="V475" s="92" t="s">
        <v>665</v>
      </c>
      <c r="W475" s="92" t="s">
        <v>665</v>
      </c>
      <c r="X475" s="24">
        <v>25</v>
      </c>
      <c r="Y475" s="100">
        <v>3.2000000000000001E-2</v>
      </c>
      <c r="Z475" s="44"/>
      <c r="AA475" s="19"/>
      <c r="AB475" s="19"/>
      <c r="AC475" s="19"/>
      <c r="AD475" s="19"/>
      <c r="AE475" s="19"/>
      <c r="AF475" s="19"/>
      <c r="AG475" s="19"/>
      <c r="AH475" s="19"/>
      <c r="AI475" s="19"/>
    </row>
    <row r="476" spans="1:35" x14ac:dyDescent="0.3">
      <c r="A476" s="416">
        <v>471</v>
      </c>
      <c r="B476" s="48">
        <v>2535</v>
      </c>
      <c r="C476" s="90" t="s">
        <v>1950</v>
      </c>
      <c r="D476" s="91">
        <v>2017</v>
      </c>
      <c r="E476" s="20">
        <v>4</v>
      </c>
      <c r="F476" s="4" t="s">
        <v>970</v>
      </c>
      <c r="G476" s="22" t="s">
        <v>107</v>
      </c>
      <c r="H476" s="22" t="s">
        <v>1746</v>
      </c>
      <c r="I476" s="25"/>
      <c r="J476" s="85">
        <v>1</v>
      </c>
      <c r="K476" s="85"/>
      <c r="L476" s="85"/>
      <c r="M476" s="23" t="s">
        <v>1513</v>
      </c>
      <c r="N476" s="22"/>
      <c r="O476" s="22"/>
      <c r="P476" s="22" t="s">
        <v>812</v>
      </c>
      <c r="Q476" s="92" t="s">
        <v>812</v>
      </c>
      <c r="R476" s="24"/>
      <c r="S476" s="39" t="s">
        <v>2528</v>
      </c>
      <c r="T476" s="22"/>
      <c r="U476" s="22"/>
      <c r="V476" s="22" t="s">
        <v>812</v>
      </c>
      <c r="W476" s="92" t="s">
        <v>812</v>
      </c>
      <c r="X476" s="24"/>
      <c r="Y476" s="39"/>
      <c r="Z476" s="44"/>
      <c r="AA476" s="19"/>
      <c r="AB476" s="19"/>
      <c r="AC476" s="19"/>
      <c r="AD476" s="19"/>
      <c r="AE476" s="19"/>
      <c r="AF476" s="19"/>
      <c r="AG476" s="19"/>
      <c r="AH476" s="19"/>
      <c r="AI476" s="19"/>
    </row>
    <row r="477" spans="1:35" x14ac:dyDescent="0.3">
      <c r="A477" s="416">
        <v>472</v>
      </c>
      <c r="B477" s="48">
        <v>2535</v>
      </c>
      <c r="C477" s="90" t="s">
        <v>1950</v>
      </c>
      <c r="D477" s="91">
        <v>2017</v>
      </c>
      <c r="E477" s="20">
        <v>4</v>
      </c>
      <c r="F477" s="4" t="s">
        <v>970</v>
      </c>
      <c r="G477" s="22" t="s">
        <v>107</v>
      </c>
      <c r="H477" s="22" t="s">
        <v>2382</v>
      </c>
      <c r="I477" s="25"/>
      <c r="J477" s="85">
        <v>1</v>
      </c>
      <c r="K477" s="85"/>
      <c r="L477" s="85">
        <v>0</v>
      </c>
      <c r="M477" s="23" t="s">
        <v>1513</v>
      </c>
      <c r="N477" s="22"/>
      <c r="O477" s="22"/>
      <c r="P477" s="22" t="s">
        <v>812</v>
      </c>
      <c r="Q477" s="92" t="s">
        <v>812</v>
      </c>
      <c r="R477" s="24"/>
      <c r="S477" s="39" t="s">
        <v>2528</v>
      </c>
      <c r="T477" s="22"/>
      <c r="U477" s="22"/>
      <c r="V477" s="22" t="s">
        <v>812</v>
      </c>
      <c r="W477" s="92" t="s">
        <v>812</v>
      </c>
      <c r="X477" s="24"/>
      <c r="Y477" s="39"/>
      <c r="Z477" s="44"/>
      <c r="AA477" s="19"/>
      <c r="AB477" s="19"/>
      <c r="AC477" s="19"/>
      <c r="AD477" s="19"/>
      <c r="AE477" s="19"/>
      <c r="AF477" s="19"/>
      <c r="AG477" s="19"/>
      <c r="AH477" s="19"/>
      <c r="AI477" s="19"/>
    </row>
    <row r="478" spans="1:35" ht="17.25" thickBot="1" x14ac:dyDescent="0.35">
      <c r="A478" s="416">
        <v>473</v>
      </c>
      <c r="B478" s="64">
        <v>1924</v>
      </c>
      <c r="C478" s="161" t="s">
        <v>2934</v>
      </c>
      <c r="D478" s="94">
        <v>2015</v>
      </c>
      <c r="E478" s="62">
        <v>4</v>
      </c>
      <c r="F478" s="29" t="s">
        <v>2935</v>
      </c>
      <c r="G478" s="65" t="s">
        <v>627</v>
      </c>
      <c r="H478" s="65"/>
      <c r="I478" s="536"/>
      <c r="J478" s="87">
        <v>2</v>
      </c>
      <c r="K478" s="87">
        <v>1</v>
      </c>
      <c r="L478" s="87"/>
      <c r="M478" s="159" t="s">
        <v>2536</v>
      </c>
      <c r="N478" s="65"/>
      <c r="O478" s="65"/>
      <c r="P478" s="65">
        <v>12</v>
      </c>
      <c r="Q478" s="65" t="s">
        <v>708</v>
      </c>
      <c r="R478" s="30">
        <v>14</v>
      </c>
      <c r="S478" s="49" t="s">
        <v>2537</v>
      </c>
      <c r="T478" s="65"/>
      <c r="U478" s="65"/>
      <c r="V478" s="65">
        <v>9</v>
      </c>
      <c r="W478" s="65" t="s">
        <v>708</v>
      </c>
      <c r="X478" s="30">
        <v>11</v>
      </c>
      <c r="Y478" s="49" t="s">
        <v>812</v>
      </c>
      <c r="Z478" s="65"/>
      <c r="AA478" s="6"/>
      <c r="AB478" s="416"/>
      <c r="AC478" s="416"/>
      <c r="AD478" s="416"/>
      <c r="AE478" s="416"/>
      <c r="AF478" s="416"/>
      <c r="AG478" s="416"/>
      <c r="AH478" s="416"/>
      <c r="AI478" s="6"/>
    </row>
    <row r="479" spans="1:35" x14ac:dyDescent="0.3">
      <c r="A479" s="416">
        <v>474</v>
      </c>
      <c r="B479" s="48">
        <v>1925</v>
      </c>
      <c r="C479" s="42" t="s">
        <v>2095</v>
      </c>
      <c r="D479" s="91">
        <v>2015</v>
      </c>
      <c r="E479" s="20">
        <v>4</v>
      </c>
      <c r="F479" s="22" t="s">
        <v>2873</v>
      </c>
      <c r="G479" s="22"/>
      <c r="H479" s="22"/>
      <c r="I479" s="171"/>
      <c r="J479" s="85">
        <v>5</v>
      </c>
      <c r="K479" s="85"/>
      <c r="L479" s="85"/>
      <c r="M479" s="123" t="s">
        <v>2536</v>
      </c>
      <c r="N479" s="22"/>
      <c r="O479" s="22"/>
      <c r="P479" s="22" t="s">
        <v>840</v>
      </c>
      <c r="Q479" s="22" t="s">
        <v>2936</v>
      </c>
      <c r="R479" s="33">
        <v>14</v>
      </c>
      <c r="S479" s="39" t="s">
        <v>2537</v>
      </c>
      <c r="T479" s="22"/>
      <c r="U479" s="22"/>
      <c r="V479" s="22" t="s">
        <v>840</v>
      </c>
      <c r="W479" s="22" t="s">
        <v>2937</v>
      </c>
      <c r="X479" s="33">
        <v>11</v>
      </c>
      <c r="Y479" s="39" t="s">
        <v>812</v>
      </c>
      <c r="Z479" s="44"/>
      <c r="AA479" s="6"/>
      <c r="AB479" s="6"/>
      <c r="AC479" s="6"/>
      <c r="AD479" s="6"/>
      <c r="AE479" s="6"/>
      <c r="AF479" s="6"/>
      <c r="AG479" s="6"/>
      <c r="AH479" s="6"/>
      <c r="AI479" s="6"/>
    </row>
    <row r="480" spans="1:35" x14ac:dyDescent="0.3">
      <c r="A480" s="416">
        <v>475</v>
      </c>
      <c r="B480" s="48">
        <v>1924</v>
      </c>
      <c r="C480" s="42" t="s">
        <v>2095</v>
      </c>
      <c r="D480" s="91">
        <v>2015</v>
      </c>
      <c r="E480" s="20">
        <v>4</v>
      </c>
      <c r="F480" s="21" t="s">
        <v>809</v>
      </c>
      <c r="G480" s="22" t="s">
        <v>2938</v>
      </c>
      <c r="H480" s="22" t="s">
        <v>997</v>
      </c>
      <c r="I480" s="171"/>
      <c r="J480" s="85">
        <v>1</v>
      </c>
      <c r="K480" s="85"/>
      <c r="L480" s="85"/>
      <c r="M480" s="123" t="s">
        <v>2536</v>
      </c>
      <c r="N480" s="22"/>
      <c r="O480" s="22"/>
      <c r="P480" s="22">
        <v>2.6</v>
      </c>
      <c r="Q480" s="22">
        <v>2.2000000000000002</v>
      </c>
      <c r="R480" s="33">
        <v>14</v>
      </c>
      <c r="S480" s="39" t="s">
        <v>2537</v>
      </c>
      <c r="T480" s="22"/>
      <c r="U480" s="22"/>
      <c r="V480" s="22">
        <v>2.4</v>
      </c>
      <c r="W480" s="22">
        <v>2</v>
      </c>
      <c r="X480" s="33">
        <v>11</v>
      </c>
      <c r="Y480" s="39" t="s">
        <v>812</v>
      </c>
      <c r="Z480" s="44"/>
      <c r="AA480" s="6"/>
      <c r="AB480" s="6"/>
      <c r="AC480" s="6"/>
      <c r="AD480" s="6"/>
      <c r="AE480" s="6"/>
      <c r="AF480" s="6"/>
      <c r="AG480" s="6"/>
      <c r="AH480" s="6"/>
      <c r="AI480" s="6"/>
    </row>
    <row r="481" spans="1:35" x14ac:dyDescent="0.3">
      <c r="A481" s="416">
        <v>476</v>
      </c>
      <c r="B481" s="48">
        <v>1924</v>
      </c>
      <c r="C481" s="42" t="s">
        <v>2095</v>
      </c>
      <c r="D481" s="91">
        <v>2015</v>
      </c>
      <c r="E481" s="20">
        <v>4</v>
      </c>
      <c r="F481" s="21" t="s">
        <v>809</v>
      </c>
      <c r="G481" s="22" t="s">
        <v>2938</v>
      </c>
      <c r="H481" s="22" t="s">
        <v>822</v>
      </c>
      <c r="I481" s="171"/>
      <c r="J481" s="85">
        <v>1</v>
      </c>
      <c r="K481" s="85"/>
      <c r="L481" s="85"/>
      <c r="M481" s="123" t="s">
        <v>2536</v>
      </c>
      <c r="N481" s="22"/>
      <c r="O481" s="22"/>
      <c r="P481" s="22">
        <v>2.4</v>
      </c>
      <c r="Q481" s="22">
        <v>2.9</v>
      </c>
      <c r="R481" s="33">
        <v>14</v>
      </c>
      <c r="S481" s="39" t="s">
        <v>2537</v>
      </c>
      <c r="T481" s="22"/>
      <c r="U481" s="22"/>
      <c r="V481" s="22">
        <v>3.2</v>
      </c>
      <c r="W481" s="22">
        <v>3.1</v>
      </c>
      <c r="X481" s="33">
        <v>11</v>
      </c>
      <c r="Y481" s="39" t="s">
        <v>812</v>
      </c>
      <c r="Z481" s="44"/>
      <c r="AA481" s="6"/>
      <c r="AB481" s="6"/>
      <c r="AC481" s="6"/>
      <c r="AD481" s="6"/>
      <c r="AE481" s="6"/>
      <c r="AF481" s="6"/>
      <c r="AG481" s="6"/>
      <c r="AH481" s="6"/>
      <c r="AI481" s="6"/>
    </row>
    <row r="482" spans="1:35" x14ac:dyDescent="0.3">
      <c r="A482" s="416">
        <v>477</v>
      </c>
      <c r="B482" s="48">
        <v>3195</v>
      </c>
      <c r="C482" s="90" t="s">
        <v>1512</v>
      </c>
      <c r="D482" s="91">
        <v>2018</v>
      </c>
      <c r="E482" s="20">
        <v>2</v>
      </c>
      <c r="F482" s="4" t="s">
        <v>2939</v>
      </c>
      <c r="G482" s="22"/>
      <c r="H482" s="22" t="s">
        <v>710</v>
      </c>
      <c r="I482" s="25"/>
      <c r="J482" s="85">
        <v>4</v>
      </c>
      <c r="K482" s="85"/>
      <c r="L482" s="85"/>
      <c r="M482" s="23" t="s">
        <v>1513</v>
      </c>
      <c r="N482" s="22">
        <v>29</v>
      </c>
      <c r="O482" s="22">
        <v>30</v>
      </c>
      <c r="P482" s="22"/>
      <c r="Q482" s="22"/>
      <c r="R482" s="33"/>
      <c r="S482" s="39" t="s">
        <v>2546</v>
      </c>
      <c r="T482" s="22">
        <v>26</v>
      </c>
      <c r="U482" s="22">
        <v>28</v>
      </c>
      <c r="V482" s="22"/>
      <c r="W482" s="22"/>
      <c r="X482" s="33"/>
      <c r="Y482" s="39" t="s">
        <v>2940</v>
      </c>
      <c r="Z482" s="44" t="s">
        <v>2549</v>
      </c>
      <c r="AA482" s="19"/>
      <c r="AB482" s="19"/>
      <c r="AC482" s="19"/>
      <c r="AD482" s="19"/>
      <c r="AE482" s="19"/>
      <c r="AF482" s="19"/>
      <c r="AG482" s="19"/>
      <c r="AH482" s="19"/>
      <c r="AI482" s="19"/>
    </row>
    <row r="483" spans="1:35" x14ac:dyDescent="0.3">
      <c r="A483" s="416">
        <v>478</v>
      </c>
      <c r="B483" s="48">
        <v>3195</v>
      </c>
      <c r="C483" s="90" t="s">
        <v>1512</v>
      </c>
      <c r="D483" s="91">
        <v>2018</v>
      </c>
      <c r="E483" s="20">
        <v>2</v>
      </c>
      <c r="F483" s="22" t="s">
        <v>2922</v>
      </c>
      <c r="G483" s="22"/>
      <c r="H483" s="22"/>
      <c r="I483" s="25"/>
      <c r="J483" s="85">
        <v>5</v>
      </c>
      <c r="K483" s="85"/>
      <c r="L483" s="85"/>
      <c r="M483" s="23" t="s">
        <v>1513</v>
      </c>
      <c r="N483" s="22"/>
      <c r="O483" s="22"/>
      <c r="P483" s="22" t="s">
        <v>1015</v>
      </c>
      <c r="Q483" s="22" t="s">
        <v>2941</v>
      </c>
      <c r="R483" s="33">
        <v>30</v>
      </c>
      <c r="S483" s="39" t="s">
        <v>2546</v>
      </c>
      <c r="T483" s="22"/>
      <c r="U483" s="22"/>
      <c r="V483" s="22" t="s">
        <v>1015</v>
      </c>
      <c r="W483" s="22" t="s">
        <v>2942</v>
      </c>
      <c r="X483" s="33">
        <v>29</v>
      </c>
      <c r="Y483" s="39"/>
      <c r="Z483" s="44" t="s">
        <v>2549</v>
      </c>
      <c r="AA483" s="19"/>
      <c r="AB483" s="19"/>
      <c r="AC483" s="19"/>
      <c r="AD483" s="19"/>
      <c r="AE483" s="19"/>
      <c r="AF483" s="19"/>
      <c r="AG483" s="19"/>
      <c r="AH483" s="19"/>
      <c r="AI483" s="19"/>
    </row>
    <row r="484" spans="1:35" x14ac:dyDescent="0.3">
      <c r="A484" s="416">
        <v>479</v>
      </c>
      <c r="B484" s="48">
        <v>3195</v>
      </c>
      <c r="C484" s="90" t="s">
        <v>602</v>
      </c>
      <c r="D484" s="91">
        <v>2018</v>
      </c>
      <c r="E484" s="20">
        <v>2</v>
      </c>
      <c r="F484" s="4" t="s">
        <v>901</v>
      </c>
      <c r="G484" s="22" t="s">
        <v>107</v>
      </c>
      <c r="H484" s="22"/>
      <c r="I484" s="25" t="s">
        <v>2943</v>
      </c>
      <c r="J484" s="85">
        <v>1</v>
      </c>
      <c r="K484" s="85"/>
      <c r="L484" s="85"/>
      <c r="M484" s="23" t="s">
        <v>1513</v>
      </c>
      <c r="N484" s="22"/>
      <c r="O484" s="22"/>
      <c r="P484" s="22" t="s">
        <v>665</v>
      </c>
      <c r="Q484" s="22" t="s">
        <v>665</v>
      </c>
      <c r="R484" s="33">
        <v>30</v>
      </c>
      <c r="S484" s="39" t="s">
        <v>2546</v>
      </c>
      <c r="T484" s="22"/>
      <c r="U484" s="22"/>
      <c r="V484" s="22" t="s">
        <v>665</v>
      </c>
      <c r="W484" s="22" t="s">
        <v>665</v>
      </c>
      <c r="X484" s="33">
        <v>29</v>
      </c>
      <c r="Y484" s="39" t="s">
        <v>2549</v>
      </c>
      <c r="Z484" s="44" t="s">
        <v>2549</v>
      </c>
      <c r="AA484" s="19"/>
      <c r="AB484" s="19"/>
      <c r="AC484" s="19"/>
      <c r="AD484" s="19"/>
      <c r="AE484" s="19"/>
      <c r="AF484" s="19"/>
      <c r="AG484" s="19"/>
      <c r="AH484" s="19"/>
      <c r="AI484" s="19"/>
    </row>
    <row r="485" spans="1:35" x14ac:dyDescent="0.3">
      <c r="A485" s="416">
        <v>480</v>
      </c>
      <c r="B485" s="48">
        <v>3195</v>
      </c>
      <c r="C485" s="90" t="s">
        <v>1512</v>
      </c>
      <c r="D485" s="91">
        <v>2018</v>
      </c>
      <c r="E485" s="20">
        <v>2</v>
      </c>
      <c r="F485" s="4" t="s">
        <v>2944</v>
      </c>
      <c r="G485" s="22" t="s">
        <v>107</v>
      </c>
      <c r="H485" s="22"/>
      <c r="I485" s="25" t="s">
        <v>2943</v>
      </c>
      <c r="J485" s="85">
        <v>1</v>
      </c>
      <c r="K485" s="85"/>
      <c r="L485" s="85"/>
      <c r="M485" s="23" t="s">
        <v>1513</v>
      </c>
      <c r="N485" s="22"/>
      <c r="O485" s="22"/>
      <c r="P485" s="22" t="s">
        <v>665</v>
      </c>
      <c r="Q485" s="22" t="s">
        <v>665</v>
      </c>
      <c r="R485" s="33">
        <v>30</v>
      </c>
      <c r="S485" s="39" t="s">
        <v>2546</v>
      </c>
      <c r="T485" s="22"/>
      <c r="U485" s="22"/>
      <c r="V485" s="22" t="s">
        <v>665</v>
      </c>
      <c r="W485" s="22" t="s">
        <v>665</v>
      </c>
      <c r="X485" s="33">
        <v>29</v>
      </c>
      <c r="Y485" s="39"/>
      <c r="Z485" s="44" t="s">
        <v>2549</v>
      </c>
      <c r="AA485" s="19"/>
      <c r="AB485" s="19"/>
      <c r="AC485" s="19"/>
      <c r="AD485" s="19"/>
      <c r="AE485" s="19"/>
      <c r="AF485" s="19"/>
      <c r="AG485" s="19"/>
      <c r="AH485" s="19"/>
      <c r="AI485" s="19"/>
    </row>
    <row r="486" spans="1:35" x14ac:dyDescent="0.3">
      <c r="A486" s="416">
        <v>481</v>
      </c>
      <c r="B486" s="48">
        <v>3195</v>
      </c>
      <c r="C486" s="90" t="s">
        <v>1512</v>
      </c>
      <c r="D486" s="91">
        <v>2018</v>
      </c>
      <c r="E486" s="20">
        <v>2</v>
      </c>
      <c r="F486" s="4" t="s">
        <v>2945</v>
      </c>
      <c r="G486" s="22" t="s">
        <v>1606</v>
      </c>
      <c r="H486" s="22" t="s">
        <v>2382</v>
      </c>
      <c r="I486" s="25"/>
      <c r="J486" s="85">
        <v>1</v>
      </c>
      <c r="K486" s="85"/>
      <c r="L486" s="85"/>
      <c r="M486" s="23" t="s">
        <v>1513</v>
      </c>
      <c r="N486" s="22">
        <v>3</v>
      </c>
      <c r="O486" s="22">
        <v>26</v>
      </c>
      <c r="P486" s="22"/>
      <c r="Q486" s="22"/>
      <c r="R486" s="33"/>
      <c r="S486" s="39" t="s">
        <v>2546</v>
      </c>
      <c r="T486" s="22">
        <v>4</v>
      </c>
      <c r="U486" s="22">
        <v>23</v>
      </c>
      <c r="V486" s="22"/>
      <c r="W486" s="22"/>
      <c r="X486" s="33"/>
      <c r="Y486" s="39" t="s">
        <v>2940</v>
      </c>
      <c r="Z486" s="44" t="s">
        <v>2549</v>
      </c>
      <c r="AA486" s="19"/>
      <c r="AB486" s="19"/>
      <c r="AC486" s="19"/>
      <c r="AD486" s="19"/>
      <c r="AE486" s="19"/>
      <c r="AF486" s="19"/>
      <c r="AG486" s="19"/>
      <c r="AH486" s="19"/>
      <c r="AI486" s="19"/>
    </row>
    <row r="487" spans="1:35" x14ac:dyDescent="0.3">
      <c r="A487" s="416">
        <v>482</v>
      </c>
      <c r="B487" s="48">
        <v>3195</v>
      </c>
      <c r="C487" s="90" t="s">
        <v>1512</v>
      </c>
      <c r="D487" s="91">
        <v>2018</v>
      </c>
      <c r="E487" s="20">
        <v>2</v>
      </c>
      <c r="F487" s="227" t="s">
        <v>2946</v>
      </c>
      <c r="G487" s="22" t="s">
        <v>1606</v>
      </c>
      <c r="H487" s="22" t="s">
        <v>2947</v>
      </c>
      <c r="I487" s="25"/>
      <c r="J487" s="85">
        <v>1</v>
      </c>
      <c r="K487" s="85"/>
      <c r="L487" s="85"/>
      <c r="M487" s="23" t="s">
        <v>1513</v>
      </c>
      <c r="N487" s="22">
        <v>2</v>
      </c>
      <c r="O487" s="22">
        <v>26</v>
      </c>
      <c r="P487" s="22"/>
      <c r="Q487" s="22"/>
      <c r="R487" s="33"/>
      <c r="S487" s="39" t="s">
        <v>2546</v>
      </c>
      <c r="T487" s="22">
        <v>4</v>
      </c>
      <c r="U487" s="22">
        <v>28</v>
      </c>
      <c r="V487" s="22"/>
      <c r="W487" s="22"/>
      <c r="X487" s="33"/>
      <c r="Y487" s="39" t="s">
        <v>2940</v>
      </c>
      <c r="Z487" s="44" t="s">
        <v>2549</v>
      </c>
      <c r="AA487" s="19"/>
      <c r="AB487" s="19"/>
      <c r="AC487" s="19"/>
      <c r="AD487" s="19"/>
      <c r="AE487" s="19"/>
      <c r="AF487" s="19"/>
      <c r="AG487" s="19"/>
      <c r="AH487" s="19"/>
      <c r="AI487" s="19"/>
    </row>
    <row r="488" spans="1:35" x14ac:dyDescent="0.3">
      <c r="A488" s="416">
        <v>483</v>
      </c>
      <c r="B488" s="48">
        <v>3195</v>
      </c>
      <c r="C488" s="90" t="s">
        <v>1512</v>
      </c>
      <c r="D488" s="91">
        <v>2018</v>
      </c>
      <c r="E488" s="20">
        <v>2</v>
      </c>
      <c r="F488" s="265" t="s">
        <v>8</v>
      </c>
      <c r="G488" s="22"/>
      <c r="H488" s="22" t="s">
        <v>106</v>
      </c>
      <c r="I488" s="25" t="s">
        <v>868</v>
      </c>
      <c r="J488" s="85">
        <v>2</v>
      </c>
      <c r="K488" s="85">
        <v>1</v>
      </c>
      <c r="L488" s="85"/>
      <c r="M488" s="23" t="s">
        <v>1513</v>
      </c>
      <c r="N488" s="22"/>
      <c r="O488" s="22"/>
      <c r="P488" s="22" t="s">
        <v>1135</v>
      </c>
      <c r="Q488" s="22" t="s">
        <v>2948</v>
      </c>
      <c r="R488" s="33">
        <v>30</v>
      </c>
      <c r="S488" s="39" t="s">
        <v>2546</v>
      </c>
      <c r="T488" s="22"/>
      <c r="U488" s="22"/>
      <c r="V488" s="22" t="s">
        <v>966</v>
      </c>
      <c r="W488" s="22" t="s">
        <v>2949</v>
      </c>
      <c r="X488" s="33">
        <v>29</v>
      </c>
      <c r="Y488" s="39">
        <v>0.08</v>
      </c>
      <c r="Z488" s="44" t="s">
        <v>2549</v>
      </c>
      <c r="AA488" s="19"/>
      <c r="AB488" s="19"/>
      <c r="AC488" s="19"/>
      <c r="AD488" s="19"/>
      <c r="AE488" s="19"/>
      <c r="AF488" s="19"/>
      <c r="AG488" s="19"/>
      <c r="AH488" s="19"/>
      <c r="AI488" s="19"/>
    </row>
    <row r="489" spans="1:35" x14ac:dyDescent="0.3">
      <c r="A489" s="416">
        <v>484</v>
      </c>
      <c r="B489" s="48">
        <v>3195</v>
      </c>
      <c r="C489" s="90" t="s">
        <v>1512</v>
      </c>
      <c r="D489" s="91">
        <v>2018</v>
      </c>
      <c r="E489" s="20">
        <v>2</v>
      </c>
      <c r="F489" s="265" t="s">
        <v>8</v>
      </c>
      <c r="G489" s="22"/>
      <c r="H489" s="22" t="s">
        <v>997</v>
      </c>
      <c r="I489" s="25" t="s">
        <v>868</v>
      </c>
      <c r="J489" s="85">
        <v>2</v>
      </c>
      <c r="K489" s="85">
        <v>1</v>
      </c>
      <c r="L489" s="85"/>
      <c r="M489" s="23" t="s">
        <v>1513</v>
      </c>
      <c r="N489" s="22"/>
      <c r="O489" s="22"/>
      <c r="P489" s="22" t="s">
        <v>631</v>
      </c>
      <c r="Q489" s="22" t="s">
        <v>2950</v>
      </c>
      <c r="R489" s="33">
        <v>30</v>
      </c>
      <c r="S489" s="39" t="s">
        <v>2546</v>
      </c>
      <c r="T489" s="22"/>
      <c r="U489" s="22"/>
      <c r="V489" s="22" t="s">
        <v>2951</v>
      </c>
      <c r="W489" s="22" t="s">
        <v>2952</v>
      </c>
      <c r="X489" s="33">
        <v>29</v>
      </c>
      <c r="Y489" s="39">
        <v>0.02</v>
      </c>
      <c r="Z489" s="44" t="s">
        <v>2549</v>
      </c>
      <c r="AA489" s="19"/>
      <c r="AB489" s="19"/>
      <c r="AC489" s="19"/>
      <c r="AD489" s="19"/>
      <c r="AE489" s="19"/>
      <c r="AF489" s="19"/>
      <c r="AG489" s="19"/>
      <c r="AH489" s="19"/>
      <c r="AI489" s="19"/>
    </row>
    <row r="490" spans="1:35" x14ac:dyDescent="0.3">
      <c r="A490" s="416">
        <v>485</v>
      </c>
      <c r="B490" s="48">
        <v>3195</v>
      </c>
      <c r="C490" s="90" t="s">
        <v>1512</v>
      </c>
      <c r="D490" s="91">
        <v>2018</v>
      </c>
      <c r="E490" s="20">
        <v>2</v>
      </c>
      <c r="F490" s="265" t="s">
        <v>8</v>
      </c>
      <c r="G490" s="22"/>
      <c r="H490" s="22" t="s">
        <v>822</v>
      </c>
      <c r="I490" s="25" t="s">
        <v>868</v>
      </c>
      <c r="J490" s="85">
        <v>2</v>
      </c>
      <c r="K490" s="85">
        <v>1</v>
      </c>
      <c r="L490" s="85"/>
      <c r="M490" s="23" t="s">
        <v>1513</v>
      </c>
      <c r="N490" s="22"/>
      <c r="O490" s="22"/>
      <c r="P490" s="22" t="s">
        <v>1526</v>
      </c>
      <c r="Q490" s="22" t="s">
        <v>2953</v>
      </c>
      <c r="R490" s="33">
        <v>30</v>
      </c>
      <c r="S490" s="39" t="s">
        <v>2546</v>
      </c>
      <c r="T490" s="22"/>
      <c r="U490" s="22"/>
      <c r="V490" s="22" t="s">
        <v>1313</v>
      </c>
      <c r="W490" s="22" t="s">
        <v>2954</v>
      </c>
      <c r="X490" s="33">
        <v>29</v>
      </c>
      <c r="Y490" s="39">
        <v>0.23</v>
      </c>
      <c r="Z490" s="44" t="s">
        <v>2549</v>
      </c>
      <c r="AA490" s="19"/>
      <c r="AB490" s="19"/>
      <c r="AC490" s="19"/>
      <c r="AD490" s="19"/>
      <c r="AE490" s="19"/>
      <c r="AF490" s="19"/>
      <c r="AG490" s="19"/>
      <c r="AH490" s="19"/>
      <c r="AI490" s="19"/>
    </row>
    <row r="491" spans="1:35" x14ac:dyDescent="0.3">
      <c r="A491" s="416">
        <v>486</v>
      </c>
      <c r="B491" s="48">
        <v>2776</v>
      </c>
      <c r="C491" s="42" t="s">
        <v>2562</v>
      </c>
      <c r="D491" s="91">
        <v>2012</v>
      </c>
      <c r="E491" s="20">
        <v>6</v>
      </c>
      <c r="F491" s="21" t="s">
        <v>2955</v>
      </c>
      <c r="G491" s="22" t="s">
        <v>1606</v>
      </c>
      <c r="H491" s="22" t="s">
        <v>2931</v>
      </c>
      <c r="I491" s="25"/>
      <c r="J491" s="85">
        <v>2</v>
      </c>
      <c r="K491" s="85">
        <v>2</v>
      </c>
      <c r="L491" s="85"/>
      <c r="M491" s="123" t="s">
        <v>1513</v>
      </c>
      <c r="N491" s="22">
        <v>12</v>
      </c>
      <c r="O491" s="22">
        <v>53</v>
      </c>
      <c r="P491" s="22"/>
      <c r="Q491" s="22"/>
      <c r="R491" s="33"/>
      <c r="S491" s="39" t="s">
        <v>2522</v>
      </c>
      <c r="T491" s="22">
        <v>15</v>
      </c>
      <c r="U491" s="22">
        <v>53</v>
      </c>
      <c r="V491" s="22"/>
      <c r="W491" s="22"/>
      <c r="X491" s="33"/>
      <c r="Y491" s="39" t="s">
        <v>660</v>
      </c>
      <c r="Z491" s="44"/>
      <c r="AA491" s="6"/>
      <c r="AB491" s="6"/>
      <c r="AC491" s="6"/>
      <c r="AD491" s="6"/>
      <c r="AE491" s="6"/>
      <c r="AF491" s="6"/>
      <c r="AG491" s="6"/>
      <c r="AH491" s="6"/>
      <c r="AI491" s="6"/>
    </row>
    <row r="492" spans="1:35" x14ac:dyDescent="0.3">
      <c r="A492" s="416">
        <v>487</v>
      </c>
      <c r="B492" s="48">
        <v>2776</v>
      </c>
      <c r="C492" s="42" t="s">
        <v>2562</v>
      </c>
      <c r="D492" s="91">
        <v>2012</v>
      </c>
      <c r="E492" s="20">
        <v>6</v>
      </c>
      <c r="F492" s="21" t="s">
        <v>2955</v>
      </c>
      <c r="G492" s="22" t="s">
        <v>1606</v>
      </c>
      <c r="H492" s="22" t="s">
        <v>997</v>
      </c>
      <c r="I492" s="25"/>
      <c r="J492" s="85">
        <v>2</v>
      </c>
      <c r="K492" s="85">
        <v>2</v>
      </c>
      <c r="L492" s="85"/>
      <c r="M492" s="123" t="s">
        <v>1513</v>
      </c>
      <c r="N492" s="22">
        <v>13</v>
      </c>
      <c r="O492" s="22">
        <v>53</v>
      </c>
      <c r="P492" s="22"/>
      <c r="Q492" s="22"/>
      <c r="R492" s="33"/>
      <c r="S492" s="39" t="s">
        <v>2522</v>
      </c>
      <c r="T492" s="22">
        <v>16</v>
      </c>
      <c r="U492" s="22">
        <v>53</v>
      </c>
      <c r="V492" s="22"/>
      <c r="W492" s="22"/>
      <c r="X492" s="33"/>
      <c r="Y492" s="39" t="s">
        <v>660</v>
      </c>
      <c r="Z492" s="44"/>
      <c r="AA492" s="6"/>
      <c r="AB492" s="6"/>
      <c r="AC492" s="6"/>
      <c r="AD492" s="6"/>
      <c r="AE492" s="6"/>
      <c r="AF492" s="6"/>
      <c r="AG492" s="6"/>
      <c r="AH492" s="6"/>
      <c r="AI492" s="6"/>
    </row>
    <row r="493" spans="1:35" x14ac:dyDescent="0.3">
      <c r="A493" s="416">
        <v>488</v>
      </c>
      <c r="B493" s="48">
        <v>2776</v>
      </c>
      <c r="C493" s="42" t="s">
        <v>2562</v>
      </c>
      <c r="D493" s="91">
        <v>2012</v>
      </c>
      <c r="E493" s="20">
        <v>6</v>
      </c>
      <c r="F493" s="21" t="s">
        <v>2955</v>
      </c>
      <c r="G493" s="22" t="s">
        <v>1606</v>
      </c>
      <c r="H493" s="22" t="s">
        <v>822</v>
      </c>
      <c r="I493" s="25"/>
      <c r="J493" s="85">
        <v>2</v>
      </c>
      <c r="K493" s="85">
        <v>2</v>
      </c>
      <c r="L493" s="85"/>
      <c r="M493" s="123" t="s">
        <v>1513</v>
      </c>
      <c r="N493" s="22">
        <v>7</v>
      </c>
      <c r="O493" s="22">
        <v>53</v>
      </c>
      <c r="P493" s="22"/>
      <c r="Q493" s="22"/>
      <c r="R493" s="33"/>
      <c r="S493" s="39" t="s">
        <v>2522</v>
      </c>
      <c r="T493" s="22">
        <v>7</v>
      </c>
      <c r="U493" s="22">
        <v>53</v>
      </c>
      <c r="V493" s="22"/>
      <c r="W493" s="22"/>
      <c r="X493" s="33"/>
      <c r="Y493" s="39" t="s">
        <v>660</v>
      </c>
      <c r="Z493" s="44"/>
      <c r="AA493" s="6"/>
      <c r="AB493" s="6"/>
      <c r="AC493" s="6"/>
      <c r="AD493" s="6"/>
      <c r="AE493" s="6"/>
      <c r="AF493" s="6"/>
      <c r="AG493" s="6"/>
      <c r="AH493" s="6"/>
      <c r="AI493" s="6"/>
    </row>
    <row r="494" spans="1:35" x14ac:dyDescent="0.3">
      <c r="A494" s="416">
        <v>489</v>
      </c>
      <c r="B494" s="48">
        <v>2776</v>
      </c>
      <c r="C494" s="42" t="s">
        <v>2562</v>
      </c>
      <c r="D494" s="91">
        <v>2012</v>
      </c>
      <c r="E494" s="20">
        <v>6</v>
      </c>
      <c r="F494" s="21" t="s">
        <v>2955</v>
      </c>
      <c r="G494" s="22" t="s">
        <v>1606</v>
      </c>
      <c r="H494" s="22" t="s">
        <v>710</v>
      </c>
      <c r="I494" s="25"/>
      <c r="J494" s="85">
        <v>2</v>
      </c>
      <c r="K494" s="85">
        <v>2</v>
      </c>
      <c r="L494" s="85"/>
      <c r="M494" s="123" t="s">
        <v>1513</v>
      </c>
      <c r="N494" s="22">
        <v>2</v>
      </c>
      <c r="O494" s="22">
        <v>53</v>
      </c>
      <c r="P494" s="22"/>
      <c r="Q494" s="22"/>
      <c r="R494" s="33"/>
      <c r="S494" s="39" t="s">
        <v>2522</v>
      </c>
      <c r="T494" s="22">
        <v>3</v>
      </c>
      <c r="U494" s="22">
        <v>53</v>
      </c>
      <c r="V494" s="22"/>
      <c r="W494" s="22"/>
      <c r="X494" s="33"/>
      <c r="Y494" s="39" t="s">
        <v>660</v>
      </c>
      <c r="Z494" s="44"/>
      <c r="AA494" s="6"/>
      <c r="AB494" s="6"/>
      <c r="AC494" s="6"/>
      <c r="AD494" s="6"/>
      <c r="AE494" s="6"/>
      <c r="AF494" s="6"/>
      <c r="AG494" s="6"/>
      <c r="AH494" s="6"/>
      <c r="AI494" s="6"/>
    </row>
    <row r="495" spans="1:35" x14ac:dyDescent="0.3">
      <c r="A495" s="416">
        <v>490</v>
      </c>
      <c r="B495" s="48">
        <v>2776</v>
      </c>
      <c r="C495" s="42" t="s">
        <v>2562</v>
      </c>
      <c r="D495" s="91">
        <v>2012</v>
      </c>
      <c r="E495" s="20">
        <v>6</v>
      </c>
      <c r="F495" s="264" t="s">
        <v>2956</v>
      </c>
      <c r="G495" s="22" t="s">
        <v>1606</v>
      </c>
      <c r="H495" s="22" t="s">
        <v>2931</v>
      </c>
      <c r="I495" s="25"/>
      <c r="J495" s="85">
        <v>2</v>
      </c>
      <c r="K495" s="85">
        <v>2</v>
      </c>
      <c r="L495" s="85"/>
      <c r="M495" s="123" t="s">
        <v>1513</v>
      </c>
      <c r="N495" s="22">
        <v>32</v>
      </c>
      <c r="O495" s="22">
        <v>53</v>
      </c>
      <c r="P495" s="22"/>
      <c r="Q495" s="22"/>
      <c r="R495" s="33"/>
      <c r="S495" s="39" t="s">
        <v>2522</v>
      </c>
      <c r="T495" s="22">
        <v>28</v>
      </c>
      <c r="U495" s="22">
        <v>53</v>
      </c>
      <c r="V495" s="22"/>
      <c r="W495" s="22"/>
      <c r="X495" s="33"/>
      <c r="Y495" s="39" t="s">
        <v>660</v>
      </c>
      <c r="Z495" s="44"/>
      <c r="AA495" s="6"/>
      <c r="AB495" s="6"/>
      <c r="AC495" s="6"/>
      <c r="AD495" s="6"/>
      <c r="AE495" s="6"/>
      <c r="AF495" s="6"/>
      <c r="AG495" s="6"/>
      <c r="AH495" s="6"/>
      <c r="AI495" s="6"/>
    </row>
    <row r="496" spans="1:35" x14ac:dyDescent="0.3">
      <c r="A496" s="416">
        <v>491</v>
      </c>
      <c r="B496" s="48">
        <v>2776</v>
      </c>
      <c r="C496" s="42" t="s">
        <v>2562</v>
      </c>
      <c r="D496" s="91">
        <v>2012</v>
      </c>
      <c r="E496" s="20">
        <v>6</v>
      </c>
      <c r="F496" s="264" t="s">
        <v>2956</v>
      </c>
      <c r="G496" s="22" t="s">
        <v>1606</v>
      </c>
      <c r="H496" s="22" t="s">
        <v>997</v>
      </c>
      <c r="I496" s="25"/>
      <c r="J496" s="85">
        <v>2</v>
      </c>
      <c r="K496" s="85">
        <v>2</v>
      </c>
      <c r="L496" s="85"/>
      <c r="M496" s="123" t="s">
        <v>1513</v>
      </c>
      <c r="N496" s="22">
        <v>15</v>
      </c>
      <c r="O496" s="22">
        <v>53</v>
      </c>
      <c r="P496" s="22"/>
      <c r="Q496" s="22"/>
      <c r="R496" s="33"/>
      <c r="S496" s="39" t="s">
        <v>2522</v>
      </c>
      <c r="T496" s="22">
        <v>17</v>
      </c>
      <c r="U496" s="22">
        <v>53</v>
      </c>
      <c r="V496" s="22"/>
      <c r="W496" s="22"/>
      <c r="X496" s="33"/>
      <c r="Y496" s="39" t="s">
        <v>660</v>
      </c>
      <c r="Z496" s="44"/>
      <c r="AA496" s="6"/>
      <c r="AB496" s="6"/>
      <c r="AC496" s="6"/>
      <c r="AD496" s="6"/>
      <c r="AE496" s="6"/>
      <c r="AF496" s="6"/>
      <c r="AG496" s="6"/>
      <c r="AH496" s="6"/>
      <c r="AI496" s="6"/>
    </row>
    <row r="497" spans="1:35" ht="17.25" thickBot="1" x14ac:dyDescent="0.35">
      <c r="A497" s="416">
        <v>492</v>
      </c>
      <c r="B497" s="64">
        <v>2776</v>
      </c>
      <c r="C497" s="161" t="s">
        <v>2562</v>
      </c>
      <c r="D497" s="94">
        <v>2012</v>
      </c>
      <c r="E497" s="62">
        <v>6</v>
      </c>
      <c r="F497" s="282" t="s">
        <v>2956</v>
      </c>
      <c r="G497" s="65" t="s">
        <v>1606</v>
      </c>
      <c r="H497" s="65" t="s">
        <v>822</v>
      </c>
      <c r="I497" s="86"/>
      <c r="J497" s="87">
        <v>2</v>
      </c>
      <c r="K497" s="87">
        <v>2</v>
      </c>
      <c r="L497" s="87"/>
      <c r="M497" s="159" t="s">
        <v>1513</v>
      </c>
      <c r="N497" s="65">
        <v>10</v>
      </c>
      <c r="O497" s="65">
        <v>53</v>
      </c>
      <c r="P497" s="65"/>
      <c r="Q497" s="65"/>
      <c r="R497" s="67"/>
      <c r="S497" s="49" t="s">
        <v>2522</v>
      </c>
      <c r="T497" s="65">
        <v>15</v>
      </c>
      <c r="U497" s="65">
        <v>53</v>
      </c>
      <c r="V497" s="65"/>
      <c r="W497" s="65"/>
      <c r="X497" s="67"/>
      <c r="Y497" s="49" t="s">
        <v>660</v>
      </c>
      <c r="Z497" s="65"/>
      <c r="AA497" s="6"/>
      <c r="AB497" s="6"/>
      <c r="AC497" s="6"/>
      <c r="AD497" s="6"/>
      <c r="AE497" s="6"/>
      <c r="AF497" s="6"/>
      <c r="AG497" s="6"/>
      <c r="AH497" s="6"/>
      <c r="AI497" s="6"/>
    </row>
    <row r="498" spans="1:35" x14ac:dyDescent="0.3">
      <c r="A498" s="416">
        <v>493</v>
      </c>
      <c r="B498" s="48">
        <v>2776</v>
      </c>
      <c r="C498" s="42" t="s">
        <v>2562</v>
      </c>
      <c r="D498" s="91">
        <v>2012</v>
      </c>
      <c r="E498" s="20">
        <v>6</v>
      </c>
      <c r="F498" s="290" t="s">
        <v>2956</v>
      </c>
      <c r="G498" s="22" t="s">
        <v>1606</v>
      </c>
      <c r="H498" s="22" t="s">
        <v>710</v>
      </c>
      <c r="I498" s="25"/>
      <c r="J498" s="85">
        <v>2</v>
      </c>
      <c r="K498" s="85">
        <v>2</v>
      </c>
      <c r="L498" s="85"/>
      <c r="M498" s="123" t="s">
        <v>1513</v>
      </c>
      <c r="N498" s="22">
        <v>4</v>
      </c>
      <c r="O498" s="22">
        <v>53</v>
      </c>
      <c r="P498" s="22"/>
      <c r="Q498" s="22"/>
      <c r="R498" s="33"/>
      <c r="S498" s="39" t="s">
        <v>2522</v>
      </c>
      <c r="T498" s="22">
        <v>7</v>
      </c>
      <c r="U498" s="22">
        <v>53</v>
      </c>
      <c r="V498" s="22"/>
      <c r="W498" s="22"/>
      <c r="X498" s="33"/>
      <c r="Y498" s="39" t="s">
        <v>660</v>
      </c>
      <c r="Z498" s="39"/>
      <c r="AA498" s="6"/>
      <c r="AB498" s="6"/>
      <c r="AC498" s="6"/>
      <c r="AD498" s="6"/>
      <c r="AE498" s="6"/>
      <c r="AF498" s="6"/>
      <c r="AG498" s="6"/>
      <c r="AH498" s="6"/>
      <c r="AI498" s="6"/>
    </row>
    <row r="499" spans="1:35" x14ac:dyDescent="0.3">
      <c r="A499" s="416">
        <v>494</v>
      </c>
      <c r="B499" s="48">
        <v>2776</v>
      </c>
      <c r="C499" s="42" t="s">
        <v>2218</v>
      </c>
      <c r="D499" s="91">
        <v>2012</v>
      </c>
      <c r="E499" s="20">
        <v>6</v>
      </c>
      <c r="F499" s="22" t="s">
        <v>901</v>
      </c>
      <c r="G499" s="22" t="s">
        <v>2957</v>
      </c>
      <c r="H499" s="22" t="s">
        <v>2958</v>
      </c>
      <c r="I499" s="25"/>
      <c r="J499" s="85">
        <v>1</v>
      </c>
      <c r="K499" s="85"/>
      <c r="L499" s="85"/>
      <c r="M499" s="123" t="s">
        <v>1513</v>
      </c>
      <c r="N499" s="22"/>
      <c r="O499" s="22"/>
      <c r="P499" s="22" t="s">
        <v>665</v>
      </c>
      <c r="Q499" s="22" t="s">
        <v>665</v>
      </c>
      <c r="R499" s="33">
        <v>53</v>
      </c>
      <c r="S499" s="39" t="s">
        <v>2522</v>
      </c>
      <c r="T499" s="22"/>
      <c r="U499" s="22"/>
      <c r="V499" s="22" t="s">
        <v>665</v>
      </c>
      <c r="W499" s="22" t="s">
        <v>665</v>
      </c>
      <c r="X499" s="33">
        <v>53</v>
      </c>
      <c r="Y499" s="39" t="s">
        <v>660</v>
      </c>
      <c r="Z499" s="39"/>
      <c r="AA499" s="6"/>
      <c r="AB499" s="6"/>
      <c r="AC499" s="6"/>
      <c r="AD499" s="6"/>
      <c r="AE499" s="6"/>
      <c r="AF499" s="6"/>
      <c r="AG499" s="6"/>
      <c r="AH499" s="6"/>
      <c r="AI499" s="6"/>
    </row>
    <row r="500" spans="1:35" x14ac:dyDescent="0.3">
      <c r="A500" s="416">
        <v>495</v>
      </c>
      <c r="B500" s="48">
        <v>2776</v>
      </c>
      <c r="C500" s="42" t="s">
        <v>2562</v>
      </c>
      <c r="D500" s="91">
        <v>2012</v>
      </c>
      <c r="E500" s="20">
        <v>6</v>
      </c>
      <c r="F500" s="21" t="s">
        <v>901</v>
      </c>
      <c r="G500" s="22" t="s">
        <v>2957</v>
      </c>
      <c r="H500" s="22" t="s">
        <v>2892</v>
      </c>
      <c r="I500" s="25"/>
      <c r="J500" s="85">
        <v>1</v>
      </c>
      <c r="K500" s="85"/>
      <c r="L500" s="85"/>
      <c r="M500" s="123" t="s">
        <v>1513</v>
      </c>
      <c r="N500" s="22"/>
      <c r="O500" s="22"/>
      <c r="P500" s="22" t="s">
        <v>665</v>
      </c>
      <c r="Q500" s="22" t="s">
        <v>665</v>
      </c>
      <c r="R500" s="33">
        <v>53</v>
      </c>
      <c r="S500" s="39" t="s">
        <v>2522</v>
      </c>
      <c r="T500" s="22"/>
      <c r="U500" s="22"/>
      <c r="V500" s="22" t="s">
        <v>665</v>
      </c>
      <c r="W500" s="22" t="s">
        <v>665</v>
      </c>
      <c r="X500" s="33">
        <v>53</v>
      </c>
      <c r="Y500" s="39" t="s">
        <v>660</v>
      </c>
      <c r="Z500" s="39"/>
      <c r="AA500" s="6"/>
      <c r="AB500" s="6"/>
      <c r="AC500" s="6"/>
      <c r="AD500" s="6"/>
      <c r="AE500" s="6"/>
      <c r="AF500" s="6"/>
      <c r="AG500" s="6"/>
      <c r="AH500" s="6"/>
      <c r="AI500" s="6"/>
    </row>
    <row r="501" spans="1:35" x14ac:dyDescent="0.3">
      <c r="A501" s="416">
        <v>496</v>
      </c>
      <c r="B501" s="48">
        <v>2776</v>
      </c>
      <c r="C501" s="42" t="s">
        <v>2562</v>
      </c>
      <c r="D501" s="91">
        <v>2012</v>
      </c>
      <c r="E501" s="20">
        <v>6</v>
      </c>
      <c r="F501" s="22" t="s">
        <v>901</v>
      </c>
      <c r="G501" s="22" t="s">
        <v>2957</v>
      </c>
      <c r="H501" s="22" t="s">
        <v>2931</v>
      </c>
      <c r="I501" s="25"/>
      <c r="J501" s="85">
        <v>1</v>
      </c>
      <c r="K501" s="85"/>
      <c r="L501" s="85"/>
      <c r="M501" s="123" t="s">
        <v>1513</v>
      </c>
      <c r="N501" s="22"/>
      <c r="O501" s="22"/>
      <c r="P501" s="22" t="s">
        <v>665</v>
      </c>
      <c r="Q501" s="22" t="s">
        <v>665</v>
      </c>
      <c r="R501" s="33">
        <v>53</v>
      </c>
      <c r="S501" s="39" t="s">
        <v>2522</v>
      </c>
      <c r="T501" s="22"/>
      <c r="U501" s="22"/>
      <c r="V501" s="22" t="s">
        <v>665</v>
      </c>
      <c r="W501" s="22" t="s">
        <v>665</v>
      </c>
      <c r="X501" s="33">
        <v>53</v>
      </c>
      <c r="Y501" s="39" t="s">
        <v>660</v>
      </c>
      <c r="Z501" s="39"/>
      <c r="AA501" s="6"/>
      <c r="AB501" s="6"/>
      <c r="AC501" s="6"/>
      <c r="AD501" s="6"/>
      <c r="AE501" s="6"/>
      <c r="AF501" s="6"/>
      <c r="AG501" s="6"/>
      <c r="AH501" s="6"/>
      <c r="AI501" s="6"/>
    </row>
    <row r="502" spans="1:35" x14ac:dyDescent="0.3">
      <c r="A502" s="416">
        <v>497</v>
      </c>
      <c r="B502" s="48">
        <v>2776</v>
      </c>
      <c r="C502" s="42" t="s">
        <v>2562</v>
      </c>
      <c r="D502" s="91">
        <v>2012</v>
      </c>
      <c r="E502" s="20">
        <v>6</v>
      </c>
      <c r="F502" s="22" t="s">
        <v>2922</v>
      </c>
      <c r="G502" s="22" t="s">
        <v>2667</v>
      </c>
      <c r="H502" s="22"/>
      <c r="I502" s="25"/>
      <c r="J502" s="85">
        <v>5</v>
      </c>
      <c r="K502" s="85"/>
      <c r="L502" s="85"/>
      <c r="M502" s="123" t="s">
        <v>1513</v>
      </c>
      <c r="N502" s="22"/>
      <c r="O502" s="22"/>
      <c r="P502" s="22">
        <v>7.4</v>
      </c>
      <c r="Q502" s="22">
        <v>0.41</v>
      </c>
      <c r="R502" s="33">
        <v>53</v>
      </c>
      <c r="S502" s="39" t="s">
        <v>2522</v>
      </c>
      <c r="T502" s="22"/>
      <c r="U502" s="22"/>
      <c r="V502" s="22">
        <v>8.0399999999999991</v>
      </c>
      <c r="W502" s="22">
        <v>0.38</v>
      </c>
      <c r="X502" s="33">
        <v>53</v>
      </c>
      <c r="Y502" s="39">
        <v>0.17100000000000001</v>
      </c>
      <c r="Z502" s="39"/>
      <c r="AA502" s="6"/>
      <c r="AB502" s="6"/>
      <c r="AC502" s="6"/>
      <c r="AD502" s="6"/>
      <c r="AE502" s="6"/>
      <c r="AF502" s="6"/>
      <c r="AG502" s="6"/>
      <c r="AH502" s="6"/>
      <c r="AI502" s="6"/>
    </row>
    <row r="503" spans="1:35" x14ac:dyDescent="0.3">
      <c r="A503" s="416">
        <v>498</v>
      </c>
      <c r="B503" s="48">
        <v>2776</v>
      </c>
      <c r="C503" s="42" t="s">
        <v>2562</v>
      </c>
      <c r="D503" s="91">
        <v>2012</v>
      </c>
      <c r="E503" s="20">
        <v>6</v>
      </c>
      <c r="F503" s="22" t="s">
        <v>901</v>
      </c>
      <c r="G503" s="22" t="s">
        <v>2957</v>
      </c>
      <c r="H503" s="22" t="s">
        <v>997</v>
      </c>
      <c r="I503" s="25"/>
      <c r="J503" s="85">
        <v>1</v>
      </c>
      <c r="K503" s="85"/>
      <c r="L503" s="85"/>
      <c r="M503" s="123" t="s">
        <v>1513</v>
      </c>
      <c r="N503" s="22"/>
      <c r="O503" s="22"/>
      <c r="P503" s="22" t="s">
        <v>665</v>
      </c>
      <c r="Q503" s="22" t="s">
        <v>665</v>
      </c>
      <c r="R503" s="33">
        <v>53</v>
      </c>
      <c r="S503" s="39" t="s">
        <v>2522</v>
      </c>
      <c r="T503" s="22"/>
      <c r="U503" s="22"/>
      <c r="V503" s="22" t="s">
        <v>665</v>
      </c>
      <c r="W503" s="22" t="s">
        <v>665</v>
      </c>
      <c r="X503" s="33">
        <v>53</v>
      </c>
      <c r="Y503" s="39" t="s">
        <v>660</v>
      </c>
      <c r="Z503" s="39"/>
      <c r="AA503" s="6"/>
      <c r="AB503" s="6"/>
      <c r="AC503" s="6"/>
      <c r="AD503" s="6"/>
      <c r="AE503" s="6"/>
      <c r="AF503" s="6"/>
      <c r="AG503" s="6"/>
      <c r="AH503" s="6"/>
      <c r="AI503" s="6"/>
    </row>
    <row r="504" spans="1:35" x14ac:dyDescent="0.3">
      <c r="A504" s="416">
        <v>499</v>
      </c>
      <c r="B504" s="48">
        <v>2776</v>
      </c>
      <c r="C504" s="42" t="s">
        <v>2562</v>
      </c>
      <c r="D504" s="91">
        <v>2012</v>
      </c>
      <c r="E504" s="20">
        <v>6</v>
      </c>
      <c r="F504" s="22" t="s">
        <v>901</v>
      </c>
      <c r="G504" s="22" t="s">
        <v>2959</v>
      </c>
      <c r="H504" s="22" t="s">
        <v>822</v>
      </c>
      <c r="I504" s="25"/>
      <c r="J504" s="85">
        <v>1</v>
      </c>
      <c r="K504" s="85"/>
      <c r="L504" s="85"/>
      <c r="M504" s="123" t="s">
        <v>1513</v>
      </c>
      <c r="N504" s="22"/>
      <c r="O504" s="22"/>
      <c r="P504" s="22" t="s">
        <v>665</v>
      </c>
      <c r="Q504" s="21" t="s">
        <v>665</v>
      </c>
      <c r="R504" s="24">
        <v>53</v>
      </c>
      <c r="S504" s="26" t="s">
        <v>2522</v>
      </c>
      <c r="T504" s="21"/>
      <c r="U504" s="21"/>
      <c r="V504" s="21" t="s">
        <v>665</v>
      </c>
      <c r="W504" s="21" t="s">
        <v>665</v>
      </c>
      <c r="X504" s="24">
        <v>53</v>
      </c>
      <c r="Y504" s="26">
        <v>0.01</v>
      </c>
      <c r="Z504" s="39" t="s">
        <v>2573</v>
      </c>
      <c r="AA504" s="6"/>
      <c r="AB504" s="6"/>
      <c r="AC504" s="6"/>
      <c r="AD504" s="6"/>
      <c r="AE504" s="6"/>
      <c r="AF504" s="6"/>
      <c r="AG504" s="6"/>
      <c r="AH504" s="6"/>
      <c r="AI504" s="6"/>
    </row>
    <row r="505" spans="1:35" x14ac:dyDescent="0.3">
      <c r="A505" s="416">
        <v>500</v>
      </c>
      <c r="B505" s="48">
        <v>2776</v>
      </c>
      <c r="C505" s="42" t="s">
        <v>2562</v>
      </c>
      <c r="D505" s="91">
        <v>2012</v>
      </c>
      <c r="E505" s="20">
        <v>6</v>
      </c>
      <c r="F505" s="22" t="s">
        <v>901</v>
      </c>
      <c r="G505" s="22" t="s">
        <v>2957</v>
      </c>
      <c r="H505" s="22" t="s">
        <v>710</v>
      </c>
      <c r="I505" s="25"/>
      <c r="J505" s="85">
        <v>1</v>
      </c>
      <c r="K505" s="85"/>
      <c r="L505" s="85"/>
      <c r="M505" s="123" t="s">
        <v>1513</v>
      </c>
      <c r="N505" s="22"/>
      <c r="O505" s="22"/>
      <c r="P505" s="22" t="s">
        <v>665</v>
      </c>
      <c r="Q505" s="21" t="s">
        <v>665</v>
      </c>
      <c r="R505" s="24">
        <v>53</v>
      </c>
      <c r="S505" s="26" t="s">
        <v>2522</v>
      </c>
      <c r="T505" s="21"/>
      <c r="U505" s="21"/>
      <c r="V505" s="21" t="s">
        <v>665</v>
      </c>
      <c r="W505" s="21" t="s">
        <v>665</v>
      </c>
      <c r="X505" s="24">
        <v>53</v>
      </c>
      <c r="Y505" s="26">
        <v>0.03</v>
      </c>
      <c r="Z505" s="39" t="s">
        <v>2573</v>
      </c>
      <c r="AA505" s="6"/>
      <c r="AB505" s="6"/>
      <c r="AC505" s="6"/>
      <c r="AD505" s="6"/>
      <c r="AE505" s="6"/>
      <c r="AF505" s="6"/>
      <c r="AG505" s="6"/>
      <c r="AH505" s="6"/>
      <c r="AI505" s="6"/>
    </row>
    <row r="506" spans="1:35" ht="17.25" thickBot="1" x14ac:dyDescent="0.35">
      <c r="A506" s="416">
        <v>501</v>
      </c>
      <c r="B506" s="64">
        <v>2776</v>
      </c>
      <c r="C506" s="161" t="s">
        <v>2562</v>
      </c>
      <c r="D506" s="94">
        <v>2012</v>
      </c>
      <c r="E506" s="62">
        <v>6</v>
      </c>
      <c r="F506" s="453" t="s">
        <v>2960</v>
      </c>
      <c r="G506" s="65" t="s">
        <v>2957</v>
      </c>
      <c r="H506" s="65" t="s">
        <v>2958</v>
      </c>
      <c r="I506" s="86"/>
      <c r="J506" s="87">
        <v>1</v>
      </c>
      <c r="K506" s="87"/>
      <c r="L506" s="87"/>
      <c r="M506" s="159" t="s">
        <v>1513</v>
      </c>
      <c r="N506" s="65"/>
      <c r="O506" s="65"/>
      <c r="P506" s="65" t="s">
        <v>665</v>
      </c>
      <c r="Q506" s="29" t="s">
        <v>665</v>
      </c>
      <c r="R506" s="30">
        <v>53</v>
      </c>
      <c r="S506" s="37" t="s">
        <v>2522</v>
      </c>
      <c r="T506" s="29"/>
      <c r="U506" s="29"/>
      <c r="V506" s="29" t="s">
        <v>665</v>
      </c>
      <c r="W506" s="29" t="s">
        <v>665</v>
      </c>
      <c r="X506" s="30">
        <v>53</v>
      </c>
      <c r="Y506" s="37" t="s">
        <v>660</v>
      </c>
      <c r="Z506" s="39"/>
      <c r="AA506" s="6"/>
      <c r="AB506" s="6"/>
      <c r="AC506" s="6"/>
      <c r="AD506" s="6"/>
      <c r="AE506" s="6"/>
      <c r="AF506" s="6"/>
      <c r="AG506" s="6"/>
      <c r="AH506" s="6"/>
      <c r="AI506" s="6"/>
    </row>
    <row r="507" spans="1:35" x14ac:dyDescent="0.3">
      <c r="A507" s="416">
        <v>502</v>
      </c>
      <c r="B507" s="48">
        <v>2776</v>
      </c>
      <c r="C507" s="42" t="s">
        <v>2562</v>
      </c>
      <c r="D507" s="91">
        <v>2012</v>
      </c>
      <c r="E507" s="20">
        <v>6</v>
      </c>
      <c r="F507" s="290" t="s">
        <v>2960</v>
      </c>
      <c r="G507" s="22" t="s">
        <v>2957</v>
      </c>
      <c r="H507" s="22" t="s">
        <v>2892</v>
      </c>
      <c r="I507" s="25"/>
      <c r="J507" s="85">
        <v>1</v>
      </c>
      <c r="K507" s="85"/>
      <c r="L507" s="85"/>
      <c r="M507" s="123" t="s">
        <v>1513</v>
      </c>
      <c r="N507" s="22"/>
      <c r="O507" s="22"/>
      <c r="P507" s="22" t="s">
        <v>665</v>
      </c>
      <c r="Q507" s="22" t="s">
        <v>665</v>
      </c>
      <c r="R507" s="33">
        <v>53</v>
      </c>
      <c r="S507" s="39" t="s">
        <v>2522</v>
      </c>
      <c r="T507" s="22"/>
      <c r="U507" s="22"/>
      <c r="V507" s="22" t="s">
        <v>665</v>
      </c>
      <c r="W507" s="22" t="s">
        <v>665</v>
      </c>
      <c r="X507" s="33">
        <v>53</v>
      </c>
      <c r="Y507" s="39" t="s">
        <v>660</v>
      </c>
      <c r="Z507" s="44"/>
      <c r="AA507" s="6"/>
      <c r="AB507" s="6"/>
      <c r="AC507" s="6"/>
      <c r="AD507" s="6"/>
      <c r="AE507" s="6"/>
      <c r="AF507" s="6"/>
      <c r="AG507" s="6"/>
      <c r="AH507" s="6"/>
      <c r="AI507" s="6"/>
    </row>
    <row r="508" spans="1:35" x14ac:dyDescent="0.3">
      <c r="A508" s="416">
        <v>503</v>
      </c>
      <c r="B508" s="48">
        <v>2776</v>
      </c>
      <c r="C508" s="42" t="s">
        <v>2562</v>
      </c>
      <c r="D508" s="91">
        <v>2012</v>
      </c>
      <c r="E508" s="20">
        <v>6</v>
      </c>
      <c r="F508" s="290" t="s">
        <v>2960</v>
      </c>
      <c r="G508" s="22" t="s">
        <v>2957</v>
      </c>
      <c r="H508" s="22" t="s">
        <v>2931</v>
      </c>
      <c r="I508" s="25"/>
      <c r="J508" s="85">
        <v>1</v>
      </c>
      <c r="K508" s="85"/>
      <c r="L508" s="85"/>
      <c r="M508" s="123" t="s">
        <v>1513</v>
      </c>
      <c r="N508" s="22"/>
      <c r="O508" s="22"/>
      <c r="P508" s="22" t="s">
        <v>665</v>
      </c>
      <c r="Q508" s="22" t="s">
        <v>665</v>
      </c>
      <c r="R508" s="33">
        <v>53</v>
      </c>
      <c r="S508" s="39" t="s">
        <v>2522</v>
      </c>
      <c r="T508" s="22"/>
      <c r="U508" s="22"/>
      <c r="V508" s="22" t="s">
        <v>665</v>
      </c>
      <c r="W508" s="22" t="s">
        <v>665</v>
      </c>
      <c r="X508" s="33">
        <v>53</v>
      </c>
      <c r="Y508" s="39" t="s">
        <v>660</v>
      </c>
      <c r="Z508" s="21"/>
      <c r="AA508" s="6"/>
      <c r="AB508" s="6"/>
      <c r="AC508" s="6"/>
      <c r="AD508" s="6"/>
      <c r="AE508" s="6"/>
      <c r="AF508" s="6"/>
      <c r="AG508" s="6"/>
      <c r="AH508" s="6"/>
      <c r="AI508" s="6"/>
    </row>
    <row r="509" spans="1:35" x14ac:dyDescent="0.3">
      <c r="A509" s="416">
        <v>504</v>
      </c>
      <c r="B509" s="48">
        <v>2776</v>
      </c>
      <c r="C509" s="42" t="s">
        <v>2562</v>
      </c>
      <c r="D509" s="91">
        <v>2012</v>
      </c>
      <c r="E509" s="20">
        <v>6</v>
      </c>
      <c r="F509" s="22" t="s">
        <v>2961</v>
      </c>
      <c r="G509" s="22" t="s">
        <v>627</v>
      </c>
      <c r="H509" s="22"/>
      <c r="I509" s="25"/>
      <c r="J509" s="85">
        <v>2</v>
      </c>
      <c r="K509" s="85">
        <v>1</v>
      </c>
      <c r="L509" s="85"/>
      <c r="M509" s="123" t="s">
        <v>1513</v>
      </c>
      <c r="N509" s="22"/>
      <c r="O509" s="22"/>
      <c r="P509" s="22">
        <v>2.5299999999999998</v>
      </c>
      <c r="Q509" s="22">
        <v>3.41</v>
      </c>
      <c r="R509" s="33">
        <v>53</v>
      </c>
      <c r="S509" s="39" t="s">
        <v>2522</v>
      </c>
      <c r="T509" s="22"/>
      <c r="U509" s="22"/>
      <c r="V509" s="22">
        <v>2.25</v>
      </c>
      <c r="W509" s="22">
        <v>2.35</v>
      </c>
      <c r="X509" s="33">
        <v>53</v>
      </c>
      <c r="Y509" s="39" t="s">
        <v>660</v>
      </c>
      <c r="Z509" s="21"/>
      <c r="AA509" s="6"/>
      <c r="AB509" s="6"/>
      <c r="AC509" s="6"/>
      <c r="AD509" s="6"/>
      <c r="AE509" s="6"/>
      <c r="AF509" s="6"/>
      <c r="AG509" s="6"/>
      <c r="AH509" s="6"/>
      <c r="AI509" s="6"/>
    </row>
    <row r="510" spans="1:35" x14ac:dyDescent="0.3">
      <c r="A510" s="416">
        <v>505</v>
      </c>
      <c r="B510" s="48">
        <v>2776</v>
      </c>
      <c r="C510" s="42" t="s">
        <v>2562</v>
      </c>
      <c r="D510" s="91">
        <v>2012</v>
      </c>
      <c r="E510" s="20">
        <v>6</v>
      </c>
      <c r="F510" s="22" t="s">
        <v>2962</v>
      </c>
      <c r="G510" s="22" t="s">
        <v>627</v>
      </c>
      <c r="H510" s="22"/>
      <c r="I510" s="25"/>
      <c r="J510" s="85">
        <v>2</v>
      </c>
      <c r="K510" s="85">
        <v>1</v>
      </c>
      <c r="L510" s="85"/>
      <c r="M510" s="123" t="s">
        <v>1513</v>
      </c>
      <c r="N510" s="22"/>
      <c r="O510" s="22"/>
      <c r="P510" s="22">
        <v>14.32</v>
      </c>
      <c r="Q510" s="22">
        <v>10.74</v>
      </c>
      <c r="R510" s="33">
        <v>53</v>
      </c>
      <c r="S510" s="39" t="s">
        <v>2522</v>
      </c>
      <c r="T510" s="22"/>
      <c r="U510" s="22"/>
      <c r="V510" s="22">
        <v>17.170000000000002</v>
      </c>
      <c r="W510" s="22">
        <v>12.99</v>
      </c>
      <c r="X510" s="33">
        <v>53</v>
      </c>
      <c r="Y510" s="39" t="s">
        <v>660</v>
      </c>
      <c r="Z510" s="21"/>
      <c r="AA510" s="6"/>
      <c r="AB510" s="6"/>
      <c r="AC510" s="6"/>
      <c r="AD510" s="6"/>
      <c r="AE510" s="6"/>
      <c r="AF510" s="6"/>
      <c r="AG510" s="6"/>
      <c r="AH510" s="6"/>
      <c r="AI510" s="6"/>
    </row>
    <row r="511" spans="1:35" x14ac:dyDescent="0.3">
      <c r="A511" s="416">
        <v>506</v>
      </c>
      <c r="B511" s="48">
        <v>2776</v>
      </c>
      <c r="C511" s="42" t="s">
        <v>2562</v>
      </c>
      <c r="D511" s="91">
        <v>2012</v>
      </c>
      <c r="E511" s="20">
        <v>6</v>
      </c>
      <c r="F511" s="290" t="s">
        <v>2960</v>
      </c>
      <c r="G511" s="22" t="s">
        <v>2957</v>
      </c>
      <c r="H511" s="22" t="s">
        <v>997</v>
      </c>
      <c r="I511" s="25"/>
      <c r="J511" s="85">
        <v>1</v>
      </c>
      <c r="K511" s="85"/>
      <c r="L511" s="85"/>
      <c r="M511" s="123" t="s">
        <v>1513</v>
      </c>
      <c r="N511" s="22"/>
      <c r="O511" s="22"/>
      <c r="P511" s="22" t="s">
        <v>665</v>
      </c>
      <c r="Q511" s="22" t="s">
        <v>665</v>
      </c>
      <c r="R511" s="33">
        <v>53</v>
      </c>
      <c r="S511" s="39" t="s">
        <v>2522</v>
      </c>
      <c r="T511" s="22"/>
      <c r="U511" s="22"/>
      <c r="V511" s="22" t="s">
        <v>665</v>
      </c>
      <c r="W511" s="22" t="s">
        <v>665</v>
      </c>
      <c r="X511" s="33">
        <v>53</v>
      </c>
      <c r="Y511" s="39" t="s">
        <v>660</v>
      </c>
      <c r="Z511" s="21"/>
      <c r="AA511" s="6"/>
      <c r="AB511" s="6"/>
      <c r="AC511" s="6"/>
      <c r="AD511" s="6"/>
      <c r="AE511" s="6"/>
      <c r="AF511" s="6"/>
      <c r="AG511" s="6"/>
      <c r="AH511" s="6"/>
      <c r="AI511" s="6"/>
    </row>
    <row r="512" spans="1:35" ht="17.25" thickBot="1" x14ac:dyDescent="0.35">
      <c r="A512" s="416">
        <v>507</v>
      </c>
      <c r="B512" s="64">
        <v>2776</v>
      </c>
      <c r="C512" s="161" t="s">
        <v>2562</v>
      </c>
      <c r="D512" s="94">
        <v>2012</v>
      </c>
      <c r="E512" s="62">
        <v>6</v>
      </c>
      <c r="F512" s="453" t="s">
        <v>2960</v>
      </c>
      <c r="G512" s="65" t="s">
        <v>2957</v>
      </c>
      <c r="H512" s="65" t="s">
        <v>822</v>
      </c>
      <c r="I512" s="86"/>
      <c r="J512" s="87">
        <v>1</v>
      </c>
      <c r="K512" s="87"/>
      <c r="L512" s="87"/>
      <c r="M512" s="159" t="s">
        <v>1513</v>
      </c>
      <c r="N512" s="65"/>
      <c r="O512" s="65"/>
      <c r="P512" s="65" t="s">
        <v>665</v>
      </c>
      <c r="Q512" s="65" t="s">
        <v>665</v>
      </c>
      <c r="R512" s="67">
        <v>53</v>
      </c>
      <c r="S512" s="49" t="s">
        <v>2522</v>
      </c>
      <c r="T512" s="65"/>
      <c r="U512" s="65"/>
      <c r="V512" s="65" t="s">
        <v>665</v>
      </c>
      <c r="W512" s="65" t="s">
        <v>665</v>
      </c>
      <c r="X512" s="67">
        <v>53</v>
      </c>
      <c r="Y512" s="49">
        <v>1E-3</v>
      </c>
      <c r="Z512" s="29" t="s">
        <v>2573</v>
      </c>
      <c r="AA512" s="6"/>
      <c r="AB512" s="6"/>
      <c r="AC512" s="6"/>
      <c r="AD512" s="6"/>
      <c r="AE512" s="6"/>
      <c r="AF512" s="6"/>
      <c r="AG512" s="6"/>
      <c r="AH512" s="6"/>
      <c r="AI512" s="6"/>
    </row>
    <row r="513" spans="1:35" x14ac:dyDescent="0.3">
      <c r="A513" s="416">
        <v>508</v>
      </c>
      <c r="B513" s="48">
        <v>2776</v>
      </c>
      <c r="C513" s="42" t="s">
        <v>2562</v>
      </c>
      <c r="D513" s="91">
        <v>2012</v>
      </c>
      <c r="E513" s="20">
        <v>6</v>
      </c>
      <c r="F513" s="290" t="s">
        <v>2960</v>
      </c>
      <c r="G513" s="22" t="s">
        <v>2957</v>
      </c>
      <c r="H513" s="22" t="s">
        <v>710</v>
      </c>
      <c r="I513" s="25"/>
      <c r="J513" s="85">
        <v>1</v>
      </c>
      <c r="K513" s="85"/>
      <c r="L513" s="85"/>
      <c r="M513" s="123" t="s">
        <v>1513</v>
      </c>
      <c r="N513" s="22"/>
      <c r="O513" s="22"/>
      <c r="P513" s="22" t="s">
        <v>665</v>
      </c>
      <c r="Q513" s="22" t="s">
        <v>665</v>
      </c>
      <c r="R513" s="33">
        <v>53</v>
      </c>
      <c r="S513" s="39" t="s">
        <v>2522</v>
      </c>
      <c r="T513" s="22"/>
      <c r="U513" s="22"/>
      <c r="V513" s="22" t="s">
        <v>665</v>
      </c>
      <c r="W513" s="22" t="s">
        <v>665</v>
      </c>
      <c r="X513" s="33">
        <v>53</v>
      </c>
      <c r="Y513" s="39">
        <v>0.01</v>
      </c>
      <c r="Z513" s="22" t="s">
        <v>2573</v>
      </c>
      <c r="AA513" s="6"/>
      <c r="AB513" s="6"/>
      <c r="AC513" s="6"/>
      <c r="AD513" s="6"/>
      <c r="AE513" s="6"/>
      <c r="AF513" s="6"/>
      <c r="AG513" s="6"/>
      <c r="AH513" s="6"/>
      <c r="AI513" s="6"/>
    </row>
    <row r="514" spans="1:35" x14ac:dyDescent="0.3">
      <c r="A514" s="416">
        <v>509</v>
      </c>
      <c r="B514" s="48">
        <v>2776</v>
      </c>
      <c r="C514" s="42" t="s">
        <v>2562</v>
      </c>
      <c r="D514" s="91">
        <v>2012</v>
      </c>
      <c r="E514" s="20">
        <v>6</v>
      </c>
      <c r="F514" s="22" t="s">
        <v>2873</v>
      </c>
      <c r="G514" s="22" t="s">
        <v>2667</v>
      </c>
      <c r="H514" s="22"/>
      <c r="I514" s="25"/>
      <c r="J514" s="85">
        <v>5</v>
      </c>
      <c r="K514" s="85"/>
      <c r="L514" s="85">
        <v>0</v>
      </c>
      <c r="M514" s="123" t="s">
        <v>1513</v>
      </c>
      <c r="N514" s="22"/>
      <c r="O514" s="22"/>
      <c r="P514" s="22" t="s">
        <v>812</v>
      </c>
      <c r="Q514" s="22" t="s">
        <v>812</v>
      </c>
      <c r="R514" s="33">
        <v>53</v>
      </c>
      <c r="S514" s="39" t="s">
        <v>2522</v>
      </c>
      <c r="T514" s="22"/>
      <c r="U514" s="22"/>
      <c r="V514" s="22" t="s">
        <v>812</v>
      </c>
      <c r="W514" s="22" t="s">
        <v>812</v>
      </c>
      <c r="X514" s="33">
        <v>53</v>
      </c>
      <c r="Y514" s="39" t="s">
        <v>660</v>
      </c>
      <c r="Z514" s="21"/>
      <c r="AA514" s="6"/>
      <c r="AB514" s="6"/>
      <c r="AC514" s="6"/>
      <c r="AD514" s="6"/>
      <c r="AE514" s="6"/>
      <c r="AF514" s="6"/>
      <c r="AG514" s="6"/>
      <c r="AH514" s="6"/>
      <c r="AI514" s="6"/>
    </row>
    <row r="515" spans="1:35" x14ac:dyDescent="0.3">
      <c r="A515" s="416">
        <v>510</v>
      </c>
      <c r="B515" s="48">
        <v>2776</v>
      </c>
      <c r="C515" s="42" t="s">
        <v>2562</v>
      </c>
      <c r="D515" s="91">
        <v>2012</v>
      </c>
      <c r="E515" s="20">
        <v>6</v>
      </c>
      <c r="F515" s="290" t="s">
        <v>2963</v>
      </c>
      <c r="G515" s="22" t="s">
        <v>2964</v>
      </c>
      <c r="H515" s="22" t="s">
        <v>997</v>
      </c>
      <c r="I515" s="25"/>
      <c r="J515" s="85">
        <v>4</v>
      </c>
      <c r="K515" s="85"/>
      <c r="L515" s="85">
        <v>0</v>
      </c>
      <c r="M515" s="123" t="s">
        <v>1513</v>
      </c>
      <c r="N515" s="22"/>
      <c r="O515" s="22"/>
      <c r="P515" s="22" t="s">
        <v>665</v>
      </c>
      <c r="Q515" s="22" t="s">
        <v>665</v>
      </c>
      <c r="R515" s="33">
        <v>53</v>
      </c>
      <c r="S515" s="39" t="s">
        <v>2522</v>
      </c>
      <c r="T515" s="22"/>
      <c r="U515" s="22"/>
      <c r="V515" s="22" t="s">
        <v>665</v>
      </c>
      <c r="W515" s="22" t="s">
        <v>665</v>
      </c>
      <c r="X515" s="33">
        <v>53</v>
      </c>
      <c r="Y515" s="39" t="s">
        <v>660</v>
      </c>
      <c r="Z515" s="21"/>
      <c r="AA515" s="6"/>
      <c r="AB515" s="6"/>
      <c r="AC515" s="6"/>
      <c r="AD515" s="6"/>
      <c r="AE515" s="6"/>
      <c r="AF515" s="6"/>
      <c r="AG515" s="6"/>
      <c r="AH515" s="6"/>
      <c r="AI515" s="6"/>
    </row>
    <row r="516" spans="1:35" x14ac:dyDescent="0.3">
      <c r="A516" s="416">
        <v>511</v>
      </c>
      <c r="B516" s="48">
        <v>2776</v>
      </c>
      <c r="C516" s="42" t="s">
        <v>2562</v>
      </c>
      <c r="D516" s="91">
        <v>2012</v>
      </c>
      <c r="E516" s="20">
        <v>6</v>
      </c>
      <c r="F516" s="290" t="s">
        <v>2963</v>
      </c>
      <c r="G516" s="22" t="s">
        <v>2965</v>
      </c>
      <c r="H516" s="22" t="s">
        <v>822</v>
      </c>
      <c r="I516" s="25"/>
      <c r="J516" s="85">
        <v>4</v>
      </c>
      <c r="K516" s="85"/>
      <c r="L516" s="85">
        <v>0</v>
      </c>
      <c r="M516" s="123" t="s">
        <v>1513</v>
      </c>
      <c r="N516" s="22"/>
      <c r="O516" s="22"/>
      <c r="P516" s="22" t="s">
        <v>665</v>
      </c>
      <c r="Q516" s="22" t="s">
        <v>665</v>
      </c>
      <c r="R516" s="33">
        <v>53</v>
      </c>
      <c r="S516" s="39" t="s">
        <v>2522</v>
      </c>
      <c r="T516" s="22"/>
      <c r="U516" s="22"/>
      <c r="V516" s="22" t="s">
        <v>665</v>
      </c>
      <c r="W516" s="22" t="s">
        <v>665</v>
      </c>
      <c r="X516" s="33">
        <v>53</v>
      </c>
      <c r="Y516" s="39" t="s">
        <v>660</v>
      </c>
      <c r="Z516" s="21"/>
      <c r="AA516" s="6"/>
      <c r="AB516" s="6"/>
      <c r="AC516" s="6"/>
      <c r="AD516" s="6"/>
      <c r="AE516" s="6"/>
      <c r="AF516" s="6"/>
      <c r="AG516" s="6"/>
      <c r="AH516" s="6"/>
      <c r="AI516" s="6"/>
    </row>
    <row r="517" spans="1:35" x14ac:dyDescent="0.3">
      <c r="A517" s="416">
        <v>512</v>
      </c>
      <c r="B517" s="48">
        <v>2776</v>
      </c>
      <c r="C517" s="42" t="s">
        <v>2562</v>
      </c>
      <c r="D517" s="91">
        <v>2012</v>
      </c>
      <c r="E517" s="20">
        <v>6</v>
      </c>
      <c r="F517" s="290" t="s">
        <v>2963</v>
      </c>
      <c r="G517" s="22" t="s">
        <v>2966</v>
      </c>
      <c r="H517" s="22" t="s">
        <v>710</v>
      </c>
      <c r="I517" s="25"/>
      <c r="J517" s="85">
        <v>4</v>
      </c>
      <c r="K517" s="85"/>
      <c r="L517" s="85">
        <v>0</v>
      </c>
      <c r="M517" s="123" t="s">
        <v>1513</v>
      </c>
      <c r="N517" s="22"/>
      <c r="O517" s="22"/>
      <c r="P517" s="22" t="s">
        <v>665</v>
      </c>
      <c r="Q517" s="21" t="s">
        <v>665</v>
      </c>
      <c r="R517" s="33">
        <v>53</v>
      </c>
      <c r="S517" s="39" t="s">
        <v>2522</v>
      </c>
      <c r="T517" s="21"/>
      <c r="U517" s="21"/>
      <c r="V517" s="21" t="s">
        <v>665</v>
      </c>
      <c r="W517" s="21" t="s">
        <v>665</v>
      </c>
      <c r="X517" s="33">
        <v>53</v>
      </c>
      <c r="Y517" s="26">
        <v>8.9999999999999993E-3</v>
      </c>
      <c r="Z517" s="21" t="s">
        <v>2890</v>
      </c>
      <c r="AA517" s="6"/>
      <c r="AB517" s="6"/>
      <c r="AC517" s="6"/>
      <c r="AD517" s="6"/>
      <c r="AE517" s="6"/>
      <c r="AF517" s="6"/>
      <c r="AG517" s="6"/>
      <c r="AH517" s="6"/>
      <c r="AI517" s="6"/>
    </row>
    <row r="518" spans="1:35" x14ac:dyDescent="0.3">
      <c r="A518" s="416">
        <v>513</v>
      </c>
      <c r="B518" s="48">
        <v>2776</v>
      </c>
      <c r="C518" s="42" t="s">
        <v>2562</v>
      </c>
      <c r="D518" s="91">
        <v>2012</v>
      </c>
      <c r="E518" s="20">
        <v>6</v>
      </c>
      <c r="F518" s="22" t="s">
        <v>2967</v>
      </c>
      <c r="G518" s="22"/>
      <c r="H518" s="22" t="s">
        <v>710</v>
      </c>
      <c r="I518" s="25"/>
      <c r="J518" s="85">
        <v>4</v>
      </c>
      <c r="K518" s="85"/>
      <c r="L518" s="85"/>
      <c r="M518" s="123" t="s">
        <v>1513</v>
      </c>
      <c r="N518" s="22">
        <v>3</v>
      </c>
      <c r="O518" s="22">
        <v>53</v>
      </c>
      <c r="P518" s="22"/>
      <c r="Q518" s="22"/>
      <c r="R518" s="33"/>
      <c r="S518" s="39" t="s">
        <v>2522</v>
      </c>
      <c r="T518" s="22">
        <v>7</v>
      </c>
      <c r="U518" s="22">
        <v>53</v>
      </c>
      <c r="V518" s="22"/>
      <c r="W518" s="22"/>
      <c r="X518" s="33"/>
      <c r="Y518" s="39" t="s">
        <v>812</v>
      </c>
      <c r="Z518" s="21"/>
      <c r="AA518" s="6"/>
      <c r="AB518" s="6"/>
      <c r="AC518" s="6"/>
      <c r="AD518" s="6"/>
      <c r="AE518" s="6"/>
      <c r="AF518" s="6"/>
      <c r="AG518" s="6"/>
      <c r="AH518" s="6"/>
      <c r="AI518" s="6"/>
    </row>
    <row r="519" spans="1:35" x14ac:dyDescent="0.3">
      <c r="A519" s="416">
        <v>514</v>
      </c>
      <c r="B519" s="48">
        <v>2776</v>
      </c>
      <c r="C519" s="42" t="s">
        <v>2562</v>
      </c>
      <c r="D519" s="91">
        <v>2012</v>
      </c>
      <c r="E519" s="20">
        <v>6</v>
      </c>
      <c r="F519" s="22" t="s">
        <v>2968</v>
      </c>
      <c r="G519" s="22" t="s">
        <v>2667</v>
      </c>
      <c r="H519" s="22"/>
      <c r="I519" s="25"/>
      <c r="J519" s="85">
        <v>3</v>
      </c>
      <c r="K519" s="85"/>
      <c r="L519" s="85"/>
      <c r="M519" s="123" t="s">
        <v>1513</v>
      </c>
      <c r="N519" s="22"/>
      <c r="O519" s="22"/>
      <c r="P519" s="22">
        <v>3.06</v>
      </c>
      <c r="Q519" s="22">
        <v>0.77</v>
      </c>
      <c r="R519" s="33">
        <v>53</v>
      </c>
      <c r="S519" s="39" t="s">
        <v>2522</v>
      </c>
      <c r="T519" s="22"/>
      <c r="U519" s="22"/>
      <c r="V519" s="22">
        <v>3.61</v>
      </c>
      <c r="W519" s="22">
        <v>1.41</v>
      </c>
      <c r="X519" s="33">
        <v>53</v>
      </c>
      <c r="Y519" s="39">
        <v>2E-3</v>
      </c>
      <c r="Z519" s="21"/>
      <c r="AA519" s="6"/>
      <c r="AB519" s="6"/>
      <c r="AC519" s="6"/>
      <c r="AD519" s="6"/>
      <c r="AE519" s="6"/>
      <c r="AF519" s="6"/>
      <c r="AG519" s="6"/>
      <c r="AH519" s="6"/>
      <c r="AI519" s="6"/>
    </row>
    <row r="520" spans="1:35" x14ac:dyDescent="0.3">
      <c r="A520" s="416">
        <v>515</v>
      </c>
      <c r="B520" s="48">
        <v>2776</v>
      </c>
      <c r="C520" s="42" t="s">
        <v>2562</v>
      </c>
      <c r="D520" s="91">
        <v>2012</v>
      </c>
      <c r="E520" s="20">
        <v>6</v>
      </c>
      <c r="F520" s="22" t="s">
        <v>2969</v>
      </c>
      <c r="G520" s="22" t="s">
        <v>2667</v>
      </c>
      <c r="H520" s="22"/>
      <c r="I520" s="25"/>
      <c r="J520" s="85">
        <v>3</v>
      </c>
      <c r="K520" s="85"/>
      <c r="L520" s="85"/>
      <c r="M520" s="123" t="s">
        <v>1513</v>
      </c>
      <c r="N520" s="22"/>
      <c r="O520" s="22"/>
      <c r="P520" s="22">
        <v>4.49</v>
      </c>
      <c r="Q520" s="22">
        <v>0.99</v>
      </c>
      <c r="R520" s="33">
        <v>53</v>
      </c>
      <c r="S520" s="39" t="s">
        <v>2522</v>
      </c>
      <c r="T520" s="22"/>
      <c r="U520" s="22"/>
      <c r="V520" s="22">
        <v>5.29</v>
      </c>
      <c r="W520" s="22">
        <v>1.62</v>
      </c>
      <c r="X520" s="33">
        <v>53</v>
      </c>
      <c r="Y520" s="39">
        <v>1E-3</v>
      </c>
      <c r="Z520" s="21"/>
      <c r="AA520" s="6"/>
      <c r="AB520" s="6"/>
      <c r="AC520" s="6"/>
      <c r="AD520" s="6"/>
      <c r="AE520" s="6"/>
      <c r="AF520" s="6"/>
      <c r="AG520" s="6"/>
      <c r="AH520" s="6"/>
      <c r="AI520" s="6"/>
    </row>
    <row r="521" spans="1:35" x14ac:dyDescent="0.3">
      <c r="A521" s="416">
        <v>516</v>
      </c>
      <c r="B521" s="48">
        <v>2776</v>
      </c>
      <c r="C521" s="42" t="s">
        <v>2562</v>
      </c>
      <c r="D521" s="91">
        <v>2012</v>
      </c>
      <c r="E521" s="20">
        <v>6</v>
      </c>
      <c r="F521" s="22" t="s">
        <v>2970</v>
      </c>
      <c r="G521" s="22"/>
      <c r="H521" s="22" t="s">
        <v>710</v>
      </c>
      <c r="I521" s="25"/>
      <c r="J521" s="85">
        <v>4</v>
      </c>
      <c r="K521" s="85"/>
      <c r="L521" s="85"/>
      <c r="M521" s="123" t="s">
        <v>1513</v>
      </c>
      <c r="N521" s="22">
        <v>26</v>
      </c>
      <c r="O521" s="22">
        <v>53</v>
      </c>
      <c r="P521" s="22"/>
      <c r="Q521" s="22"/>
      <c r="R521" s="33"/>
      <c r="S521" s="39" t="s">
        <v>2522</v>
      </c>
      <c r="T521" s="22">
        <v>42</v>
      </c>
      <c r="U521" s="22">
        <v>53</v>
      </c>
      <c r="V521" s="22"/>
      <c r="W521" s="22"/>
      <c r="X521" s="33"/>
      <c r="Y521" s="39" t="s">
        <v>812</v>
      </c>
      <c r="Z521" s="21"/>
      <c r="AA521" s="6"/>
      <c r="AB521" s="6"/>
      <c r="AC521" s="6"/>
      <c r="AD521" s="6"/>
      <c r="AE521" s="6"/>
      <c r="AF521" s="6"/>
      <c r="AG521" s="6"/>
      <c r="AH521" s="6"/>
      <c r="AI521" s="6"/>
    </row>
    <row r="522" spans="1:35" x14ac:dyDescent="0.3">
      <c r="A522" s="416">
        <v>517</v>
      </c>
      <c r="B522" s="48">
        <v>2776</v>
      </c>
      <c r="C522" s="42" t="s">
        <v>2562</v>
      </c>
      <c r="D522" s="91">
        <v>2012</v>
      </c>
      <c r="E522" s="20">
        <v>6</v>
      </c>
      <c r="F522" s="22" t="s">
        <v>2971</v>
      </c>
      <c r="G522" s="22"/>
      <c r="H522" s="22" t="s">
        <v>710</v>
      </c>
      <c r="I522" s="25"/>
      <c r="J522" s="85">
        <v>4</v>
      </c>
      <c r="K522" s="85"/>
      <c r="L522" s="85"/>
      <c r="M522" s="123" t="s">
        <v>1513</v>
      </c>
      <c r="N522" s="22">
        <v>24</v>
      </c>
      <c r="O522" s="22">
        <v>53</v>
      </c>
      <c r="P522" s="22"/>
      <c r="Q522" s="22"/>
      <c r="R522" s="33"/>
      <c r="S522" s="39" t="s">
        <v>2522</v>
      </c>
      <c r="T522" s="22">
        <v>4</v>
      </c>
      <c r="U522" s="22">
        <v>53</v>
      </c>
      <c r="V522" s="22"/>
      <c r="W522" s="22"/>
      <c r="X522" s="33"/>
      <c r="Y522" s="39" t="s">
        <v>812</v>
      </c>
      <c r="Z522" s="21"/>
      <c r="AA522" s="6"/>
      <c r="AB522" s="6"/>
      <c r="AC522" s="6"/>
      <c r="AD522" s="6"/>
      <c r="AE522" s="6"/>
      <c r="AF522" s="6"/>
      <c r="AG522" s="6"/>
      <c r="AH522" s="6"/>
      <c r="AI522" s="6"/>
    </row>
    <row r="523" spans="1:35" x14ac:dyDescent="0.3">
      <c r="A523" s="416">
        <v>518</v>
      </c>
      <c r="B523" s="77">
        <v>1821</v>
      </c>
      <c r="C523" s="42" t="s">
        <v>2577</v>
      </c>
      <c r="D523" s="91">
        <v>2013</v>
      </c>
      <c r="E523" s="20">
        <v>4</v>
      </c>
      <c r="F523" s="290" t="s">
        <v>2972</v>
      </c>
      <c r="G523" s="22"/>
      <c r="H523" s="22" t="s">
        <v>2973</v>
      </c>
      <c r="I523" s="171"/>
      <c r="J523" s="85">
        <v>4</v>
      </c>
      <c r="K523" s="85"/>
      <c r="L523" s="85"/>
      <c r="M523" s="123" t="s">
        <v>2536</v>
      </c>
      <c r="N523" s="22"/>
      <c r="O523" s="22"/>
      <c r="P523" s="22">
        <v>0.75</v>
      </c>
      <c r="Q523" s="22">
        <v>0.22</v>
      </c>
      <c r="R523" s="33">
        <v>11</v>
      </c>
      <c r="S523" s="39" t="s">
        <v>2568</v>
      </c>
      <c r="T523" s="22"/>
      <c r="U523" s="22"/>
      <c r="V523" s="22">
        <v>0.78</v>
      </c>
      <c r="W523" s="22">
        <v>0.13</v>
      </c>
      <c r="X523" s="33">
        <v>11</v>
      </c>
      <c r="Y523" s="39" t="s">
        <v>812</v>
      </c>
      <c r="Z523" s="21"/>
      <c r="AA523" s="6"/>
      <c r="AB523" s="6"/>
      <c r="AC523" s="6"/>
      <c r="AD523" s="6"/>
      <c r="AE523" s="6"/>
      <c r="AF523" s="6"/>
      <c r="AG523" s="6"/>
      <c r="AH523" s="6"/>
      <c r="AI523" s="6"/>
    </row>
    <row r="524" spans="1:35" x14ac:dyDescent="0.3">
      <c r="A524" s="416">
        <v>519</v>
      </c>
      <c r="B524" s="77">
        <v>1821</v>
      </c>
      <c r="C524" s="42" t="s">
        <v>2577</v>
      </c>
      <c r="D524" s="91">
        <v>2013</v>
      </c>
      <c r="E524" s="20">
        <v>4</v>
      </c>
      <c r="F524" s="290" t="s">
        <v>2974</v>
      </c>
      <c r="G524" s="22"/>
      <c r="H524" s="22" t="s">
        <v>2973</v>
      </c>
      <c r="I524" s="25"/>
      <c r="J524" s="85">
        <v>4</v>
      </c>
      <c r="K524" s="85"/>
      <c r="L524" s="85"/>
      <c r="M524" s="123" t="s">
        <v>2536</v>
      </c>
      <c r="N524" s="22"/>
      <c r="O524" s="22"/>
      <c r="P524" s="22">
        <v>45.1</v>
      </c>
      <c r="Q524" s="22">
        <v>6.2</v>
      </c>
      <c r="R524" s="33">
        <v>13</v>
      </c>
      <c r="S524" s="39" t="s">
        <v>2568</v>
      </c>
      <c r="T524" s="22"/>
      <c r="U524" s="22"/>
      <c r="V524" s="22">
        <v>41.5</v>
      </c>
      <c r="W524" s="22">
        <v>8</v>
      </c>
      <c r="X524" s="33">
        <v>9</v>
      </c>
      <c r="Y524" s="39" t="s">
        <v>812</v>
      </c>
      <c r="Z524" s="21"/>
      <c r="AA524" s="6"/>
      <c r="AB524" s="6"/>
      <c r="AC524" s="6"/>
      <c r="AD524" s="6"/>
      <c r="AE524" s="6"/>
      <c r="AF524" s="6"/>
      <c r="AG524" s="6"/>
      <c r="AH524" s="6"/>
      <c r="AI524" s="6"/>
    </row>
    <row r="525" spans="1:35" x14ac:dyDescent="0.3">
      <c r="A525" s="416">
        <v>520</v>
      </c>
      <c r="B525" s="77">
        <v>1821</v>
      </c>
      <c r="C525" s="42" t="s">
        <v>2577</v>
      </c>
      <c r="D525" s="91">
        <v>2013</v>
      </c>
      <c r="E525" s="20">
        <v>4</v>
      </c>
      <c r="F525" s="290" t="s">
        <v>2975</v>
      </c>
      <c r="G525" s="22"/>
      <c r="H525" s="22" t="s">
        <v>2973</v>
      </c>
      <c r="I525" s="25"/>
      <c r="J525" s="85">
        <v>4</v>
      </c>
      <c r="K525" s="85"/>
      <c r="L525" s="85"/>
      <c r="M525" s="123" t="s">
        <v>2536</v>
      </c>
      <c r="N525" s="22"/>
      <c r="O525" s="22"/>
      <c r="P525" s="22">
        <v>46.4</v>
      </c>
      <c r="Q525" s="22">
        <v>15.7</v>
      </c>
      <c r="R525" s="33">
        <v>13</v>
      </c>
      <c r="S525" s="39" t="s">
        <v>2568</v>
      </c>
      <c r="T525" s="22"/>
      <c r="U525" s="22"/>
      <c r="V525" s="22">
        <v>53.7</v>
      </c>
      <c r="W525" s="22">
        <v>6.3</v>
      </c>
      <c r="X525" s="33">
        <v>6</v>
      </c>
      <c r="Y525" s="39" t="s">
        <v>812</v>
      </c>
      <c r="Z525" s="21"/>
      <c r="AA525" s="6"/>
      <c r="AB525" s="6"/>
      <c r="AC525" s="6"/>
      <c r="AD525" s="6"/>
      <c r="AE525" s="6"/>
      <c r="AF525" s="6"/>
      <c r="AG525" s="6"/>
      <c r="AH525" s="6"/>
      <c r="AI525" s="6"/>
    </row>
    <row r="526" spans="1:35" x14ac:dyDescent="0.3">
      <c r="A526" s="416">
        <v>521</v>
      </c>
      <c r="B526" s="77">
        <v>1821</v>
      </c>
      <c r="C526" s="42" t="s">
        <v>2577</v>
      </c>
      <c r="D526" s="91">
        <v>2013</v>
      </c>
      <c r="E526" s="20">
        <v>4</v>
      </c>
      <c r="F526" s="22" t="s">
        <v>2972</v>
      </c>
      <c r="G526" s="22"/>
      <c r="H526" s="22" t="s">
        <v>2976</v>
      </c>
      <c r="I526" s="25"/>
      <c r="J526" s="85">
        <v>4</v>
      </c>
      <c r="K526" s="85"/>
      <c r="L526" s="85"/>
      <c r="M526" s="123" t="s">
        <v>2536</v>
      </c>
      <c r="N526" s="22"/>
      <c r="O526" s="22"/>
      <c r="P526" s="22">
        <v>0.93</v>
      </c>
      <c r="Q526" s="22">
        <v>0.1</v>
      </c>
      <c r="R526" s="33">
        <v>14</v>
      </c>
      <c r="S526" s="39" t="s">
        <v>2568</v>
      </c>
      <c r="T526" s="22"/>
      <c r="U526" s="22"/>
      <c r="V526" s="22">
        <v>0.83</v>
      </c>
      <c r="W526" s="22">
        <v>0.17</v>
      </c>
      <c r="X526" s="33">
        <v>12</v>
      </c>
      <c r="Y526" s="39" t="s">
        <v>812</v>
      </c>
      <c r="Z526" s="21"/>
      <c r="AA526" s="6"/>
      <c r="AB526" s="6"/>
      <c r="AC526" s="6"/>
      <c r="AD526" s="6"/>
      <c r="AE526" s="6"/>
      <c r="AF526" s="6"/>
      <c r="AG526" s="6"/>
      <c r="AH526" s="6"/>
      <c r="AI526" s="6"/>
    </row>
    <row r="527" spans="1:35" x14ac:dyDescent="0.3">
      <c r="A527" s="416">
        <v>522</v>
      </c>
      <c r="B527" s="77">
        <v>1821</v>
      </c>
      <c r="C527" s="42" t="s">
        <v>2577</v>
      </c>
      <c r="D527" s="91">
        <v>2013</v>
      </c>
      <c r="E527" s="20">
        <v>4</v>
      </c>
      <c r="F527" s="22" t="s">
        <v>2974</v>
      </c>
      <c r="G527" s="22"/>
      <c r="H527" s="22" t="s">
        <v>2976</v>
      </c>
      <c r="I527" s="25"/>
      <c r="J527" s="85">
        <v>4</v>
      </c>
      <c r="K527" s="85"/>
      <c r="L527" s="85"/>
      <c r="M527" s="123" t="s">
        <v>2536</v>
      </c>
      <c r="N527" s="22"/>
      <c r="O527" s="22"/>
      <c r="P527" s="22">
        <v>47.1</v>
      </c>
      <c r="Q527" s="22">
        <v>8.1999999999999993</v>
      </c>
      <c r="R527" s="33">
        <v>13</v>
      </c>
      <c r="S527" s="39" t="s">
        <v>2568</v>
      </c>
      <c r="T527" s="22"/>
      <c r="U527" s="22"/>
      <c r="V527" s="22">
        <v>41.3</v>
      </c>
      <c r="W527" s="22">
        <v>9.5</v>
      </c>
      <c r="X527" s="33">
        <v>10</v>
      </c>
      <c r="Y527" s="39" t="s">
        <v>812</v>
      </c>
      <c r="Z527" s="21"/>
      <c r="AA527" s="6"/>
      <c r="AB527" s="6"/>
      <c r="AC527" s="6"/>
      <c r="AD527" s="6"/>
      <c r="AE527" s="6"/>
      <c r="AF527" s="6"/>
      <c r="AG527" s="6"/>
      <c r="AH527" s="6"/>
      <c r="AI527" s="6"/>
    </row>
    <row r="528" spans="1:35" x14ac:dyDescent="0.3">
      <c r="A528" s="416">
        <v>523</v>
      </c>
      <c r="B528" s="77">
        <v>1821</v>
      </c>
      <c r="C528" s="125" t="s">
        <v>2577</v>
      </c>
      <c r="D528" s="101">
        <v>2013</v>
      </c>
      <c r="E528" s="102">
        <v>4</v>
      </c>
      <c r="F528" s="22" t="s">
        <v>2975</v>
      </c>
      <c r="G528" s="22"/>
      <c r="H528" s="22" t="s">
        <v>2976</v>
      </c>
      <c r="I528" s="25"/>
      <c r="J528" s="85">
        <v>4</v>
      </c>
      <c r="K528" s="85"/>
      <c r="L528" s="85"/>
      <c r="M528" s="123" t="s">
        <v>2536</v>
      </c>
      <c r="N528" s="22"/>
      <c r="O528" s="22"/>
      <c r="P528" s="22">
        <v>51.7</v>
      </c>
      <c r="Q528" s="22">
        <v>7.5</v>
      </c>
      <c r="R528" s="33">
        <v>13</v>
      </c>
      <c r="S528" s="39" t="s">
        <v>2568</v>
      </c>
      <c r="T528" s="22"/>
      <c r="U528" s="22"/>
      <c r="V528" s="22">
        <v>52.6</v>
      </c>
      <c r="W528" s="22">
        <v>8.3000000000000007</v>
      </c>
      <c r="X528" s="33">
        <v>10</v>
      </c>
      <c r="Y528" s="39" t="s">
        <v>812</v>
      </c>
      <c r="Z528" s="21"/>
      <c r="AA528" s="6"/>
      <c r="AB528" s="6"/>
      <c r="AC528" s="6"/>
      <c r="AD528" s="6"/>
      <c r="AE528" s="6"/>
      <c r="AF528" s="6"/>
      <c r="AG528" s="6"/>
      <c r="AH528" s="6"/>
      <c r="AI528" s="6"/>
    </row>
    <row r="529" spans="1:37" x14ac:dyDescent="0.3">
      <c r="A529" s="416">
        <v>524</v>
      </c>
      <c r="B529" s="77">
        <v>1821</v>
      </c>
      <c r="C529" s="42" t="s">
        <v>2577</v>
      </c>
      <c r="D529" s="91">
        <v>2013</v>
      </c>
      <c r="E529" s="20">
        <v>4</v>
      </c>
      <c r="F529" s="22" t="s">
        <v>2977</v>
      </c>
      <c r="G529" s="537" t="s">
        <v>2978</v>
      </c>
      <c r="H529" s="22" t="s">
        <v>2979</v>
      </c>
      <c r="I529" s="171"/>
      <c r="J529" s="85">
        <v>1</v>
      </c>
      <c r="K529" s="85"/>
      <c r="L529" s="85"/>
      <c r="M529" s="123" t="s">
        <v>2536</v>
      </c>
      <c r="N529" s="22"/>
      <c r="O529" s="22"/>
      <c r="P529" s="22">
        <v>3.4</v>
      </c>
      <c r="Q529" s="22">
        <v>2</v>
      </c>
      <c r="R529" s="33">
        <v>6</v>
      </c>
      <c r="S529" s="39" t="s">
        <v>2568</v>
      </c>
      <c r="T529" s="22"/>
      <c r="U529" s="22"/>
      <c r="V529" s="22">
        <v>0.6</v>
      </c>
      <c r="W529" s="22">
        <v>0.4</v>
      </c>
      <c r="X529" s="33">
        <v>4</v>
      </c>
      <c r="Y529" s="39" t="s">
        <v>812</v>
      </c>
      <c r="Z529" s="21"/>
      <c r="AA529" s="6"/>
      <c r="AB529" s="6"/>
      <c r="AC529" s="6"/>
      <c r="AD529" s="6"/>
      <c r="AE529" s="6"/>
      <c r="AF529" s="6"/>
      <c r="AG529" s="6"/>
      <c r="AH529" s="6"/>
      <c r="AI529" s="6"/>
    </row>
    <row r="530" spans="1:37" x14ac:dyDescent="0.3">
      <c r="A530" s="416">
        <v>525</v>
      </c>
      <c r="B530" s="77">
        <v>1821</v>
      </c>
      <c r="C530" s="42" t="s">
        <v>2577</v>
      </c>
      <c r="D530" s="91">
        <v>2013</v>
      </c>
      <c r="E530" s="20">
        <v>4</v>
      </c>
      <c r="F530" s="22" t="s">
        <v>2977</v>
      </c>
      <c r="G530" s="537" t="s">
        <v>2938</v>
      </c>
      <c r="H530" s="22" t="s">
        <v>997</v>
      </c>
      <c r="I530" s="171"/>
      <c r="J530" s="85">
        <v>1</v>
      </c>
      <c r="K530" s="85"/>
      <c r="L530" s="85"/>
      <c r="M530" s="123" t="s">
        <v>2536</v>
      </c>
      <c r="N530" s="22"/>
      <c r="O530" s="22"/>
      <c r="P530" s="22">
        <v>2.6</v>
      </c>
      <c r="Q530" s="22">
        <v>2.2000000000000002</v>
      </c>
      <c r="R530" s="33">
        <v>16</v>
      </c>
      <c r="S530" s="39" t="s">
        <v>2568</v>
      </c>
      <c r="T530" s="22"/>
      <c r="U530" s="22"/>
      <c r="V530" s="22">
        <v>2.4</v>
      </c>
      <c r="W530" s="22">
        <v>2</v>
      </c>
      <c r="X530" s="33">
        <v>14</v>
      </c>
      <c r="Y530" s="39" t="s">
        <v>812</v>
      </c>
      <c r="Z530" s="21"/>
      <c r="AA530" s="6"/>
      <c r="AB530" s="6"/>
      <c r="AC530" s="6"/>
      <c r="AD530" s="6"/>
      <c r="AE530" s="6"/>
      <c r="AF530" s="6"/>
      <c r="AG530" s="6"/>
      <c r="AH530" s="6"/>
      <c r="AI530" s="6"/>
    </row>
    <row r="531" spans="1:37" x14ac:dyDescent="0.3">
      <c r="A531" s="416">
        <v>526</v>
      </c>
      <c r="B531" s="77">
        <v>1821</v>
      </c>
      <c r="C531" s="42" t="s">
        <v>2189</v>
      </c>
      <c r="D531" s="91">
        <v>2013</v>
      </c>
      <c r="E531" s="20">
        <v>4</v>
      </c>
      <c r="F531" s="22" t="s">
        <v>2977</v>
      </c>
      <c r="G531" s="537" t="s">
        <v>2978</v>
      </c>
      <c r="H531" s="22" t="s">
        <v>822</v>
      </c>
      <c r="I531" s="171"/>
      <c r="J531" s="85">
        <v>1</v>
      </c>
      <c r="K531" s="85"/>
      <c r="L531" s="85"/>
      <c r="M531" s="123" t="s">
        <v>2536</v>
      </c>
      <c r="N531" s="22"/>
      <c r="O531" s="22"/>
      <c r="P531" s="22">
        <v>2.4</v>
      </c>
      <c r="Q531" s="22">
        <v>2.9</v>
      </c>
      <c r="R531" s="33">
        <v>16</v>
      </c>
      <c r="S531" s="39" t="s">
        <v>2568</v>
      </c>
      <c r="T531" s="22"/>
      <c r="U531" s="22"/>
      <c r="V531" s="22">
        <v>3.2</v>
      </c>
      <c r="W531" s="22">
        <v>3.1</v>
      </c>
      <c r="X531" s="33">
        <v>14</v>
      </c>
      <c r="Y531" s="39" t="s">
        <v>812</v>
      </c>
      <c r="Z531" s="21"/>
      <c r="AA531" s="6"/>
      <c r="AB531" s="6"/>
      <c r="AC531" s="6"/>
      <c r="AD531" s="6"/>
      <c r="AE531" s="6"/>
      <c r="AF531" s="6"/>
      <c r="AG531" s="6"/>
      <c r="AH531" s="6"/>
      <c r="AI531" s="6"/>
    </row>
    <row r="532" spans="1:37" x14ac:dyDescent="0.3">
      <c r="A532" s="416">
        <v>527</v>
      </c>
      <c r="B532" s="77">
        <v>1821</v>
      </c>
      <c r="C532" s="42" t="s">
        <v>2577</v>
      </c>
      <c r="D532" s="91">
        <v>2013</v>
      </c>
      <c r="E532" s="20">
        <v>4</v>
      </c>
      <c r="F532" s="22" t="s">
        <v>2977</v>
      </c>
      <c r="G532" s="537" t="s">
        <v>2978</v>
      </c>
      <c r="H532" s="22" t="s">
        <v>2973</v>
      </c>
      <c r="I532" s="171"/>
      <c r="J532" s="85">
        <v>1</v>
      </c>
      <c r="K532" s="85"/>
      <c r="L532" s="85">
        <v>0</v>
      </c>
      <c r="M532" s="123" t="s">
        <v>2536</v>
      </c>
      <c r="N532" s="22"/>
      <c r="O532" s="22"/>
      <c r="P532" s="22">
        <v>0.7</v>
      </c>
      <c r="Q532" s="22">
        <v>0.7</v>
      </c>
      <c r="R532" s="538">
        <v>17</v>
      </c>
      <c r="S532" s="39" t="s">
        <v>2568</v>
      </c>
      <c r="T532" s="22"/>
      <c r="U532" s="22"/>
      <c r="V532" s="22">
        <v>1.9</v>
      </c>
      <c r="W532" s="22">
        <v>3.1</v>
      </c>
      <c r="X532" s="538">
        <v>14</v>
      </c>
      <c r="Y532" s="39" t="s">
        <v>812</v>
      </c>
      <c r="Z532" s="21"/>
      <c r="AA532" s="6"/>
      <c r="AB532" s="6"/>
      <c r="AC532" s="6"/>
      <c r="AD532" s="6"/>
      <c r="AE532" s="6"/>
      <c r="AF532" s="6"/>
      <c r="AG532" s="6"/>
      <c r="AH532" s="6"/>
      <c r="AI532" s="6"/>
    </row>
    <row r="533" spans="1:37" x14ac:dyDescent="0.3">
      <c r="A533" s="416">
        <v>528</v>
      </c>
      <c r="B533" s="77">
        <v>1821</v>
      </c>
      <c r="C533" s="42" t="s">
        <v>2577</v>
      </c>
      <c r="D533" s="91">
        <v>2013</v>
      </c>
      <c r="E533" s="20">
        <v>4</v>
      </c>
      <c r="F533" s="290" t="s">
        <v>2980</v>
      </c>
      <c r="G533" s="22"/>
      <c r="H533" s="22" t="s">
        <v>2973</v>
      </c>
      <c r="I533" s="25"/>
      <c r="J533" s="85">
        <v>1</v>
      </c>
      <c r="K533" s="85"/>
      <c r="L533" s="85">
        <v>0</v>
      </c>
      <c r="M533" s="123" t="s">
        <v>2536</v>
      </c>
      <c r="N533" s="22"/>
      <c r="O533" s="22"/>
      <c r="P533" s="22">
        <v>79.099999999999994</v>
      </c>
      <c r="Q533" s="22">
        <v>10.5</v>
      </c>
      <c r="R533" s="33">
        <v>12</v>
      </c>
      <c r="S533" s="39" t="s">
        <v>2568</v>
      </c>
      <c r="T533" s="22"/>
      <c r="U533" s="22"/>
      <c r="V533" s="22">
        <v>78.7</v>
      </c>
      <c r="W533" s="22">
        <v>9.9</v>
      </c>
      <c r="X533" s="33">
        <v>10</v>
      </c>
      <c r="Y533" s="39" t="s">
        <v>812</v>
      </c>
      <c r="Z533" s="21"/>
      <c r="AA533" s="6"/>
      <c r="AB533" s="6"/>
      <c r="AC533" s="6"/>
      <c r="AD533" s="6"/>
      <c r="AE533" s="6"/>
      <c r="AF533" s="6"/>
      <c r="AG533" s="6"/>
      <c r="AH533" s="6"/>
      <c r="AI533" s="6"/>
    </row>
    <row r="534" spans="1:37" x14ac:dyDescent="0.3">
      <c r="A534" s="416">
        <v>529</v>
      </c>
      <c r="B534" s="77">
        <v>1821</v>
      </c>
      <c r="C534" s="42" t="s">
        <v>2577</v>
      </c>
      <c r="D534" s="91">
        <v>2013</v>
      </c>
      <c r="E534" s="20">
        <v>4</v>
      </c>
      <c r="F534" s="22" t="s">
        <v>2980</v>
      </c>
      <c r="G534" s="22"/>
      <c r="H534" s="22" t="s">
        <v>2976</v>
      </c>
      <c r="I534" s="25"/>
      <c r="J534" s="85">
        <v>1</v>
      </c>
      <c r="K534" s="85"/>
      <c r="L534" s="85">
        <v>0</v>
      </c>
      <c r="M534" s="123" t="s">
        <v>2536</v>
      </c>
      <c r="N534" s="22"/>
      <c r="O534" s="22"/>
      <c r="P534" s="22">
        <v>75.7</v>
      </c>
      <c r="Q534" s="22">
        <v>22.1</v>
      </c>
      <c r="R534" s="33">
        <v>14</v>
      </c>
      <c r="S534" s="39" t="s">
        <v>2568</v>
      </c>
      <c r="T534" s="22"/>
      <c r="U534" s="22"/>
      <c r="V534" s="22">
        <v>75.5</v>
      </c>
      <c r="W534" s="22">
        <v>14</v>
      </c>
      <c r="X534" s="33">
        <v>13</v>
      </c>
      <c r="Y534" s="39" t="s">
        <v>812</v>
      </c>
      <c r="Z534" s="21"/>
      <c r="AA534" s="6"/>
      <c r="AB534" s="6"/>
      <c r="AC534" s="6"/>
      <c r="AD534" s="6"/>
      <c r="AE534" s="6"/>
      <c r="AF534" s="6"/>
      <c r="AG534" s="6"/>
      <c r="AH534" s="6"/>
      <c r="AI534" s="6"/>
    </row>
    <row r="535" spans="1:37" x14ac:dyDescent="0.3">
      <c r="A535" s="416">
        <v>530</v>
      </c>
      <c r="B535" s="77">
        <v>1821</v>
      </c>
      <c r="C535" s="125" t="s">
        <v>2577</v>
      </c>
      <c r="D535" s="101">
        <v>2013</v>
      </c>
      <c r="E535" s="102">
        <v>4</v>
      </c>
      <c r="F535" s="22" t="s">
        <v>2873</v>
      </c>
      <c r="G535" s="22"/>
      <c r="H535" s="22"/>
      <c r="I535" s="25" t="s">
        <v>868</v>
      </c>
      <c r="J535" s="85">
        <v>5</v>
      </c>
      <c r="K535" s="85"/>
      <c r="L535" s="85"/>
      <c r="M535" s="123" t="s">
        <v>2536</v>
      </c>
      <c r="N535" s="22"/>
      <c r="O535" s="22"/>
      <c r="P535" s="22" t="s">
        <v>840</v>
      </c>
      <c r="Q535" s="22" t="s">
        <v>2981</v>
      </c>
      <c r="R535" s="33">
        <v>17</v>
      </c>
      <c r="S535" s="39" t="s">
        <v>2568</v>
      </c>
      <c r="T535" s="22"/>
      <c r="U535" s="22"/>
      <c r="V535" s="324" t="s">
        <v>840</v>
      </c>
      <c r="W535" s="324" t="s">
        <v>2981</v>
      </c>
      <c r="X535" s="538">
        <v>14</v>
      </c>
      <c r="Y535" s="39" t="s">
        <v>812</v>
      </c>
      <c r="Z535" s="21"/>
      <c r="AA535" s="6"/>
      <c r="AB535" s="6"/>
      <c r="AC535" s="6"/>
      <c r="AD535" s="6"/>
      <c r="AE535" s="6"/>
      <c r="AF535" s="6"/>
      <c r="AG535" s="6"/>
      <c r="AH535" s="6"/>
      <c r="AI535" s="6"/>
    </row>
    <row r="536" spans="1:37" ht="17.25" thickBot="1" x14ac:dyDescent="0.35">
      <c r="A536" s="416">
        <v>531</v>
      </c>
      <c r="B536" s="78">
        <v>1821</v>
      </c>
      <c r="C536" s="507" t="s">
        <v>2189</v>
      </c>
      <c r="D536" s="508">
        <v>2013</v>
      </c>
      <c r="E536" s="157">
        <v>4</v>
      </c>
      <c r="F536" s="29" t="s">
        <v>2982</v>
      </c>
      <c r="G536" s="29" t="s">
        <v>627</v>
      </c>
      <c r="H536" s="29"/>
      <c r="I536" s="53"/>
      <c r="J536" s="35">
        <v>2</v>
      </c>
      <c r="K536" s="35">
        <v>1</v>
      </c>
      <c r="L536" s="35"/>
      <c r="M536" s="158" t="s">
        <v>2536</v>
      </c>
      <c r="N536" s="29"/>
      <c r="O536" s="29"/>
      <c r="P536" s="29">
        <v>12</v>
      </c>
      <c r="Q536" s="617" t="s">
        <v>812</v>
      </c>
      <c r="R536" s="618">
        <v>17</v>
      </c>
      <c r="S536" s="37" t="s">
        <v>2568</v>
      </c>
      <c r="T536" s="29"/>
      <c r="U536" s="29"/>
      <c r="V536" s="29">
        <v>9</v>
      </c>
      <c r="W536" s="599" t="s">
        <v>812</v>
      </c>
      <c r="X536" s="618">
        <v>14</v>
      </c>
      <c r="Y536" s="37" t="s">
        <v>812</v>
      </c>
      <c r="Z536" s="29"/>
      <c r="AA536" s="6"/>
      <c r="AB536" s="6"/>
      <c r="AC536" s="6"/>
      <c r="AD536" s="6"/>
      <c r="AE536" s="6"/>
      <c r="AF536" s="6"/>
      <c r="AG536" s="6"/>
      <c r="AH536" s="6"/>
      <c r="AI536" s="6"/>
    </row>
    <row r="537" spans="1:37" x14ac:dyDescent="0.3">
      <c r="A537" s="416">
        <v>532</v>
      </c>
      <c r="B537" s="77">
        <v>1350</v>
      </c>
      <c r="C537" s="125" t="s">
        <v>2586</v>
      </c>
      <c r="D537" s="101">
        <v>2017</v>
      </c>
      <c r="E537" s="102" t="s">
        <v>1968</v>
      </c>
      <c r="F537" s="225" t="s">
        <v>2983</v>
      </c>
      <c r="G537" s="22" t="s">
        <v>2984</v>
      </c>
      <c r="H537" s="22" t="s">
        <v>2565</v>
      </c>
      <c r="I537" s="25" t="s">
        <v>2985</v>
      </c>
      <c r="J537" s="85">
        <v>4</v>
      </c>
      <c r="K537" s="85"/>
      <c r="L537" s="85"/>
      <c r="M537" s="23" t="s">
        <v>2588</v>
      </c>
      <c r="N537" s="22"/>
      <c r="O537" s="22"/>
      <c r="P537" s="22">
        <v>39.1</v>
      </c>
      <c r="Q537" s="22" t="s">
        <v>2986</v>
      </c>
      <c r="R537" s="33">
        <v>19</v>
      </c>
      <c r="S537" s="39" t="s">
        <v>2589</v>
      </c>
      <c r="T537" s="22"/>
      <c r="U537" s="22"/>
      <c r="V537" s="22">
        <v>36.799999999999997</v>
      </c>
      <c r="W537" s="92" t="s">
        <v>2987</v>
      </c>
      <c r="X537" s="33">
        <v>20</v>
      </c>
      <c r="Y537" s="166"/>
      <c r="Z537" s="22"/>
      <c r="AA537" s="19"/>
      <c r="AB537" s="21" t="s">
        <v>2590</v>
      </c>
      <c r="AC537" s="21"/>
      <c r="AD537" s="4"/>
      <c r="AE537" s="21">
        <v>36.4</v>
      </c>
      <c r="AF537" s="405" t="s">
        <v>2988</v>
      </c>
      <c r="AG537" s="21">
        <v>20</v>
      </c>
      <c r="AH537" s="405"/>
      <c r="AI537" s="21"/>
      <c r="AJ537" s="4"/>
      <c r="AK537" s="4"/>
    </row>
    <row r="538" spans="1:37" x14ac:dyDescent="0.3">
      <c r="A538" s="416">
        <v>533</v>
      </c>
      <c r="B538" s="77">
        <v>1350</v>
      </c>
      <c r="C538" s="125" t="s">
        <v>2586</v>
      </c>
      <c r="D538" s="101">
        <v>2017</v>
      </c>
      <c r="E538" s="102" t="s">
        <v>1968</v>
      </c>
      <c r="F538" s="225" t="s">
        <v>2983</v>
      </c>
      <c r="G538" s="22" t="s">
        <v>2984</v>
      </c>
      <c r="H538" s="22" t="s">
        <v>2382</v>
      </c>
      <c r="I538" s="25" t="s">
        <v>2985</v>
      </c>
      <c r="J538" s="85">
        <v>4</v>
      </c>
      <c r="K538" s="85"/>
      <c r="L538" s="85"/>
      <c r="M538" s="23" t="s">
        <v>2588</v>
      </c>
      <c r="N538" s="22"/>
      <c r="O538" s="22"/>
      <c r="P538" s="22">
        <v>47</v>
      </c>
      <c r="Q538" s="22" t="s">
        <v>2989</v>
      </c>
      <c r="R538" s="33">
        <v>19</v>
      </c>
      <c r="S538" s="39" t="s">
        <v>2589</v>
      </c>
      <c r="T538" s="22"/>
      <c r="U538" s="22"/>
      <c r="V538" s="22">
        <v>39.6</v>
      </c>
      <c r="W538" s="92" t="s">
        <v>2990</v>
      </c>
      <c r="X538" s="33">
        <v>20</v>
      </c>
      <c r="Y538" s="166"/>
      <c r="Z538" s="21"/>
      <c r="AA538" s="19"/>
      <c r="AB538" s="21" t="s">
        <v>2590</v>
      </c>
      <c r="AC538" s="21"/>
      <c r="AD538" s="4"/>
      <c r="AE538" s="21">
        <v>43</v>
      </c>
      <c r="AF538" s="405" t="s">
        <v>2991</v>
      </c>
      <c r="AG538" s="21">
        <v>20</v>
      </c>
      <c r="AH538" s="51"/>
      <c r="AI538" s="21"/>
      <c r="AJ538" s="4"/>
      <c r="AK538" s="4"/>
    </row>
    <row r="539" spans="1:37" x14ac:dyDescent="0.3">
      <c r="A539" s="416">
        <v>534</v>
      </c>
      <c r="B539" s="77">
        <v>1350</v>
      </c>
      <c r="C539" s="125" t="s">
        <v>2586</v>
      </c>
      <c r="D539" s="101">
        <v>2017</v>
      </c>
      <c r="E539" s="20" t="s">
        <v>1968</v>
      </c>
      <c r="F539" s="225" t="s">
        <v>8</v>
      </c>
      <c r="G539" s="22" t="s">
        <v>627</v>
      </c>
      <c r="H539" s="22" t="s">
        <v>2992</v>
      </c>
      <c r="I539" s="25" t="s">
        <v>868</v>
      </c>
      <c r="J539" s="85">
        <v>2</v>
      </c>
      <c r="K539" s="85">
        <v>1</v>
      </c>
      <c r="L539" s="85"/>
      <c r="M539" s="23" t="s">
        <v>2588</v>
      </c>
      <c r="N539" s="22"/>
      <c r="O539" s="22"/>
      <c r="P539" s="22" t="s">
        <v>966</v>
      </c>
      <c r="Q539" s="22" t="s">
        <v>2993</v>
      </c>
      <c r="R539" s="33">
        <v>19</v>
      </c>
      <c r="S539" s="39" t="s">
        <v>2589</v>
      </c>
      <c r="T539" s="22"/>
      <c r="U539" s="22"/>
      <c r="V539" s="22" t="s">
        <v>743</v>
      </c>
      <c r="W539" s="92" t="s">
        <v>2994</v>
      </c>
      <c r="X539" s="33">
        <v>20</v>
      </c>
      <c r="Y539" s="166" t="s">
        <v>708</v>
      </c>
      <c r="Z539" s="21" t="s">
        <v>2995</v>
      </c>
      <c r="AA539" s="19"/>
      <c r="AB539" s="21" t="s">
        <v>2590</v>
      </c>
      <c r="AC539" s="21"/>
      <c r="AD539" s="21"/>
      <c r="AE539" s="21" t="s">
        <v>966</v>
      </c>
      <c r="AF539" s="21" t="s">
        <v>2996</v>
      </c>
      <c r="AG539" s="21">
        <v>20</v>
      </c>
      <c r="AH539" s="51" t="s">
        <v>2997</v>
      </c>
      <c r="AI539" s="21" t="s">
        <v>2998</v>
      </c>
      <c r="AJ539" s="4"/>
      <c r="AK539" s="4"/>
    </row>
    <row r="540" spans="1:37" x14ac:dyDescent="0.3">
      <c r="A540" s="416">
        <v>535</v>
      </c>
      <c r="B540" s="77">
        <v>1350</v>
      </c>
      <c r="C540" s="125" t="s">
        <v>2586</v>
      </c>
      <c r="D540" s="101">
        <v>2017</v>
      </c>
      <c r="E540" s="20" t="s">
        <v>1968</v>
      </c>
      <c r="F540" s="225" t="s">
        <v>8</v>
      </c>
      <c r="G540" s="22"/>
      <c r="H540" s="22" t="s">
        <v>2468</v>
      </c>
      <c r="I540" s="25" t="s">
        <v>868</v>
      </c>
      <c r="J540" s="85">
        <v>2</v>
      </c>
      <c r="K540" s="85">
        <v>1</v>
      </c>
      <c r="L540" s="85"/>
      <c r="M540" s="23" t="s">
        <v>2588</v>
      </c>
      <c r="N540" s="22"/>
      <c r="O540" s="22"/>
      <c r="P540" s="22" t="s">
        <v>847</v>
      </c>
      <c r="Q540" s="22" t="s">
        <v>2999</v>
      </c>
      <c r="R540" s="33">
        <v>19</v>
      </c>
      <c r="S540" s="39" t="s">
        <v>2589</v>
      </c>
      <c r="T540" s="22"/>
      <c r="U540" s="22"/>
      <c r="V540" s="22" t="s">
        <v>966</v>
      </c>
      <c r="W540" s="92" t="s">
        <v>3000</v>
      </c>
      <c r="X540" s="33">
        <v>20</v>
      </c>
      <c r="Y540" s="166" t="s">
        <v>708</v>
      </c>
      <c r="Z540" s="21" t="s">
        <v>660</v>
      </c>
      <c r="AA540" s="19"/>
      <c r="AB540" s="21" t="s">
        <v>2590</v>
      </c>
      <c r="AC540" s="21"/>
      <c r="AD540" s="21"/>
      <c r="AE540" s="21" t="s">
        <v>3001</v>
      </c>
      <c r="AF540" s="21" t="s">
        <v>3002</v>
      </c>
      <c r="AG540" s="21">
        <v>20</v>
      </c>
      <c r="AH540" s="51" t="s">
        <v>2997</v>
      </c>
      <c r="AI540" s="21"/>
      <c r="AJ540" s="4"/>
      <c r="AK540" s="4"/>
    </row>
    <row r="541" spans="1:37" x14ac:dyDescent="0.3">
      <c r="A541" s="416">
        <v>536</v>
      </c>
      <c r="B541" s="77">
        <v>1350</v>
      </c>
      <c r="C541" s="125" t="s">
        <v>2586</v>
      </c>
      <c r="D541" s="101">
        <v>2017</v>
      </c>
      <c r="E541" s="20" t="s">
        <v>1968</v>
      </c>
      <c r="F541" s="225" t="s">
        <v>8</v>
      </c>
      <c r="G541" s="22"/>
      <c r="H541" s="22" t="s">
        <v>1746</v>
      </c>
      <c r="I541" s="25" t="s">
        <v>868</v>
      </c>
      <c r="J541" s="85">
        <v>2</v>
      </c>
      <c r="K541" s="85">
        <v>1</v>
      </c>
      <c r="L541" s="85"/>
      <c r="M541" s="23" t="s">
        <v>2588</v>
      </c>
      <c r="N541" s="22"/>
      <c r="O541" s="22"/>
      <c r="P541" s="22" t="s">
        <v>629</v>
      </c>
      <c r="Q541" s="22" t="s">
        <v>3003</v>
      </c>
      <c r="R541" s="33">
        <v>19</v>
      </c>
      <c r="S541" s="39" t="s">
        <v>2589</v>
      </c>
      <c r="T541" s="22"/>
      <c r="U541" s="22"/>
      <c r="V541" s="22" t="s">
        <v>1564</v>
      </c>
      <c r="W541" s="92" t="s">
        <v>3004</v>
      </c>
      <c r="X541" s="33">
        <v>20</v>
      </c>
      <c r="Y541" s="166" t="s">
        <v>708</v>
      </c>
      <c r="Z541" s="21" t="s">
        <v>660</v>
      </c>
      <c r="AA541" s="19"/>
      <c r="AB541" s="21" t="s">
        <v>2590</v>
      </c>
      <c r="AC541" s="21"/>
      <c r="AD541" s="21"/>
      <c r="AE541" s="21" t="s">
        <v>3005</v>
      </c>
      <c r="AF541" s="21" t="s">
        <v>3006</v>
      </c>
      <c r="AG541" s="21">
        <v>20</v>
      </c>
      <c r="AH541" s="51">
        <v>2E-3</v>
      </c>
      <c r="AI541" s="21"/>
      <c r="AJ541" s="4"/>
      <c r="AK541" s="4"/>
    </row>
    <row r="542" spans="1:37" x14ac:dyDescent="0.3">
      <c r="A542" s="416">
        <v>537</v>
      </c>
      <c r="B542" s="77">
        <v>1350</v>
      </c>
      <c r="C542" s="125" t="s">
        <v>2586</v>
      </c>
      <c r="D542" s="101">
        <v>2017</v>
      </c>
      <c r="E542" s="20" t="s">
        <v>1968</v>
      </c>
      <c r="F542" s="225" t="s">
        <v>8</v>
      </c>
      <c r="G542" s="22"/>
      <c r="H542" s="22" t="s">
        <v>2365</v>
      </c>
      <c r="I542" s="25" t="s">
        <v>868</v>
      </c>
      <c r="J542" s="85">
        <v>2</v>
      </c>
      <c r="K542" s="85">
        <v>1</v>
      </c>
      <c r="L542" s="85"/>
      <c r="M542" s="23" t="s">
        <v>2588</v>
      </c>
      <c r="N542" s="22"/>
      <c r="O542" s="22"/>
      <c r="P542" s="22" t="s">
        <v>631</v>
      </c>
      <c r="Q542" s="22" t="s">
        <v>3007</v>
      </c>
      <c r="R542" s="33">
        <v>19</v>
      </c>
      <c r="S542" s="39" t="s">
        <v>2589</v>
      </c>
      <c r="T542" s="22"/>
      <c r="U542" s="22"/>
      <c r="V542" s="22" t="s">
        <v>3008</v>
      </c>
      <c r="W542" s="92" t="s">
        <v>3009</v>
      </c>
      <c r="X542" s="33">
        <v>20</v>
      </c>
      <c r="Y542" s="166" t="s">
        <v>708</v>
      </c>
      <c r="Z542" s="21" t="s">
        <v>660</v>
      </c>
      <c r="AA542" s="19"/>
      <c r="AB542" s="21" t="s">
        <v>2590</v>
      </c>
      <c r="AC542" s="21"/>
      <c r="AD542" s="21"/>
      <c r="AE542" s="21" t="s">
        <v>3010</v>
      </c>
      <c r="AF542" s="21" t="s">
        <v>3011</v>
      </c>
      <c r="AG542" s="21">
        <v>20</v>
      </c>
      <c r="AH542" s="51">
        <v>1E-3</v>
      </c>
      <c r="AI542" s="21"/>
      <c r="AJ542" s="4"/>
      <c r="AK542" s="4"/>
    </row>
    <row r="543" spans="1:37" x14ac:dyDescent="0.3">
      <c r="A543" s="416">
        <v>538</v>
      </c>
      <c r="B543" s="77">
        <v>1350</v>
      </c>
      <c r="C543" s="125" t="s">
        <v>1963</v>
      </c>
      <c r="D543" s="101">
        <v>2017</v>
      </c>
      <c r="E543" s="20" t="s">
        <v>1968</v>
      </c>
      <c r="F543" s="225" t="s">
        <v>901</v>
      </c>
      <c r="G543" s="22" t="s">
        <v>107</v>
      </c>
      <c r="H543" s="22" t="s">
        <v>3012</v>
      </c>
      <c r="I543" s="25" t="s">
        <v>868</v>
      </c>
      <c r="J543" s="85">
        <v>1</v>
      </c>
      <c r="K543" s="85"/>
      <c r="L543" s="85"/>
      <c r="M543" s="23" t="s">
        <v>2588</v>
      </c>
      <c r="N543" s="22"/>
      <c r="O543" s="22"/>
      <c r="P543" s="22" t="s">
        <v>665</v>
      </c>
      <c r="Q543" s="22" t="s">
        <v>665</v>
      </c>
      <c r="R543" s="33">
        <v>19</v>
      </c>
      <c r="S543" s="39" t="s">
        <v>2589</v>
      </c>
      <c r="T543" s="22"/>
      <c r="U543" s="22"/>
      <c r="V543" s="22" t="s">
        <v>665</v>
      </c>
      <c r="W543" s="22" t="s">
        <v>665</v>
      </c>
      <c r="X543" s="33">
        <v>20</v>
      </c>
      <c r="Y543" s="39" t="s">
        <v>2834</v>
      </c>
      <c r="Z543" s="21" t="s">
        <v>2995</v>
      </c>
      <c r="AA543" s="19"/>
      <c r="AB543" s="21" t="s">
        <v>2590</v>
      </c>
      <c r="AC543" s="21"/>
      <c r="AD543" s="21"/>
      <c r="AE543" s="21" t="s">
        <v>665</v>
      </c>
      <c r="AF543" s="21" t="s">
        <v>665</v>
      </c>
      <c r="AG543" s="21">
        <v>20</v>
      </c>
      <c r="AH543" s="600" t="s">
        <v>708</v>
      </c>
      <c r="AI543" s="21" t="s">
        <v>3013</v>
      </c>
      <c r="AJ543" s="4"/>
      <c r="AK543" s="21" t="s">
        <v>3014</v>
      </c>
    </row>
    <row r="544" spans="1:37" x14ac:dyDescent="0.3">
      <c r="A544" s="416">
        <v>539</v>
      </c>
      <c r="B544" s="77">
        <v>1350</v>
      </c>
      <c r="C544" s="125" t="s">
        <v>2586</v>
      </c>
      <c r="D544" s="101">
        <v>2017</v>
      </c>
      <c r="E544" s="20" t="s">
        <v>1968</v>
      </c>
      <c r="F544" s="225" t="s">
        <v>901</v>
      </c>
      <c r="G544" s="22" t="s">
        <v>107</v>
      </c>
      <c r="H544" s="22" t="s">
        <v>2892</v>
      </c>
      <c r="I544" s="25" t="s">
        <v>868</v>
      </c>
      <c r="J544" s="85">
        <v>1</v>
      </c>
      <c r="K544" s="85"/>
      <c r="L544" s="85"/>
      <c r="M544" s="23" t="s">
        <v>2588</v>
      </c>
      <c r="N544" s="22"/>
      <c r="O544" s="22"/>
      <c r="P544" s="22" t="s">
        <v>665</v>
      </c>
      <c r="Q544" s="22" t="s">
        <v>665</v>
      </c>
      <c r="R544" s="33">
        <v>19</v>
      </c>
      <c r="S544" s="39" t="s">
        <v>2589</v>
      </c>
      <c r="T544" s="22"/>
      <c r="U544" s="22"/>
      <c r="V544" s="22" t="s">
        <v>665</v>
      </c>
      <c r="W544" s="22" t="s">
        <v>665</v>
      </c>
      <c r="X544" s="33">
        <v>20</v>
      </c>
      <c r="Y544" s="39" t="s">
        <v>2834</v>
      </c>
      <c r="Z544" s="21" t="s">
        <v>2995</v>
      </c>
      <c r="AA544" s="19"/>
      <c r="AB544" s="21" t="s">
        <v>2590</v>
      </c>
      <c r="AC544" s="21"/>
      <c r="AD544" s="21"/>
      <c r="AE544" s="21" t="s">
        <v>665</v>
      </c>
      <c r="AF544" s="21" t="s">
        <v>665</v>
      </c>
      <c r="AG544" s="21">
        <v>20</v>
      </c>
      <c r="AH544" s="600" t="s">
        <v>708</v>
      </c>
      <c r="AI544" s="21" t="s">
        <v>3013</v>
      </c>
      <c r="AJ544" s="4"/>
      <c r="AK544" s="21" t="s">
        <v>3014</v>
      </c>
    </row>
    <row r="545" spans="1:37" x14ac:dyDescent="0.3">
      <c r="A545" s="416">
        <v>540</v>
      </c>
      <c r="B545" s="77">
        <v>1350</v>
      </c>
      <c r="C545" s="125" t="s">
        <v>2586</v>
      </c>
      <c r="D545" s="101">
        <v>2017</v>
      </c>
      <c r="E545" s="20" t="s">
        <v>1968</v>
      </c>
      <c r="F545" s="225" t="s">
        <v>901</v>
      </c>
      <c r="G545" s="22" t="s">
        <v>107</v>
      </c>
      <c r="H545" s="22" t="s">
        <v>2931</v>
      </c>
      <c r="I545" s="25" t="s">
        <v>868</v>
      </c>
      <c r="J545" s="85">
        <v>1</v>
      </c>
      <c r="K545" s="85"/>
      <c r="L545" s="85"/>
      <c r="M545" s="23" t="s">
        <v>2588</v>
      </c>
      <c r="N545" s="22"/>
      <c r="O545" s="22"/>
      <c r="P545" s="22" t="s">
        <v>665</v>
      </c>
      <c r="Q545" s="22" t="s">
        <v>665</v>
      </c>
      <c r="R545" s="33">
        <v>19</v>
      </c>
      <c r="S545" s="39" t="s">
        <v>2589</v>
      </c>
      <c r="T545" s="22"/>
      <c r="U545" s="22"/>
      <c r="V545" s="22" t="s">
        <v>665</v>
      </c>
      <c r="W545" s="22" t="s">
        <v>665</v>
      </c>
      <c r="X545" s="33">
        <v>20</v>
      </c>
      <c r="Y545" s="166" t="s">
        <v>708</v>
      </c>
      <c r="Z545" s="21" t="s">
        <v>660</v>
      </c>
      <c r="AA545" s="19"/>
      <c r="AB545" s="21" t="s">
        <v>2590</v>
      </c>
      <c r="AC545" s="21"/>
      <c r="AD545" s="21"/>
      <c r="AE545" s="21" t="s">
        <v>665</v>
      </c>
      <c r="AF545" s="21" t="s">
        <v>665</v>
      </c>
      <c r="AG545" s="21">
        <v>20</v>
      </c>
      <c r="AH545" s="600" t="s">
        <v>708</v>
      </c>
      <c r="AI545" s="21" t="s">
        <v>3013</v>
      </c>
      <c r="AJ545" s="4"/>
      <c r="AK545" s="21" t="s">
        <v>3015</v>
      </c>
    </row>
    <row r="546" spans="1:37" x14ac:dyDescent="0.3">
      <c r="A546" s="416">
        <v>541</v>
      </c>
      <c r="B546" s="77">
        <v>1350</v>
      </c>
      <c r="C546" s="125" t="s">
        <v>2586</v>
      </c>
      <c r="D546" s="101">
        <v>2017</v>
      </c>
      <c r="E546" s="20" t="s">
        <v>1968</v>
      </c>
      <c r="F546" s="225" t="s">
        <v>901</v>
      </c>
      <c r="G546" s="22" t="s">
        <v>107</v>
      </c>
      <c r="H546" s="103" t="s">
        <v>2468</v>
      </c>
      <c r="I546" s="25" t="s">
        <v>868</v>
      </c>
      <c r="J546" s="85">
        <v>1</v>
      </c>
      <c r="K546" s="85"/>
      <c r="L546" s="85"/>
      <c r="M546" s="23" t="s">
        <v>2588</v>
      </c>
      <c r="N546" s="22"/>
      <c r="O546" s="22"/>
      <c r="P546" s="22" t="s">
        <v>665</v>
      </c>
      <c r="Q546" s="22" t="s">
        <v>665</v>
      </c>
      <c r="R546" s="33">
        <v>19</v>
      </c>
      <c r="S546" s="39" t="s">
        <v>2589</v>
      </c>
      <c r="T546" s="22"/>
      <c r="U546" s="22"/>
      <c r="V546" s="22" t="s">
        <v>665</v>
      </c>
      <c r="W546" s="22" t="s">
        <v>665</v>
      </c>
      <c r="X546" s="33">
        <v>20</v>
      </c>
      <c r="Y546" s="166" t="s">
        <v>708</v>
      </c>
      <c r="Z546" s="21" t="s">
        <v>660</v>
      </c>
      <c r="AA546" s="19"/>
      <c r="AB546" s="21" t="s">
        <v>2590</v>
      </c>
      <c r="AC546" s="21"/>
      <c r="AD546" s="21"/>
      <c r="AE546" s="21" t="s">
        <v>665</v>
      </c>
      <c r="AF546" s="21" t="s">
        <v>665</v>
      </c>
      <c r="AG546" s="21">
        <v>20</v>
      </c>
      <c r="AH546" s="600" t="s">
        <v>708</v>
      </c>
      <c r="AI546" s="21" t="s">
        <v>3013</v>
      </c>
      <c r="AJ546" s="4"/>
      <c r="AK546" s="21" t="s">
        <v>3015</v>
      </c>
    </row>
    <row r="547" spans="1:37" x14ac:dyDescent="0.3">
      <c r="A547" s="416">
        <v>542</v>
      </c>
      <c r="B547" s="77">
        <v>1350</v>
      </c>
      <c r="C547" s="125" t="s">
        <v>2586</v>
      </c>
      <c r="D547" s="101">
        <v>2017</v>
      </c>
      <c r="E547" s="20" t="s">
        <v>1968</v>
      </c>
      <c r="F547" s="225" t="s">
        <v>901</v>
      </c>
      <c r="G547" s="22" t="s">
        <v>107</v>
      </c>
      <c r="H547" s="22" t="s">
        <v>2469</v>
      </c>
      <c r="I547" s="25" t="s">
        <v>868</v>
      </c>
      <c r="J547" s="85">
        <v>1</v>
      </c>
      <c r="K547" s="85"/>
      <c r="L547" s="85"/>
      <c r="M547" s="23" t="s">
        <v>2588</v>
      </c>
      <c r="N547" s="22"/>
      <c r="O547" s="22"/>
      <c r="P547" s="22" t="s">
        <v>665</v>
      </c>
      <c r="Q547" s="22" t="s">
        <v>665</v>
      </c>
      <c r="R547" s="33">
        <v>19</v>
      </c>
      <c r="S547" s="39" t="s">
        <v>2589</v>
      </c>
      <c r="T547" s="22"/>
      <c r="U547" s="22"/>
      <c r="V547" s="22" t="s">
        <v>665</v>
      </c>
      <c r="W547" s="22" t="s">
        <v>665</v>
      </c>
      <c r="X547" s="33">
        <v>20</v>
      </c>
      <c r="Y547" s="166" t="s">
        <v>708</v>
      </c>
      <c r="Z547" s="21" t="s">
        <v>660</v>
      </c>
      <c r="AA547" s="19"/>
      <c r="AB547" s="21" t="s">
        <v>2590</v>
      </c>
      <c r="AC547" s="21"/>
      <c r="AD547" s="21"/>
      <c r="AE547" s="21" t="s">
        <v>665</v>
      </c>
      <c r="AF547" s="21" t="s">
        <v>665</v>
      </c>
      <c r="AG547" s="21">
        <v>20</v>
      </c>
      <c r="AH547" s="600" t="s">
        <v>708</v>
      </c>
      <c r="AI547" s="21" t="s">
        <v>3013</v>
      </c>
      <c r="AJ547" s="4"/>
      <c r="AK547" s="21" t="s">
        <v>3015</v>
      </c>
    </row>
    <row r="548" spans="1:37" x14ac:dyDescent="0.3">
      <c r="A548" s="416">
        <v>543</v>
      </c>
      <c r="B548" s="420">
        <v>1350</v>
      </c>
      <c r="C548" s="153" t="s">
        <v>2586</v>
      </c>
      <c r="D548" s="154">
        <v>2017</v>
      </c>
      <c r="E548" s="41" t="s">
        <v>1968</v>
      </c>
      <c r="F548" s="4" t="s">
        <v>901</v>
      </c>
      <c r="G548" s="21" t="s">
        <v>107</v>
      </c>
      <c r="H548" s="405" t="s">
        <v>1746</v>
      </c>
      <c r="I548" s="47" t="s">
        <v>868</v>
      </c>
      <c r="J548" s="41">
        <v>1</v>
      </c>
      <c r="K548" s="41"/>
      <c r="L548" s="54"/>
      <c r="M548" s="34" t="s">
        <v>2588</v>
      </c>
      <c r="N548" s="21"/>
      <c r="O548" s="21"/>
      <c r="P548" s="21" t="s">
        <v>665</v>
      </c>
      <c r="Q548" s="21" t="s">
        <v>665</v>
      </c>
      <c r="R548" s="24">
        <v>19</v>
      </c>
      <c r="S548" s="26" t="s">
        <v>2589</v>
      </c>
      <c r="T548" s="21"/>
      <c r="U548" s="21"/>
      <c r="V548" s="21" t="s">
        <v>665</v>
      </c>
      <c r="W548" s="21" t="s">
        <v>665</v>
      </c>
      <c r="X548" s="21">
        <v>20</v>
      </c>
      <c r="Y548" s="600" t="s">
        <v>708</v>
      </c>
      <c r="Z548" s="21" t="s">
        <v>660</v>
      </c>
      <c r="AA548" s="19"/>
      <c r="AB548" s="21" t="s">
        <v>2590</v>
      </c>
      <c r="AC548" s="21"/>
      <c r="AD548" s="21"/>
      <c r="AE548" s="21" t="s">
        <v>665</v>
      </c>
      <c r="AF548" s="21" t="s">
        <v>665</v>
      </c>
      <c r="AG548" s="21">
        <v>20</v>
      </c>
      <c r="AH548" s="600" t="s">
        <v>708</v>
      </c>
      <c r="AI548" s="21" t="s">
        <v>3013</v>
      </c>
      <c r="AJ548" s="4"/>
      <c r="AK548" s="21" t="s">
        <v>3015</v>
      </c>
    </row>
    <row r="549" spans="1:37" x14ac:dyDescent="0.3">
      <c r="A549" s="416">
        <v>544</v>
      </c>
      <c r="B549" s="420">
        <v>1350</v>
      </c>
      <c r="C549" s="153" t="s">
        <v>2586</v>
      </c>
      <c r="D549" s="154">
        <v>2017</v>
      </c>
      <c r="E549" s="41" t="s">
        <v>1968</v>
      </c>
      <c r="F549" s="4" t="s">
        <v>901</v>
      </c>
      <c r="G549" s="21" t="s">
        <v>107</v>
      </c>
      <c r="H549" s="405" t="s">
        <v>2365</v>
      </c>
      <c r="I549" s="47" t="s">
        <v>868</v>
      </c>
      <c r="J549" s="41">
        <v>1</v>
      </c>
      <c r="K549" s="41"/>
      <c r="L549" s="54"/>
      <c r="M549" s="34" t="s">
        <v>2588</v>
      </c>
      <c r="N549" s="21"/>
      <c r="O549" s="21"/>
      <c r="P549" s="21" t="s">
        <v>665</v>
      </c>
      <c r="Q549" s="21" t="s">
        <v>665</v>
      </c>
      <c r="R549" s="24">
        <v>19</v>
      </c>
      <c r="S549" s="26" t="s">
        <v>2589</v>
      </c>
      <c r="T549" s="21"/>
      <c r="U549" s="21"/>
      <c r="V549" s="21" t="s">
        <v>665</v>
      </c>
      <c r="W549" s="21" t="s">
        <v>665</v>
      </c>
      <c r="X549" s="21">
        <v>20</v>
      </c>
      <c r="Y549" s="600" t="s">
        <v>708</v>
      </c>
      <c r="Z549" s="21" t="s">
        <v>660</v>
      </c>
      <c r="AA549" s="19"/>
      <c r="AB549" s="21" t="s">
        <v>2590</v>
      </c>
      <c r="AC549" s="21"/>
      <c r="AD549" s="21"/>
      <c r="AE549" s="21" t="s">
        <v>665</v>
      </c>
      <c r="AF549" s="21" t="s">
        <v>665</v>
      </c>
      <c r="AG549" s="21">
        <v>20</v>
      </c>
      <c r="AH549" s="600" t="s">
        <v>708</v>
      </c>
      <c r="AI549" s="21" t="s">
        <v>3013</v>
      </c>
      <c r="AJ549" s="4"/>
      <c r="AK549" s="21" t="s">
        <v>3015</v>
      </c>
    </row>
    <row r="550" spans="1:37" x14ac:dyDescent="0.3">
      <c r="A550" s="416">
        <v>545</v>
      </c>
      <c r="B550" s="77">
        <v>1350</v>
      </c>
      <c r="C550" s="125" t="s">
        <v>2586</v>
      </c>
      <c r="D550" s="101">
        <v>2017</v>
      </c>
      <c r="E550" s="20" t="s">
        <v>1968</v>
      </c>
      <c r="F550" s="225" t="s">
        <v>2470</v>
      </c>
      <c r="G550" s="22" t="s">
        <v>107</v>
      </c>
      <c r="H550" s="103" t="s">
        <v>2468</v>
      </c>
      <c r="I550" s="25" t="s">
        <v>868</v>
      </c>
      <c r="J550" s="85">
        <v>1</v>
      </c>
      <c r="K550" s="85"/>
      <c r="L550" s="85"/>
      <c r="M550" s="23" t="s">
        <v>2588</v>
      </c>
      <c r="N550" s="22"/>
      <c r="O550" s="22"/>
      <c r="P550" s="22" t="s">
        <v>665</v>
      </c>
      <c r="Q550" s="22" t="s">
        <v>665</v>
      </c>
      <c r="R550" s="33">
        <v>19</v>
      </c>
      <c r="S550" s="39" t="s">
        <v>2589</v>
      </c>
      <c r="T550" s="22"/>
      <c r="U550" s="22"/>
      <c r="V550" s="22" t="s">
        <v>665</v>
      </c>
      <c r="W550" s="22" t="s">
        <v>665</v>
      </c>
      <c r="X550" s="33">
        <v>20</v>
      </c>
      <c r="Y550" s="39" t="s">
        <v>2834</v>
      </c>
      <c r="Z550" s="21" t="s">
        <v>2995</v>
      </c>
      <c r="AA550" s="19"/>
      <c r="AB550" s="21" t="s">
        <v>2590</v>
      </c>
      <c r="AC550" s="21"/>
      <c r="AD550" s="21"/>
      <c r="AE550" s="21" t="s">
        <v>665</v>
      </c>
      <c r="AF550" s="21" t="s">
        <v>665</v>
      </c>
      <c r="AG550" s="21">
        <v>20</v>
      </c>
      <c r="AH550" s="600" t="s">
        <v>708</v>
      </c>
      <c r="AI550" s="21" t="s">
        <v>3013</v>
      </c>
      <c r="AJ550" s="4"/>
      <c r="AK550" s="21" t="s">
        <v>3014</v>
      </c>
    </row>
    <row r="551" spans="1:37" x14ac:dyDescent="0.3">
      <c r="A551" s="416">
        <v>546</v>
      </c>
      <c r="B551" s="77">
        <v>1350</v>
      </c>
      <c r="C551" s="125" t="s">
        <v>2586</v>
      </c>
      <c r="D551" s="101">
        <v>2017</v>
      </c>
      <c r="E551" s="20" t="s">
        <v>1968</v>
      </c>
      <c r="F551" s="225" t="s">
        <v>2470</v>
      </c>
      <c r="G551" s="22" t="s">
        <v>107</v>
      </c>
      <c r="H551" s="22" t="s">
        <v>2469</v>
      </c>
      <c r="I551" s="25" t="s">
        <v>868</v>
      </c>
      <c r="J551" s="85">
        <v>1</v>
      </c>
      <c r="K551" s="85"/>
      <c r="L551" s="85"/>
      <c r="M551" s="23" t="s">
        <v>2588</v>
      </c>
      <c r="N551" s="22"/>
      <c r="O551" s="22"/>
      <c r="P551" s="22" t="s">
        <v>665</v>
      </c>
      <c r="Q551" s="22" t="s">
        <v>665</v>
      </c>
      <c r="R551" s="33">
        <v>19</v>
      </c>
      <c r="S551" s="39" t="s">
        <v>2589</v>
      </c>
      <c r="T551" s="22"/>
      <c r="U551" s="22"/>
      <c r="V551" s="22" t="s">
        <v>665</v>
      </c>
      <c r="W551" s="22" t="s">
        <v>665</v>
      </c>
      <c r="X551" s="33">
        <v>20</v>
      </c>
      <c r="Y551" s="39" t="s">
        <v>2834</v>
      </c>
      <c r="Z551" s="21" t="s">
        <v>2995</v>
      </c>
      <c r="AA551" s="19"/>
      <c r="AB551" s="21" t="s">
        <v>2590</v>
      </c>
      <c r="AC551" s="21"/>
      <c r="AD551" s="21"/>
      <c r="AE551" s="21" t="s">
        <v>665</v>
      </c>
      <c r="AF551" s="21" t="s">
        <v>665</v>
      </c>
      <c r="AG551" s="21">
        <v>20</v>
      </c>
      <c r="AH551" s="600" t="s">
        <v>708</v>
      </c>
      <c r="AI551" s="21" t="s">
        <v>3013</v>
      </c>
      <c r="AJ551" s="4"/>
      <c r="AK551" s="21" t="s">
        <v>3014</v>
      </c>
    </row>
    <row r="552" spans="1:37" x14ac:dyDescent="0.3">
      <c r="A552" s="416">
        <v>547</v>
      </c>
      <c r="B552" s="77">
        <v>1350</v>
      </c>
      <c r="C552" s="125" t="s">
        <v>2586</v>
      </c>
      <c r="D552" s="101">
        <v>2017</v>
      </c>
      <c r="E552" s="20" t="s">
        <v>1968</v>
      </c>
      <c r="F552" s="225" t="s">
        <v>2470</v>
      </c>
      <c r="G552" s="22" t="s">
        <v>107</v>
      </c>
      <c r="H552" s="103" t="s">
        <v>1746</v>
      </c>
      <c r="I552" s="25" t="s">
        <v>868</v>
      </c>
      <c r="J552" s="85">
        <v>1</v>
      </c>
      <c r="K552" s="85"/>
      <c r="L552" s="85"/>
      <c r="M552" s="23" t="s">
        <v>2588</v>
      </c>
      <c r="N552" s="22"/>
      <c r="O552" s="22"/>
      <c r="P552" s="22" t="s">
        <v>665</v>
      </c>
      <c r="Q552" s="22" t="s">
        <v>665</v>
      </c>
      <c r="R552" s="33">
        <v>19</v>
      </c>
      <c r="S552" s="39" t="s">
        <v>2589</v>
      </c>
      <c r="T552" s="22"/>
      <c r="U552" s="22"/>
      <c r="V552" s="22" t="s">
        <v>665</v>
      </c>
      <c r="W552" s="22" t="s">
        <v>665</v>
      </c>
      <c r="X552" s="33">
        <v>20</v>
      </c>
      <c r="Y552" s="39" t="s">
        <v>2834</v>
      </c>
      <c r="Z552" s="21" t="s">
        <v>2995</v>
      </c>
      <c r="AA552" s="19"/>
      <c r="AB552" s="21" t="s">
        <v>2590</v>
      </c>
      <c r="AC552" s="21"/>
      <c r="AD552" s="21"/>
      <c r="AE552" s="21" t="s">
        <v>665</v>
      </c>
      <c r="AF552" s="21" t="s">
        <v>665</v>
      </c>
      <c r="AG552" s="21">
        <v>20</v>
      </c>
      <c r="AH552" s="600" t="s">
        <v>708</v>
      </c>
      <c r="AI552" s="21" t="s">
        <v>3013</v>
      </c>
      <c r="AJ552" s="4"/>
      <c r="AK552" s="21" t="s">
        <v>3014</v>
      </c>
    </row>
    <row r="553" spans="1:37" x14ac:dyDescent="0.3">
      <c r="A553" s="416">
        <v>548</v>
      </c>
      <c r="B553" s="77">
        <v>1350</v>
      </c>
      <c r="C553" s="125" t="s">
        <v>2586</v>
      </c>
      <c r="D553" s="101">
        <v>2017</v>
      </c>
      <c r="E553" s="20" t="s">
        <v>1968</v>
      </c>
      <c r="F553" s="225" t="s">
        <v>2470</v>
      </c>
      <c r="G553" s="22" t="s">
        <v>107</v>
      </c>
      <c r="H553" s="103" t="s">
        <v>2365</v>
      </c>
      <c r="I553" s="25" t="s">
        <v>868</v>
      </c>
      <c r="J553" s="85">
        <v>1</v>
      </c>
      <c r="K553" s="85"/>
      <c r="L553" s="85"/>
      <c r="M553" s="23" t="s">
        <v>2588</v>
      </c>
      <c r="N553" s="22"/>
      <c r="O553" s="22"/>
      <c r="P553" s="22" t="s">
        <v>665</v>
      </c>
      <c r="Q553" s="22" t="s">
        <v>665</v>
      </c>
      <c r="R553" s="33">
        <v>19</v>
      </c>
      <c r="S553" s="39" t="s">
        <v>2589</v>
      </c>
      <c r="T553" s="22"/>
      <c r="U553" s="22"/>
      <c r="V553" s="22" t="s">
        <v>665</v>
      </c>
      <c r="W553" s="22" t="s">
        <v>665</v>
      </c>
      <c r="X553" s="33">
        <v>20</v>
      </c>
      <c r="Y553" s="39" t="s">
        <v>2834</v>
      </c>
      <c r="Z553" s="21" t="s">
        <v>2995</v>
      </c>
      <c r="AA553" s="19"/>
      <c r="AB553" s="21" t="s">
        <v>2590</v>
      </c>
      <c r="AC553" s="21"/>
      <c r="AD553" s="21"/>
      <c r="AE553" s="21" t="s">
        <v>665</v>
      </c>
      <c r="AF553" s="21" t="s">
        <v>665</v>
      </c>
      <c r="AG553" s="21">
        <v>20</v>
      </c>
      <c r="AH553" s="600" t="s">
        <v>708</v>
      </c>
      <c r="AI553" s="21" t="s">
        <v>3013</v>
      </c>
      <c r="AJ553" s="4"/>
      <c r="AK553" s="21" t="s">
        <v>3014</v>
      </c>
    </row>
    <row r="554" spans="1:37" x14ac:dyDescent="0.3">
      <c r="A554" s="416">
        <v>549</v>
      </c>
      <c r="B554" s="77">
        <v>1350</v>
      </c>
      <c r="C554" s="125" t="s">
        <v>2586</v>
      </c>
      <c r="D554" s="101">
        <v>2017</v>
      </c>
      <c r="E554" s="20" t="s">
        <v>1968</v>
      </c>
      <c r="F554" s="225" t="s">
        <v>3016</v>
      </c>
      <c r="G554" s="22" t="s">
        <v>1606</v>
      </c>
      <c r="H554" s="22" t="s">
        <v>2565</v>
      </c>
      <c r="I554" s="25"/>
      <c r="J554" s="85">
        <v>1</v>
      </c>
      <c r="K554" s="85"/>
      <c r="L554" s="85">
        <v>0</v>
      </c>
      <c r="M554" s="23" t="s">
        <v>2588</v>
      </c>
      <c r="N554" s="191">
        <f>O554*0.274</f>
        <v>5.2060000000000004</v>
      </c>
      <c r="O554" s="22">
        <v>19</v>
      </c>
      <c r="P554" s="22"/>
      <c r="Q554" s="22"/>
      <c r="R554" s="33"/>
      <c r="S554" s="39" t="s">
        <v>2589</v>
      </c>
      <c r="T554" s="191">
        <f>U554*0.44</f>
        <v>8.8000000000000007</v>
      </c>
      <c r="U554" s="22">
        <v>20</v>
      </c>
      <c r="V554" s="22"/>
      <c r="W554" s="92"/>
      <c r="X554" s="33"/>
      <c r="Y554" s="166"/>
      <c r="Z554" s="21"/>
      <c r="AA554" s="19"/>
      <c r="AB554" s="21" t="s">
        <v>2590</v>
      </c>
      <c r="AC554" s="534">
        <f>AD554*0.63</f>
        <v>12.6</v>
      </c>
      <c r="AD554" s="21">
        <v>20</v>
      </c>
      <c r="AE554" s="21"/>
      <c r="AF554" s="21"/>
      <c r="AG554" s="21"/>
      <c r="AH554" s="51"/>
      <c r="AI554" s="21"/>
      <c r="AJ554" s="4"/>
      <c r="AK554" s="4"/>
    </row>
    <row r="555" spans="1:37" x14ac:dyDescent="0.3">
      <c r="A555" s="416">
        <v>550</v>
      </c>
      <c r="B555" s="77">
        <v>1350</v>
      </c>
      <c r="C555" s="125" t="s">
        <v>2586</v>
      </c>
      <c r="D555" s="101">
        <v>2017</v>
      </c>
      <c r="E555" s="102" t="s">
        <v>1968</v>
      </c>
      <c r="F555" s="236" t="s">
        <v>3017</v>
      </c>
      <c r="G555" s="103" t="s">
        <v>3018</v>
      </c>
      <c r="H555" s="103"/>
      <c r="I555" s="103"/>
      <c r="J555" s="104">
        <v>3</v>
      </c>
      <c r="K555" s="104"/>
      <c r="L555" s="104"/>
      <c r="M555" s="123" t="s">
        <v>2588</v>
      </c>
      <c r="N555" s="103"/>
      <c r="O555" s="103"/>
      <c r="P555" s="103">
        <v>58</v>
      </c>
      <c r="Q555" s="201">
        <v>13</v>
      </c>
      <c r="R555" s="139">
        <v>19</v>
      </c>
      <c r="S555" s="105" t="s">
        <v>2589</v>
      </c>
      <c r="T555" s="103"/>
      <c r="U555" s="103"/>
      <c r="V555" s="201">
        <v>59</v>
      </c>
      <c r="W555" s="201">
        <v>21</v>
      </c>
      <c r="X555" s="139">
        <v>20</v>
      </c>
      <c r="Y555" s="105" t="s">
        <v>2862</v>
      </c>
      <c r="Z555" s="405"/>
      <c r="AA555" s="119"/>
      <c r="AB555" s="21" t="s">
        <v>2590</v>
      </c>
      <c r="AC555" s="405"/>
      <c r="AD555" s="405"/>
      <c r="AE555" s="405">
        <v>86</v>
      </c>
      <c r="AF555" s="405">
        <v>19</v>
      </c>
      <c r="AG555" s="405">
        <v>20</v>
      </c>
      <c r="AH555" s="405"/>
      <c r="AI555" s="405"/>
      <c r="AJ555" s="254"/>
      <c r="AK555" s="254"/>
    </row>
    <row r="556" spans="1:37" x14ac:dyDescent="0.3">
      <c r="A556" s="416">
        <v>551</v>
      </c>
      <c r="B556" s="77">
        <v>1350</v>
      </c>
      <c r="C556" s="125" t="s">
        <v>1963</v>
      </c>
      <c r="D556" s="101">
        <v>2017</v>
      </c>
      <c r="E556" s="102" t="s">
        <v>1968</v>
      </c>
      <c r="F556" s="539" t="s">
        <v>3019</v>
      </c>
      <c r="G556" s="178" t="s">
        <v>3018</v>
      </c>
      <c r="H556" s="178"/>
      <c r="I556" s="178"/>
      <c r="J556" s="211">
        <v>3</v>
      </c>
      <c r="K556" s="211"/>
      <c r="L556" s="211"/>
      <c r="M556" s="540" t="s">
        <v>2588</v>
      </c>
      <c r="N556" s="178"/>
      <c r="O556" s="178"/>
      <c r="P556" s="178">
        <v>59</v>
      </c>
      <c r="Q556" s="179">
        <v>14</v>
      </c>
      <c r="R556" s="541">
        <v>19</v>
      </c>
      <c r="S556" s="639" t="s">
        <v>2589</v>
      </c>
      <c r="T556" s="178"/>
      <c r="U556" s="178"/>
      <c r="V556" s="179">
        <v>51</v>
      </c>
      <c r="W556" s="179">
        <v>15</v>
      </c>
      <c r="X556" s="541">
        <v>20</v>
      </c>
      <c r="Y556" s="105" t="s">
        <v>2862</v>
      </c>
      <c r="Z556" s="146"/>
      <c r="AA556" s="121"/>
      <c r="AB556" s="146" t="s">
        <v>2590</v>
      </c>
      <c r="AC556" s="146"/>
      <c r="AD556" s="146"/>
      <c r="AE556" s="146">
        <v>83</v>
      </c>
      <c r="AF556" s="146">
        <v>13</v>
      </c>
      <c r="AG556" s="146">
        <v>20</v>
      </c>
      <c r="AH556" s="146"/>
      <c r="AI556" s="146"/>
      <c r="AJ556" s="616"/>
      <c r="AK556" s="616" t="s">
        <v>3020</v>
      </c>
    </row>
    <row r="557" spans="1:37" ht="17.25" thickBot="1" x14ac:dyDescent="0.35">
      <c r="A557" s="416">
        <v>552</v>
      </c>
      <c r="B557" s="156">
        <v>1350</v>
      </c>
      <c r="C557" s="169" t="s">
        <v>2586</v>
      </c>
      <c r="D557" s="170">
        <v>2017</v>
      </c>
      <c r="E557" s="162" t="s">
        <v>1968</v>
      </c>
      <c r="F557" s="226" t="s">
        <v>3021</v>
      </c>
      <c r="G557" s="65" t="s">
        <v>1606</v>
      </c>
      <c r="H557" s="65" t="s">
        <v>2601</v>
      </c>
      <c r="I557" s="86"/>
      <c r="J557" s="87">
        <v>3</v>
      </c>
      <c r="K557" s="87"/>
      <c r="L557" s="87"/>
      <c r="M557" s="66" t="s">
        <v>2588</v>
      </c>
      <c r="N557" s="303">
        <f>O557*0.32</f>
        <v>6.08</v>
      </c>
      <c r="O557" s="65">
        <v>19</v>
      </c>
      <c r="P557" s="65"/>
      <c r="Q557" s="65"/>
      <c r="R557" s="67"/>
      <c r="S557" s="49" t="s">
        <v>2589</v>
      </c>
      <c r="T557" s="65">
        <f>U557*0.3</f>
        <v>6</v>
      </c>
      <c r="U557" s="65">
        <v>20</v>
      </c>
      <c r="V557" s="65"/>
      <c r="W557" s="311"/>
      <c r="X557" s="67"/>
      <c r="Y557" s="202"/>
      <c r="Z557" s="29"/>
      <c r="AA557" s="19"/>
      <c r="AB557" s="21" t="s">
        <v>2590</v>
      </c>
      <c r="AC557" s="534">
        <f>AD557*0.62</f>
        <v>12.4</v>
      </c>
      <c r="AD557" s="219">
        <v>20</v>
      </c>
      <c r="AE557" s="21"/>
      <c r="AF557" s="405"/>
      <c r="AG557" s="21"/>
      <c r="AH557" s="405"/>
      <c r="AI557" s="21"/>
      <c r="AJ557" s="4"/>
      <c r="AK557" s="4"/>
    </row>
    <row r="558" spans="1:37" x14ac:dyDescent="0.3">
      <c r="A558" s="416">
        <v>553</v>
      </c>
      <c r="B558" s="48">
        <v>3519</v>
      </c>
      <c r="C558" s="42" t="s">
        <v>2603</v>
      </c>
      <c r="D558" s="91">
        <v>2014</v>
      </c>
      <c r="E558" s="20">
        <v>7</v>
      </c>
      <c r="F558" s="22" t="s">
        <v>3022</v>
      </c>
      <c r="G558" s="22" t="s">
        <v>3023</v>
      </c>
      <c r="H558" s="22" t="s">
        <v>3024</v>
      </c>
      <c r="I558" s="171"/>
      <c r="J558" s="85">
        <v>1</v>
      </c>
      <c r="K558" s="85"/>
      <c r="L558" s="85"/>
      <c r="M558" s="123" t="s">
        <v>1513</v>
      </c>
      <c r="N558" s="22"/>
      <c r="O558" s="22"/>
      <c r="P558" s="22" t="s">
        <v>665</v>
      </c>
      <c r="Q558" s="22" t="s">
        <v>665</v>
      </c>
      <c r="R558" s="33">
        <v>29</v>
      </c>
      <c r="S558" s="39" t="s">
        <v>2606</v>
      </c>
      <c r="T558" s="22"/>
      <c r="U558" s="22"/>
      <c r="V558" s="22" t="s">
        <v>665</v>
      </c>
      <c r="W558" s="22" t="s">
        <v>665</v>
      </c>
      <c r="X558" s="33">
        <v>36</v>
      </c>
      <c r="Y558" s="39" t="s">
        <v>660</v>
      </c>
      <c r="Z558" s="22"/>
      <c r="AA558" s="6"/>
      <c r="AB558" s="6"/>
      <c r="AC558" s="6"/>
      <c r="AD558" s="6"/>
      <c r="AE558" s="6"/>
      <c r="AF558" s="6"/>
      <c r="AG558" s="6"/>
      <c r="AH558" s="6"/>
      <c r="AI558" s="6"/>
    </row>
    <row r="559" spans="1:37" x14ac:dyDescent="0.3">
      <c r="A559" s="416">
        <v>554</v>
      </c>
      <c r="B559" s="48">
        <v>3519</v>
      </c>
      <c r="C559" s="42" t="s">
        <v>2603</v>
      </c>
      <c r="D559" s="91">
        <v>2014</v>
      </c>
      <c r="E559" s="20">
        <v>7</v>
      </c>
      <c r="F559" s="22" t="s">
        <v>3022</v>
      </c>
      <c r="G559" s="22" t="s">
        <v>3023</v>
      </c>
      <c r="H559" s="22" t="s">
        <v>3025</v>
      </c>
      <c r="I559" s="171"/>
      <c r="J559" s="85">
        <v>1</v>
      </c>
      <c r="K559" s="85"/>
      <c r="L559" s="85"/>
      <c r="M559" s="123" t="s">
        <v>1513</v>
      </c>
      <c r="N559" s="22"/>
      <c r="O559" s="22"/>
      <c r="P559" s="22" t="s">
        <v>665</v>
      </c>
      <c r="Q559" s="22" t="s">
        <v>665</v>
      </c>
      <c r="R559" s="33">
        <v>29</v>
      </c>
      <c r="S559" s="39" t="s">
        <v>2606</v>
      </c>
      <c r="T559" s="22"/>
      <c r="U559" s="22"/>
      <c r="V559" s="22" t="s">
        <v>665</v>
      </c>
      <c r="W559" s="22" t="s">
        <v>665</v>
      </c>
      <c r="X559" s="33">
        <v>36</v>
      </c>
      <c r="Y559" s="39" t="s">
        <v>660</v>
      </c>
      <c r="Z559" s="21"/>
      <c r="AA559" s="6"/>
      <c r="AB559" s="6"/>
      <c r="AC559" s="6"/>
      <c r="AD559" s="6"/>
      <c r="AE559" s="6"/>
      <c r="AF559" s="6"/>
      <c r="AG559" s="6"/>
      <c r="AH559" s="6"/>
      <c r="AI559" s="6"/>
    </row>
    <row r="560" spans="1:37" x14ac:dyDescent="0.3">
      <c r="A560" s="416">
        <v>555</v>
      </c>
      <c r="B560" s="48">
        <v>3519</v>
      </c>
      <c r="C560" s="42" t="s">
        <v>2603</v>
      </c>
      <c r="D560" s="91">
        <v>2014</v>
      </c>
      <c r="E560" s="20">
        <v>7</v>
      </c>
      <c r="F560" s="22" t="s">
        <v>3022</v>
      </c>
      <c r="G560" s="22" t="s">
        <v>3023</v>
      </c>
      <c r="H560" s="22" t="s">
        <v>3026</v>
      </c>
      <c r="I560" s="171"/>
      <c r="J560" s="85">
        <v>1</v>
      </c>
      <c r="K560" s="85"/>
      <c r="L560" s="85"/>
      <c r="M560" s="123" t="s">
        <v>1513</v>
      </c>
      <c r="N560" s="22"/>
      <c r="O560" s="22"/>
      <c r="P560" s="22" t="s">
        <v>665</v>
      </c>
      <c r="Q560" s="22" t="s">
        <v>665</v>
      </c>
      <c r="R560" s="33">
        <v>29</v>
      </c>
      <c r="S560" s="39" t="s">
        <v>2606</v>
      </c>
      <c r="T560" s="22"/>
      <c r="U560" s="22"/>
      <c r="V560" s="22" t="s">
        <v>665</v>
      </c>
      <c r="W560" s="22" t="s">
        <v>665</v>
      </c>
      <c r="X560" s="33">
        <v>36</v>
      </c>
      <c r="Y560" s="39" t="s">
        <v>660</v>
      </c>
      <c r="Z560" s="21"/>
      <c r="AA560" s="6"/>
      <c r="AB560" s="6"/>
      <c r="AC560" s="6"/>
      <c r="AD560" s="6"/>
      <c r="AE560" s="6"/>
      <c r="AF560" s="6"/>
      <c r="AG560" s="6"/>
      <c r="AH560" s="6"/>
      <c r="AI560" s="6"/>
    </row>
    <row r="561" spans="1:37" ht="17.25" thickBot="1" x14ac:dyDescent="0.35">
      <c r="A561" s="416">
        <v>556</v>
      </c>
      <c r="B561" s="64">
        <v>3519</v>
      </c>
      <c r="C561" s="161" t="s">
        <v>2603</v>
      </c>
      <c r="D561" s="94">
        <v>2014</v>
      </c>
      <c r="E561" s="62">
        <v>7</v>
      </c>
      <c r="F561" s="65" t="s">
        <v>3022</v>
      </c>
      <c r="G561" s="65" t="s">
        <v>3023</v>
      </c>
      <c r="H561" s="65" t="s">
        <v>3027</v>
      </c>
      <c r="I561" s="536"/>
      <c r="J561" s="87">
        <v>1</v>
      </c>
      <c r="K561" s="87"/>
      <c r="L561" s="87"/>
      <c r="M561" s="159" t="s">
        <v>1513</v>
      </c>
      <c r="N561" s="65"/>
      <c r="O561" s="65"/>
      <c r="P561" s="65" t="s">
        <v>665</v>
      </c>
      <c r="Q561" s="65" t="s">
        <v>665</v>
      </c>
      <c r="R561" s="67">
        <v>29</v>
      </c>
      <c r="S561" s="49" t="s">
        <v>2606</v>
      </c>
      <c r="T561" s="65"/>
      <c r="U561" s="65"/>
      <c r="V561" s="65" t="s">
        <v>665</v>
      </c>
      <c r="W561" s="65" t="s">
        <v>665</v>
      </c>
      <c r="X561" s="67">
        <v>36</v>
      </c>
      <c r="Y561" s="49" t="s">
        <v>660</v>
      </c>
      <c r="Z561" s="29"/>
      <c r="AA561" s="6"/>
      <c r="AB561" s="6"/>
      <c r="AC561" s="6"/>
      <c r="AD561" s="6"/>
      <c r="AE561" s="6"/>
      <c r="AF561" s="6"/>
      <c r="AG561" s="6"/>
      <c r="AH561" s="6"/>
      <c r="AI561" s="6"/>
    </row>
    <row r="562" spans="1:37" s="120" customFormat="1" ht="17.25" thickBot="1" x14ac:dyDescent="0.35">
      <c r="A562" s="416">
        <v>557</v>
      </c>
      <c r="B562" s="48">
        <v>3519</v>
      </c>
      <c r="C562" s="42" t="s">
        <v>2603</v>
      </c>
      <c r="D562" s="91">
        <v>2014</v>
      </c>
      <c r="E562" s="20">
        <v>7</v>
      </c>
      <c r="F562" s="16" t="s">
        <v>3022</v>
      </c>
      <c r="G562" s="16" t="s">
        <v>3023</v>
      </c>
      <c r="H562" s="16" t="s">
        <v>3028</v>
      </c>
      <c r="I562" s="542"/>
      <c r="J562" s="31">
        <v>1</v>
      </c>
      <c r="K562" s="31"/>
      <c r="L562" s="31"/>
      <c r="M562" s="343" t="s">
        <v>1513</v>
      </c>
      <c r="N562" s="16"/>
      <c r="O562" s="16"/>
      <c r="P562" s="16" t="s">
        <v>665</v>
      </c>
      <c r="Q562" s="16" t="s">
        <v>665</v>
      </c>
      <c r="R562" s="18">
        <v>29</v>
      </c>
      <c r="S562" s="136" t="s">
        <v>2606</v>
      </c>
      <c r="T562" s="16"/>
      <c r="U562" s="16"/>
      <c r="V562" s="16" t="s">
        <v>665</v>
      </c>
      <c r="W562" s="16" t="s">
        <v>665</v>
      </c>
      <c r="X562" s="18">
        <v>36</v>
      </c>
      <c r="Y562" s="136" t="s">
        <v>660</v>
      </c>
      <c r="Z562" s="16"/>
      <c r="AA562" s="6"/>
      <c r="AB562" s="6"/>
      <c r="AC562" s="6"/>
      <c r="AD562" s="6"/>
      <c r="AE562" s="6"/>
      <c r="AF562" s="6"/>
      <c r="AG562" s="6"/>
      <c r="AH562" s="6"/>
      <c r="AI562" s="6"/>
      <c r="AJ562"/>
      <c r="AK562"/>
    </row>
    <row r="563" spans="1:37" s="122" customFormat="1" x14ac:dyDescent="0.3">
      <c r="A563" s="416">
        <v>558</v>
      </c>
      <c r="B563" s="48">
        <v>3519</v>
      </c>
      <c r="C563" s="42" t="s">
        <v>2603</v>
      </c>
      <c r="D563" s="91">
        <v>2014</v>
      </c>
      <c r="E563" s="20">
        <v>7</v>
      </c>
      <c r="F563" s="22" t="s">
        <v>3022</v>
      </c>
      <c r="G563" s="22" t="s">
        <v>3023</v>
      </c>
      <c r="H563" s="22" t="s">
        <v>3029</v>
      </c>
      <c r="I563" s="171"/>
      <c r="J563" s="85">
        <v>1</v>
      </c>
      <c r="K563" s="85"/>
      <c r="L563" s="85"/>
      <c r="M563" s="123" t="s">
        <v>1513</v>
      </c>
      <c r="N563" s="22"/>
      <c r="O563" s="22"/>
      <c r="P563" s="22" t="s">
        <v>665</v>
      </c>
      <c r="Q563" s="22" t="s">
        <v>665</v>
      </c>
      <c r="R563" s="33">
        <v>29</v>
      </c>
      <c r="S563" s="39" t="s">
        <v>2606</v>
      </c>
      <c r="T563" s="22"/>
      <c r="U563" s="22"/>
      <c r="V563" s="22" t="s">
        <v>665</v>
      </c>
      <c r="W563" s="22" t="s">
        <v>665</v>
      </c>
      <c r="X563" s="33">
        <v>36</v>
      </c>
      <c r="Y563" s="136" t="s">
        <v>660</v>
      </c>
      <c r="Z563" s="22"/>
      <c r="AA563" s="6"/>
      <c r="AB563" s="6"/>
      <c r="AC563" s="6"/>
      <c r="AD563" s="6"/>
      <c r="AE563" s="6"/>
      <c r="AF563" s="6"/>
      <c r="AG563" s="6"/>
      <c r="AH563" s="6"/>
      <c r="AI563" s="6"/>
      <c r="AJ563"/>
      <c r="AK563"/>
    </row>
    <row r="564" spans="1:37" x14ac:dyDescent="0.3">
      <c r="A564" s="416">
        <v>559</v>
      </c>
      <c r="B564" s="48">
        <v>3519</v>
      </c>
      <c r="C564" s="42" t="s">
        <v>2603</v>
      </c>
      <c r="D564" s="91">
        <v>2014</v>
      </c>
      <c r="E564" s="20">
        <v>7</v>
      </c>
      <c r="F564" s="290" t="s">
        <v>3030</v>
      </c>
      <c r="G564" s="22" t="s">
        <v>3023</v>
      </c>
      <c r="H564" s="22" t="s">
        <v>3024</v>
      </c>
      <c r="I564" s="171"/>
      <c r="J564" s="85">
        <v>1</v>
      </c>
      <c r="K564" s="85"/>
      <c r="L564" s="85"/>
      <c r="M564" s="123" t="s">
        <v>1513</v>
      </c>
      <c r="N564" s="22"/>
      <c r="O564" s="22"/>
      <c r="P564" s="22" t="s">
        <v>665</v>
      </c>
      <c r="Q564" s="22" t="s">
        <v>665</v>
      </c>
      <c r="R564" s="33">
        <v>29</v>
      </c>
      <c r="S564" s="39" t="s">
        <v>2606</v>
      </c>
      <c r="T564" s="22"/>
      <c r="U564" s="22"/>
      <c r="V564" s="22" t="s">
        <v>665</v>
      </c>
      <c r="W564" s="22" t="s">
        <v>665</v>
      </c>
      <c r="X564" s="33">
        <v>36</v>
      </c>
      <c r="Y564" s="39" t="s">
        <v>660</v>
      </c>
      <c r="Z564" s="22"/>
      <c r="AA564" s="6"/>
      <c r="AB564" s="6"/>
      <c r="AC564" s="6"/>
      <c r="AD564" s="6"/>
      <c r="AE564" s="6"/>
      <c r="AF564" s="6"/>
      <c r="AG564" s="6"/>
      <c r="AH564" s="6"/>
      <c r="AI564" s="6"/>
    </row>
    <row r="565" spans="1:37" x14ac:dyDescent="0.3">
      <c r="A565" s="416">
        <v>560</v>
      </c>
      <c r="B565" s="48">
        <v>3519</v>
      </c>
      <c r="C565" s="42" t="s">
        <v>2603</v>
      </c>
      <c r="D565" s="91">
        <v>2014</v>
      </c>
      <c r="E565" s="20">
        <v>7</v>
      </c>
      <c r="F565" s="290" t="s">
        <v>3030</v>
      </c>
      <c r="G565" s="22" t="s">
        <v>3023</v>
      </c>
      <c r="H565" s="22" t="s">
        <v>3025</v>
      </c>
      <c r="I565" s="171"/>
      <c r="J565" s="85">
        <v>1</v>
      </c>
      <c r="K565" s="85"/>
      <c r="L565" s="85"/>
      <c r="M565" s="123" t="s">
        <v>1513</v>
      </c>
      <c r="N565" s="22"/>
      <c r="O565" s="22"/>
      <c r="P565" s="22" t="s">
        <v>665</v>
      </c>
      <c r="Q565" s="22" t="s">
        <v>665</v>
      </c>
      <c r="R565" s="33">
        <v>29</v>
      </c>
      <c r="S565" s="39" t="s">
        <v>2606</v>
      </c>
      <c r="T565" s="22"/>
      <c r="U565" s="22"/>
      <c r="V565" s="22" t="s">
        <v>665</v>
      </c>
      <c r="W565" s="22" t="s">
        <v>665</v>
      </c>
      <c r="X565" s="33">
        <v>36</v>
      </c>
      <c r="Y565" s="39" t="s">
        <v>660</v>
      </c>
      <c r="Z565" s="22"/>
      <c r="AA565" s="6"/>
      <c r="AB565" s="6"/>
      <c r="AC565" s="6"/>
      <c r="AD565" s="6"/>
      <c r="AE565" s="6"/>
      <c r="AF565" s="6"/>
      <c r="AG565" s="6"/>
      <c r="AH565" s="6"/>
      <c r="AI565" s="6"/>
    </row>
    <row r="566" spans="1:37" x14ac:dyDescent="0.3">
      <c r="A566" s="416">
        <v>561</v>
      </c>
      <c r="B566" s="48">
        <v>3519</v>
      </c>
      <c r="C566" s="42" t="s">
        <v>2603</v>
      </c>
      <c r="D566" s="91">
        <v>2014</v>
      </c>
      <c r="E566" s="20">
        <v>7</v>
      </c>
      <c r="F566" s="290" t="s">
        <v>3030</v>
      </c>
      <c r="G566" s="22" t="s">
        <v>3023</v>
      </c>
      <c r="H566" s="22" t="s">
        <v>3026</v>
      </c>
      <c r="I566" s="171"/>
      <c r="J566" s="85">
        <v>1</v>
      </c>
      <c r="K566" s="85"/>
      <c r="L566" s="85"/>
      <c r="M566" s="123" t="s">
        <v>1513</v>
      </c>
      <c r="N566" s="22"/>
      <c r="O566" s="22"/>
      <c r="P566" s="22" t="s">
        <v>665</v>
      </c>
      <c r="Q566" s="22" t="s">
        <v>665</v>
      </c>
      <c r="R566" s="33">
        <v>29</v>
      </c>
      <c r="S566" s="39" t="s">
        <v>2606</v>
      </c>
      <c r="T566" s="22"/>
      <c r="U566" s="22"/>
      <c r="V566" s="22" t="s">
        <v>665</v>
      </c>
      <c r="W566" s="22" t="s">
        <v>665</v>
      </c>
      <c r="X566" s="33">
        <v>36</v>
      </c>
      <c r="Y566" s="39" t="s">
        <v>660</v>
      </c>
      <c r="Z566" s="21"/>
      <c r="AA566" s="6"/>
      <c r="AB566" s="6"/>
      <c r="AC566" s="6"/>
      <c r="AD566" s="6"/>
      <c r="AE566" s="6"/>
      <c r="AF566" s="6"/>
      <c r="AG566" s="6"/>
      <c r="AH566" s="6"/>
      <c r="AI566" s="6"/>
    </row>
    <row r="567" spans="1:37" x14ac:dyDescent="0.3">
      <c r="A567" s="416">
        <v>562</v>
      </c>
      <c r="B567" s="48">
        <v>3519</v>
      </c>
      <c r="C567" s="42" t="s">
        <v>2603</v>
      </c>
      <c r="D567" s="91">
        <v>2014</v>
      </c>
      <c r="E567" s="20">
        <v>7</v>
      </c>
      <c r="F567" s="290" t="s">
        <v>3030</v>
      </c>
      <c r="G567" s="22" t="s">
        <v>3023</v>
      </c>
      <c r="H567" s="22" t="s">
        <v>3027</v>
      </c>
      <c r="I567" s="171"/>
      <c r="J567" s="85">
        <v>1</v>
      </c>
      <c r="K567" s="85"/>
      <c r="L567" s="85"/>
      <c r="M567" s="123" t="s">
        <v>1513</v>
      </c>
      <c r="N567" s="22"/>
      <c r="O567" s="22"/>
      <c r="P567" s="22" t="s">
        <v>665</v>
      </c>
      <c r="Q567" s="22" t="s">
        <v>665</v>
      </c>
      <c r="R567" s="33">
        <v>29</v>
      </c>
      <c r="S567" s="39" t="s">
        <v>2606</v>
      </c>
      <c r="T567" s="22"/>
      <c r="U567" s="22"/>
      <c r="V567" s="22" t="s">
        <v>665</v>
      </c>
      <c r="W567" s="22" t="s">
        <v>665</v>
      </c>
      <c r="X567" s="33">
        <v>36</v>
      </c>
      <c r="Y567" s="39" t="s">
        <v>660</v>
      </c>
      <c r="Z567" s="21"/>
      <c r="AA567" s="6"/>
      <c r="AB567" s="6"/>
      <c r="AC567" s="6"/>
      <c r="AD567" s="6"/>
      <c r="AE567" s="6"/>
      <c r="AF567" s="6"/>
      <c r="AG567" s="6"/>
      <c r="AH567" s="6"/>
      <c r="AI567" s="6"/>
    </row>
    <row r="568" spans="1:37" x14ac:dyDescent="0.3">
      <c r="A568" s="416">
        <v>563</v>
      </c>
      <c r="B568" s="48">
        <v>3519</v>
      </c>
      <c r="C568" s="42" t="s">
        <v>2603</v>
      </c>
      <c r="D568" s="91">
        <v>2014</v>
      </c>
      <c r="E568" s="20">
        <v>7</v>
      </c>
      <c r="F568" s="290" t="s">
        <v>3030</v>
      </c>
      <c r="G568" s="22" t="s">
        <v>3023</v>
      </c>
      <c r="H568" s="22" t="s">
        <v>3028</v>
      </c>
      <c r="I568" s="171"/>
      <c r="J568" s="85">
        <v>1</v>
      </c>
      <c r="K568" s="85"/>
      <c r="L568" s="85"/>
      <c r="M568" s="123" t="s">
        <v>1513</v>
      </c>
      <c r="N568" s="22"/>
      <c r="O568" s="22"/>
      <c r="P568" s="22" t="s">
        <v>665</v>
      </c>
      <c r="Q568" s="22" t="s">
        <v>665</v>
      </c>
      <c r="R568" s="33">
        <v>29</v>
      </c>
      <c r="S568" s="39" t="s">
        <v>2606</v>
      </c>
      <c r="T568" s="22"/>
      <c r="U568" s="22"/>
      <c r="V568" s="22" t="s">
        <v>665</v>
      </c>
      <c r="W568" s="22" t="s">
        <v>665</v>
      </c>
      <c r="X568" s="33">
        <v>36</v>
      </c>
      <c r="Y568" s="39" t="s">
        <v>660</v>
      </c>
      <c r="Z568" s="21"/>
      <c r="AA568" s="6"/>
      <c r="AB568" s="6"/>
      <c r="AC568" s="6"/>
      <c r="AD568" s="6"/>
      <c r="AE568" s="6"/>
      <c r="AF568" s="6"/>
      <c r="AG568" s="6"/>
      <c r="AH568" s="6"/>
      <c r="AI568" s="6"/>
    </row>
    <row r="569" spans="1:37" x14ac:dyDescent="0.3">
      <c r="A569" s="416">
        <v>564</v>
      </c>
      <c r="B569" s="48">
        <v>3519</v>
      </c>
      <c r="C569" s="42" t="s">
        <v>2603</v>
      </c>
      <c r="D569" s="91">
        <v>2014</v>
      </c>
      <c r="E569" s="20">
        <v>7</v>
      </c>
      <c r="F569" s="290" t="s">
        <v>3030</v>
      </c>
      <c r="G569" s="22" t="s">
        <v>3023</v>
      </c>
      <c r="H569" s="22" t="s">
        <v>3029</v>
      </c>
      <c r="I569" s="171"/>
      <c r="J569" s="85">
        <v>1</v>
      </c>
      <c r="K569" s="85"/>
      <c r="L569" s="85"/>
      <c r="M569" s="123" t="s">
        <v>1513</v>
      </c>
      <c r="N569" s="22"/>
      <c r="O569" s="22"/>
      <c r="P569" s="22" t="s">
        <v>665</v>
      </c>
      <c r="Q569" s="22" t="s">
        <v>665</v>
      </c>
      <c r="R569" s="33">
        <v>29</v>
      </c>
      <c r="S569" s="39" t="s">
        <v>2606</v>
      </c>
      <c r="T569" s="22"/>
      <c r="U569" s="22"/>
      <c r="V569" s="22" t="s">
        <v>665</v>
      </c>
      <c r="W569" s="22" t="s">
        <v>665</v>
      </c>
      <c r="X569" s="33">
        <v>36</v>
      </c>
      <c r="Y569" s="39" t="s">
        <v>660</v>
      </c>
      <c r="Z569" s="21"/>
      <c r="AA569" s="6"/>
      <c r="AB569" s="6"/>
      <c r="AC569" s="6"/>
      <c r="AD569" s="6"/>
      <c r="AE569" s="6"/>
      <c r="AF569" s="6"/>
      <c r="AG569" s="6"/>
      <c r="AH569" s="6"/>
      <c r="AI569" s="6"/>
    </row>
    <row r="570" spans="1:37" x14ac:dyDescent="0.3">
      <c r="A570" s="416">
        <v>565</v>
      </c>
      <c r="B570" s="48">
        <v>3519</v>
      </c>
      <c r="C570" s="42" t="s">
        <v>2603</v>
      </c>
      <c r="D570" s="91">
        <v>2014</v>
      </c>
      <c r="E570" s="20">
        <v>7</v>
      </c>
      <c r="F570" s="22" t="s">
        <v>2873</v>
      </c>
      <c r="G570" s="22" t="s">
        <v>2437</v>
      </c>
      <c r="H570" s="22"/>
      <c r="I570" s="171"/>
      <c r="J570" s="85">
        <v>5</v>
      </c>
      <c r="K570" s="85"/>
      <c r="L570" s="85"/>
      <c r="M570" s="123" t="s">
        <v>1513</v>
      </c>
      <c r="N570" s="22"/>
      <c r="O570" s="22"/>
      <c r="P570" s="22" t="s">
        <v>1013</v>
      </c>
      <c r="Q570" s="22" t="s">
        <v>1014</v>
      </c>
      <c r="R570" s="33">
        <v>29</v>
      </c>
      <c r="S570" s="39" t="s">
        <v>2606</v>
      </c>
      <c r="T570" s="22"/>
      <c r="U570" s="22"/>
      <c r="V570" s="22" t="s">
        <v>1013</v>
      </c>
      <c r="W570" s="22" t="s">
        <v>1014</v>
      </c>
      <c r="X570" s="33">
        <v>36</v>
      </c>
      <c r="Y570" s="39">
        <v>0.9</v>
      </c>
      <c r="Z570" s="21"/>
      <c r="AA570" s="6"/>
      <c r="AB570" s="6"/>
      <c r="AC570" s="6"/>
      <c r="AD570" s="6"/>
      <c r="AE570" s="6"/>
      <c r="AF570" s="6"/>
      <c r="AG570" s="6"/>
      <c r="AH570" s="6"/>
      <c r="AI570" s="6"/>
    </row>
    <row r="571" spans="1:37" x14ac:dyDescent="0.3">
      <c r="A571" s="416">
        <v>566</v>
      </c>
      <c r="B571" s="48">
        <v>3519</v>
      </c>
      <c r="C571" s="42" t="s">
        <v>2603</v>
      </c>
      <c r="D571" s="91">
        <v>2014</v>
      </c>
      <c r="E571" s="20">
        <v>7</v>
      </c>
      <c r="F571" s="22" t="s">
        <v>3031</v>
      </c>
      <c r="G571" s="22" t="s">
        <v>3032</v>
      </c>
      <c r="H571" s="22" t="s">
        <v>3033</v>
      </c>
      <c r="I571" s="171"/>
      <c r="J571" s="85">
        <v>1</v>
      </c>
      <c r="K571" s="85"/>
      <c r="L571" s="85">
        <v>0</v>
      </c>
      <c r="M571" s="123" t="s">
        <v>1513</v>
      </c>
      <c r="N571" s="22">
        <v>4</v>
      </c>
      <c r="O571" s="22">
        <v>19</v>
      </c>
      <c r="P571" s="22"/>
      <c r="Q571" s="22"/>
      <c r="R571" s="33"/>
      <c r="S571" s="39" t="s">
        <v>2606</v>
      </c>
      <c r="T571" s="22">
        <v>8</v>
      </c>
      <c r="U571" s="22">
        <v>27</v>
      </c>
      <c r="V571" s="22"/>
      <c r="W571" s="22"/>
      <c r="X571" s="33"/>
      <c r="Y571" s="39">
        <v>0.73</v>
      </c>
      <c r="Z571" s="22"/>
      <c r="AA571" s="6"/>
      <c r="AB571" s="6"/>
      <c r="AC571" s="6"/>
      <c r="AD571" s="6"/>
      <c r="AE571" s="6"/>
      <c r="AF571" s="6"/>
      <c r="AG571" s="6"/>
      <c r="AH571" s="6"/>
      <c r="AI571" s="6"/>
    </row>
    <row r="572" spans="1:37" x14ac:dyDescent="0.3">
      <c r="A572" s="416">
        <v>567</v>
      </c>
      <c r="B572" s="48">
        <v>3519</v>
      </c>
      <c r="C572" s="42" t="s">
        <v>2603</v>
      </c>
      <c r="D572" s="91">
        <v>2014</v>
      </c>
      <c r="E572" s="20">
        <v>7</v>
      </c>
      <c r="F572" s="22" t="s">
        <v>3034</v>
      </c>
      <c r="G572" s="22"/>
      <c r="H572" s="22" t="s">
        <v>3033</v>
      </c>
      <c r="I572" s="171"/>
      <c r="J572" s="85">
        <v>1</v>
      </c>
      <c r="K572" s="85"/>
      <c r="L572" s="85">
        <v>0</v>
      </c>
      <c r="M572" s="123" t="s">
        <v>1513</v>
      </c>
      <c r="N572" s="22">
        <v>4</v>
      </c>
      <c r="O572" s="22">
        <v>19</v>
      </c>
      <c r="P572" s="22"/>
      <c r="Q572" s="22"/>
      <c r="R572" s="33"/>
      <c r="S572" s="39" t="s">
        <v>2606</v>
      </c>
      <c r="T572" s="22">
        <v>2</v>
      </c>
      <c r="U572" s="22">
        <v>27</v>
      </c>
      <c r="V572" s="22"/>
      <c r="W572" s="22"/>
      <c r="X572" s="33"/>
      <c r="Y572" s="39">
        <v>0.21</v>
      </c>
      <c r="Z572" s="22"/>
      <c r="AA572" s="6"/>
      <c r="AB572" s="6"/>
      <c r="AC572" s="6"/>
      <c r="AD572" s="6"/>
      <c r="AE572" s="6"/>
      <c r="AF572" s="6"/>
      <c r="AG572" s="6"/>
      <c r="AH572" s="6"/>
      <c r="AI572" s="6"/>
    </row>
    <row r="573" spans="1:37" x14ac:dyDescent="0.3">
      <c r="A573" s="416">
        <v>568</v>
      </c>
      <c r="B573" s="48">
        <v>3519</v>
      </c>
      <c r="C573" s="42" t="s">
        <v>2603</v>
      </c>
      <c r="D573" s="91">
        <v>2014</v>
      </c>
      <c r="E573" s="20">
        <v>7</v>
      </c>
      <c r="F573" s="22" t="s">
        <v>2968</v>
      </c>
      <c r="G573" s="22"/>
      <c r="H573" s="22" t="s">
        <v>822</v>
      </c>
      <c r="I573" s="171"/>
      <c r="J573" s="85">
        <v>3</v>
      </c>
      <c r="K573" s="85"/>
      <c r="L573" s="85"/>
      <c r="M573" s="123" t="s">
        <v>1513</v>
      </c>
      <c r="N573" s="22">
        <v>24</v>
      </c>
      <c r="O573" s="22">
        <v>29</v>
      </c>
      <c r="P573" s="22"/>
      <c r="Q573" s="22"/>
      <c r="R573" s="33"/>
      <c r="S573" s="39" t="s">
        <v>2606</v>
      </c>
      <c r="T573" s="22">
        <v>33</v>
      </c>
      <c r="U573" s="22">
        <v>36</v>
      </c>
      <c r="V573" s="22"/>
      <c r="W573" s="22"/>
      <c r="X573" s="33"/>
      <c r="Y573" s="39" t="s">
        <v>2609</v>
      </c>
      <c r="Z573" s="22" t="s">
        <v>660</v>
      </c>
      <c r="AA573" s="6"/>
      <c r="AB573" s="6"/>
      <c r="AC573" s="6"/>
      <c r="AD573" s="6"/>
      <c r="AE573" s="6"/>
      <c r="AF573" s="6"/>
      <c r="AG573" s="6"/>
      <c r="AH573" s="6"/>
      <c r="AI573" s="6"/>
    </row>
    <row r="574" spans="1:37" x14ac:dyDescent="0.3">
      <c r="A574" s="416">
        <v>569</v>
      </c>
      <c r="B574" s="48">
        <v>3519</v>
      </c>
      <c r="C574" s="42" t="s">
        <v>2603</v>
      </c>
      <c r="D574" s="91">
        <v>2014</v>
      </c>
      <c r="E574" s="20">
        <v>7</v>
      </c>
      <c r="F574" s="22" t="s">
        <v>3035</v>
      </c>
      <c r="G574" s="22"/>
      <c r="H574" s="22" t="s">
        <v>822</v>
      </c>
      <c r="I574" s="171"/>
      <c r="J574" s="85">
        <v>3</v>
      </c>
      <c r="K574" s="85"/>
      <c r="L574" s="85"/>
      <c r="M574" s="123" t="s">
        <v>1513</v>
      </c>
      <c r="N574" s="22">
        <v>8</v>
      </c>
      <c r="O574" s="22">
        <v>29</v>
      </c>
      <c r="P574" s="22"/>
      <c r="Q574" s="22"/>
      <c r="R574" s="33"/>
      <c r="S574" s="39" t="s">
        <v>2606</v>
      </c>
      <c r="T574" s="22">
        <v>12</v>
      </c>
      <c r="U574" s="22">
        <v>36</v>
      </c>
      <c r="V574" s="22"/>
      <c r="W574" s="22"/>
      <c r="X574" s="33"/>
      <c r="Y574" s="39" t="s">
        <v>2609</v>
      </c>
      <c r="Z574" s="22" t="s">
        <v>660</v>
      </c>
      <c r="AA574" s="6"/>
      <c r="AB574" s="6"/>
      <c r="AC574" s="6"/>
      <c r="AD574" s="6"/>
      <c r="AE574" s="6"/>
      <c r="AF574" s="6"/>
      <c r="AG574" s="6"/>
      <c r="AH574" s="6"/>
      <c r="AI574" s="6"/>
    </row>
    <row r="575" spans="1:37" x14ac:dyDescent="0.3">
      <c r="A575" s="416">
        <v>570</v>
      </c>
      <c r="B575" s="48">
        <v>3519</v>
      </c>
      <c r="C575" s="42" t="s">
        <v>2603</v>
      </c>
      <c r="D575" s="91">
        <v>2014</v>
      </c>
      <c r="E575" s="20">
        <v>7</v>
      </c>
      <c r="F575" s="22" t="s">
        <v>3036</v>
      </c>
      <c r="G575" s="22"/>
      <c r="H575" s="22"/>
      <c r="I575" s="171"/>
      <c r="J575" s="85">
        <v>2</v>
      </c>
      <c r="K575" s="85">
        <v>1</v>
      </c>
      <c r="L575" s="85"/>
      <c r="M575" s="123" t="s">
        <v>1513</v>
      </c>
      <c r="N575" s="22"/>
      <c r="O575" s="22"/>
      <c r="P575" s="22" t="s">
        <v>966</v>
      </c>
      <c r="Q575" s="89" t="s">
        <v>3037</v>
      </c>
      <c r="R575" s="33">
        <v>29</v>
      </c>
      <c r="S575" s="39" t="s">
        <v>2606</v>
      </c>
      <c r="T575" s="22"/>
      <c r="U575" s="22"/>
      <c r="V575" s="22" t="s">
        <v>750</v>
      </c>
      <c r="W575" s="22" t="s">
        <v>3038</v>
      </c>
      <c r="X575" s="33">
        <v>36</v>
      </c>
      <c r="Y575" s="39">
        <v>0.09</v>
      </c>
      <c r="Z575" s="22"/>
      <c r="AA575" s="6"/>
      <c r="AB575" s="6"/>
      <c r="AC575" s="6"/>
      <c r="AD575" s="6"/>
      <c r="AE575" s="6"/>
      <c r="AF575" s="6"/>
      <c r="AG575" s="6"/>
      <c r="AH575" s="6"/>
      <c r="AI575" s="6"/>
    </row>
    <row r="576" spans="1:37" x14ac:dyDescent="0.3">
      <c r="A576" s="416">
        <v>571</v>
      </c>
      <c r="B576" s="48">
        <v>3519</v>
      </c>
      <c r="C576" s="42" t="s">
        <v>2603</v>
      </c>
      <c r="D576" s="91">
        <v>2014</v>
      </c>
      <c r="E576" s="20">
        <v>7</v>
      </c>
      <c r="F576" s="22" t="s">
        <v>3039</v>
      </c>
      <c r="G576" s="22" t="s">
        <v>1606</v>
      </c>
      <c r="H576" s="22" t="s">
        <v>3040</v>
      </c>
      <c r="I576" s="171"/>
      <c r="J576" s="85">
        <v>2</v>
      </c>
      <c r="K576" s="85">
        <v>2</v>
      </c>
      <c r="L576" s="85"/>
      <c r="M576" s="123" t="s">
        <v>1513</v>
      </c>
      <c r="N576" s="22">
        <v>16</v>
      </c>
      <c r="O576" s="22">
        <v>29</v>
      </c>
      <c r="P576" s="22"/>
      <c r="Q576" s="89"/>
      <c r="R576" s="33"/>
      <c r="S576" s="39" t="s">
        <v>2606</v>
      </c>
      <c r="T576" s="22">
        <v>17</v>
      </c>
      <c r="U576" s="22">
        <v>36</v>
      </c>
      <c r="V576" s="22"/>
      <c r="W576" s="22"/>
      <c r="X576" s="33"/>
      <c r="Y576" s="39">
        <v>0.7</v>
      </c>
      <c r="Z576" s="21"/>
      <c r="AA576" s="6"/>
      <c r="AB576" s="6"/>
      <c r="AC576" s="6"/>
      <c r="AD576" s="6"/>
      <c r="AE576" s="6"/>
      <c r="AF576" s="6"/>
      <c r="AG576" s="6"/>
      <c r="AH576" s="6"/>
      <c r="AI576" s="6"/>
    </row>
    <row r="577" spans="1:35" x14ac:dyDescent="0.3">
      <c r="A577" s="416">
        <v>572</v>
      </c>
      <c r="B577" s="48">
        <v>3519</v>
      </c>
      <c r="C577" s="42" t="s">
        <v>2603</v>
      </c>
      <c r="D577" s="91">
        <v>2014</v>
      </c>
      <c r="E577" s="20">
        <v>7</v>
      </c>
      <c r="F577" s="290" t="s">
        <v>3041</v>
      </c>
      <c r="G577" s="22"/>
      <c r="H577" s="22"/>
      <c r="I577" s="171"/>
      <c r="J577" s="85">
        <v>4</v>
      </c>
      <c r="K577" s="85"/>
      <c r="L577" s="85"/>
      <c r="M577" s="123" t="s">
        <v>1513</v>
      </c>
      <c r="N577" s="22">
        <v>27</v>
      </c>
      <c r="O577" s="22">
        <v>29</v>
      </c>
      <c r="P577" s="22"/>
      <c r="Q577" s="89"/>
      <c r="R577" s="33"/>
      <c r="S577" s="39" t="s">
        <v>2606</v>
      </c>
      <c r="T577" s="22">
        <v>35</v>
      </c>
      <c r="U577" s="22">
        <v>36</v>
      </c>
      <c r="V577" s="22"/>
      <c r="W577" s="22"/>
      <c r="X577" s="33"/>
      <c r="Y577" s="39" t="s">
        <v>2609</v>
      </c>
      <c r="Z577" s="21" t="s">
        <v>660</v>
      </c>
      <c r="AA577" s="6"/>
      <c r="AB577" s="6"/>
      <c r="AC577" s="6"/>
      <c r="AD577" s="6"/>
      <c r="AE577" s="6"/>
      <c r="AF577" s="6"/>
      <c r="AG577" s="6"/>
      <c r="AH577" s="6"/>
      <c r="AI577" s="6"/>
    </row>
    <row r="578" spans="1:35" x14ac:dyDescent="0.3">
      <c r="A578" s="416">
        <v>573</v>
      </c>
      <c r="B578" s="55">
        <v>3519</v>
      </c>
      <c r="C578" s="164" t="s">
        <v>2603</v>
      </c>
      <c r="D578" s="165">
        <v>2014</v>
      </c>
      <c r="E578" s="43">
        <v>7</v>
      </c>
      <c r="F578" s="290" t="s">
        <v>3042</v>
      </c>
      <c r="G578" s="44"/>
      <c r="H578" s="44"/>
      <c r="I578" s="210"/>
      <c r="J578" s="469">
        <v>4</v>
      </c>
      <c r="K578" s="469"/>
      <c r="L578" s="469"/>
      <c r="M578" s="339" t="s">
        <v>1513</v>
      </c>
      <c r="N578" s="44">
        <v>1</v>
      </c>
      <c r="O578" s="44">
        <v>28</v>
      </c>
      <c r="P578" s="44"/>
      <c r="Q578" s="118"/>
      <c r="R578" s="70"/>
      <c r="S578" s="46" t="s">
        <v>2606</v>
      </c>
      <c r="T578" s="44">
        <v>1</v>
      </c>
      <c r="U578" s="44">
        <v>36</v>
      </c>
      <c r="V578" s="44"/>
      <c r="W578" s="44"/>
      <c r="X578" s="70"/>
      <c r="Y578" s="124" t="s">
        <v>660</v>
      </c>
      <c r="Z578" s="137"/>
      <c r="AA578" s="6"/>
      <c r="AB578" s="6"/>
      <c r="AC578" s="6"/>
      <c r="AD578" s="6"/>
      <c r="AE578" s="6"/>
      <c r="AF578" s="6"/>
      <c r="AG578" s="6"/>
      <c r="AH578" s="6"/>
      <c r="AI578" s="6"/>
    </row>
    <row r="579" spans="1:35" x14ac:dyDescent="0.3">
      <c r="A579" s="416">
        <v>574</v>
      </c>
      <c r="B579" s="417">
        <v>3021</v>
      </c>
      <c r="C579" s="83" t="s">
        <v>2277</v>
      </c>
      <c r="D579" s="83">
        <v>2001</v>
      </c>
      <c r="E579" s="41">
        <v>3</v>
      </c>
      <c r="F579" s="21" t="s">
        <v>901</v>
      </c>
      <c r="G579" s="21" t="s">
        <v>3043</v>
      </c>
      <c r="H579" s="21" t="s">
        <v>3044</v>
      </c>
      <c r="I579" s="47" t="s">
        <v>3045</v>
      </c>
      <c r="J579" s="54">
        <v>1</v>
      </c>
      <c r="K579" s="32"/>
      <c r="L579" s="32"/>
      <c r="M579" s="34" t="s">
        <v>2542</v>
      </c>
      <c r="N579" s="21"/>
      <c r="O579" s="21"/>
      <c r="P579" s="21" t="s">
        <v>3046</v>
      </c>
      <c r="Q579" s="21" t="s">
        <v>3047</v>
      </c>
      <c r="R579" s="24">
        <v>35</v>
      </c>
      <c r="S579" s="26" t="s">
        <v>2543</v>
      </c>
      <c r="T579" s="21"/>
      <c r="U579" s="21"/>
      <c r="V579" s="21" t="s">
        <v>3048</v>
      </c>
      <c r="W579" s="21" t="s">
        <v>3047</v>
      </c>
      <c r="X579" s="24">
        <v>35</v>
      </c>
      <c r="Y579" s="26">
        <v>0.13</v>
      </c>
      <c r="Z579" s="21" t="s">
        <v>1192</v>
      </c>
    </row>
    <row r="580" spans="1:35" x14ac:dyDescent="0.3">
      <c r="A580" s="416">
        <v>575</v>
      </c>
      <c r="B580" s="417">
        <v>3021</v>
      </c>
      <c r="C580" s="83" t="s">
        <v>2540</v>
      </c>
      <c r="D580" s="83">
        <v>2001</v>
      </c>
      <c r="E580" s="41">
        <v>3</v>
      </c>
      <c r="F580" s="21" t="s">
        <v>901</v>
      </c>
      <c r="G580" s="21" t="s">
        <v>3043</v>
      </c>
      <c r="H580" s="21" t="s">
        <v>997</v>
      </c>
      <c r="I580" s="47" t="s">
        <v>3045</v>
      </c>
      <c r="J580" s="54">
        <v>1</v>
      </c>
      <c r="K580" s="32"/>
      <c r="L580" s="32"/>
      <c r="M580" s="34" t="s">
        <v>2542</v>
      </c>
      <c r="N580" s="21"/>
      <c r="O580" s="21"/>
      <c r="P580" s="21" t="s">
        <v>1047</v>
      </c>
      <c r="Q580" s="21" t="s">
        <v>3049</v>
      </c>
      <c r="R580" s="24">
        <v>35</v>
      </c>
      <c r="S580" s="26" t="s">
        <v>2543</v>
      </c>
      <c r="T580" s="21"/>
      <c r="U580" s="21"/>
      <c r="V580" s="21" t="s">
        <v>3050</v>
      </c>
      <c r="W580" s="21" t="s">
        <v>3049</v>
      </c>
      <c r="X580" s="24">
        <v>35</v>
      </c>
      <c r="Y580" s="26">
        <v>0.03</v>
      </c>
      <c r="Z580" s="21" t="s">
        <v>2508</v>
      </c>
    </row>
    <row r="581" spans="1:35" x14ac:dyDescent="0.3">
      <c r="A581" s="416">
        <v>576</v>
      </c>
      <c r="B581" s="417">
        <v>3021</v>
      </c>
      <c r="C581" s="83" t="s">
        <v>2540</v>
      </c>
      <c r="D581" s="83">
        <v>2001</v>
      </c>
      <c r="E581" s="41">
        <v>3</v>
      </c>
      <c r="F581" s="21" t="s">
        <v>901</v>
      </c>
      <c r="G581" s="21" t="s">
        <v>3043</v>
      </c>
      <c r="H581" s="21" t="s">
        <v>822</v>
      </c>
      <c r="I581" s="47" t="s">
        <v>3045</v>
      </c>
      <c r="J581" s="54">
        <v>1</v>
      </c>
      <c r="K581" s="32"/>
      <c r="L581" s="32"/>
      <c r="M581" s="34" t="s">
        <v>2542</v>
      </c>
      <c r="N581" s="21"/>
      <c r="O581" s="21"/>
      <c r="P581" s="21" t="s">
        <v>3050</v>
      </c>
      <c r="Q581" s="21" t="s">
        <v>3051</v>
      </c>
      <c r="R581" s="24">
        <v>35</v>
      </c>
      <c r="S581" s="26" t="s">
        <v>2543</v>
      </c>
      <c r="T581" s="21"/>
      <c r="U581" s="21"/>
      <c r="V581" s="21" t="s">
        <v>3050</v>
      </c>
      <c r="W581" s="21" t="s">
        <v>3049</v>
      </c>
      <c r="X581" s="24">
        <v>35</v>
      </c>
      <c r="Y581" s="26">
        <v>0.7</v>
      </c>
      <c r="Z581" s="21" t="s">
        <v>1192</v>
      </c>
    </row>
    <row r="582" spans="1:35" ht="17.25" thickBot="1" x14ac:dyDescent="0.35">
      <c r="A582" s="416">
        <v>577</v>
      </c>
      <c r="B582" s="418">
        <v>3021</v>
      </c>
      <c r="C582" s="88" t="s">
        <v>2540</v>
      </c>
      <c r="D582" s="88">
        <v>2001</v>
      </c>
      <c r="E582" s="52">
        <v>3</v>
      </c>
      <c r="F582" s="29" t="s">
        <v>901</v>
      </c>
      <c r="G582" s="29" t="s">
        <v>3043</v>
      </c>
      <c r="H582" s="29" t="s">
        <v>710</v>
      </c>
      <c r="I582" s="53" t="s">
        <v>3045</v>
      </c>
      <c r="J582" s="145">
        <v>1</v>
      </c>
      <c r="K582" s="35"/>
      <c r="L582" s="35"/>
      <c r="M582" s="36" t="s">
        <v>2542</v>
      </c>
      <c r="N582" s="29"/>
      <c r="O582" s="29"/>
      <c r="P582" s="29" t="s">
        <v>3050</v>
      </c>
      <c r="Q582" s="29" t="s">
        <v>3052</v>
      </c>
      <c r="R582" s="30">
        <v>35</v>
      </c>
      <c r="S582" s="37" t="s">
        <v>2543</v>
      </c>
      <c r="T582" s="29"/>
      <c r="U582" s="29"/>
      <c r="V582" s="29" t="s">
        <v>3050</v>
      </c>
      <c r="W582" s="29" t="s">
        <v>3049</v>
      </c>
      <c r="X582" s="30">
        <v>35</v>
      </c>
      <c r="Y582" s="37">
        <v>0.61</v>
      </c>
      <c r="Z582" s="29" t="s">
        <v>1192</v>
      </c>
    </row>
    <row r="583" spans="1:35" x14ac:dyDescent="0.3">
      <c r="A583" s="416">
        <v>578</v>
      </c>
      <c r="B583" s="48">
        <v>3021</v>
      </c>
      <c r="C583" s="90" t="s">
        <v>2540</v>
      </c>
      <c r="D583" s="90">
        <v>2001</v>
      </c>
      <c r="E583" s="20">
        <v>3</v>
      </c>
      <c r="F583" s="544" t="s">
        <v>2492</v>
      </c>
      <c r="G583" s="22" t="s">
        <v>3043</v>
      </c>
      <c r="H583" s="22" t="s">
        <v>3044</v>
      </c>
      <c r="I583" s="25" t="s">
        <v>3045</v>
      </c>
      <c r="J583" s="85">
        <v>1</v>
      </c>
      <c r="K583" s="85"/>
      <c r="L583" s="85"/>
      <c r="M583" s="23" t="s">
        <v>2542</v>
      </c>
      <c r="N583" s="22"/>
      <c r="O583" s="22"/>
      <c r="P583" s="22" t="s">
        <v>3053</v>
      </c>
      <c r="Q583" s="22" t="s">
        <v>3054</v>
      </c>
      <c r="R583" s="33">
        <v>35</v>
      </c>
      <c r="S583" s="39" t="s">
        <v>2543</v>
      </c>
      <c r="T583" s="22"/>
      <c r="U583" s="22"/>
      <c r="V583" s="22" t="s">
        <v>3046</v>
      </c>
      <c r="W583" s="22" t="s">
        <v>3054</v>
      </c>
      <c r="X583" s="33">
        <v>35</v>
      </c>
      <c r="Y583" s="39">
        <v>0.06</v>
      </c>
      <c r="Z583" s="22" t="s">
        <v>1192</v>
      </c>
    </row>
    <row r="584" spans="1:35" x14ac:dyDescent="0.3">
      <c r="A584" s="416">
        <v>579</v>
      </c>
      <c r="B584" s="48">
        <v>3021</v>
      </c>
      <c r="C584" s="90" t="s">
        <v>2540</v>
      </c>
      <c r="D584" s="90">
        <v>2001</v>
      </c>
      <c r="E584" s="20">
        <v>3</v>
      </c>
      <c r="F584" s="544" t="s">
        <v>2492</v>
      </c>
      <c r="G584" s="22" t="s">
        <v>3043</v>
      </c>
      <c r="H584" s="22" t="s">
        <v>997</v>
      </c>
      <c r="I584" s="25" t="s">
        <v>3045</v>
      </c>
      <c r="J584" s="85">
        <v>1</v>
      </c>
      <c r="K584" s="85"/>
      <c r="L584" s="85"/>
      <c r="M584" s="23" t="s">
        <v>2542</v>
      </c>
      <c r="N584" s="22"/>
      <c r="O584" s="22"/>
      <c r="P584" s="22" t="s">
        <v>3046</v>
      </c>
      <c r="Q584" s="22" t="s">
        <v>3055</v>
      </c>
      <c r="R584" s="33">
        <v>35</v>
      </c>
      <c r="S584" s="39" t="s">
        <v>2543</v>
      </c>
      <c r="T584" s="22"/>
      <c r="U584" s="22"/>
      <c r="V584" s="22" t="s">
        <v>3046</v>
      </c>
      <c r="W584" s="22" t="s">
        <v>3056</v>
      </c>
      <c r="X584" s="33">
        <v>35</v>
      </c>
      <c r="Y584" s="39">
        <v>0.17</v>
      </c>
      <c r="Z584" s="21" t="s">
        <v>1192</v>
      </c>
    </row>
    <row r="585" spans="1:35" x14ac:dyDescent="0.3">
      <c r="A585" s="416">
        <v>580</v>
      </c>
      <c r="B585" s="48">
        <v>3021</v>
      </c>
      <c r="C585" s="90" t="s">
        <v>2540</v>
      </c>
      <c r="D585" s="90">
        <v>2001</v>
      </c>
      <c r="E585" s="20">
        <v>3</v>
      </c>
      <c r="F585" s="544" t="s">
        <v>2492</v>
      </c>
      <c r="G585" s="22" t="s">
        <v>3043</v>
      </c>
      <c r="H585" s="22" t="s">
        <v>822</v>
      </c>
      <c r="I585" s="25" t="s">
        <v>3045</v>
      </c>
      <c r="J585" s="85">
        <v>1</v>
      </c>
      <c r="K585" s="85"/>
      <c r="L585" s="85"/>
      <c r="M585" s="23" t="s">
        <v>2542</v>
      </c>
      <c r="N585" s="22"/>
      <c r="O585" s="22"/>
      <c r="P585" s="22" t="s">
        <v>1047</v>
      </c>
      <c r="Q585" s="22" t="s">
        <v>3057</v>
      </c>
      <c r="R585" s="33">
        <v>35</v>
      </c>
      <c r="S585" s="39" t="s">
        <v>2543</v>
      </c>
      <c r="T585" s="22"/>
      <c r="U585" s="22"/>
      <c r="V585" s="22" t="s">
        <v>1047</v>
      </c>
      <c r="W585" s="22" t="s">
        <v>3058</v>
      </c>
      <c r="X585" s="33">
        <v>35</v>
      </c>
      <c r="Y585" s="39">
        <v>0.9</v>
      </c>
      <c r="Z585" s="21" t="s">
        <v>1192</v>
      </c>
    </row>
    <row r="586" spans="1:35" x14ac:dyDescent="0.3">
      <c r="A586" s="416">
        <v>581</v>
      </c>
      <c r="B586" s="48">
        <v>3021</v>
      </c>
      <c r="C586" s="90" t="s">
        <v>2540</v>
      </c>
      <c r="D586" s="90">
        <v>2001</v>
      </c>
      <c r="E586" s="20">
        <v>3</v>
      </c>
      <c r="F586" s="544" t="s">
        <v>2492</v>
      </c>
      <c r="G586" s="22" t="s">
        <v>3043</v>
      </c>
      <c r="H586" s="22" t="s">
        <v>710</v>
      </c>
      <c r="I586" s="25" t="s">
        <v>3045</v>
      </c>
      <c r="J586" s="85">
        <v>1</v>
      </c>
      <c r="K586" s="85"/>
      <c r="L586" s="85"/>
      <c r="M586" s="23" t="s">
        <v>2542</v>
      </c>
      <c r="N586" s="22"/>
      <c r="O586" s="22"/>
      <c r="P586" s="22" t="s">
        <v>3048</v>
      </c>
      <c r="Q586" s="22" t="s">
        <v>3059</v>
      </c>
      <c r="R586" s="33">
        <v>35</v>
      </c>
      <c r="S586" s="39" t="s">
        <v>2543</v>
      </c>
      <c r="T586" s="22"/>
      <c r="U586" s="22"/>
      <c r="V586" s="22" t="s">
        <v>3048</v>
      </c>
      <c r="W586" s="22" t="s">
        <v>3047</v>
      </c>
      <c r="X586" s="33">
        <v>35</v>
      </c>
      <c r="Y586" s="39">
        <v>0.88</v>
      </c>
      <c r="Z586" s="21" t="s">
        <v>1192</v>
      </c>
    </row>
    <row r="587" spans="1:35" x14ac:dyDescent="0.3">
      <c r="A587" s="416">
        <v>582</v>
      </c>
      <c r="B587" s="48">
        <v>3021</v>
      </c>
      <c r="C587" s="90" t="s">
        <v>2540</v>
      </c>
      <c r="D587" s="90">
        <v>2001</v>
      </c>
      <c r="E587" s="20">
        <v>3</v>
      </c>
      <c r="F587" s="22" t="s">
        <v>2873</v>
      </c>
      <c r="G587" s="22" t="s">
        <v>2874</v>
      </c>
      <c r="H587" s="22"/>
      <c r="I587" s="25" t="s">
        <v>3045</v>
      </c>
      <c r="J587" s="85">
        <v>5</v>
      </c>
      <c r="K587" s="85"/>
      <c r="L587" s="85"/>
      <c r="M587" s="23" t="s">
        <v>2542</v>
      </c>
      <c r="N587" s="22"/>
      <c r="O587" s="22"/>
      <c r="P587" s="22" t="s">
        <v>3060</v>
      </c>
      <c r="Q587" s="22" t="s">
        <v>3061</v>
      </c>
      <c r="R587" s="33">
        <v>35</v>
      </c>
      <c r="S587" s="39" t="s">
        <v>2543</v>
      </c>
      <c r="T587" s="22"/>
      <c r="U587" s="22"/>
      <c r="V587" s="22" t="s">
        <v>3053</v>
      </c>
      <c r="W587" s="22" t="s">
        <v>3062</v>
      </c>
      <c r="X587" s="33">
        <v>35</v>
      </c>
      <c r="Y587" s="39">
        <v>0.42</v>
      </c>
      <c r="Z587" s="21" t="s">
        <v>1192</v>
      </c>
    </row>
    <row r="588" spans="1:35" ht="17.25" thickBot="1" x14ac:dyDescent="0.35">
      <c r="A588" s="416">
        <v>583</v>
      </c>
      <c r="B588" s="64">
        <v>3021</v>
      </c>
      <c r="C588" s="93" t="s">
        <v>2540</v>
      </c>
      <c r="D588" s="93">
        <v>2001</v>
      </c>
      <c r="E588" s="62">
        <v>3</v>
      </c>
      <c r="F588" s="65" t="s">
        <v>3063</v>
      </c>
      <c r="G588" s="65" t="s">
        <v>2874</v>
      </c>
      <c r="H588" s="65"/>
      <c r="I588" s="86" t="s">
        <v>3045</v>
      </c>
      <c r="J588" s="87">
        <v>3</v>
      </c>
      <c r="K588" s="87"/>
      <c r="L588" s="87"/>
      <c r="M588" s="66" t="s">
        <v>2542</v>
      </c>
      <c r="N588" s="65"/>
      <c r="O588" s="65"/>
      <c r="P588" s="65" t="s">
        <v>1047</v>
      </c>
      <c r="Q588" s="65" t="s">
        <v>3064</v>
      </c>
      <c r="R588" s="67">
        <v>35</v>
      </c>
      <c r="S588" s="49" t="s">
        <v>2543</v>
      </c>
      <c r="T588" s="65"/>
      <c r="U588" s="65"/>
      <c r="V588" s="65" t="s">
        <v>1047</v>
      </c>
      <c r="W588" s="65" t="s">
        <v>3051</v>
      </c>
      <c r="X588" s="67">
        <v>35</v>
      </c>
      <c r="Y588" s="202" t="s">
        <v>812</v>
      </c>
      <c r="Z588" s="29" t="s">
        <v>1192</v>
      </c>
    </row>
    <row r="589" spans="1:35" x14ac:dyDescent="0.3">
      <c r="A589" s="416">
        <v>584</v>
      </c>
      <c r="B589" s="48">
        <v>3021</v>
      </c>
      <c r="C589" s="90" t="s">
        <v>2540</v>
      </c>
      <c r="D589" s="90">
        <v>2001</v>
      </c>
      <c r="E589" s="20">
        <v>3</v>
      </c>
      <c r="F589" s="103" t="s">
        <v>3065</v>
      </c>
      <c r="G589" s="22" t="s">
        <v>2874</v>
      </c>
      <c r="H589" s="22"/>
      <c r="I589" s="25" t="s">
        <v>3045</v>
      </c>
      <c r="J589" s="85">
        <v>3</v>
      </c>
      <c r="K589" s="85"/>
      <c r="L589" s="85"/>
      <c r="M589" s="23" t="s">
        <v>2542</v>
      </c>
      <c r="N589" s="22"/>
      <c r="O589" s="22"/>
      <c r="P589" s="22" t="s">
        <v>3046</v>
      </c>
      <c r="Q589" s="22" t="s">
        <v>3066</v>
      </c>
      <c r="R589" s="33">
        <v>35</v>
      </c>
      <c r="S589" s="39" t="s">
        <v>2543</v>
      </c>
      <c r="T589" s="22"/>
      <c r="U589" s="22"/>
      <c r="V589" s="22" t="s">
        <v>3046</v>
      </c>
      <c r="W589" s="22" t="s">
        <v>3051</v>
      </c>
      <c r="X589" s="33">
        <v>35</v>
      </c>
      <c r="Y589" s="166" t="s">
        <v>812</v>
      </c>
      <c r="Z589" s="193" t="s">
        <v>2872</v>
      </c>
    </row>
    <row r="590" spans="1:35" x14ac:dyDescent="0.3">
      <c r="A590" s="416">
        <v>585</v>
      </c>
      <c r="B590" s="48">
        <v>3021</v>
      </c>
      <c r="C590" s="90" t="s">
        <v>2540</v>
      </c>
      <c r="D590" s="90">
        <v>2001</v>
      </c>
      <c r="E590" s="20">
        <v>3</v>
      </c>
      <c r="F590" s="103" t="s">
        <v>3067</v>
      </c>
      <c r="G590" s="22"/>
      <c r="H590" s="22"/>
      <c r="I590" s="25" t="s">
        <v>3045</v>
      </c>
      <c r="J590" s="85">
        <v>3</v>
      </c>
      <c r="K590" s="85"/>
      <c r="L590" s="85"/>
      <c r="M590" s="23" t="s">
        <v>2542</v>
      </c>
      <c r="N590" s="22"/>
      <c r="O590" s="22"/>
      <c r="P590" s="193" t="s">
        <v>812</v>
      </c>
      <c r="Q590" s="193" t="s">
        <v>812</v>
      </c>
      <c r="R590" s="33">
        <v>35</v>
      </c>
      <c r="S590" s="39" t="s">
        <v>2543</v>
      </c>
      <c r="T590" s="22"/>
      <c r="U590" s="22"/>
      <c r="V590" s="193" t="s">
        <v>812</v>
      </c>
      <c r="W590" s="193" t="s">
        <v>812</v>
      </c>
      <c r="X590" s="33">
        <v>35</v>
      </c>
      <c r="Y590" s="166" t="s">
        <v>812</v>
      </c>
      <c r="Z590" s="21" t="s">
        <v>1192</v>
      </c>
    </row>
    <row r="591" spans="1:35" x14ac:dyDescent="0.3">
      <c r="A591" s="416">
        <v>586</v>
      </c>
      <c r="B591" s="48">
        <v>3021</v>
      </c>
      <c r="C591" s="90" t="s">
        <v>2540</v>
      </c>
      <c r="D591" s="90">
        <v>2001</v>
      </c>
      <c r="E591" s="20">
        <v>3</v>
      </c>
      <c r="F591" s="163" t="s">
        <v>3068</v>
      </c>
      <c r="G591" s="22" t="s">
        <v>3069</v>
      </c>
      <c r="H591" s="22"/>
      <c r="I591" s="25" t="s">
        <v>3045</v>
      </c>
      <c r="J591" s="85">
        <v>2</v>
      </c>
      <c r="K591" s="85">
        <v>1</v>
      </c>
      <c r="L591" s="85"/>
      <c r="M591" s="23" t="s">
        <v>2542</v>
      </c>
      <c r="N591" s="22"/>
      <c r="O591" s="22"/>
      <c r="P591" s="22" t="s">
        <v>3050</v>
      </c>
      <c r="Q591" s="22" t="s">
        <v>3070</v>
      </c>
      <c r="R591" s="33">
        <v>35</v>
      </c>
      <c r="S591" s="39" t="s">
        <v>2543</v>
      </c>
      <c r="T591" s="22"/>
      <c r="U591" s="22"/>
      <c r="V591" s="22" t="s">
        <v>3071</v>
      </c>
      <c r="W591" s="22" t="s">
        <v>3072</v>
      </c>
      <c r="X591" s="33">
        <v>35</v>
      </c>
      <c r="Y591" s="39" t="s">
        <v>1266</v>
      </c>
      <c r="Z591" s="21" t="s">
        <v>2508</v>
      </c>
    </row>
    <row r="592" spans="1:35" x14ac:dyDescent="0.3">
      <c r="A592" s="416">
        <v>587</v>
      </c>
      <c r="B592" s="48">
        <v>3722</v>
      </c>
      <c r="C592" s="42" t="s">
        <v>3073</v>
      </c>
      <c r="D592" s="91">
        <v>2013</v>
      </c>
      <c r="E592" s="20">
        <v>3</v>
      </c>
      <c r="F592" s="22" t="s">
        <v>2873</v>
      </c>
      <c r="G592" s="22" t="s">
        <v>2667</v>
      </c>
      <c r="H592" s="22"/>
      <c r="I592" s="171"/>
      <c r="J592" s="85">
        <v>5</v>
      </c>
      <c r="K592" s="85"/>
      <c r="L592" s="85"/>
      <c r="M592" s="123" t="s">
        <v>1513</v>
      </c>
      <c r="N592" s="22"/>
      <c r="O592" s="22"/>
      <c r="P592" s="22">
        <v>9.9</v>
      </c>
      <c r="Q592" s="22">
        <v>3.7</v>
      </c>
      <c r="R592" s="33">
        <v>10</v>
      </c>
      <c r="S592" s="39" t="s">
        <v>2606</v>
      </c>
      <c r="T592" s="22"/>
      <c r="U592" s="22"/>
      <c r="V592" s="22">
        <v>9.1999999999999993</v>
      </c>
      <c r="W592" s="22">
        <v>3</v>
      </c>
      <c r="X592" s="33">
        <v>10</v>
      </c>
      <c r="Y592" s="39">
        <v>0.79600000000000004</v>
      </c>
      <c r="Z592" s="21"/>
      <c r="AA592" s="6"/>
      <c r="AB592" s="6"/>
      <c r="AC592" s="6"/>
      <c r="AD592" s="6"/>
      <c r="AE592" s="6"/>
      <c r="AF592" s="6"/>
      <c r="AG592" s="6"/>
      <c r="AH592" s="6"/>
      <c r="AI592" s="6"/>
    </row>
    <row r="593" spans="1:35" ht="17.25" thickBot="1" x14ac:dyDescent="0.35">
      <c r="A593" s="416">
        <v>588</v>
      </c>
      <c r="B593" s="64">
        <v>3722</v>
      </c>
      <c r="C593" s="161" t="s">
        <v>3073</v>
      </c>
      <c r="D593" s="94">
        <v>2013</v>
      </c>
      <c r="E593" s="62">
        <v>3</v>
      </c>
      <c r="F593" s="453" t="s">
        <v>107</v>
      </c>
      <c r="G593" s="65" t="s">
        <v>107</v>
      </c>
      <c r="H593" s="65" t="s">
        <v>3074</v>
      </c>
      <c r="I593" s="536" t="s">
        <v>3075</v>
      </c>
      <c r="J593" s="87">
        <v>1</v>
      </c>
      <c r="K593" s="87"/>
      <c r="L593" s="87"/>
      <c r="M593" s="159" t="s">
        <v>1513</v>
      </c>
      <c r="N593" s="65"/>
      <c r="O593" s="65"/>
      <c r="P593" s="65">
        <v>6.3</v>
      </c>
      <c r="Q593" s="65">
        <v>1.5</v>
      </c>
      <c r="R593" s="67">
        <v>10</v>
      </c>
      <c r="S593" s="49" t="s">
        <v>1991</v>
      </c>
      <c r="T593" s="65"/>
      <c r="U593" s="65"/>
      <c r="V593" s="65">
        <v>6.5</v>
      </c>
      <c r="W593" s="65">
        <v>2.2000000000000002</v>
      </c>
      <c r="X593" s="67">
        <v>10</v>
      </c>
      <c r="Y593" s="49">
        <v>0.91200000000000003</v>
      </c>
      <c r="Z593" s="29"/>
      <c r="AA593" s="6"/>
      <c r="AB593" s="6"/>
      <c r="AC593" s="6"/>
      <c r="AD593" s="6"/>
      <c r="AE593" s="6"/>
      <c r="AF593" s="6"/>
      <c r="AG593" s="6"/>
      <c r="AH593" s="6"/>
      <c r="AI593" s="6"/>
    </row>
    <row r="594" spans="1:35" x14ac:dyDescent="0.3">
      <c r="A594" s="416">
        <v>589</v>
      </c>
      <c r="B594" s="48">
        <v>3722</v>
      </c>
      <c r="C594" s="42" t="s">
        <v>3073</v>
      </c>
      <c r="D594" s="91">
        <v>2013</v>
      </c>
      <c r="E594" s="20">
        <v>3</v>
      </c>
      <c r="F594" s="290" t="s">
        <v>107</v>
      </c>
      <c r="G594" s="22" t="s">
        <v>107</v>
      </c>
      <c r="H594" s="22" t="s">
        <v>3076</v>
      </c>
      <c r="I594" s="171" t="s">
        <v>3077</v>
      </c>
      <c r="J594" s="85">
        <v>1</v>
      </c>
      <c r="K594" s="85"/>
      <c r="L594" s="85"/>
      <c r="M594" s="343" t="s">
        <v>1513</v>
      </c>
      <c r="N594" s="16"/>
      <c r="O594" s="16"/>
      <c r="P594" s="16">
        <v>4.2</v>
      </c>
      <c r="Q594" s="16">
        <v>1.2</v>
      </c>
      <c r="R594" s="18">
        <v>10</v>
      </c>
      <c r="S594" s="39" t="s">
        <v>1991</v>
      </c>
      <c r="T594" s="22"/>
      <c r="U594" s="22"/>
      <c r="V594" s="22">
        <v>3.5</v>
      </c>
      <c r="W594" s="22">
        <v>1.8</v>
      </c>
      <c r="X594" s="33">
        <v>10</v>
      </c>
      <c r="Y594" s="39">
        <v>0.247</v>
      </c>
      <c r="Z594" s="22"/>
      <c r="AA594" s="6"/>
      <c r="AB594" s="6"/>
      <c r="AC594" s="6"/>
      <c r="AD594" s="6"/>
      <c r="AE594" s="6"/>
      <c r="AF594" s="6"/>
      <c r="AG594" s="6"/>
      <c r="AH594" s="6"/>
      <c r="AI594" s="6"/>
    </row>
    <row r="595" spans="1:35" x14ac:dyDescent="0.3">
      <c r="A595" s="416">
        <v>590</v>
      </c>
      <c r="B595" s="48">
        <v>3722</v>
      </c>
      <c r="C595" s="42" t="s">
        <v>3073</v>
      </c>
      <c r="D595" s="91">
        <v>2013</v>
      </c>
      <c r="E595" s="20">
        <v>3</v>
      </c>
      <c r="F595" s="290" t="s">
        <v>107</v>
      </c>
      <c r="G595" s="22" t="s">
        <v>107</v>
      </c>
      <c r="H595" s="22" t="s">
        <v>997</v>
      </c>
      <c r="I595" s="171" t="s">
        <v>3078</v>
      </c>
      <c r="J595" s="85">
        <v>1</v>
      </c>
      <c r="K595" s="85"/>
      <c r="L595" s="85"/>
      <c r="M595" s="123" t="s">
        <v>1513</v>
      </c>
      <c r="N595" s="22"/>
      <c r="O595" s="22"/>
      <c r="P595" s="22">
        <v>2.6</v>
      </c>
      <c r="Q595" s="22">
        <v>0.7</v>
      </c>
      <c r="R595" s="33">
        <v>10</v>
      </c>
      <c r="S595" s="39" t="s">
        <v>1991</v>
      </c>
      <c r="T595" s="22"/>
      <c r="U595" s="22"/>
      <c r="V595" s="22">
        <v>3.9</v>
      </c>
      <c r="W595" s="22">
        <v>1.4</v>
      </c>
      <c r="X595" s="33">
        <v>10</v>
      </c>
      <c r="Y595" s="39">
        <v>2.3E-2</v>
      </c>
      <c r="Z595" s="22"/>
      <c r="AA595" s="6"/>
      <c r="AB595" s="6"/>
      <c r="AC595" s="6"/>
      <c r="AD595" s="6"/>
      <c r="AE595" s="6"/>
      <c r="AF595" s="6"/>
      <c r="AG595" s="6"/>
      <c r="AH595" s="6"/>
      <c r="AI595" s="6"/>
    </row>
    <row r="596" spans="1:35" x14ac:dyDescent="0.3">
      <c r="A596" s="416">
        <v>591</v>
      </c>
      <c r="B596" s="48">
        <v>3722</v>
      </c>
      <c r="C596" s="42" t="s">
        <v>3073</v>
      </c>
      <c r="D596" s="91">
        <v>2013</v>
      </c>
      <c r="E596" s="20">
        <v>3</v>
      </c>
      <c r="F596" s="290" t="s">
        <v>107</v>
      </c>
      <c r="G596" s="22" t="s">
        <v>107</v>
      </c>
      <c r="H596" s="22" t="s">
        <v>822</v>
      </c>
      <c r="I596" s="171" t="s">
        <v>3079</v>
      </c>
      <c r="J596" s="85">
        <v>1</v>
      </c>
      <c r="K596" s="85"/>
      <c r="L596" s="85"/>
      <c r="M596" s="123" t="s">
        <v>1513</v>
      </c>
      <c r="N596" s="22"/>
      <c r="O596" s="22"/>
      <c r="P596" s="22">
        <v>1.9</v>
      </c>
      <c r="Q596" s="22">
        <v>0.6</v>
      </c>
      <c r="R596" s="33">
        <v>10</v>
      </c>
      <c r="S596" s="39" t="s">
        <v>1991</v>
      </c>
      <c r="T596" s="22"/>
      <c r="U596" s="22"/>
      <c r="V596" s="22">
        <v>4.7</v>
      </c>
      <c r="W596" s="22">
        <v>1.6</v>
      </c>
      <c r="X596" s="33">
        <v>10</v>
      </c>
      <c r="Y596" s="39" t="s">
        <v>1266</v>
      </c>
      <c r="Z596" s="22"/>
      <c r="AA596" s="6"/>
      <c r="AB596" s="6"/>
      <c r="AC596" s="6"/>
      <c r="AD596" s="6"/>
      <c r="AE596" s="6"/>
      <c r="AF596" s="6"/>
      <c r="AG596" s="6"/>
      <c r="AH596" s="6"/>
      <c r="AI596" s="6"/>
    </row>
    <row r="597" spans="1:35" x14ac:dyDescent="0.3">
      <c r="A597" s="416">
        <v>592</v>
      </c>
      <c r="B597" s="48">
        <v>3722</v>
      </c>
      <c r="C597" s="42" t="s">
        <v>3073</v>
      </c>
      <c r="D597" s="91">
        <v>2013</v>
      </c>
      <c r="E597" s="20">
        <v>3</v>
      </c>
      <c r="F597" s="290" t="s">
        <v>107</v>
      </c>
      <c r="G597" s="22" t="s">
        <v>107</v>
      </c>
      <c r="H597" s="22" t="s">
        <v>710</v>
      </c>
      <c r="I597" s="171" t="s">
        <v>3080</v>
      </c>
      <c r="J597" s="85">
        <v>1</v>
      </c>
      <c r="K597" s="85"/>
      <c r="L597" s="85"/>
      <c r="M597" s="123" t="s">
        <v>1513</v>
      </c>
      <c r="N597" s="22"/>
      <c r="O597" s="22"/>
      <c r="P597" s="22">
        <v>2.5</v>
      </c>
      <c r="Q597" s="22">
        <v>0.9</v>
      </c>
      <c r="R597" s="33">
        <v>10</v>
      </c>
      <c r="S597" s="39" t="s">
        <v>1991</v>
      </c>
      <c r="T597" s="22"/>
      <c r="U597" s="22"/>
      <c r="V597" s="22">
        <v>3.1</v>
      </c>
      <c r="W597" s="22">
        <v>1.2</v>
      </c>
      <c r="X597" s="33">
        <v>10</v>
      </c>
      <c r="Y597" s="39">
        <v>0.35299999999999998</v>
      </c>
      <c r="Z597" s="21"/>
      <c r="AA597" s="6"/>
      <c r="AB597" s="6"/>
      <c r="AC597" s="6"/>
      <c r="AD597" s="6"/>
      <c r="AE597" s="6"/>
      <c r="AF597" s="6"/>
      <c r="AG597" s="6"/>
      <c r="AH597" s="6"/>
      <c r="AI597" s="6"/>
    </row>
    <row r="598" spans="1:35" x14ac:dyDescent="0.3">
      <c r="A598" s="416">
        <v>593</v>
      </c>
      <c r="B598" s="48">
        <v>3722</v>
      </c>
      <c r="C598" s="42" t="s">
        <v>3073</v>
      </c>
      <c r="D598" s="91">
        <v>2013</v>
      </c>
      <c r="E598" s="20">
        <v>3</v>
      </c>
      <c r="F598" s="290" t="s">
        <v>107</v>
      </c>
      <c r="G598" s="22" t="s">
        <v>107</v>
      </c>
      <c r="H598" s="22" t="s">
        <v>828</v>
      </c>
      <c r="I598" s="171" t="s">
        <v>3081</v>
      </c>
      <c r="J598" s="85">
        <v>1</v>
      </c>
      <c r="K598" s="85"/>
      <c r="L598" s="85"/>
      <c r="M598" s="123" t="s">
        <v>1513</v>
      </c>
      <c r="N598" s="22"/>
      <c r="O598" s="22"/>
      <c r="P598" s="22">
        <v>2.9</v>
      </c>
      <c r="Q598" s="22">
        <v>0.9</v>
      </c>
      <c r="R598" s="33">
        <v>10</v>
      </c>
      <c r="S598" s="39" t="s">
        <v>1991</v>
      </c>
      <c r="T598" s="22"/>
      <c r="U598" s="22"/>
      <c r="V598" s="22">
        <v>2.1</v>
      </c>
      <c r="W598" s="22">
        <v>0.6</v>
      </c>
      <c r="X598" s="33">
        <v>10</v>
      </c>
      <c r="Y598" s="39">
        <v>3.5000000000000003E-2</v>
      </c>
      <c r="Z598" s="21"/>
      <c r="AA598" s="6"/>
      <c r="AB598" s="6"/>
      <c r="AC598" s="6"/>
      <c r="AD598" s="6"/>
      <c r="AE598" s="6"/>
      <c r="AF598" s="6"/>
      <c r="AG598" s="6"/>
      <c r="AH598" s="6"/>
      <c r="AI598" s="6"/>
    </row>
    <row r="599" spans="1:35" x14ac:dyDescent="0.3">
      <c r="A599" s="416">
        <v>594</v>
      </c>
      <c r="B599" s="48">
        <v>3722</v>
      </c>
      <c r="C599" s="42" t="s">
        <v>3073</v>
      </c>
      <c r="D599" s="91">
        <v>2013</v>
      </c>
      <c r="E599" s="20">
        <v>3</v>
      </c>
      <c r="F599" s="22" t="s">
        <v>3082</v>
      </c>
      <c r="G599" s="22"/>
      <c r="H599" s="22"/>
      <c r="I599" s="171"/>
      <c r="J599" s="85">
        <v>2</v>
      </c>
      <c r="K599" s="85">
        <v>2</v>
      </c>
      <c r="L599" s="85"/>
      <c r="M599" s="123" t="s">
        <v>1513</v>
      </c>
      <c r="N599" s="22"/>
      <c r="O599" s="22"/>
      <c r="P599" s="22">
        <v>5.0999999999999996</v>
      </c>
      <c r="Q599" s="22">
        <v>3.4</v>
      </c>
      <c r="R599" s="33">
        <v>10</v>
      </c>
      <c r="S599" s="39" t="s">
        <v>2606</v>
      </c>
      <c r="T599" s="22"/>
      <c r="U599" s="22"/>
      <c r="V599" s="22">
        <v>4.3</v>
      </c>
      <c r="W599" s="22">
        <v>3.3</v>
      </c>
      <c r="X599" s="33">
        <v>10</v>
      </c>
      <c r="Y599" s="39">
        <v>0.48099999999999998</v>
      </c>
      <c r="Z599" s="21"/>
      <c r="AA599" s="6"/>
      <c r="AB599" s="6"/>
      <c r="AC599" s="6"/>
      <c r="AD599" s="6"/>
      <c r="AE599" s="6"/>
      <c r="AF599" s="6"/>
      <c r="AG599" s="6"/>
      <c r="AH599" s="6"/>
      <c r="AI599" s="6"/>
    </row>
    <row r="600" spans="1:35" x14ac:dyDescent="0.3">
      <c r="A600" s="416">
        <v>595</v>
      </c>
      <c r="B600" s="48">
        <v>2758</v>
      </c>
      <c r="C600" s="42" t="s">
        <v>2056</v>
      </c>
      <c r="D600" s="91">
        <v>2016</v>
      </c>
      <c r="E600" s="20">
        <v>7</v>
      </c>
      <c r="F600" s="22" t="s">
        <v>3083</v>
      </c>
      <c r="G600" s="22"/>
      <c r="H600" s="22"/>
      <c r="I600" s="25"/>
      <c r="J600" s="85">
        <v>2</v>
      </c>
      <c r="K600" s="85">
        <v>2</v>
      </c>
      <c r="L600" s="85"/>
      <c r="M600" s="123" t="s">
        <v>2619</v>
      </c>
      <c r="N600" s="22">
        <v>8</v>
      </c>
      <c r="O600" s="22">
        <v>30</v>
      </c>
      <c r="P600" s="22"/>
      <c r="Q600" s="22"/>
      <c r="R600" s="33"/>
      <c r="S600" s="39" t="s">
        <v>2620</v>
      </c>
      <c r="T600" s="22">
        <v>2</v>
      </c>
      <c r="U600" s="22">
        <v>30</v>
      </c>
      <c r="V600" s="22"/>
      <c r="W600" s="22"/>
      <c r="X600" s="33"/>
      <c r="Y600" s="39" t="s">
        <v>812</v>
      </c>
      <c r="Z600" s="21"/>
      <c r="AA600" s="6"/>
      <c r="AB600" s="6"/>
      <c r="AC600" s="6"/>
      <c r="AD600" s="6"/>
      <c r="AE600" s="6"/>
      <c r="AF600" s="6"/>
      <c r="AG600" s="6"/>
      <c r="AH600" s="6"/>
      <c r="AI600" s="6"/>
    </row>
    <row r="601" spans="1:35" x14ac:dyDescent="0.3">
      <c r="A601" s="416">
        <v>596</v>
      </c>
      <c r="B601" s="48">
        <v>2758</v>
      </c>
      <c r="C601" s="42" t="s">
        <v>2056</v>
      </c>
      <c r="D601" s="91">
        <v>2016</v>
      </c>
      <c r="E601" s="20">
        <v>7</v>
      </c>
      <c r="F601" s="22" t="s">
        <v>1229</v>
      </c>
      <c r="G601" s="22" t="s">
        <v>627</v>
      </c>
      <c r="H601" s="22"/>
      <c r="I601" s="25"/>
      <c r="J601" s="85">
        <v>2</v>
      </c>
      <c r="K601" s="85">
        <v>1</v>
      </c>
      <c r="L601" s="85"/>
      <c r="M601" s="123" t="s">
        <v>2619</v>
      </c>
      <c r="N601" s="22"/>
      <c r="O601" s="22"/>
      <c r="P601" s="22" t="s">
        <v>665</v>
      </c>
      <c r="Q601" s="22" t="s">
        <v>665</v>
      </c>
      <c r="R601" s="33">
        <v>30</v>
      </c>
      <c r="S601" s="39" t="s">
        <v>2620</v>
      </c>
      <c r="T601" s="22"/>
      <c r="U601" s="22"/>
      <c r="V601" s="22" t="s">
        <v>665</v>
      </c>
      <c r="W601" s="22" t="s">
        <v>665</v>
      </c>
      <c r="X601" s="33">
        <v>30</v>
      </c>
      <c r="Y601" s="39" t="s">
        <v>3084</v>
      </c>
      <c r="Z601" s="21"/>
      <c r="AA601" s="6"/>
      <c r="AB601" s="6"/>
      <c r="AC601" s="6"/>
      <c r="AD601" s="6"/>
      <c r="AE601" s="6"/>
      <c r="AF601" s="6"/>
      <c r="AG601" s="6"/>
      <c r="AH601" s="6"/>
      <c r="AI601" s="6"/>
    </row>
    <row r="602" spans="1:35" ht="17.25" thickBot="1" x14ac:dyDescent="0.35">
      <c r="A602" s="416">
        <v>597</v>
      </c>
      <c r="B602" s="64">
        <v>2758</v>
      </c>
      <c r="C602" s="161" t="s">
        <v>2737</v>
      </c>
      <c r="D602" s="94">
        <v>2016</v>
      </c>
      <c r="E602" s="62">
        <v>7</v>
      </c>
      <c r="F602" s="65" t="s">
        <v>901</v>
      </c>
      <c r="G602" s="65" t="s">
        <v>107</v>
      </c>
      <c r="H602" s="65" t="s">
        <v>3085</v>
      </c>
      <c r="I602" s="86"/>
      <c r="J602" s="87">
        <v>1</v>
      </c>
      <c r="K602" s="87"/>
      <c r="L602" s="87"/>
      <c r="M602" s="159" t="s">
        <v>2619</v>
      </c>
      <c r="N602" s="65"/>
      <c r="O602" s="65"/>
      <c r="P602" s="65" t="s">
        <v>665</v>
      </c>
      <c r="Q602" s="65" t="s">
        <v>665</v>
      </c>
      <c r="R602" s="67">
        <v>30</v>
      </c>
      <c r="S602" s="37" t="s">
        <v>2620</v>
      </c>
      <c r="T602" s="65"/>
      <c r="U602" s="65"/>
      <c r="V602" s="65" t="s">
        <v>665</v>
      </c>
      <c r="W602" s="65" t="s">
        <v>665</v>
      </c>
      <c r="X602" s="67">
        <v>30</v>
      </c>
      <c r="Y602" s="49">
        <v>1E-3</v>
      </c>
      <c r="Z602" s="29" t="s">
        <v>3086</v>
      </c>
      <c r="AA602" s="6"/>
      <c r="AB602" s="6"/>
      <c r="AC602" s="6"/>
      <c r="AD602" s="6"/>
      <c r="AE602" s="6"/>
      <c r="AF602" s="6"/>
      <c r="AG602" s="6"/>
      <c r="AH602" s="6"/>
      <c r="AI602" s="6"/>
    </row>
    <row r="603" spans="1:35" x14ac:dyDescent="0.3">
      <c r="A603" s="416">
        <v>598</v>
      </c>
      <c r="B603" s="417">
        <v>2758</v>
      </c>
      <c r="C603" s="134" t="s">
        <v>2056</v>
      </c>
      <c r="D603" s="84">
        <v>2016</v>
      </c>
      <c r="E603" s="20">
        <v>7</v>
      </c>
      <c r="F603" s="21" t="s">
        <v>901</v>
      </c>
      <c r="G603" s="22" t="s">
        <v>107</v>
      </c>
      <c r="H603" s="22" t="s">
        <v>2892</v>
      </c>
      <c r="I603" s="25"/>
      <c r="J603" s="32">
        <v>1</v>
      </c>
      <c r="K603" s="85"/>
      <c r="L603" s="85"/>
      <c r="M603" s="123" t="s">
        <v>2619</v>
      </c>
      <c r="N603" s="22"/>
      <c r="O603" s="22"/>
      <c r="P603" s="22" t="s">
        <v>665</v>
      </c>
      <c r="Q603" s="22" t="s">
        <v>665</v>
      </c>
      <c r="R603" s="33">
        <v>30</v>
      </c>
      <c r="S603" s="39" t="s">
        <v>2620</v>
      </c>
      <c r="T603" s="21"/>
      <c r="U603" s="21"/>
      <c r="V603" s="21" t="s">
        <v>665</v>
      </c>
      <c r="W603" s="21" t="s">
        <v>665</v>
      </c>
      <c r="X603" s="33">
        <v>30</v>
      </c>
      <c r="Y603" s="26">
        <v>3.6999999999999998E-2</v>
      </c>
      <c r="Z603" s="21" t="s">
        <v>3086</v>
      </c>
      <c r="AA603" s="6"/>
      <c r="AB603" s="6"/>
      <c r="AC603" s="6"/>
      <c r="AD603" s="6"/>
      <c r="AE603" s="6"/>
      <c r="AF603" s="6"/>
      <c r="AG603" s="6"/>
      <c r="AH603" s="6"/>
      <c r="AI603" s="6"/>
    </row>
    <row r="604" spans="1:35" x14ac:dyDescent="0.3">
      <c r="A604" s="416">
        <v>599</v>
      </c>
      <c r="B604" s="417">
        <v>2758</v>
      </c>
      <c r="C604" s="134" t="s">
        <v>2056</v>
      </c>
      <c r="D604" s="84">
        <v>2016</v>
      </c>
      <c r="E604" s="20">
        <v>7</v>
      </c>
      <c r="F604" s="21" t="s">
        <v>901</v>
      </c>
      <c r="G604" s="22" t="s">
        <v>107</v>
      </c>
      <c r="H604" s="22" t="s">
        <v>2931</v>
      </c>
      <c r="I604" s="25"/>
      <c r="J604" s="32">
        <v>1</v>
      </c>
      <c r="K604" s="85"/>
      <c r="L604" s="85"/>
      <c r="M604" s="123" t="s">
        <v>2619</v>
      </c>
      <c r="N604" s="21"/>
      <c r="O604" s="21"/>
      <c r="P604" s="21" t="s">
        <v>665</v>
      </c>
      <c r="Q604" s="21" t="s">
        <v>665</v>
      </c>
      <c r="R604" s="33">
        <v>30</v>
      </c>
      <c r="S604" s="26" t="s">
        <v>2620</v>
      </c>
      <c r="T604" s="21"/>
      <c r="U604" s="21"/>
      <c r="V604" s="21" t="s">
        <v>665</v>
      </c>
      <c r="W604" s="21" t="s">
        <v>665</v>
      </c>
      <c r="X604" s="33">
        <v>30</v>
      </c>
      <c r="Y604" s="26">
        <v>1E-3</v>
      </c>
      <c r="Z604" s="21" t="s">
        <v>3086</v>
      </c>
      <c r="AA604" s="6"/>
      <c r="AB604" s="6"/>
      <c r="AC604" s="6"/>
      <c r="AD604" s="6"/>
      <c r="AE604" s="6"/>
      <c r="AF604" s="6"/>
      <c r="AG604" s="6"/>
      <c r="AH604" s="6"/>
      <c r="AI604" s="6"/>
    </row>
    <row r="605" spans="1:35" x14ac:dyDescent="0.3">
      <c r="A605" s="416">
        <v>600</v>
      </c>
      <c r="B605" s="417">
        <v>2758</v>
      </c>
      <c r="C605" s="134" t="s">
        <v>2056</v>
      </c>
      <c r="D605" s="84">
        <v>2016</v>
      </c>
      <c r="E605" s="20">
        <v>7</v>
      </c>
      <c r="F605" s="21" t="s">
        <v>901</v>
      </c>
      <c r="G605" s="22" t="s">
        <v>107</v>
      </c>
      <c r="H605" s="22" t="s">
        <v>2902</v>
      </c>
      <c r="I605" s="25"/>
      <c r="J605" s="32">
        <v>1</v>
      </c>
      <c r="K605" s="85"/>
      <c r="L605" s="85"/>
      <c r="M605" s="123" t="s">
        <v>2619</v>
      </c>
      <c r="N605" s="21"/>
      <c r="O605" s="21"/>
      <c r="P605" s="21" t="s">
        <v>665</v>
      </c>
      <c r="Q605" s="21" t="s">
        <v>665</v>
      </c>
      <c r="R605" s="33">
        <v>30</v>
      </c>
      <c r="S605" s="26" t="s">
        <v>2620</v>
      </c>
      <c r="T605" s="21"/>
      <c r="U605" s="21"/>
      <c r="V605" s="21" t="s">
        <v>665</v>
      </c>
      <c r="W605" s="21" t="s">
        <v>665</v>
      </c>
      <c r="X605" s="33">
        <v>30</v>
      </c>
      <c r="Y605" s="26">
        <v>1E-3</v>
      </c>
      <c r="Z605" s="21" t="s">
        <v>3086</v>
      </c>
      <c r="AA605" s="6"/>
      <c r="AB605" s="6"/>
      <c r="AC605" s="6"/>
      <c r="AD605" s="6"/>
      <c r="AE605" s="6"/>
      <c r="AF605" s="6"/>
      <c r="AG605" s="6"/>
      <c r="AH605" s="6"/>
      <c r="AI605" s="6"/>
    </row>
    <row r="606" spans="1:35" x14ac:dyDescent="0.3">
      <c r="A606" s="416">
        <v>601</v>
      </c>
      <c r="B606" s="417">
        <v>2758</v>
      </c>
      <c r="C606" s="134" t="s">
        <v>2056</v>
      </c>
      <c r="D606" s="84">
        <v>2016</v>
      </c>
      <c r="E606" s="20">
        <v>7</v>
      </c>
      <c r="F606" s="21" t="s">
        <v>901</v>
      </c>
      <c r="G606" s="22" t="s">
        <v>107</v>
      </c>
      <c r="H606" s="22" t="s">
        <v>3087</v>
      </c>
      <c r="I606" s="25"/>
      <c r="J606" s="32">
        <v>1</v>
      </c>
      <c r="K606" s="85"/>
      <c r="L606" s="85"/>
      <c r="M606" s="123" t="s">
        <v>2619</v>
      </c>
      <c r="N606" s="21"/>
      <c r="O606" s="21"/>
      <c r="P606" s="21" t="s">
        <v>665</v>
      </c>
      <c r="Q606" s="21" t="s">
        <v>665</v>
      </c>
      <c r="R606" s="33">
        <v>30</v>
      </c>
      <c r="S606" s="26" t="s">
        <v>2620</v>
      </c>
      <c r="T606" s="21"/>
      <c r="U606" s="21"/>
      <c r="V606" s="21" t="s">
        <v>665</v>
      </c>
      <c r="W606" s="21" t="s">
        <v>665</v>
      </c>
      <c r="X606" s="33">
        <v>30</v>
      </c>
      <c r="Y606" s="26">
        <v>3.5999999999999997E-2</v>
      </c>
      <c r="Z606" s="21" t="s">
        <v>3086</v>
      </c>
      <c r="AA606" s="6"/>
      <c r="AB606" s="6"/>
      <c r="AC606" s="6"/>
      <c r="AD606" s="6"/>
      <c r="AE606" s="6"/>
      <c r="AF606" s="6"/>
      <c r="AG606" s="6"/>
      <c r="AH606" s="6"/>
      <c r="AI606" s="6"/>
    </row>
    <row r="607" spans="1:35" x14ac:dyDescent="0.3">
      <c r="A607" s="416">
        <v>602</v>
      </c>
      <c r="B607" s="417">
        <v>2758</v>
      </c>
      <c r="C607" s="134" t="s">
        <v>2056</v>
      </c>
      <c r="D607" s="84">
        <v>2016</v>
      </c>
      <c r="E607" s="20">
        <v>7</v>
      </c>
      <c r="F607" s="21" t="s">
        <v>901</v>
      </c>
      <c r="G607" s="22" t="s">
        <v>107</v>
      </c>
      <c r="H607" s="22" t="s">
        <v>3088</v>
      </c>
      <c r="I607" s="25"/>
      <c r="J607" s="32">
        <v>1</v>
      </c>
      <c r="K607" s="85"/>
      <c r="L607" s="85"/>
      <c r="M607" s="123" t="s">
        <v>2619</v>
      </c>
      <c r="N607" s="21"/>
      <c r="O607" s="21"/>
      <c r="P607" s="21" t="s">
        <v>665</v>
      </c>
      <c r="Q607" s="21" t="s">
        <v>665</v>
      </c>
      <c r="R607" s="33">
        <v>30</v>
      </c>
      <c r="S607" s="26" t="s">
        <v>2620</v>
      </c>
      <c r="T607" s="21"/>
      <c r="U607" s="21"/>
      <c r="V607" s="21" t="s">
        <v>665</v>
      </c>
      <c r="W607" s="21" t="s">
        <v>665</v>
      </c>
      <c r="X607" s="33">
        <v>30</v>
      </c>
      <c r="Y607" s="26">
        <v>1E-3</v>
      </c>
      <c r="Z607" s="21" t="s">
        <v>3086</v>
      </c>
      <c r="AA607" s="6"/>
      <c r="AB607" s="6"/>
      <c r="AC607" s="6"/>
      <c r="AD607" s="6"/>
      <c r="AE607" s="6"/>
      <c r="AF607" s="6"/>
      <c r="AG607" s="6"/>
      <c r="AH607" s="6"/>
      <c r="AI607" s="6"/>
    </row>
    <row r="608" spans="1:35" x14ac:dyDescent="0.3">
      <c r="A608" s="416">
        <v>603</v>
      </c>
      <c r="B608" s="417">
        <v>2758</v>
      </c>
      <c r="C608" s="134" t="s">
        <v>2056</v>
      </c>
      <c r="D608" s="84">
        <v>2016</v>
      </c>
      <c r="E608" s="20">
        <v>7</v>
      </c>
      <c r="F608" s="290" t="s">
        <v>2944</v>
      </c>
      <c r="G608" s="21" t="s">
        <v>107</v>
      </c>
      <c r="H608" s="22" t="s">
        <v>3085</v>
      </c>
      <c r="I608" s="25"/>
      <c r="J608" s="32">
        <v>1</v>
      </c>
      <c r="K608" s="85"/>
      <c r="L608" s="85"/>
      <c r="M608" s="123" t="s">
        <v>2619</v>
      </c>
      <c r="N608" s="21"/>
      <c r="O608" s="21"/>
      <c r="P608" s="21" t="s">
        <v>665</v>
      </c>
      <c r="Q608" s="21" t="s">
        <v>665</v>
      </c>
      <c r="R608" s="33">
        <v>30</v>
      </c>
      <c r="S608" s="26" t="s">
        <v>2620</v>
      </c>
      <c r="T608" s="21"/>
      <c r="U608" s="21"/>
      <c r="V608" s="21" t="s">
        <v>665</v>
      </c>
      <c r="W608" s="21" t="s">
        <v>665</v>
      </c>
      <c r="X608" s="33">
        <v>30</v>
      </c>
      <c r="Y608" s="26">
        <v>1.2E-2</v>
      </c>
      <c r="Z608" s="21" t="s">
        <v>3086</v>
      </c>
      <c r="AA608" s="6"/>
      <c r="AB608" s="6"/>
      <c r="AC608" s="6"/>
      <c r="AD608" s="6"/>
      <c r="AE608" s="6"/>
      <c r="AF608" s="6"/>
      <c r="AG608" s="6"/>
      <c r="AH608" s="6"/>
      <c r="AI608" s="6"/>
    </row>
    <row r="609" spans="1:35" x14ac:dyDescent="0.3">
      <c r="A609" s="416">
        <v>604</v>
      </c>
      <c r="B609" s="417">
        <v>2758</v>
      </c>
      <c r="C609" s="134" t="s">
        <v>2056</v>
      </c>
      <c r="D609" s="84">
        <v>2016</v>
      </c>
      <c r="E609" s="20">
        <v>7</v>
      </c>
      <c r="F609" s="290" t="s">
        <v>2944</v>
      </c>
      <c r="G609" s="21" t="s">
        <v>107</v>
      </c>
      <c r="H609" s="22" t="s">
        <v>2892</v>
      </c>
      <c r="I609" s="25"/>
      <c r="J609" s="32">
        <v>1</v>
      </c>
      <c r="K609" s="85"/>
      <c r="L609" s="85"/>
      <c r="M609" s="123" t="s">
        <v>2619</v>
      </c>
      <c r="N609" s="21"/>
      <c r="O609" s="21"/>
      <c r="P609" s="21" t="s">
        <v>665</v>
      </c>
      <c r="Q609" s="21" t="s">
        <v>665</v>
      </c>
      <c r="R609" s="33">
        <v>30</v>
      </c>
      <c r="S609" s="26" t="s">
        <v>2620</v>
      </c>
      <c r="T609" s="21"/>
      <c r="U609" s="21"/>
      <c r="V609" s="21" t="s">
        <v>665</v>
      </c>
      <c r="W609" s="21" t="s">
        <v>665</v>
      </c>
      <c r="X609" s="33">
        <v>30</v>
      </c>
      <c r="Y609" s="26">
        <v>1E-3</v>
      </c>
      <c r="Z609" s="21" t="s">
        <v>3086</v>
      </c>
      <c r="AA609" s="6"/>
      <c r="AB609" s="6"/>
      <c r="AC609" s="6"/>
      <c r="AD609" s="6"/>
      <c r="AE609" s="6"/>
      <c r="AF609" s="6"/>
      <c r="AG609" s="6"/>
      <c r="AH609" s="6"/>
      <c r="AI609" s="6"/>
    </row>
    <row r="610" spans="1:35" x14ac:dyDescent="0.3">
      <c r="A610" s="416">
        <v>605</v>
      </c>
      <c r="B610" s="417">
        <v>2758</v>
      </c>
      <c r="C610" s="134" t="s">
        <v>2056</v>
      </c>
      <c r="D610" s="84">
        <v>2016</v>
      </c>
      <c r="E610" s="20">
        <v>7</v>
      </c>
      <c r="F610" s="290" t="s">
        <v>2944</v>
      </c>
      <c r="G610" s="21" t="s">
        <v>107</v>
      </c>
      <c r="H610" s="21" t="s">
        <v>2931</v>
      </c>
      <c r="I610" s="25"/>
      <c r="J610" s="54">
        <v>1</v>
      </c>
      <c r="K610" s="85"/>
      <c r="L610" s="85"/>
      <c r="M610" s="123" t="s">
        <v>2619</v>
      </c>
      <c r="N610" s="21"/>
      <c r="O610" s="21"/>
      <c r="P610" s="21" t="s">
        <v>665</v>
      </c>
      <c r="Q610" s="21" t="s">
        <v>665</v>
      </c>
      <c r="R610" s="33">
        <v>30</v>
      </c>
      <c r="S610" s="26" t="s">
        <v>2620</v>
      </c>
      <c r="T610" s="21"/>
      <c r="U610" s="21"/>
      <c r="V610" s="21" t="s">
        <v>665</v>
      </c>
      <c r="W610" s="21" t="s">
        <v>665</v>
      </c>
      <c r="X610" s="24">
        <v>30</v>
      </c>
      <c r="Y610" s="26">
        <v>1E-3</v>
      </c>
      <c r="Z610" s="21" t="s">
        <v>3086</v>
      </c>
      <c r="AA610" s="6"/>
      <c r="AB610" s="6"/>
      <c r="AC610" s="6"/>
      <c r="AD610" s="6"/>
      <c r="AE610" s="6"/>
      <c r="AF610" s="6"/>
      <c r="AG610" s="6"/>
      <c r="AH610" s="6"/>
      <c r="AI610" s="6"/>
    </row>
    <row r="611" spans="1:35" x14ac:dyDescent="0.3">
      <c r="A611" s="416">
        <v>606</v>
      </c>
      <c r="B611" s="417">
        <v>2758</v>
      </c>
      <c r="C611" s="134" t="s">
        <v>2056</v>
      </c>
      <c r="D611" s="84">
        <v>2016</v>
      </c>
      <c r="E611" s="20">
        <v>7</v>
      </c>
      <c r="F611" s="290" t="s">
        <v>2944</v>
      </c>
      <c r="G611" s="21" t="s">
        <v>107</v>
      </c>
      <c r="H611" s="21" t="s">
        <v>2902</v>
      </c>
      <c r="I611" s="25"/>
      <c r="J611" s="54">
        <v>1</v>
      </c>
      <c r="K611" s="85"/>
      <c r="L611" s="85"/>
      <c r="M611" s="123" t="s">
        <v>2619</v>
      </c>
      <c r="N611" s="21"/>
      <c r="O611" s="21"/>
      <c r="P611" s="21" t="s">
        <v>665</v>
      </c>
      <c r="Q611" s="21" t="s">
        <v>665</v>
      </c>
      <c r="R611" s="33">
        <v>30</v>
      </c>
      <c r="S611" s="26" t="s">
        <v>2620</v>
      </c>
      <c r="T611" s="21"/>
      <c r="U611" s="21"/>
      <c r="V611" s="21" t="s">
        <v>665</v>
      </c>
      <c r="W611" s="21" t="s">
        <v>665</v>
      </c>
      <c r="X611" s="24">
        <v>30</v>
      </c>
      <c r="Y611" s="26">
        <v>1E-3</v>
      </c>
      <c r="Z611" s="21" t="s">
        <v>3086</v>
      </c>
      <c r="AA611" s="6"/>
      <c r="AB611" s="6"/>
      <c r="AC611" s="6"/>
      <c r="AD611" s="6"/>
      <c r="AE611" s="6"/>
      <c r="AF611" s="6"/>
      <c r="AG611" s="6"/>
      <c r="AH611" s="6"/>
      <c r="AI611" s="6"/>
    </row>
    <row r="612" spans="1:35" x14ac:dyDescent="0.3">
      <c r="A612" s="416">
        <v>607</v>
      </c>
      <c r="B612" s="417">
        <v>2758</v>
      </c>
      <c r="C612" s="134" t="s">
        <v>2056</v>
      </c>
      <c r="D612" s="84">
        <v>2016</v>
      </c>
      <c r="E612" s="20">
        <v>7</v>
      </c>
      <c r="F612" s="290" t="s">
        <v>2944</v>
      </c>
      <c r="G612" s="21" t="s">
        <v>107</v>
      </c>
      <c r="H612" s="21" t="s">
        <v>3087</v>
      </c>
      <c r="I612" s="25"/>
      <c r="J612" s="54">
        <v>1</v>
      </c>
      <c r="K612" s="85"/>
      <c r="L612" s="85"/>
      <c r="M612" s="123" t="s">
        <v>2619</v>
      </c>
      <c r="N612" s="21"/>
      <c r="O612" s="21"/>
      <c r="P612" s="21" t="s">
        <v>665</v>
      </c>
      <c r="Q612" s="21" t="s">
        <v>665</v>
      </c>
      <c r="R612" s="33">
        <v>30</v>
      </c>
      <c r="S612" s="26" t="s">
        <v>2620</v>
      </c>
      <c r="T612" s="21"/>
      <c r="U612" s="21"/>
      <c r="V612" s="21" t="s">
        <v>665</v>
      </c>
      <c r="W612" s="21" t="s">
        <v>665</v>
      </c>
      <c r="X612" s="24">
        <v>30</v>
      </c>
      <c r="Y612" s="26">
        <v>1E-3</v>
      </c>
      <c r="Z612" s="21" t="s">
        <v>3086</v>
      </c>
      <c r="AA612" s="6"/>
      <c r="AB612" s="6"/>
      <c r="AC612" s="6"/>
      <c r="AD612" s="6"/>
      <c r="AE612" s="6"/>
      <c r="AF612" s="6"/>
      <c r="AG612" s="6"/>
      <c r="AH612" s="6"/>
      <c r="AI612" s="6"/>
    </row>
    <row r="613" spans="1:35" x14ac:dyDescent="0.3">
      <c r="A613" s="416">
        <v>608</v>
      </c>
      <c r="B613" s="417">
        <v>2758</v>
      </c>
      <c r="C613" s="134" t="s">
        <v>2056</v>
      </c>
      <c r="D613" s="84">
        <v>2016</v>
      </c>
      <c r="E613" s="20">
        <v>7</v>
      </c>
      <c r="F613" s="341" t="s">
        <v>2944</v>
      </c>
      <c r="G613" s="137" t="s">
        <v>107</v>
      </c>
      <c r="H613" s="21" t="s">
        <v>3088</v>
      </c>
      <c r="I613" s="25"/>
      <c r="J613" s="115">
        <v>1</v>
      </c>
      <c r="K613" s="469"/>
      <c r="L613" s="469"/>
      <c r="M613" s="123" t="s">
        <v>2619</v>
      </c>
      <c r="N613" s="137"/>
      <c r="O613" s="137"/>
      <c r="P613" s="137" t="s">
        <v>665</v>
      </c>
      <c r="Q613" s="137" t="s">
        <v>665</v>
      </c>
      <c r="R613" s="70">
        <v>30</v>
      </c>
      <c r="S613" s="26" t="s">
        <v>2620</v>
      </c>
      <c r="T613" s="137"/>
      <c r="U613" s="137"/>
      <c r="V613" s="137" t="s">
        <v>665</v>
      </c>
      <c r="W613" s="137" t="s">
        <v>665</v>
      </c>
      <c r="X613" s="148">
        <v>30</v>
      </c>
      <c r="Y613" s="26">
        <v>1E-3</v>
      </c>
      <c r="Z613" s="137" t="s">
        <v>3086</v>
      </c>
      <c r="AA613" s="6"/>
      <c r="AB613" s="6"/>
      <c r="AC613" s="6"/>
      <c r="AD613" s="6"/>
      <c r="AE613" s="6"/>
      <c r="AF613" s="6"/>
      <c r="AG613" s="6"/>
      <c r="AH613" s="6"/>
      <c r="AI613" s="6"/>
    </row>
    <row r="614" spans="1:35" ht="17.25" thickBot="1" x14ac:dyDescent="0.35">
      <c r="A614" s="416">
        <v>609</v>
      </c>
      <c r="B614" s="418">
        <v>2758</v>
      </c>
      <c r="C614" s="27" t="s">
        <v>2056</v>
      </c>
      <c r="D614" s="28">
        <v>2016</v>
      </c>
      <c r="E614" s="52">
        <v>7</v>
      </c>
      <c r="F614" s="282" t="s">
        <v>3089</v>
      </c>
      <c r="G614" s="29"/>
      <c r="H614" s="29"/>
      <c r="I614" s="53">
        <v>4</v>
      </c>
      <c r="J614" s="35">
        <v>4</v>
      </c>
      <c r="K614" s="35"/>
      <c r="L614" s="35">
        <v>0</v>
      </c>
      <c r="M614" s="158" t="s">
        <v>2619</v>
      </c>
      <c r="N614" s="29">
        <v>8</v>
      </c>
      <c r="O614" s="29">
        <v>30</v>
      </c>
      <c r="P614" s="29"/>
      <c r="Q614" s="29"/>
      <c r="R614" s="30"/>
      <c r="S614" s="37" t="s">
        <v>2620</v>
      </c>
      <c r="T614" s="29">
        <v>19</v>
      </c>
      <c r="U614" s="29">
        <v>30</v>
      </c>
      <c r="V614" s="29"/>
      <c r="W614" s="29"/>
      <c r="X614" s="30"/>
      <c r="Y614" s="37"/>
      <c r="Z614" s="29"/>
      <c r="AA614" s="6"/>
      <c r="AB614" s="6"/>
      <c r="AC614" s="6"/>
      <c r="AD614" s="6"/>
      <c r="AE614" s="6"/>
      <c r="AF614" s="6"/>
      <c r="AG614" s="6"/>
      <c r="AH614" s="6"/>
      <c r="AI614" s="6"/>
    </row>
    <row r="615" spans="1:35" x14ac:dyDescent="0.3">
      <c r="A615" s="416">
        <v>610</v>
      </c>
      <c r="B615" s="48">
        <v>2758</v>
      </c>
      <c r="C615" s="42" t="s">
        <v>2056</v>
      </c>
      <c r="D615" s="91">
        <v>2016</v>
      </c>
      <c r="E615" s="20">
        <v>7</v>
      </c>
      <c r="F615" s="290" t="s">
        <v>3090</v>
      </c>
      <c r="G615" s="22"/>
      <c r="H615" s="22"/>
      <c r="I615" s="25">
        <v>3</v>
      </c>
      <c r="J615" s="85">
        <v>4</v>
      </c>
      <c r="K615" s="85"/>
      <c r="L615" s="85">
        <v>0</v>
      </c>
      <c r="M615" s="343" t="s">
        <v>2619</v>
      </c>
      <c r="N615" s="16">
        <v>15</v>
      </c>
      <c r="O615" s="16">
        <v>30</v>
      </c>
      <c r="P615" s="16"/>
      <c r="Q615" s="16"/>
      <c r="R615" s="18"/>
      <c r="S615" s="136" t="s">
        <v>2620</v>
      </c>
      <c r="T615" s="16">
        <v>9</v>
      </c>
      <c r="U615" s="16">
        <v>30</v>
      </c>
      <c r="V615" s="16"/>
      <c r="W615" s="16"/>
      <c r="X615" s="18"/>
      <c r="Y615" s="39"/>
      <c r="Z615" s="21"/>
      <c r="AA615" s="6"/>
      <c r="AB615" s="58"/>
      <c r="AC615" s="58"/>
      <c r="AD615" s="58"/>
      <c r="AE615" s="58"/>
      <c r="AF615" s="58"/>
      <c r="AG615" s="58"/>
      <c r="AH615" s="6"/>
      <c r="AI615" s="6"/>
    </row>
    <row r="616" spans="1:35" x14ac:dyDescent="0.3">
      <c r="A616" s="416">
        <v>611</v>
      </c>
      <c r="B616" s="48">
        <v>2758</v>
      </c>
      <c r="C616" s="42" t="s">
        <v>2056</v>
      </c>
      <c r="D616" s="91">
        <v>2016</v>
      </c>
      <c r="E616" s="20">
        <v>7</v>
      </c>
      <c r="F616" s="290" t="s">
        <v>3091</v>
      </c>
      <c r="G616" s="22"/>
      <c r="H616" s="22"/>
      <c r="I616" s="25">
        <v>2</v>
      </c>
      <c r="J616" s="85">
        <v>4</v>
      </c>
      <c r="K616" s="85"/>
      <c r="L616" s="85">
        <v>0</v>
      </c>
      <c r="M616" s="123" t="s">
        <v>2619</v>
      </c>
      <c r="N616" s="22">
        <v>4</v>
      </c>
      <c r="O616" s="22">
        <v>30</v>
      </c>
      <c r="P616" s="22"/>
      <c r="Q616" s="22"/>
      <c r="R616" s="33"/>
      <c r="S616" s="39" t="s">
        <v>2620</v>
      </c>
      <c r="T616" s="22">
        <v>2</v>
      </c>
      <c r="U616" s="22">
        <v>30</v>
      </c>
      <c r="V616" s="22"/>
      <c r="W616" s="22"/>
      <c r="X616" s="33"/>
      <c r="Y616" s="39"/>
      <c r="Z616" s="21"/>
      <c r="AA616" s="6"/>
      <c r="AB616" s="58"/>
      <c r="AC616" s="58"/>
      <c r="AD616" s="58"/>
      <c r="AE616" s="58"/>
      <c r="AF616" s="58"/>
      <c r="AG616" s="58"/>
      <c r="AH616" s="6"/>
      <c r="AI616" s="6"/>
    </row>
    <row r="617" spans="1:35" x14ac:dyDescent="0.3">
      <c r="A617" s="416">
        <v>612</v>
      </c>
      <c r="B617" s="48">
        <v>2758</v>
      </c>
      <c r="C617" s="42" t="s">
        <v>2056</v>
      </c>
      <c r="D617" s="91">
        <v>2016</v>
      </c>
      <c r="E617" s="20">
        <v>7</v>
      </c>
      <c r="F617" s="264" t="s">
        <v>3092</v>
      </c>
      <c r="G617" s="22"/>
      <c r="H617" s="22"/>
      <c r="I617" s="25">
        <v>1</v>
      </c>
      <c r="J617" s="32">
        <v>4</v>
      </c>
      <c r="K617" s="85"/>
      <c r="L617" s="85">
        <v>0</v>
      </c>
      <c r="M617" s="123" t="s">
        <v>2619</v>
      </c>
      <c r="N617" s="21">
        <v>3</v>
      </c>
      <c r="O617" s="21">
        <v>30</v>
      </c>
      <c r="P617" s="21"/>
      <c r="Q617" s="21"/>
      <c r="R617" s="33"/>
      <c r="S617" s="39" t="s">
        <v>2620</v>
      </c>
      <c r="T617" s="21">
        <v>0</v>
      </c>
      <c r="U617" s="21">
        <v>30</v>
      </c>
      <c r="V617" s="21"/>
      <c r="W617" s="21"/>
      <c r="X617" s="33"/>
      <c r="Y617" s="26"/>
      <c r="Z617" s="21"/>
      <c r="AA617" s="6"/>
      <c r="AB617" s="58"/>
      <c r="AC617" s="58"/>
      <c r="AD617" s="58"/>
      <c r="AE617" s="58"/>
      <c r="AF617" s="58"/>
      <c r="AG617" s="58"/>
      <c r="AH617" s="6"/>
      <c r="AI617" s="6"/>
    </row>
    <row r="618" spans="1:35" x14ac:dyDescent="0.3">
      <c r="A618" s="416">
        <v>613</v>
      </c>
      <c r="B618" s="48">
        <v>2758</v>
      </c>
      <c r="C618" s="42" t="s">
        <v>2056</v>
      </c>
      <c r="D618" s="91">
        <v>2016</v>
      </c>
      <c r="E618" s="20">
        <v>7</v>
      </c>
      <c r="F618" s="264" t="s">
        <v>3093</v>
      </c>
      <c r="G618" s="22"/>
      <c r="H618" s="22"/>
      <c r="I618" s="171" t="s">
        <v>3094</v>
      </c>
      <c r="J618" s="32">
        <v>4</v>
      </c>
      <c r="K618" s="85"/>
      <c r="L618" s="85"/>
      <c r="M618" s="123" t="s">
        <v>2619</v>
      </c>
      <c r="N618" s="21"/>
      <c r="O618" s="21"/>
      <c r="P618" s="21" t="s">
        <v>1007</v>
      </c>
      <c r="Q618" s="21" t="s">
        <v>812</v>
      </c>
      <c r="R618" s="33">
        <v>30</v>
      </c>
      <c r="S618" s="39" t="s">
        <v>2620</v>
      </c>
      <c r="T618" s="21"/>
      <c r="U618" s="21"/>
      <c r="V618" s="21" t="s">
        <v>840</v>
      </c>
      <c r="W618" s="21" t="s">
        <v>812</v>
      </c>
      <c r="X618" s="33">
        <v>30</v>
      </c>
      <c r="Y618" s="26" t="s">
        <v>3095</v>
      </c>
      <c r="Z618" s="21"/>
      <c r="AA618" s="6"/>
      <c r="AB618" s="58"/>
      <c r="AC618" s="58"/>
      <c r="AD618" s="58"/>
      <c r="AE618" s="58"/>
      <c r="AF618" s="58"/>
      <c r="AG618" s="58"/>
      <c r="AH618" s="6"/>
      <c r="AI618" s="6"/>
    </row>
    <row r="619" spans="1:35" x14ac:dyDescent="0.3">
      <c r="A619" s="416">
        <v>614</v>
      </c>
      <c r="B619" s="48">
        <v>256</v>
      </c>
      <c r="C619" s="42" t="s">
        <v>2021</v>
      </c>
      <c r="D619" s="91">
        <v>2016</v>
      </c>
      <c r="E619" s="102">
        <v>5</v>
      </c>
      <c r="F619" s="22" t="s">
        <v>3096</v>
      </c>
      <c r="G619" s="22" t="s">
        <v>1606</v>
      </c>
      <c r="H619" s="22"/>
      <c r="I619" s="25"/>
      <c r="J619" s="168">
        <v>2</v>
      </c>
      <c r="K619" s="104">
        <v>2</v>
      </c>
      <c r="L619" s="104"/>
      <c r="M619" s="23" t="s">
        <v>1513</v>
      </c>
      <c r="N619" s="21">
        <v>5</v>
      </c>
      <c r="O619" s="21">
        <v>29</v>
      </c>
      <c r="P619" s="21"/>
      <c r="Q619" s="21"/>
      <c r="R619" s="33"/>
      <c r="S619" s="39" t="s">
        <v>2598</v>
      </c>
      <c r="T619" s="21">
        <v>0</v>
      </c>
      <c r="U619" s="21">
        <v>30</v>
      </c>
      <c r="V619" s="21"/>
      <c r="W619" s="21"/>
      <c r="X619" s="33"/>
      <c r="Y619" s="50">
        <v>0.02</v>
      </c>
      <c r="Z619" s="21"/>
      <c r="AA619" s="6"/>
      <c r="AB619" s="58"/>
      <c r="AC619" s="58"/>
      <c r="AD619" s="58"/>
      <c r="AE619" s="58"/>
      <c r="AF619" s="58"/>
      <c r="AG619" s="58"/>
      <c r="AH619" s="6"/>
      <c r="AI619" s="6"/>
    </row>
    <row r="620" spans="1:35" x14ac:dyDescent="0.3">
      <c r="A620" s="416">
        <v>615</v>
      </c>
      <c r="B620" s="48">
        <v>256</v>
      </c>
      <c r="C620" s="42" t="s">
        <v>2021</v>
      </c>
      <c r="D620" s="91">
        <v>2016</v>
      </c>
      <c r="E620" s="102">
        <v>5</v>
      </c>
      <c r="F620" s="22" t="s">
        <v>901</v>
      </c>
      <c r="G620" s="22" t="s">
        <v>107</v>
      </c>
      <c r="H620" s="22" t="s">
        <v>3012</v>
      </c>
      <c r="I620" s="25"/>
      <c r="J620" s="32">
        <v>1</v>
      </c>
      <c r="K620" s="85"/>
      <c r="L620" s="85"/>
      <c r="M620" s="123" t="s">
        <v>1513</v>
      </c>
      <c r="N620" s="21"/>
      <c r="O620" s="21"/>
      <c r="P620" s="21" t="s">
        <v>665</v>
      </c>
      <c r="Q620" s="21">
        <v>0.2</v>
      </c>
      <c r="R620" s="33">
        <v>29</v>
      </c>
      <c r="S620" s="39" t="s">
        <v>2598</v>
      </c>
      <c r="T620" s="21"/>
      <c r="U620" s="21"/>
      <c r="V620" s="21" t="s">
        <v>665</v>
      </c>
      <c r="W620" s="21">
        <v>0.3</v>
      </c>
      <c r="X620" s="33">
        <v>30</v>
      </c>
      <c r="Y620" s="26" t="s">
        <v>660</v>
      </c>
      <c r="Z620" s="21"/>
      <c r="AA620" s="6"/>
      <c r="AB620" s="58"/>
      <c r="AC620" s="58"/>
      <c r="AD620" s="58"/>
      <c r="AE620" s="58"/>
      <c r="AF620" s="58"/>
      <c r="AG620" s="58"/>
      <c r="AH620" s="6"/>
      <c r="AI620" s="6"/>
    </row>
    <row r="621" spans="1:35" x14ac:dyDescent="0.3">
      <c r="A621" s="416">
        <v>616</v>
      </c>
      <c r="B621" s="48">
        <v>256</v>
      </c>
      <c r="C621" s="42" t="s">
        <v>2021</v>
      </c>
      <c r="D621" s="91">
        <v>2016</v>
      </c>
      <c r="E621" s="102">
        <v>5</v>
      </c>
      <c r="F621" s="22" t="s">
        <v>901</v>
      </c>
      <c r="G621" s="22" t="s">
        <v>107</v>
      </c>
      <c r="H621" s="22" t="s">
        <v>2892</v>
      </c>
      <c r="I621" s="25"/>
      <c r="J621" s="32">
        <v>1</v>
      </c>
      <c r="K621" s="85"/>
      <c r="L621" s="85"/>
      <c r="M621" s="123" t="s">
        <v>1513</v>
      </c>
      <c r="N621" s="21"/>
      <c r="O621" s="21"/>
      <c r="P621" s="21" t="s">
        <v>665</v>
      </c>
      <c r="Q621" s="21">
        <v>0.1</v>
      </c>
      <c r="R621" s="33">
        <v>29</v>
      </c>
      <c r="S621" s="39" t="s">
        <v>2598</v>
      </c>
      <c r="T621" s="21"/>
      <c r="U621" s="21"/>
      <c r="V621" s="21" t="s">
        <v>665</v>
      </c>
      <c r="W621" s="21">
        <v>0.2</v>
      </c>
      <c r="X621" s="33">
        <v>30</v>
      </c>
      <c r="Y621" s="26" t="s">
        <v>660</v>
      </c>
      <c r="Z621" s="21"/>
      <c r="AA621" s="6"/>
      <c r="AB621" s="58"/>
      <c r="AC621" s="58"/>
      <c r="AD621" s="58"/>
      <c r="AE621" s="58"/>
      <c r="AF621" s="58"/>
      <c r="AG621" s="58"/>
      <c r="AH621" s="6"/>
      <c r="AI621" s="6"/>
    </row>
    <row r="622" spans="1:35" x14ac:dyDescent="0.3">
      <c r="A622" s="416">
        <v>617</v>
      </c>
      <c r="B622" s="48">
        <v>256</v>
      </c>
      <c r="C622" s="42" t="s">
        <v>2021</v>
      </c>
      <c r="D622" s="91">
        <v>2016</v>
      </c>
      <c r="E622" s="102">
        <v>5</v>
      </c>
      <c r="F622" s="22" t="s">
        <v>901</v>
      </c>
      <c r="G622" s="22" t="s">
        <v>107</v>
      </c>
      <c r="H622" s="22" t="s">
        <v>2931</v>
      </c>
      <c r="I622" s="25"/>
      <c r="J622" s="32">
        <v>1</v>
      </c>
      <c r="K622" s="85"/>
      <c r="L622" s="85"/>
      <c r="M622" s="123" t="s">
        <v>1513</v>
      </c>
      <c r="N622" s="21"/>
      <c r="O622" s="21"/>
      <c r="P622" s="21" t="s">
        <v>665</v>
      </c>
      <c r="Q622" s="21">
        <v>0.5</v>
      </c>
      <c r="R622" s="33">
        <v>29</v>
      </c>
      <c r="S622" s="39" t="s">
        <v>2598</v>
      </c>
      <c r="T622" s="21"/>
      <c r="U622" s="21"/>
      <c r="V622" s="21" t="s">
        <v>665</v>
      </c>
      <c r="W622" s="21">
        <v>0.3</v>
      </c>
      <c r="X622" s="33">
        <v>30</v>
      </c>
      <c r="Y622" s="26" t="s">
        <v>660</v>
      </c>
      <c r="Z622" s="21"/>
      <c r="AA622" s="6"/>
      <c r="AB622" s="58"/>
      <c r="AC622" s="58"/>
      <c r="AD622" s="58"/>
      <c r="AE622" s="58"/>
      <c r="AF622" s="58"/>
      <c r="AG622" s="58"/>
      <c r="AH622" s="6"/>
      <c r="AI622" s="6"/>
    </row>
    <row r="623" spans="1:35" x14ac:dyDescent="0.3">
      <c r="A623" s="416">
        <v>618</v>
      </c>
      <c r="B623" s="48">
        <v>256</v>
      </c>
      <c r="C623" s="42" t="s">
        <v>2021</v>
      </c>
      <c r="D623" s="91">
        <v>2016</v>
      </c>
      <c r="E623" s="102">
        <v>5</v>
      </c>
      <c r="F623" s="22" t="s">
        <v>901</v>
      </c>
      <c r="G623" s="22" t="s">
        <v>107</v>
      </c>
      <c r="H623" s="22" t="s">
        <v>997</v>
      </c>
      <c r="I623" s="25"/>
      <c r="J623" s="32">
        <v>1</v>
      </c>
      <c r="K623" s="85"/>
      <c r="L623" s="85"/>
      <c r="M623" s="123" t="s">
        <v>1513</v>
      </c>
      <c r="N623" s="21"/>
      <c r="O623" s="21"/>
      <c r="P623" s="21" t="s">
        <v>665</v>
      </c>
      <c r="Q623" s="326">
        <v>1</v>
      </c>
      <c r="R623" s="33">
        <v>29</v>
      </c>
      <c r="S623" s="39" t="s">
        <v>2598</v>
      </c>
      <c r="T623" s="21"/>
      <c r="U623" s="21"/>
      <c r="V623" s="21" t="s">
        <v>665</v>
      </c>
      <c r="W623" s="21">
        <v>1.1000000000000001</v>
      </c>
      <c r="X623" s="33">
        <v>30</v>
      </c>
      <c r="Y623" s="26" t="s">
        <v>660</v>
      </c>
      <c r="Z623" s="21"/>
      <c r="AA623" s="6"/>
      <c r="AB623" s="58"/>
      <c r="AC623" s="58"/>
      <c r="AD623" s="58"/>
      <c r="AE623" s="58"/>
      <c r="AF623" s="58"/>
      <c r="AG623" s="58"/>
      <c r="AH623" s="6"/>
      <c r="AI623" s="6"/>
    </row>
    <row r="624" spans="1:35" x14ac:dyDescent="0.3">
      <c r="A624" s="416">
        <v>619</v>
      </c>
      <c r="B624" s="48">
        <v>256</v>
      </c>
      <c r="C624" s="42" t="s">
        <v>2021</v>
      </c>
      <c r="D624" s="91">
        <v>2016</v>
      </c>
      <c r="E624" s="102">
        <v>5</v>
      </c>
      <c r="F624" s="22" t="s">
        <v>901</v>
      </c>
      <c r="G624" s="22" t="s">
        <v>107</v>
      </c>
      <c r="H624" s="22" t="s">
        <v>822</v>
      </c>
      <c r="I624" s="25"/>
      <c r="J624" s="32">
        <v>1</v>
      </c>
      <c r="K624" s="85"/>
      <c r="L624" s="85"/>
      <c r="M624" s="123" t="s">
        <v>1513</v>
      </c>
      <c r="N624" s="21"/>
      <c r="O624" s="21"/>
      <c r="P624" s="21" t="s">
        <v>665</v>
      </c>
      <c r="Q624" s="21">
        <v>0.5</v>
      </c>
      <c r="R624" s="33">
        <v>29</v>
      </c>
      <c r="S624" s="39" t="s">
        <v>2598</v>
      </c>
      <c r="T624" s="21"/>
      <c r="U624" s="21"/>
      <c r="V624" s="21" t="s">
        <v>665</v>
      </c>
      <c r="W624" s="21">
        <v>0.4</v>
      </c>
      <c r="X624" s="33">
        <v>30</v>
      </c>
      <c r="Y624" s="26" t="s">
        <v>660</v>
      </c>
      <c r="Z624" s="21"/>
      <c r="AA624" s="6"/>
      <c r="AB624" s="58"/>
      <c r="AC624" s="58"/>
      <c r="AD624" s="58"/>
      <c r="AE624" s="58"/>
      <c r="AF624" s="58"/>
      <c r="AG624" s="58"/>
      <c r="AH624" s="6"/>
      <c r="AI624" s="6"/>
    </row>
    <row r="625" spans="1:35" x14ac:dyDescent="0.3">
      <c r="A625" s="416">
        <v>620</v>
      </c>
      <c r="B625" s="48">
        <v>256</v>
      </c>
      <c r="C625" s="42" t="s">
        <v>2021</v>
      </c>
      <c r="D625" s="91">
        <v>2016</v>
      </c>
      <c r="E625" s="102">
        <v>5</v>
      </c>
      <c r="F625" s="264" t="s">
        <v>902</v>
      </c>
      <c r="G625" s="22" t="s">
        <v>107</v>
      </c>
      <c r="H625" s="22" t="s">
        <v>3012</v>
      </c>
      <c r="I625" s="25"/>
      <c r="J625" s="54">
        <v>1</v>
      </c>
      <c r="K625" s="85"/>
      <c r="L625" s="85"/>
      <c r="M625" s="123" t="s">
        <v>1513</v>
      </c>
      <c r="N625" s="21"/>
      <c r="O625" s="21"/>
      <c r="P625" s="21" t="s">
        <v>665</v>
      </c>
      <c r="Q625" s="21">
        <v>0.3</v>
      </c>
      <c r="R625" s="33">
        <v>29</v>
      </c>
      <c r="S625" s="39" t="s">
        <v>2598</v>
      </c>
      <c r="T625" s="21"/>
      <c r="U625" s="21"/>
      <c r="V625" s="21" t="s">
        <v>665</v>
      </c>
      <c r="W625" s="21">
        <v>0.2</v>
      </c>
      <c r="X625" s="33">
        <v>30</v>
      </c>
      <c r="Y625" s="26" t="s">
        <v>2834</v>
      </c>
      <c r="Z625" s="21" t="s">
        <v>3097</v>
      </c>
      <c r="AA625" s="6"/>
      <c r="AB625" s="58"/>
      <c r="AC625" s="58"/>
      <c r="AD625" s="58"/>
      <c r="AE625" s="58"/>
      <c r="AF625" s="58"/>
      <c r="AG625" s="58"/>
      <c r="AH625" s="6"/>
      <c r="AI625" s="6"/>
    </row>
    <row r="626" spans="1:35" x14ac:dyDescent="0.3">
      <c r="A626" s="416">
        <v>621</v>
      </c>
      <c r="B626" s="48">
        <v>256</v>
      </c>
      <c r="C626" s="42" t="s">
        <v>2021</v>
      </c>
      <c r="D626" s="91">
        <v>2016</v>
      </c>
      <c r="E626" s="102">
        <v>5</v>
      </c>
      <c r="F626" s="264" t="s">
        <v>902</v>
      </c>
      <c r="G626" s="22" t="s">
        <v>107</v>
      </c>
      <c r="H626" s="22" t="s">
        <v>2892</v>
      </c>
      <c r="I626" s="25"/>
      <c r="J626" s="54">
        <v>1</v>
      </c>
      <c r="K626" s="85"/>
      <c r="L626" s="85"/>
      <c r="M626" s="123" t="s">
        <v>1513</v>
      </c>
      <c r="N626" s="21"/>
      <c r="O626" s="21"/>
      <c r="P626" s="21" t="s">
        <v>665</v>
      </c>
      <c r="Q626" s="21">
        <v>0.3</v>
      </c>
      <c r="R626" s="33">
        <v>29</v>
      </c>
      <c r="S626" s="39" t="s">
        <v>2598</v>
      </c>
      <c r="T626" s="21"/>
      <c r="U626" s="21"/>
      <c r="V626" s="21" t="s">
        <v>665</v>
      </c>
      <c r="W626" s="21">
        <v>0.1</v>
      </c>
      <c r="X626" s="33">
        <v>30</v>
      </c>
      <c r="Y626" s="26" t="s">
        <v>2834</v>
      </c>
      <c r="Z626" s="21" t="s">
        <v>3097</v>
      </c>
      <c r="AA626" s="6"/>
      <c r="AB626" s="58"/>
      <c r="AC626" s="58"/>
      <c r="AD626" s="58"/>
      <c r="AE626" s="58"/>
      <c r="AF626" s="58"/>
      <c r="AG626" s="58"/>
      <c r="AH626" s="6"/>
      <c r="AI626" s="6"/>
    </row>
    <row r="627" spans="1:35" x14ac:dyDescent="0.3">
      <c r="A627" s="416">
        <v>622</v>
      </c>
      <c r="B627" s="48">
        <v>256</v>
      </c>
      <c r="C627" s="42" t="s">
        <v>2021</v>
      </c>
      <c r="D627" s="91">
        <v>2016</v>
      </c>
      <c r="E627" s="102">
        <v>5</v>
      </c>
      <c r="F627" s="264" t="s">
        <v>902</v>
      </c>
      <c r="G627" s="22" t="s">
        <v>107</v>
      </c>
      <c r="H627" s="22" t="s">
        <v>2931</v>
      </c>
      <c r="I627" s="25"/>
      <c r="J627" s="54">
        <v>1</v>
      </c>
      <c r="K627" s="85"/>
      <c r="L627" s="85"/>
      <c r="M627" s="123" t="s">
        <v>1513</v>
      </c>
      <c r="N627" s="21"/>
      <c r="O627" s="21"/>
      <c r="P627" s="21" t="s">
        <v>665</v>
      </c>
      <c r="Q627" s="21">
        <v>0.1</v>
      </c>
      <c r="R627" s="33">
        <v>29</v>
      </c>
      <c r="S627" s="39" t="s">
        <v>2598</v>
      </c>
      <c r="T627" s="21"/>
      <c r="U627" s="21"/>
      <c r="V627" s="21" t="s">
        <v>665</v>
      </c>
      <c r="W627" s="21">
        <v>0.1</v>
      </c>
      <c r="X627" s="33">
        <v>30</v>
      </c>
      <c r="Y627" s="26" t="s">
        <v>2834</v>
      </c>
      <c r="Z627" s="21" t="s">
        <v>3097</v>
      </c>
      <c r="AA627" s="6"/>
      <c r="AB627" s="58"/>
      <c r="AC627" s="58"/>
      <c r="AD627" s="58"/>
      <c r="AE627" s="58"/>
      <c r="AF627" s="58"/>
      <c r="AG627" s="58"/>
      <c r="AH627" s="6"/>
      <c r="AI627" s="6"/>
    </row>
    <row r="628" spans="1:35" x14ac:dyDescent="0.3">
      <c r="A628" s="416">
        <v>623</v>
      </c>
      <c r="B628" s="48">
        <v>256</v>
      </c>
      <c r="C628" s="42" t="s">
        <v>2021</v>
      </c>
      <c r="D628" s="91">
        <v>2016</v>
      </c>
      <c r="E628" s="102">
        <v>5</v>
      </c>
      <c r="F628" s="264" t="s">
        <v>902</v>
      </c>
      <c r="G628" s="22" t="s">
        <v>107</v>
      </c>
      <c r="H628" s="22" t="s">
        <v>997</v>
      </c>
      <c r="I628" s="25"/>
      <c r="J628" s="54">
        <v>1</v>
      </c>
      <c r="K628" s="85"/>
      <c r="L628" s="85"/>
      <c r="M628" s="123" t="s">
        <v>1513</v>
      </c>
      <c r="N628" s="21"/>
      <c r="O628" s="21"/>
      <c r="P628" s="21" t="s">
        <v>665</v>
      </c>
      <c r="Q628" s="21">
        <v>0.6</v>
      </c>
      <c r="R628" s="33">
        <v>29</v>
      </c>
      <c r="S628" s="39" t="s">
        <v>2598</v>
      </c>
      <c r="T628" s="21"/>
      <c r="U628" s="21"/>
      <c r="V628" s="21" t="s">
        <v>665</v>
      </c>
      <c r="W628" s="21">
        <v>0.4</v>
      </c>
      <c r="X628" s="33">
        <v>30</v>
      </c>
      <c r="Y628" s="26" t="s">
        <v>660</v>
      </c>
      <c r="Z628" s="21"/>
      <c r="AA628" s="6"/>
      <c r="AB628" s="58"/>
      <c r="AC628" s="58"/>
      <c r="AD628" s="58"/>
      <c r="AE628" s="58"/>
      <c r="AF628" s="58"/>
      <c r="AG628" s="58"/>
      <c r="AH628" s="6"/>
      <c r="AI628" s="6"/>
    </row>
    <row r="629" spans="1:35" x14ac:dyDescent="0.3">
      <c r="A629" s="416">
        <v>624</v>
      </c>
      <c r="B629" s="48">
        <v>256</v>
      </c>
      <c r="C629" s="42" t="s">
        <v>2021</v>
      </c>
      <c r="D629" s="91">
        <v>2016</v>
      </c>
      <c r="E629" s="102">
        <v>5</v>
      </c>
      <c r="F629" s="264" t="s">
        <v>902</v>
      </c>
      <c r="G629" s="22" t="s">
        <v>107</v>
      </c>
      <c r="H629" s="22" t="s">
        <v>822</v>
      </c>
      <c r="I629" s="25"/>
      <c r="J629" s="54">
        <v>1</v>
      </c>
      <c r="K629" s="85"/>
      <c r="L629" s="85"/>
      <c r="M629" s="123" t="s">
        <v>1513</v>
      </c>
      <c r="N629" s="21"/>
      <c r="O629" s="21"/>
      <c r="P629" s="21" t="s">
        <v>665</v>
      </c>
      <c r="Q629" s="21">
        <v>0.5</v>
      </c>
      <c r="R629" s="33">
        <v>29</v>
      </c>
      <c r="S629" s="39" t="s">
        <v>2598</v>
      </c>
      <c r="T629" s="21"/>
      <c r="U629" s="21"/>
      <c r="V629" s="21" t="s">
        <v>665</v>
      </c>
      <c r="W629" s="21">
        <v>0.6</v>
      </c>
      <c r="X629" s="33">
        <v>30</v>
      </c>
      <c r="Y629" s="26" t="s">
        <v>660</v>
      </c>
      <c r="Z629" s="21"/>
      <c r="AA629" s="6"/>
      <c r="AB629" s="58"/>
      <c r="AC629" s="58"/>
      <c r="AD629" s="58"/>
      <c r="AE629" s="58"/>
      <c r="AF629" s="58"/>
      <c r="AG629" s="58"/>
      <c r="AH629" s="6"/>
      <c r="AI629" s="6"/>
    </row>
    <row r="630" spans="1:35" x14ac:dyDescent="0.3">
      <c r="A630" s="416">
        <v>625</v>
      </c>
      <c r="B630" s="48">
        <v>2054</v>
      </c>
      <c r="C630" s="42" t="s">
        <v>2310</v>
      </c>
      <c r="D630" s="91">
        <v>2014</v>
      </c>
      <c r="E630" s="20">
        <v>4</v>
      </c>
      <c r="F630" s="264" t="s">
        <v>901</v>
      </c>
      <c r="G630" s="22"/>
      <c r="H630" s="22" t="s">
        <v>2958</v>
      </c>
      <c r="I630" s="171"/>
      <c r="J630" s="54">
        <v>1</v>
      </c>
      <c r="K630" s="85"/>
      <c r="L630" s="85"/>
      <c r="M630" s="123" t="s">
        <v>2635</v>
      </c>
      <c r="N630" s="21"/>
      <c r="O630" s="21"/>
      <c r="P630" s="21">
        <v>56</v>
      </c>
      <c r="Q630" s="21">
        <v>25.1</v>
      </c>
      <c r="R630" s="33">
        <v>38</v>
      </c>
      <c r="S630" s="39" t="s">
        <v>2598</v>
      </c>
      <c r="T630" s="21"/>
      <c r="U630" s="21"/>
      <c r="V630" s="21">
        <v>34</v>
      </c>
      <c r="W630" s="21">
        <v>28.5</v>
      </c>
      <c r="X630" s="33">
        <v>39</v>
      </c>
      <c r="Y630" s="26" t="s">
        <v>660</v>
      </c>
      <c r="Z630" s="21"/>
      <c r="AA630" s="6"/>
      <c r="AB630" s="58"/>
      <c r="AC630" s="58"/>
      <c r="AD630" s="58"/>
      <c r="AE630" s="58"/>
      <c r="AF630" s="58"/>
      <c r="AG630" s="58"/>
      <c r="AH630" s="6"/>
      <c r="AI630" s="6"/>
    </row>
    <row r="631" spans="1:35" x14ac:dyDescent="0.3">
      <c r="A631" s="416">
        <v>626</v>
      </c>
      <c r="B631" s="48">
        <v>2054</v>
      </c>
      <c r="C631" s="42" t="s">
        <v>2143</v>
      </c>
      <c r="D631" s="91">
        <v>2014</v>
      </c>
      <c r="E631" s="20">
        <v>4</v>
      </c>
      <c r="F631" s="341" t="s">
        <v>901</v>
      </c>
      <c r="G631" s="137"/>
      <c r="H631" s="22" t="s">
        <v>3098</v>
      </c>
      <c r="I631" s="171"/>
      <c r="J631" s="115">
        <v>1</v>
      </c>
      <c r="K631" s="469"/>
      <c r="L631" s="469"/>
      <c r="M631" s="123" t="s">
        <v>2635</v>
      </c>
      <c r="N631" s="137"/>
      <c r="O631" s="137"/>
      <c r="P631" s="21">
        <v>43</v>
      </c>
      <c r="Q631" s="21">
        <v>24.3</v>
      </c>
      <c r="R631" s="33">
        <v>38</v>
      </c>
      <c r="S631" s="39" t="s">
        <v>2598</v>
      </c>
      <c r="T631" s="137"/>
      <c r="U631" s="137"/>
      <c r="V631" s="21">
        <v>38</v>
      </c>
      <c r="W631" s="21">
        <v>24.4</v>
      </c>
      <c r="X631" s="33">
        <v>39</v>
      </c>
      <c r="Y631" s="26" t="s">
        <v>660</v>
      </c>
      <c r="Z631" s="137"/>
      <c r="AA631" s="6"/>
      <c r="AB631" s="58"/>
      <c r="AC631" s="58"/>
      <c r="AD631" s="58"/>
      <c r="AE631" s="58"/>
      <c r="AF631" s="58"/>
      <c r="AG631" s="58"/>
      <c r="AH631" s="6"/>
      <c r="AI631" s="6"/>
    </row>
    <row r="632" spans="1:35" x14ac:dyDescent="0.3">
      <c r="A632" s="416">
        <v>627</v>
      </c>
      <c r="B632" s="48">
        <v>2054</v>
      </c>
      <c r="C632" s="42" t="s">
        <v>2143</v>
      </c>
      <c r="D632" s="91">
        <v>2014</v>
      </c>
      <c r="E632" s="20">
        <v>4</v>
      </c>
      <c r="F632" s="341" t="s">
        <v>901</v>
      </c>
      <c r="G632" s="137"/>
      <c r="H632" s="22" t="s">
        <v>3099</v>
      </c>
      <c r="I632" s="171"/>
      <c r="J632" s="115">
        <v>1</v>
      </c>
      <c r="K632" s="469"/>
      <c r="L632" s="469"/>
      <c r="M632" s="123" t="s">
        <v>2635</v>
      </c>
      <c r="N632" s="137"/>
      <c r="O632" s="137"/>
      <c r="P632" s="21">
        <v>34</v>
      </c>
      <c r="Q632" s="21">
        <v>20.100000000000001</v>
      </c>
      <c r="R632" s="33">
        <v>37</v>
      </c>
      <c r="S632" s="39" t="s">
        <v>2598</v>
      </c>
      <c r="T632" s="137"/>
      <c r="U632" s="137"/>
      <c r="V632" s="21">
        <v>35</v>
      </c>
      <c r="W632" s="21">
        <v>24.2</v>
      </c>
      <c r="X632" s="33">
        <v>38</v>
      </c>
      <c r="Y632" s="26" t="s">
        <v>660</v>
      </c>
      <c r="Z632" s="137"/>
      <c r="AA632" s="6"/>
      <c r="AB632" s="58"/>
      <c r="AC632" s="58"/>
      <c r="AD632" s="58"/>
      <c r="AE632" s="58"/>
      <c r="AF632" s="58"/>
      <c r="AG632" s="58"/>
      <c r="AH632" s="6"/>
      <c r="AI632" s="6"/>
    </row>
    <row r="633" spans="1:35" x14ac:dyDescent="0.3">
      <c r="A633" s="416">
        <v>628</v>
      </c>
      <c r="B633" s="48">
        <v>2054</v>
      </c>
      <c r="C633" s="42" t="s">
        <v>2143</v>
      </c>
      <c r="D633" s="91">
        <v>2014</v>
      </c>
      <c r="E633" s="20">
        <v>4</v>
      </c>
      <c r="F633" s="341" t="s">
        <v>901</v>
      </c>
      <c r="G633" s="137"/>
      <c r="H633" s="22" t="s">
        <v>997</v>
      </c>
      <c r="I633" s="171"/>
      <c r="J633" s="115">
        <v>1</v>
      </c>
      <c r="K633" s="5"/>
      <c r="L633" s="5"/>
      <c r="M633" s="123" t="s">
        <v>2635</v>
      </c>
      <c r="N633" s="137"/>
      <c r="O633" s="137"/>
      <c r="P633" s="21">
        <v>31</v>
      </c>
      <c r="Q633" s="21">
        <v>21.1</v>
      </c>
      <c r="R633" s="33">
        <v>37</v>
      </c>
      <c r="S633" s="39" t="s">
        <v>2598</v>
      </c>
      <c r="T633" s="137"/>
      <c r="U633" s="137"/>
      <c r="V633" s="21">
        <v>26</v>
      </c>
      <c r="W633" s="21">
        <v>14.8</v>
      </c>
      <c r="X633" s="33">
        <v>38</v>
      </c>
      <c r="Y633" s="26" t="s">
        <v>660</v>
      </c>
      <c r="Z633" s="137"/>
      <c r="AA633" s="6"/>
      <c r="AB633" s="58"/>
      <c r="AC633" s="58"/>
      <c r="AD633" s="58"/>
      <c r="AE633" s="58"/>
      <c r="AF633" s="58"/>
      <c r="AG633" s="58"/>
      <c r="AH633" s="6"/>
      <c r="AI633" s="6"/>
    </row>
    <row r="634" spans="1:35" x14ac:dyDescent="0.3">
      <c r="A634" s="416">
        <v>629</v>
      </c>
      <c r="B634" s="48">
        <v>2054</v>
      </c>
      <c r="C634" s="134" t="s">
        <v>2143</v>
      </c>
      <c r="D634" s="84">
        <v>2014</v>
      </c>
      <c r="E634" s="41">
        <v>4</v>
      </c>
      <c r="F634" s="264" t="s">
        <v>901</v>
      </c>
      <c r="G634" s="21"/>
      <c r="H634" s="22" t="s">
        <v>822</v>
      </c>
      <c r="I634" s="198"/>
      <c r="J634" s="54">
        <v>1</v>
      </c>
      <c r="K634" s="32"/>
      <c r="L634" s="32"/>
      <c r="M634" s="57" t="s">
        <v>2635</v>
      </c>
      <c r="N634" s="21"/>
      <c r="O634" s="21"/>
      <c r="P634" s="21">
        <v>25</v>
      </c>
      <c r="Q634" s="21">
        <v>22.1</v>
      </c>
      <c r="R634" s="24">
        <v>33</v>
      </c>
      <c r="S634" s="39" t="s">
        <v>2598</v>
      </c>
      <c r="T634" s="21"/>
      <c r="U634" s="21"/>
      <c r="V634" s="21">
        <v>23</v>
      </c>
      <c r="W634" s="21">
        <v>21</v>
      </c>
      <c r="X634" s="33">
        <v>36</v>
      </c>
      <c r="Y634" s="26" t="s">
        <v>660</v>
      </c>
      <c r="Z634" s="21"/>
      <c r="AA634" s="6"/>
      <c r="AB634" s="58"/>
      <c r="AC634" s="58"/>
      <c r="AD634" s="58"/>
      <c r="AE634" s="58"/>
      <c r="AF634" s="58"/>
      <c r="AG634" s="58"/>
      <c r="AH634" s="58"/>
      <c r="AI634" s="6"/>
    </row>
    <row r="635" spans="1:35" x14ac:dyDescent="0.3">
      <c r="A635" s="416">
        <v>630</v>
      </c>
      <c r="B635" s="48">
        <v>2054</v>
      </c>
      <c r="C635" s="134" t="s">
        <v>2143</v>
      </c>
      <c r="D635" s="84">
        <v>2014</v>
      </c>
      <c r="E635" s="41">
        <v>4</v>
      </c>
      <c r="F635" s="264" t="s">
        <v>901</v>
      </c>
      <c r="G635" s="21"/>
      <c r="H635" s="22" t="s">
        <v>710</v>
      </c>
      <c r="I635" s="198"/>
      <c r="J635" s="54">
        <v>1</v>
      </c>
      <c r="K635" s="32"/>
      <c r="L635" s="32"/>
      <c r="M635" s="57" t="s">
        <v>2635</v>
      </c>
      <c r="N635" s="21"/>
      <c r="O635" s="21"/>
      <c r="P635" s="21">
        <v>25</v>
      </c>
      <c r="Q635" s="21">
        <v>26.2</v>
      </c>
      <c r="R635" s="24">
        <v>32</v>
      </c>
      <c r="S635" s="39" t="s">
        <v>2598</v>
      </c>
      <c r="T635" s="21"/>
      <c r="U635" s="21"/>
      <c r="V635" s="21">
        <v>16</v>
      </c>
      <c r="W635" s="21">
        <v>21.2</v>
      </c>
      <c r="X635" s="24">
        <v>36</v>
      </c>
      <c r="Y635" s="26" t="s">
        <v>660</v>
      </c>
      <c r="Z635" s="21" t="s">
        <v>3100</v>
      </c>
      <c r="AA635" s="6"/>
      <c r="AB635" s="58"/>
      <c r="AC635" s="416"/>
      <c r="AD635" s="416"/>
      <c r="AE635" s="58"/>
      <c r="AF635" s="58"/>
      <c r="AG635" s="58"/>
      <c r="AH635" s="58"/>
      <c r="AI635" s="6"/>
    </row>
    <row r="636" spans="1:35" x14ac:dyDescent="0.3">
      <c r="A636" s="416">
        <v>631</v>
      </c>
      <c r="B636" s="48">
        <v>2054</v>
      </c>
      <c r="C636" s="134" t="s">
        <v>2143</v>
      </c>
      <c r="D636" s="84">
        <v>2014</v>
      </c>
      <c r="E636" s="41">
        <v>4</v>
      </c>
      <c r="F636" s="21" t="s">
        <v>3101</v>
      </c>
      <c r="G636" s="21" t="s">
        <v>627</v>
      </c>
      <c r="H636" s="22" t="s">
        <v>2958</v>
      </c>
      <c r="I636" s="198"/>
      <c r="J636" s="54">
        <v>2</v>
      </c>
      <c r="K636" s="32">
        <v>1</v>
      </c>
      <c r="L636" s="32"/>
      <c r="M636" s="57" t="s">
        <v>2635</v>
      </c>
      <c r="N636" s="21"/>
      <c r="O636" s="21"/>
      <c r="P636" s="21">
        <v>10.4</v>
      </c>
      <c r="Q636" s="21">
        <v>4.7</v>
      </c>
      <c r="R636" s="24">
        <v>38</v>
      </c>
      <c r="S636" s="39" t="s">
        <v>2598</v>
      </c>
      <c r="T636" s="21"/>
      <c r="U636" s="21"/>
      <c r="V636" s="21">
        <v>3.8</v>
      </c>
      <c r="W636" s="21">
        <v>4.0999999999999996</v>
      </c>
      <c r="X636" s="24">
        <v>39</v>
      </c>
      <c r="Y636" s="26" t="s">
        <v>2834</v>
      </c>
      <c r="Z636" s="21"/>
      <c r="AA636" s="6"/>
      <c r="AB636" s="58"/>
      <c r="AC636" s="6"/>
      <c r="AD636" s="6"/>
      <c r="AE636" s="58"/>
      <c r="AF636" s="58"/>
      <c r="AG636" s="58"/>
      <c r="AH636" s="58"/>
      <c r="AI636" s="6"/>
    </row>
    <row r="637" spans="1:35" x14ac:dyDescent="0.3">
      <c r="A637" s="416">
        <v>632</v>
      </c>
      <c r="B637" s="417">
        <v>2054</v>
      </c>
      <c r="C637" s="134" t="s">
        <v>2143</v>
      </c>
      <c r="D637" s="84">
        <v>2014</v>
      </c>
      <c r="E637" s="41">
        <v>4</v>
      </c>
      <c r="F637" s="21" t="s">
        <v>3101</v>
      </c>
      <c r="G637" s="21" t="s">
        <v>627</v>
      </c>
      <c r="H637" s="21" t="s">
        <v>3098</v>
      </c>
      <c r="I637" s="249"/>
      <c r="J637" s="545">
        <v>2</v>
      </c>
      <c r="K637" s="32">
        <v>1</v>
      </c>
      <c r="L637" s="32"/>
      <c r="M637" s="57" t="s">
        <v>2635</v>
      </c>
      <c r="N637" s="22"/>
      <c r="O637" s="22"/>
      <c r="P637" s="21">
        <v>14</v>
      </c>
      <c r="Q637" s="21">
        <v>6.2</v>
      </c>
      <c r="R637" s="24">
        <v>38</v>
      </c>
      <c r="S637" s="39" t="s">
        <v>2598</v>
      </c>
      <c r="T637" s="22"/>
      <c r="U637" s="22"/>
      <c r="V637" s="21">
        <v>7.1</v>
      </c>
      <c r="W637" s="21">
        <v>6.4</v>
      </c>
      <c r="X637" s="24">
        <v>39</v>
      </c>
      <c r="Y637" s="39" t="s">
        <v>2834</v>
      </c>
      <c r="Z637" s="21"/>
      <c r="AA637" s="416"/>
      <c r="AB637" s="58"/>
      <c r="AC637" s="416"/>
      <c r="AD637" s="416"/>
      <c r="AE637" s="58"/>
      <c r="AF637" s="58"/>
      <c r="AG637" s="58"/>
      <c r="AH637" s="58"/>
      <c r="AI637" s="6"/>
    </row>
    <row r="638" spans="1:35" ht="17.25" thickBot="1" x14ac:dyDescent="0.35">
      <c r="A638" s="416">
        <v>633</v>
      </c>
      <c r="B638" s="64">
        <v>2054</v>
      </c>
      <c r="C638" s="27" t="s">
        <v>2143</v>
      </c>
      <c r="D638" s="28">
        <v>2014</v>
      </c>
      <c r="E638" s="52">
        <v>4</v>
      </c>
      <c r="F638" s="21" t="s">
        <v>3102</v>
      </c>
      <c r="G638" s="29" t="s">
        <v>627</v>
      </c>
      <c r="H638" s="65" t="s">
        <v>3099</v>
      </c>
      <c r="I638" s="536"/>
      <c r="J638" s="149">
        <v>2</v>
      </c>
      <c r="K638" s="35">
        <v>1</v>
      </c>
      <c r="L638" s="35"/>
      <c r="M638" s="158" t="s">
        <v>2635</v>
      </c>
      <c r="N638" s="65"/>
      <c r="O638" s="65"/>
      <c r="P638" s="29">
        <v>17.2</v>
      </c>
      <c r="Q638" s="29">
        <v>7.5</v>
      </c>
      <c r="R638" s="30">
        <v>37</v>
      </c>
      <c r="S638" s="49" t="s">
        <v>2598</v>
      </c>
      <c r="T638" s="29"/>
      <c r="U638" s="29"/>
      <c r="V638" s="29">
        <v>11</v>
      </c>
      <c r="W638" s="29">
        <v>8.9</v>
      </c>
      <c r="X638" s="30">
        <v>38</v>
      </c>
      <c r="Y638" s="49" t="s">
        <v>2834</v>
      </c>
      <c r="Z638" s="29"/>
      <c r="AA638" s="442"/>
      <c r="AB638" s="184"/>
      <c r="AC638" s="442"/>
      <c r="AD638" s="442"/>
      <c r="AE638" s="184"/>
      <c r="AF638" s="184"/>
      <c r="AG638" s="184"/>
      <c r="AH638" s="58"/>
      <c r="AI638" s="6"/>
    </row>
    <row r="639" spans="1:35" x14ac:dyDescent="0.3">
      <c r="A639" s="416">
        <v>634</v>
      </c>
      <c r="B639" s="48">
        <v>2054</v>
      </c>
      <c r="C639" s="42" t="s">
        <v>2143</v>
      </c>
      <c r="D639" s="91">
        <v>2014</v>
      </c>
      <c r="E639" s="20">
        <v>4</v>
      </c>
      <c r="F639" s="22" t="s">
        <v>1041</v>
      </c>
      <c r="G639" s="22"/>
      <c r="H639" s="22" t="s">
        <v>2958</v>
      </c>
      <c r="I639" s="171"/>
      <c r="J639" s="20">
        <v>1</v>
      </c>
      <c r="K639" s="128"/>
      <c r="L639" s="85"/>
      <c r="M639" s="123" t="s">
        <v>2635</v>
      </c>
      <c r="N639" s="22"/>
      <c r="O639" s="22"/>
      <c r="P639" s="22">
        <v>67</v>
      </c>
      <c r="Q639" s="22">
        <v>25.5</v>
      </c>
      <c r="R639" s="33">
        <v>38</v>
      </c>
      <c r="S639" s="39" t="s">
        <v>2598</v>
      </c>
      <c r="T639" s="22"/>
      <c r="U639" s="22"/>
      <c r="V639" s="22">
        <v>43</v>
      </c>
      <c r="W639" s="22">
        <v>32.299999999999997</v>
      </c>
      <c r="X639" s="33">
        <v>39</v>
      </c>
      <c r="Y639" s="39">
        <v>2E-3</v>
      </c>
      <c r="Z639" s="22"/>
      <c r="AA639" s="6"/>
      <c r="AB639" s="6"/>
      <c r="AC639" s="6"/>
      <c r="AD639" s="6"/>
      <c r="AE639" s="6"/>
      <c r="AF639" s="6"/>
      <c r="AG639" s="6"/>
      <c r="AH639" s="6"/>
      <c r="AI639" s="6"/>
    </row>
    <row r="640" spans="1:35" x14ac:dyDescent="0.3">
      <c r="A640" s="416">
        <v>635</v>
      </c>
      <c r="B640" s="48">
        <v>2054</v>
      </c>
      <c r="C640" s="42" t="s">
        <v>2143</v>
      </c>
      <c r="D640" s="91">
        <v>2014</v>
      </c>
      <c r="E640" s="20">
        <v>4</v>
      </c>
      <c r="F640" s="21" t="s">
        <v>1041</v>
      </c>
      <c r="G640" s="21"/>
      <c r="H640" s="21" t="s">
        <v>3098</v>
      </c>
      <c r="I640" s="171"/>
      <c r="J640" s="41">
        <v>1</v>
      </c>
      <c r="K640" s="128"/>
      <c r="L640" s="85"/>
      <c r="M640" s="123" t="s">
        <v>2635</v>
      </c>
      <c r="N640" s="22"/>
      <c r="O640" s="22"/>
      <c r="P640" s="22">
        <v>62</v>
      </c>
      <c r="Q640" s="22">
        <v>22.7</v>
      </c>
      <c r="R640" s="33">
        <v>38</v>
      </c>
      <c r="S640" s="39" t="s">
        <v>2598</v>
      </c>
      <c r="T640" s="22"/>
      <c r="U640" s="22"/>
      <c r="V640" s="22">
        <v>52</v>
      </c>
      <c r="W640" s="22">
        <v>26.2</v>
      </c>
      <c r="X640" s="33">
        <v>39</v>
      </c>
      <c r="Y640" s="39" t="s">
        <v>660</v>
      </c>
      <c r="Z640" s="22"/>
      <c r="AA640" s="6"/>
      <c r="AB640" s="6"/>
      <c r="AC640" s="6"/>
      <c r="AD640" s="6"/>
      <c r="AE640" s="6"/>
      <c r="AF640" s="6"/>
      <c r="AG640" s="6"/>
      <c r="AH640" s="6"/>
      <c r="AI640" s="6"/>
    </row>
    <row r="641" spans="1:39" x14ac:dyDescent="0.3">
      <c r="A641" s="416">
        <v>636</v>
      </c>
      <c r="B641" s="48">
        <v>2054</v>
      </c>
      <c r="C641" s="42" t="s">
        <v>2143</v>
      </c>
      <c r="D641" s="91">
        <v>2014</v>
      </c>
      <c r="E641" s="20">
        <v>4</v>
      </c>
      <c r="F641" s="21" t="s">
        <v>1041</v>
      </c>
      <c r="G641" s="21"/>
      <c r="H641" s="21" t="s">
        <v>3099</v>
      </c>
      <c r="I641" s="198"/>
      <c r="J641" s="41">
        <v>1</v>
      </c>
      <c r="K641" s="128"/>
      <c r="L641" s="85"/>
      <c r="M641" s="123" t="s">
        <v>2635</v>
      </c>
      <c r="N641" s="22"/>
      <c r="O641" s="22"/>
      <c r="P641" s="22">
        <v>57</v>
      </c>
      <c r="Q641" s="22">
        <v>23.4</v>
      </c>
      <c r="R641" s="33">
        <v>37</v>
      </c>
      <c r="S641" s="39" t="s">
        <v>2598</v>
      </c>
      <c r="T641" s="22"/>
      <c r="U641" s="22"/>
      <c r="V641" s="22">
        <v>49</v>
      </c>
      <c r="W641" s="22">
        <v>23.6</v>
      </c>
      <c r="X641" s="33">
        <v>38</v>
      </c>
      <c r="Y641" s="39" t="s">
        <v>660</v>
      </c>
      <c r="Z641" s="22"/>
      <c r="AA641" s="6"/>
      <c r="AB641" s="6"/>
      <c r="AC641" s="6"/>
      <c r="AD641" s="6"/>
      <c r="AE641" s="6"/>
      <c r="AF641" s="6"/>
      <c r="AG641" s="6"/>
      <c r="AH641" s="6"/>
      <c r="AI641" s="6"/>
    </row>
    <row r="642" spans="1:39" x14ac:dyDescent="0.3">
      <c r="A642" s="416">
        <v>637</v>
      </c>
      <c r="B642" s="48">
        <v>2054</v>
      </c>
      <c r="C642" s="42" t="s">
        <v>2143</v>
      </c>
      <c r="D642" s="91">
        <v>2014</v>
      </c>
      <c r="E642" s="20">
        <v>4</v>
      </c>
      <c r="F642" s="21" t="s">
        <v>1041</v>
      </c>
      <c r="G642" s="21"/>
      <c r="H642" s="21" t="s">
        <v>997</v>
      </c>
      <c r="I642" s="198"/>
      <c r="J642" s="41">
        <v>1</v>
      </c>
      <c r="K642" s="128"/>
      <c r="L642" s="85"/>
      <c r="M642" s="123" t="s">
        <v>2635</v>
      </c>
      <c r="N642" s="22"/>
      <c r="O642" s="22"/>
      <c r="P642" s="22">
        <v>54</v>
      </c>
      <c r="Q642" s="22">
        <v>25.6</v>
      </c>
      <c r="R642" s="33">
        <v>37</v>
      </c>
      <c r="S642" s="39" t="s">
        <v>2598</v>
      </c>
      <c r="T642" s="22"/>
      <c r="U642" s="22"/>
      <c r="V642" s="22">
        <v>46</v>
      </c>
      <c r="W642" s="22">
        <v>22</v>
      </c>
      <c r="X642" s="33">
        <v>38</v>
      </c>
      <c r="Y642" s="39" t="s">
        <v>660</v>
      </c>
      <c r="Z642" s="22"/>
      <c r="AA642" s="6"/>
      <c r="AB642" s="6"/>
      <c r="AC642" s="6"/>
      <c r="AD642" s="6"/>
      <c r="AE642" s="6"/>
      <c r="AF642" s="6"/>
      <c r="AG642" s="6"/>
      <c r="AH642" s="6"/>
      <c r="AI642" s="6"/>
    </row>
    <row r="643" spans="1:39" x14ac:dyDescent="0.3">
      <c r="A643" s="416">
        <v>638</v>
      </c>
      <c r="B643" s="48">
        <v>2054</v>
      </c>
      <c r="C643" s="42" t="s">
        <v>2143</v>
      </c>
      <c r="D643" s="91">
        <v>2014</v>
      </c>
      <c r="E643" s="20">
        <v>4</v>
      </c>
      <c r="F643" s="21" t="s">
        <v>1041</v>
      </c>
      <c r="G643" s="21"/>
      <c r="H643" s="21" t="s">
        <v>822</v>
      </c>
      <c r="I643" s="198"/>
      <c r="J643" s="41">
        <v>1</v>
      </c>
      <c r="K643" s="128"/>
      <c r="L643" s="85"/>
      <c r="M643" s="123" t="s">
        <v>2635</v>
      </c>
      <c r="N643" s="22"/>
      <c r="O643" s="22"/>
      <c r="P643" s="22">
        <v>44</v>
      </c>
      <c r="Q643" s="22">
        <v>20.3</v>
      </c>
      <c r="R643" s="33">
        <v>33</v>
      </c>
      <c r="S643" s="39" t="s">
        <v>2598</v>
      </c>
      <c r="T643" s="22"/>
      <c r="U643" s="22"/>
      <c r="V643" s="22">
        <v>40</v>
      </c>
      <c r="W643" s="22">
        <v>22.8</v>
      </c>
      <c r="X643" s="33">
        <v>36</v>
      </c>
      <c r="Y643" s="39" t="s">
        <v>660</v>
      </c>
      <c r="Z643" s="22"/>
      <c r="AA643" s="6"/>
      <c r="AB643" s="6"/>
      <c r="AC643" s="6"/>
      <c r="AD643" s="6"/>
      <c r="AE643" s="6"/>
      <c r="AF643" s="6"/>
      <c r="AG643" s="6"/>
      <c r="AH643" s="6"/>
      <c r="AI643" s="6"/>
    </row>
    <row r="644" spans="1:39" x14ac:dyDescent="0.3">
      <c r="A644" s="416">
        <v>639</v>
      </c>
      <c r="B644" s="48">
        <v>2054</v>
      </c>
      <c r="C644" s="42" t="s">
        <v>2143</v>
      </c>
      <c r="D644" s="91">
        <v>2014</v>
      </c>
      <c r="E644" s="20">
        <v>4</v>
      </c>
      <c r="F644" s="21" t="s">
        <v>1041</v>
      </c>
      <c r="G644" s="21"/>
      <c r="H644" s="21" t="s">
        <v>710</v>
      </c>
      <c r="I644" s="198"/>
      <c r="J644" s="41">
        <v>1</v>
      </c>
      <c r="K644" s="128"/>
      <c r="L644" s="85"/>
      <c r="M644" s="123" t="s">
        <v>2635</v>
      </c>
      <c r="N644" s="22"/>
      <c r="O644" s="22"/>
      <c r="P644" s="22">
        <v>38</v>
      </c>
      <c r="Q644" s="22">
        <v>27.9</v>
      </c>
      <c r="R644" s="33">
        <v>32</v>
      </c>
      <c r="S644" s="39" t="s">
        <v>2598</v>
      </c>
      <c r="T644" s="22"/>
      <c r="U644" s="22"/>
      <c r="V644" s="22">
        <v>28</v>
      </c>
      <c r="W644" s="22">
        <v>26.5</v>
      </c>
      <c r="X644" s="33">
        <v>36</v>
      </c>
      <c r="Y644" s="39" t="s">
        <v>660</v>
      </c>
      <c r="Z644" s="22" t="s">
        <v>3103</v>
      </c>
      <c r="AA644" s="6"/>
      <c r="AB644" s="6"/>
      <c r="AC644" s="6"/>
      <c r="AD644" s="6"/>
      <c r="AE644" s="6"/>
      <c r="AF644" s="6"/>
      <c r="AG644" s="6"/>
      <c r="AH644" s="6"/>
      <c r="AI644" s="6"/>
    </row>
    <row r="645" spans="1:39" x14ac:dyDescent="0.3">
      <c r="A645" s="416">
        <v>640</v>
      </c>
      <c r="B645" s="48">
        <v>2054</v>
      </c>
      <c r="C645" s="42" t="s">
        <v>2143</v>
      </c>
      <c r="D645" s="91">
        <v>2014</v>
      </c>
      <c r="E645" s="20">
        <v>4</v>
      </c>
      <c r="F645" s="264" t="s">
        <v>3104</v>
      </c>
      <c r="G645" s="21" t="s">
        <v>1606</v>
      </c>
      <c r="H645" s="21" t="s">
        <v>3105</v>
      </c>
      <c r="I645" s="198"/>
      <c r="J645" s="41">
        <v>1</v>
      </c>
      <c r="K645" s="128"/>
      <c r="L645" s="85">
        <v>0</v>
      </c>
      <c r="M645" s="123" t="s">
        <v>2635</v>
      </c>
      <c r="N645" s="22">
        <v>19</v>
      </c>
      <c r="O645" s="22">
        <v>30</v>
      </c>
      <c r="P645" s="22"/>
      <c r="Q645" s="22"/>
      <c r="R645" s="33"/>
      <c r="S645" s="39" t="s">
        <v>2598</v>
      </c>
      <c r="T645" s="22">
        <v>23</v>
      </c>
      <c r="U645" s="22">
        <v>34</v>
      </c>
      <c r="V645" s="22"/>
      <c r="W645" s="22"/>
      <c r="X645" s="33"/>
      <c r="Y645" s="39">
        <v>0.71699999999999997</v>
      </c>
      <c r="Z645" s="22"/>
      <c r="AA645" s="6"/>
      <c r="AB645" s="6"/>
      <c r="AC645" s="6"/>
      <c r="AD645" s="6"/>
      <c r="AE645" s="6"/>
      <c r="AF645" s="6"/>
      <c r="AG645" s="6"/>
      <c r="AH645" s="6"/>
      <c r="AI645" s="6"/>
    </row>
    <row r="646" spans="1:39" x14ac:dyDescent="0.3">
      <c r="A646" s="416">
        <v>641</v>
      </c>
      <c r="B646" s="48">
        <v>2054</v>
      </c>
      <c r="C646" s="42" t="s">
        <v>2143</v>
      </c>
      <c r="D646" s="91">
        <v>2014</v>
      </c>
      <c r="E646" s="20">
        <v>4</v>
      </c>
      <c r="F646" s="264" t="s">
        <v>3106</v>
      </c>
      <c r="G646" s="21" t="s">
        <v>1606</v>
      </c>
      <c r="H646" s="21" t="s">
        <v>3105</v>
      </c>
      <c r="I646" s="198"/>
      <c r="J646" s="41">
        <v>1</v>
      </c>
      <c r="K646" s="128"/>
      <c r="L646" s="85">
        <v>0</v>
      </c>
      <c r="M646" s="123" t="s">
        <v>2635</v>
      </c>
      <c r="N646" s="22">
        <v>9</v>
      </c>
      <c r="O646" s="22">
        <v>30</v>
      </c>
      <c r="P646" s="22"/>
      <c r="Q646" s="22"/>
      <c r="R646" s="33"/>
      <c r="S646" s="39" t="s">
        <v>2598</v>
      </c>
      <c r="T646" s="22">
        <v>14</v>
      </c>
      <c r="U646" s="22">
        <v>34</v>
      </c>
      <c r="V646" s="22"/>
      <c r="W646" s="22"/>
      <c r="X646" s="33"/>
      <c r="Y646" s="39">
        <v>0.35199999999999998</v>
      </c>
      <c r="Z646" s="22"/>
      <c r="AA646" s="6"/>
      <c r="AB646" s="6"/>
      <c r="AC646" s="6"/>
      <c r="AD646" s="6"/>
      <c r="AE646" s="6"/>
      <c r="AF646" s="6"/>
      <c r="AG646" s="6"/>
      <c r="AH646" s="6"/>
      <c r="AI646" s="6"/>
    </row>
    <row r="647" spans="1:39" x14ac:dyDescent="0.3">
      <c r="A647" s="416">
        <v>642</v>
      </c>
      <c r="B647" s="48">
        <v>2054</v>
      </c>
      <c r="C647" s="42" t="s">
        <v>2143</v>
      </c>
      <c r="D647" s="91">
        <v>2014</v>
      </c>
      <c r="E647" s="20">
        <v>4</v>
      </c>
      <c r="F647" s="21" t="s">
        <v>3104</v>
      </c>
      <c r="G647" s="21" t="s">
        <v>1606</v>
      </c>
      <c r="H647" s="21" t="s">
        <v>3107</v>
      </c>
      <c r="I647" s="198"/>
      <c r="J647" s="41">
        <v>1</v>
      </c>
      <c r="K647" s="128"/>
      <c r="L647" s="85">
        <v>0</v>
      </c>
      <c r="M647" s="123" t="s">
        <v>2635</v>
      </c>
      <c r="N647" s="22">
        <v>6</v>
      </c>
      <c r="O647" s="22">
        <v>29</v>
      </c>
      <c r="P647" s="22"/>
      <c r="Q647" s="22"/>
      <c r="R647" s="33"/>
      <c r="S647" s="39" t="s">
        <v>2598</v>
      </c>
      <c r="T647" s="22">
        <v>7</v>
      </c>
      <c r="U647" s="22">
        <v>34</v>
      </c>
      <c r="V647" s="22"/>
      <c r="W647" s="22"/>
      <c r="X647" s="33"/>
      <c r="Y647" s="39">
        <v>0.99199999999999999</v>
      </c>
      <c r="Z647" s="22"/>
      <c r="AA647" s="6"/>
      <c r="AB647" s="6"/>
      <c r="AC647" s="6"/>
      <c r="AD647" s="6"/>
      <c r="AE647" s="6"/>
      <c r="AF647" s="6"/>
      <c r="AG647" s="6"/>
      <c r="AH647" s="6"/>
      <c r="AI647" s="6"/>
    </row>
    <row r="648" spans="1:39" x14ac:dyDescent="0.3">
      <c r="A648" s="416">
        <v>643</v>
      </c>
      <c r="B648" s="48">
        <v>2054</v>
      </c>
      <c r="C648" s="42" t="s">
        <v>2143</v>
      </c>
      <c r="D648" s="91">
        <v>2014</v>
      </c>
      <c r="E648" s="20">
        <v>4</v>
      </c>
      <c r="F648" s="21" t="s">
        <v>3106</v>
      </c>
      <c r="G648" s="21" t="s">
        <v>1606</v>
      </c>
      <c r="H648" s="21" t="s">
        <v>3107</v>
      </c>
      <c r="I648" s="198"/>
      <c r="J648" s="41">
        <v>1</v>
      </c>
      <c r="K648" s="128"/>
      <c r="L648" s="85">
        <v>0</v>
      </c>
      <c r="M648" s="123" t="s">
        <v>2635</v>
      </c>
      <c r="N648" s="22">
        <v>2</v>
      </c>
      <c r="O648" s="22">
        <v>29</v>
      </c>
      <c r="P648" s="22"/>
      <c r="Q648" s="22"/>
      <c r="R648" s="33"/>
      <c r="S648" s="39" t="s">
        <v>2598</v>
      </c>
      <c r="T648" s="22">
        <v>1</v>
      </c>
      <c r="U648" s="22">
        <v>34</v>
      </c>
      <c r="V648" s="22"/>
      <c r="W648" s="22"/>
      <c r="X648" s="33"/>
      <c r="Y648" s="39">
        <v>0.53900000000000003</v>
      </c>
      <c r="Z648" s="22"/>
      <c r="AA648" s="6"/>
      <c r="AB648" s="6"/>
      <c r="AC648" s="6"/>
      <c r="AD648" s="6"/>
      <c r="AE648" s="6"/>
      <c r="AF648" s="6"/>
      <c r="AG648" s="6"/>
      <c r="AH648" s="6"/>
      <c r="AI648" s="6"/>
    </row>
    <row r="649" spans="1:39" x14ac:dyDescent="0.3">
      <c r="A649" s="416">
        <v>644</v>
      </c>
      <c r="B649" s="48">
        <v>2054</v>
      </c>
      <c r="C649" s="42" t="s">
        <v>2143</v>
      </c>
      <c r="D649" s="91">
        <v>2014</v>
      </c>
      <c r="E649" s="20">
        <v>4</v>
      </c>
      <c r="F649" s="21" t="s">
        <v>3101</v>
      </c>
      <c r="G649" s="21" t="s">
        <v>627</v>
      </c>
      <c r="H649" s="21" t="s">
        <v>2468</v>
      </c>
      <c r="I649" s="198"/>
      <c r="J649" s="41">
        <v>2</v>
      </c>
      <c r="K649" s="128">
        <v>1</v>
      </c>
      <c r="L649" s="85"/>
      <c r="M649" s="123" t="s">
        <v>2635</v>
      </c>
      <c r="N649" s="22"/>
      <c r="O649" s="22"/>
      <c r="P649" s="22">
        <v>30</v>
      </c>
      <c r="Q649" s="22">
        <v>17.5</v>
      </c>
      <c r="R649" s="33">
        <v>36</v>
      </c>
      <c r="S649" s="39" t="s">
        <v>2598</v>
      </c>
      <c r="T649" s="22"/>
      <c r="U649" s="22"/>
      <c r="V649" s="22">
        <v>24</v>
      </c>
      <c r="W649" s="22">
        <v>15.1</v>
      </c>
      <c r="X649" s="33">
        <v>38</v>
      </c>
      <c r="Y649" s="39" t="s">
        <v>660</v>
      </c>
      <c r="Z649" s="22"/>
      <c r="AA649" s="6"/>
      <c r="AB649" s="6"/>
      <c r="AC649" s="6"/>
      <c r="AD649" s="6"/>
      <c r="AE649" s="6"/>
      <c r="AF649" s="6"/>
      <c r="AG649" s="6"/>
      <c r="AH649" s="6"/>
      <c r="AI649" s="6"/>
    </row>
    <row r="650" spans="1:39" ht="17.25" thickBot="1" x14ac:dyDescent="0.35">
      <c r="A650" s="416">
        <v>645</v>
      </c>
      <c r="B650" s="418">
        <v>2054</v>
      </c>
      <c r="C650" s="27" t="s">
        <v>2143</v>
      </c>
      <c r="D650" s="28">
        <v>2014</v>
      </c>
      <c r="E650" s="52">
        <v>4</v>
      </c>
      <c r="F650" s="29" t="s">
        <v>3101</v>
      </c>
      <c r="G650" s="29" t="s">
        <v>627</v>
      </c>
      <c r="H650" s="29" t="s">
        <v>1746</v>
      </c>
      <c r="I650" s="172"/>
      <c r="J650" s="52">
        <v>2</v>
      </c>
      <c r="K650" s="79">
        <v>1</v>
      </c>
      <c r="L650" s="87"/>
      <c r="M650" s="159" t="s">
        <v>2635</v>
      </c>
      <c r="N650" s="65"/>
      <c r="O650" s="65"/>
      <c r="P650" s="65">
        <v>43</v>
      </c>
      <c r="Q650" s="65">
        <v>24.2</v>
      </c>
      <c r="R650" s="67">
        <v>33</v>
      </c>
      <c r="S650" s="49" t="s">
        <v>2598</v>
      </c>
      <c r="T650" s="65"/>
      <c r="U650" s="65"/>
      <c r="V650" s="65">
        <v>34</v>
      </c>
      <c r="W650" s="65">
        <v>19.3</v>
      </c>
      <c r="X650" s="67">
        <v>36</v>
      </c>
      <c r="Y650" s="49" t="s">
        <v>660</v>
      </c>
      <c r="Z650" s="65"/>
      <c r="AA650" s="6"/>
      <c r="AB650" s="6"/>
      <c r="AC650" s="6"/>
      <c r="AD650" s="6"/>
      <c r="AE650" s="6"/>
      <c r="AF650" s="6"/>
      <c r="AG650" s="6"/>
      <c r="AH650" s="6"/>
      <c r="AI650" s="6"/>
    </row>
    <row r="651" spans="1:39" x14ac:dyDescent="0.3">
      <c r="A651" s="416">
        <v>646</v>
      </c>
      <c r="B651" s="48">
        <v>2054</v>
      </c>
      <c r="C651" s="42" t="s">
        <v>2143</v>
      </c>
      <c r="D651" s="91">
        <v>2014</v>
      </c>
      <c r="E651" s="20">
        <v>4</v>
      </c>
      <c r="F651" s="290" t="s">
        <v>3108</v>
      </c>
      <c r="G651" s="22" t="s">
        <v>1606</v>
      </c>
      <c r="H651" s="21" t="s">
        <v>2565</v>
      </c>
      <c r="I651" s="171"/>
      <c r="J651" s="20">
        <v>2</v>
      </c>
      <c r="K651" s="128">
        <v>2</v>
      </c>
      <c r="L651" s="85"/>
      <c r="M651" s="123" t="s">
        <v>2635</v>
      </c>
      <c r="N651" s="22">
        <v>11</v>
      </c>
      <c r="O651" s="22">
        <v>30</v>
      </c>
      <c r="P651" s="22"/>
      <c r="Q651" s="22"/>
      <c r="R651" s="33"/>
      <c r="S651" s="39" t="s">
        <v>2598</v>
      </c>
      <c r="T651" s="22">
        <v>16</v>
      </c>
      <c r="U651" s="22">
        <v>34</v>
      </c>
      <c r="V651" s="22"/>
      <c r="W651" s="22"/>
      <c r="X651" s="33"/>
      <c r="Y651" s="39">
        <v>0.40100000000000002</v>
      </c>
      <c r="Z651" s="22"/>
      <c r="AA651" s="6"/>
      <c r="AB651" s="6"/>
      <c r="AC651" s="6"/>
      <c r="AD651" s="6"/>
      <c r="AE651" s="6"/>
      <c r="AF651" s="6"/>
      <c r="AG651" s="6"/>
      <c r="AH651" s="6"/>
      <c r="AI651" s="6"/>
    </row>
    <row r="652" spans="1:39" x14ac:dyDescent="0.3">
      <c r="A652" s="416">
        <v>647</v>
      </c>
      <c r="B652" s="48">
        <v>2054</v>
      </c>
      <c r="C652" s="42" t="s">
        <v>2310</v>
      </c>
      <c r="D652" s="91">
        <v>2014</v>
      </c>
      <c r="E652" s="20">
        <v>4</v>
      </c>
      <c r="F652" s="22" t="s">
        <v>3108</v>
      </c>
      <c r="G652" s="22" t="s">
        <v>1606</v>
      </c>
      <c r="H652" s="21" t="s">
        <v>2382</v>
      </c>
      <c r="I652" s="171"/>
      <c r="J652" s="41">
        <v>2</v>
      </c>
      <c r="K652" s="128">
        <v>2</v>
      </c>
      <c r="L652" s="85"/>
      <c r="M652" s="123" t="s">
        <v>2635</v>
      </c>
      <c r="N652" s="22">
        <v>0</v>
      </c>
      <c r="O652" s="22">
        <v>29</v>
      </c>
      <c r="P652" s="22"/>
      <c r="Q652" s="22"/>
      <c r="R652" s="33"/>
      <c r="S652" s="39" t="s">
        <v>2598</v>
      </c>
      <c r="T652" s="22">
        <v>1</v>
      </c>
      <c r="U652" s="22">
        <v>34</v>
      </c>
      <c r="V652" s="22"/>
      <c r="W652" s="22"/>
      <c r="X652" s="33"/>
      <c r="Y652" s="39">
        <v>0.35199999999999998</v>
      </c>
      <c r="Z652" s="22"/>
      <c r="AA652" s="6"/>
      <c r="AB652" s="6"/>
      <c r="AC652" s="6"/>
      <c r="AD652" s="6"/>
      <c r="AE652" s="6"/>
      <c r="AF652" s="6"/>
      <c r="AG652" s="6"/>
      <c r="AH652" s="6"/>
      <c r="AI652" s="6"/>
    </row>
    <row r="653" spans="1:39" x14ac:dyDescent="0.3">
      <c r="A653" s="416">
        <v>648</v>
      </c>
      <c r="B653" s="48">
        <v>1358</v>
      </c>
      <c r="C653" s="90" t="s">
        <v>2574</v>
      </c>
      <c r="D653" s="91">
        <v>2021</v>
      </c>
      <c r="E653" s="20">
        <v>4</v>
      </c>
      <c r="F653" s="22" t="s">
        <v>125</v>
      </c>
      <c r="G653" s="22" t="s">
        <v>627</v>
      </c>
      <c r="H653" s="21" t="s">
        <v>710</v>
      </c>
      <c r="I653" s="25"/>
      <c r="J653" s="41">
        <v>2</v>
      </c>
      <c r="K653" s="128">
        <v>1</v>
      </c>
      <c r="L653" s="85"/>
      <c r="M653" s="23" t="s">
        <v>2576</v>
      </c>
      <c r="N653" s="22"/>
      <c r="O653" s="22"/>
      <c r="P653" s="22">
        <v>34.54</v>
      </c>
      <c r="Q653" s="22">
        <v>10.98</v>
      </c>
      <c r="R653" s="33">
        <v>19</v>
      </c>
      <c r="S653" s="39" t="s">
        <v>2537</v>
      </c>
      <c r="T653" s="22"/>
      <c r="U653" s="22"/>
      <c r="V653" s="22">
        <v>38.549999999999997</v>
      </c>
      <c r="W653" s="22">
        <v>15.1</v>
      </c>
      <c r="X653" s="33">
        <v>19</v>
      </c>
      <c r="Y653" s="39">
        <v>0.35599999999999998</v>
      </c>
      <c r="Z653" s="22"/>
      <c r="AA653" s="19"/>
      <c r="AB653" s="19"/>
      <c r="AC653" s="19"/>
      <c r="AD653" s="19"/>
      <c r="AE653" s="19"/>
      <c r="AF653" s="19"/>
      <c r="AG653" s="19"/>
      <c r="AH653" s="19"/>
      <c r="AI653" s="19"/>
    </row>
    <row r="654" spans="1:39" x14ac:dyDescent="0.3">
      <c r="A654" s="416">
        <v>649</v>
      </c>
      <c r="B654" s="48">
        <v>1358</v>
      </c>
      <c r="C654" s="90" t="s">
        <v>1839</v>
      </c>
      <c r="D654" s="91">
        <v>2021</v>
      </c>
      <c r="E654" s="20">
        <v>4</v>
      </c>
      <c r="F654" s="290" t="s">
        <v>3109</v>
      </c>
      <c r="G654" s="22" t="s">
        <v>107</v>
      </c>
      <c r="H654" s="21" t="s">
        <v>726</v>
      </c>
      <c r="I654" s="20" t="s">
        <v>868</v>
      </c>
      <c r="J654" s="404">
        <v>1</v>
      </c>
      <c r="K654" s="212"/>
      <c r="L654" s="342"/>
      <c r="M654" s="23" t="s">
        <v>2576</v>
      </c>
      <c r="N654" s="22"/>
      <c r="O654" s="22"/>
      <c r="P654" s="22" t="s">
        <v>787</v>
      </c>
      <c r="Q654" s="22" t="s">
        <v>3110</v>
      </c>
      <c r="R654" s="33">
        <v>19</v>
      </c>
      <c r="S654" s="39" t="s">
        <v>2537</v>
      </c>
      <c r="T654" s="22"/>
      <c r="U654" s="22"/>
      <c r="V654" s="22" t="s">
        <v>2951</v>
      </c>
      <c r="W654" s="22" t="s">
        <v>3111</v>
      </c>
      <c r="X654" s="33">
        <v>19</v>
      </c>
      <c r="Y654" s="39" t="s">
        <v>660</v>
      </c>
      <c r="Z654" s="22" t="s">
        <v>3112</v>
      </c>
      <c r="AA654" s="19"/>
      <c r="AB654" s="19"/>
      <c r="AC654" s="19"/>
      <c r="AD654" s="19"/>
      <c r="AE654" s="19"/>
      <c r="AF654" s="19"/>
      <c r="AG654" s="19"/>
      <c r="AH654" s="19"/>
      <c r="AI654" s="19"/>
    </row>
    <row r="655" spans="1:39" x14ac:dyDescent="0.3">
      <c r="A655" s="416">
        <v>650</v>
      </c>
      <c r="B655" s="48">
        <v>1358</v>
      </c>
      <c r="C655" s="90" t="s">
        <v>1839</v>
      </c>
      <c r="D655" s="91">
        <v>2021</v>
      </c>
      <c r="E655" s="20">
        <v>4</v>
      </c>
      <c r="F655" s="290" t="s">
        <v>3109</v>
      </c>
      <c r="G655" s="22" t="s">
        <v>107</v>
      </c>
      <c r="H655" s="21" t="s">
        <v>733</v>
      </c>
      <c r="I655" s="25"/>
      <c r="J655" s="41">
        <v>1</v>
      </c>
      <c r="K655" s="128"/>
      <c r="L655" s="85"/>
      <c r="M655" s="23" t="s">
        <v>2576</v>
      </c>
      <c r="N655" s="22"/>
      <c r="O655" s="22"/>
      <c r="P655" s="22" t="s">
        <v>787</v>
      </c>
      <c r="Q655" s="22" t="s">
        <v>3113</v>
      </c>
      <c r="R655" s="33">
        <v>19</v>
      </c>
      <c r="S655" s="39" t="s">
        <v>2537</v>
      </c>
      <c r="T655" s="22"/>
      <c r="U655" s="22"/>
      <c r="V655" s="22" t="s">
        <v>787</v>
      </c>
      <c r="W655" s="22" t="s">
        <v>3114</v>
      </c>
      <c r="X655" s="33">
        <v>19</v>
      </c>
      <c r="Y655" s="39" t="s">
        <v>660</v>
      </c>
      <c r="Z655" s="22"/>
      <c r="AA655" s="19"/>
      <c r="AB655" s="19"/>
      <c r="AC655" s="19"/>
      <c r="AD655" s="19"/>
      <c r="AE655" s="19"/>
      <c r="AF655" s="19"/>
      <c r="AG655" s="19"/>
      <c r="AH655" s="19"/>
      <c r="AI655" s="19"/>
      <c r="AM655" t="s">
        <v>712</v>
      </c>
    </row>
    <row r="656" spans="1:39" x14ac:dyDescent="0.3">
      <c r="A656" s="416">
        <v>651</v>
      </c>
      <c r="B656" s="48">
        <v>1358</v>
      </c>
      <c r="C656" s="90" t="s">
        <v>1839</v>
      </c>
      <c r="D656" s="91">
        <v>2021</v>
      </c>
      <c r="E656" s="20">
        <v>4</v>
      </c>
      <c r="F656" s="264" t="s">
        <v>3109</v>
      </c>
      <c r="G656" s="22" t="s">
        <v>107</v>
      </c>
      <c r="H656" s="21" t="s">
        <v>2468</v>
      </c>
      <c r="I656" s="25"/>
      <c r="J656" s="41">
        <v>1</v>
      </c>
      <c r="K656" s="128"/>
      <c r="L656" s="85"/>
      <c r="M656" s="23" t="s">
        <v>2576</v>
      </c>
      <c r="N656" s="22"/>
      <c r="O656" s="22"/>
      <c r="P656" s="22" t="s">
        <v>785</v>
      </c>
      <c r="Q656" s="22" t="s">
        <v>3115</v>
      </c>
      <c r="R656" s="33">
        <v>19</v>
      </c>
      <c r="S656" s="39" t="s">
        <v>2537</v>
      </c>
      <c r="T656" s="22"/>
      <c r="U656" s="22"/>
      <c r="V656" s="22" t="s">
        <v>787</v>
      </c>
      <c r="W656" s="22" t="s">
        <v>3116</v>
      </c>
      <c r="X656" s="33">
        <v>19</v>
      </c>
      <c r="Y656" s="39" t="s">
        <v>660</v>
      </c>
      <c r="Z656" s="22"/>
      <c r="AA656" s="19"/>
      <c r="AB656" s="19"/>
      <c r="AC656" s="19"/>
      <c r="AD656" s="19"/>
      <c r="AE656" s="19"/>
      <c r="AF656" s="19"/>
      <c r="AG656" s="19"/>
      <c r="AH656" s="19"/>
      <c r="AI656" s="19"/>
      <c r="AM656" t="s">
        <v>712</v>
      </c>
    </row>
    <row r="657" spans="1:39" x14ac:dyDescent="0.3">
      <c r="A657" s="416">
        <v>652</v>
      </c>
      <c r="B657" s="48">
        <v>1358</v>
      </c>
      <c r="C657" s="90" t="s">
        <v>1839</v>
      </c>
      <c r="D657" s="91">
        <v>2021</v>
      </c>
      <c r="E657" s="20">
        <v>4</v>
      </c>
      <c r="F657" s="264" t="s">
        <v>3109</v>
      </c>
      <c r="G657" s="22" t="s">
        <v>107</v>
      </c>
      <c r="H657" s="21" t="s">
        <v>1746</v>
      </c>
      <c r="I657" s="25"/>
      <c r="J657" s="41">
        <v>1</v>
      </c>
      <c r="K657" s="128"/>
      <c r="L657" s="85"/>
      <c r="M657" s="23" t="s">
        <v>2576</v>
      </c>
      <c r="N657" s="22"/>
      <c r="O657" s="22"/>
      <c r="P657" s="22" t="s">
        <v>785</v>
      </c>
      <c r="Q657" s="22" t="s">
        <v>3117</v>
      </c>
      <c r="R657" s="33">
        <v>19</v>
      </c>
      <c r="S657" s="39" t="s">
        <v>2537</v>
      </c>
      <c r="T657" s="22"/>
      <c r="U657" s="22"/>
      <c r="V657" s="22" t="s">
        <v>785</v>
      </c>
      <c r="W657" s="22" t="s">
        <v>3118</v>
      </c>
      <c r="X657" s="33">
        <v>19</v>
      </c>
      <c r="Y657" s="39" t="s">
        <v>660</v>
      </c>
      <c r="Z657" s="22"/>
      <c r="AA657" s="19"/>
      <c r="AB657" s="19"/>
      <c r="AC657" s="19"/>
      <c r="AD657" s="19"/>
      <c r="AE657" s="19"/>
      <c r="AF657" s="19"/>
      <c r="AG657" s="19"/>
      <c r="AH657" s="19"/>
      <c r="AI657" s="19"/>
      <c r="AM657" t="s">
        <v>712</v>
      </c>
    </row>
    <row r="658" spans="1:39" x14ac:dyDescent="0.3">
      <c r="A658" s="416">
        <v>653</v>
      </c>
      <c r="B658" s="48">
        <v>1358</v>
      </c>
      <c r="C658" s="90" t="s">
        <v>1839</v>
      </c>
      <c r="D658" s="91">
        <v>2021</v>
      </c>
      <c r="E658" s="20">
        <v>4</v>
      </c>
      <c r="F658" s="264" t="s">
        <v>3109</v>
      </c>
      <c r="G658" s="22" t="s">
        <v>107</v>
      </c>
      <c r="H658" s="21" t="s">
        <v>2365</v>
      </c>
      <c r="I658" s="25"/>
      <c r="J658" s="41">
        <v>1</v>
      </c>
      <c r="K658" s="128"/>
      <c r="L658" s="85"/>
      <c r="M658" s="23" t="s">
        <v>2576</v>
      </c>
      <c r="N658" s="22"/>
      <c r="O658" s="22"/>
      <c r="P658" s="22" t="s">
        <v>966</v>
      </c>
      <c r="Q658" s="22" t="s">
        <v>3115</v>
      </c>
      <c r="R658" s="33">
        <v>19</v>
      </c>
      <c r="S658" s="39" t="s">
        <v>2537</v>
      </c>
      <c r="T658" s="22"/>
      <c r="U658" s="22"/>
      <c r="V658" s="22" t="s">
        <v>1304</v>
      </c>
      <c r="W658" s="22" t="s">
        <v>3119</v>
      </c>
      <c r="X658" s="33">
        <v>19</v>
      </c>
      <c r="Y658" s="39" t="s">
        <v>660</v>
      </c>
      <c r="Z658" s="22"/>
      <c r="AA658" s="19"/>
      <c r="AB658" s="19"/>
      <c r="AC658" s="19"/>
      <c r="AD658" s="19"/>
      <c r="AE658" s="19"/>
      <c r="AF658" s="19"/>
      <c r="AG658" s="19"/>
      <c r="AH658" s="19"/>
      <c r="AI658" s="19"/>
      <c r="AM658" t="s">
        <v>712</v>
      </c>
    </row>
    <row r="659" spans="1:39" x14ac:dyDescent="0.3">
      <c r="A659" s="416">
        <v>654</v>
      </c>
      <c r="B659" s="48">
        <v>1358</v>
      </c>
      <c r="C659" s="90" t="s">
        <v>1839</v>
      </c>
      <c r="D659" s="91">
        <v>2021</v>
      </c>
      <c r="E659" s="20">
        <v>4</v>
      </c>
      <c r="F659" s="21" t="s">
        <v>3120</v>
      </c>
      <c r="G659" s="22" t="s">
        <v>107</v>
      </c>
      <c r="H659" s="21" t="s">
        <v>726</v>
      </c>
      <c r="I659" s="25"/>
      <c r="J659" s="41">
        <v>1</v>
      </c>
      <c r="K659" s="128"/>
      <c r="L659" s="85"/>
      <c r="M659" s="23" t="s">
        <v>2576</v>
      </c>
      <c r="N659" s="22"/>
      <c r="O659" s="22"/>
      <c r="P659" s="22" t="s">
        <v>750</v>
      </c>
      <c r="Q659" s="22" t="s">
        <v>3117</v>
      </c>
      <c r="R659" s="33">
        <v>19</v>
      </c>
      <c r="S659" s="39" t="s">
        <v>2537</v>
      </c>
      <c r="T659" s="22"/>
      <c r="U659" s="22"/>
      <c r="V659" s="22" t="s">
        <v>787</v>
      </c>
      <c r="W659" s="22" t="s">
        <v>3121</v>
      </c>
      <c r="X659" s="33">
        <v>19</v>
      </c>
      <c r="Y659" s="39" t="s">
        <v>660</v>
      </c>
      <c r="Z659" s="22"/>
      <c r="AA659" s="19"/>
      <c r="AB659" s="19"/>
      <c r="AC659" s="19"/>
      <c r="AD659" s="19"/>
      <c r="AE659" s="19"/>
      <c r="AF659" s="19"/>
      <c r="AG659" s="19"/>
      <c r="AH659" s="19"/>
      <c r="AI659" s="19"/>
      <c r="AM659" t="s">
        <v>712</v>
      </c>
    </row>
    <row r="660" spans="1:39" x14ac:dyDescent="0.3">
      <c r="A660" s="416">
        <v>655</v>
      </c>
      <c r="B660" s="48">
        <v>1358</v>
      </c>
      <c r="C660" s="90" t="s">
        <v>1839</v>
      </c>
      <c r="D660" s="91">
        <v>2021</v>
      </c>
      <c r="E660" s="20">
        <v>4</v>
      </c>
      <c r="F660" s="21" t="s">
        <v>3120</v>
      </c>
      <c r="G660" s="22" t="s">
        <v>107</v>
      </c>
      <c r="H660" s="21" t="s">
        <v>733</v>
      </c>
      <c r="I660" s="25"/>
      <c r="J660" s="41">
        <v>1</v>
      </c>
      <c r="K660" s="128"/>
      <c r="L660" s="85"/>
      <c r="M660" s="23" t="s">
        <v>2576</v>
      </c>
      <c r="N660" s="22"/>
      <c r="O660" s="22"/>
      <c r="P660" s="22" t="s">
        <v>750</v>
      </c>
      <c r="Q660" s="22" t="s">
        <v>3117</v>
      </c>
      <c r="R660" s="33">
        <v>19</v>
      </c>
      <c r="S660" s="39" t="s">
        <v>2537</v>
      </c>
      <c r="T660" s="22"/>
      <c r="U660" s="22"/>
      <c r="V660" s="22" t="s">
        <v>966</v>
      </c>
      <c r="W660" s="22" t="s">
        <v>3122</v>
      </c>
      <c r="X660" s="33">
        <v>19</v>
      </c>
      <c r="Y660" s="39" t="s">
        <v>660</v>
      </c>
      <c r="Z660" s="22"/>
      <c r="AA660" s="19"/>
      <c r="AB660" s="19"/>
      <c r="AC660" s="19"/>
      <c r="AD660" s="19"/>
      <c r="AE660" s="19"/>
      <c r="AF660" s="19"/>
      <c r="AG660" s="19"/>
      <c r="AH660" s="19"/>
      <c r="AI660" s="19"/>
      <c r="AM660" t="s">
        <v>712</v>
      </c>
    </row>
    <row r="661" spans="1:39" x14ac:dyDescent="0.3">
      <c r="A661" s="416">
        <v>656</v>
      </c>
      <c r="B661" s="48">
        <v>1358</v>
      </c>
      <c r="C661" s="90" t="s">
        <v>1839</v>
      </c>
      <c r="D661" s="91">
        <v>2021</v>
      </c>
      <c r="E661" s="20">
        <v>4</v>
      </c>
      <c r="F661" s="21" t="s">
        <v>3120</v>
      </c>
      <c r="G661" s="21" t="s">
        <v>107</v>
      </c>
      <c r="H661" s="21" t="s">
        <v>2468</v>
      </c>
      <c r="I661" s="47"/>
      <c r="J661" s="41">
        <v>1</v>
      </c>
      <c r="K661" s="128"/>
      <c r="L661" s="85"/>
      <c r="M661" s="23" t="s">
        <v>2576</v>
      </c>
      <c r="N661" s="22"/>
      <c r="O661" s="22"/>
      <c r="P661" s="22" t="s">
        <v>966</v>
      </c>
      <c r="Q661" s="22" t="s">
        <v>3123</v>
      </c>
      <c r="R661" s="33">
        <v>19</v>
      </c>
      <c r="S661" s="39" t="s">
        <v>2537</v>
      </c>
      <c r="T661" s="22"/>
      <c r="U661" s="22"/>
      <c r="V661" s="22" t="s">
        <v>785</v>
      </c>
      <c r="W661" s="22" t="s">
        <v>3118</v>
      </c>
      <c r="X661" s="33">
        <v>19</v>
      </c>
      <c r="Y661" s="39" t="s">
        <v>660</v>
      </c>
      <c r="Z661" s="22"/>
      <c r="AA661" s="19"/>
      <c r="AB661" s="19"/>
      <c r="AC661" s="19"/>
      <c r="AD661" s="19"/>
      <c r="AE661" s="19"/>
      <c r="AF661" s="19"/>
      <c r="AG661" s="19"/>
      <c r="AH661" s="19"/>
      <c r="AI661" s="19"/>
    </row>
    <row r="662" spans="1:39" x14ac:dyDescent="0.3">
      <c r="A662" s="416">
        <v>657</v>
      </c>
      <c r="B662" s="48">
        <v>1358</v>
      </c>
      <c r="C662" s="90" t="s">
        <v>1839</v>
      </c>
      <c r="D662" s="91">
        <v>2021</v>
      </c>
      <c r="E662" s="20">
        <v>4</v>
      </c>
      <c r="F662" s="21" t="s">
        <v>3120</v>
      </c>
      <c r="G662" s="21" t="s">
        <v>107</v>
      </c>
      <c r="H662" s="21" t="s">
        <v>1746</v>
      </c>
      <c r="I662" s="25"/>
      <c r="J662" s="41">
        <v>1</v>
      </c>
      <c r="K662" s="128"/>
      <c r="L662" s="85"/>
      <c r="M662" s="23" t="s">
        <v>2576</v>
      </c>
      <c r="N662" s="22"/>
      <c r="O662" s="22"/>
      <c r="P662" s="22" t="s">
        <v>750</v>
      </c>
      <c r="Q662" s="22" t="s">
        <v>3123</v>
      </c>
      <c r="R662" s="33">
        <v>19</v>
      </c>
      <c r="S662" s="39" t="s">
        <v>2537</v>
      </c>
      <c r="T662" s="22"/>
      <c r="U662" s="22"/>
      <c r="V662" s="22" t="s">
        <v>1304</v>
      </c>
      <c r="W662" s="22" t="s">
        <v>3119</v>
      </c>
      <c r="X662" s="33">
        <v>19</v>
      </c>
      <c r="Y662" s="39" t="s">
        <v>660</v>
      </c>
      <c r="Z662" s="22"/>
      <c r="AA662" s="19"/>
      <c r="AB662" s="19"/>
      <c r="AC662" s="19"/>
      <c r="AD662" s="19"/>
      <c r="AE662" s="19"/>
      <c r="AF662" s="19"/>
      <c r="AG662" s="19"/>
      <c r="AH662" s="19"/>
      <c r="AI662" s="19"/>
    </row>
    <row r="663" spans="1:39" x14ac:dyDescent="0.3">
      <c r="A663" s="416">
        <v>658</v>
      </c>
      <c r="B663" s="48">
        <v>1358</v>
      </c>
      <c r="C663" s="90" t="s">
        <v>1839</v>
      </c>
      <c r="D663" s="91">
        <v>2021</v>
      </c>
      <c r="E663" s="20">
        <v>4</v>
      </c>
      <c r="F663" s="21" t="s">
        <v>3120</v>
      </c>
      <c r="G663" s="21" t="s">
        <v>107</v>
      </c>
      <c r="H663" s="21" t="s">
        <v>2365</v>
      </c>
      <c r="I663" s="25"/>
      <c r="J663" s="41">
        <v>1</v>
      </c>
      <c r="K663" s="128"/>
      <c r="L663" s="85"/>
      <c r="M663" s="23" t="s">
        <v>2576</v>
      </c>
      <c r="N663" s="22"/>
      <c r="O663" s="22"/>
      <c r="P663" s="22" t="s">
        <v>750</v>
      </c>
      <c r="Q663" s="22" t="s">
        <v>3123</v>
      </c>
      <c r="R663" s="33">
        <v>19</v>
      </c>
      <c r="S663" s="39" t="s">
        <v>2537</v>
      </c>
      <c r="T663" s="22"/>
      <c r="U663" s="22"/>
      <c r="V663" s="22" t="s">
        <v>750</v>
      </c>
      <c r="W663" s="22" t="s">
        <v>3117</v>
      </c>
      <c r="X663" s="33">
        <v>19</v>
      </c>
      <c r="Y663" s="39" t="s">
        <v>660</v>
      </c>
      <c r="Z663" s="22"/>
      <c r="AA663" s="19"/>
      <c r="AB663" s="19"/>
      <c r="AC663" s="19"/>
      <c r="AD663" s="19"/>
      <c r="AE663" s="19"/>
      <c r="AF663" s="19"/>
      <c r="AG663" s="19"/>
      <c r="AH663" s="19"/>
      <c r="AI663" s="19"/>
    </row>
    <row r="664" spans="1:39" x14ac:dyDescent="0.3">
      <c r="A664" s="416">
        <v>659</v>
      </c>
      <c r="B664" s="48">
        <v>1358</v>
      </c>
      <c r="C664" s="90" t="s">
        <v>1839</v>
      </c>
      <c r="D664" s="91">
        <v>2021</v>
      </c>
      <c r="E664" s="20">
        <v>4</v>
      </c>
      <c r="F664" s="21" t="s">
        <v>2922</v>
      </c>
      <c r="G664" s="21" t="s">
        <v>2437</v>
      </c>
      <c r="H664" s="21"/>
      <c r="I664" s="47"/>
      <c r="J664" s="41">
        <v>5</v>
      </c>
      <c r="K664" s="128"/>
      <c r="L664" s="85"/>
      <c r="M664" s="23" t="s">
        <v>2576</v>
      </c>
      <c r="N664" s="22"/>
      <c r="O664" s="22"/>
      <c r="P664" s="22">
        <v>8.89</v>
      </c>
      <c r="Q664" s="22">
        <v>5.44</v>
      </c>
      <c r="R664" s="33">
        <v>19</v>
      </c>
      <c r="S664" s="39" t="s">
        <v>2537</v>
      </c>
      <c r="T664" s="22"/>
      <c r="U664" s="22"/>
      <c r="V664" s="22">
        <v>9.0500000000000007</v>
      </c>
      <c r="W664" s="22">
        <v>4.57</v>
      </c>
      <c r="X664" s="33">
        <v>19</v>
      </c>
      <c r="Y664" s="39">
        <v>0.92300000000000004</v>
      </c>
      <c r="Z664" s="22"/>
      <c r="AA664" s="19"/>
      <c r="AB664" s="19"/>
      <c r="AC664" s="19"/>
      <c r="AD664" s="19"/>
      <c r="AE664" s="19"/>
      <c r="AF664" s="19"/>
      <c r="AG664" s="19"/>
      <c r="AH664" s="19"/>
      <c r="AI664" s="19"/>
    </row>
    <row r="665" spans="1:39" x14ac:dyDescent="0.3">
      <c r="A665" s="416">
        <v>660</v>
      </c>
      <c r="B665" s="48">
        <v>744</v>
      </c>
      <c r="C665" s="90" t="s">
        <v>2641</v>
      </c>
      <c r="D665" s="91">
        <v>2017</v>
      </c>
      <c r="E665" s="20">
        <v>9</v>
      </c>
      <c r="F665" s="265" t="s">
        <v>3124</v>
      </c>
      <c r="G665" s="21" t="s">
        <v>1606</v>
      </c>
      <c r="H665" s="21" t="s">
        <v>2365</v>
      </c>
      <c r="I665" s="47"/>
      <c r="J665" s="41">
        <v>2</v>
      </c>
      <c r="K665" s="128">
        <v>2</v>
      </c>
      <c r="L665" s="85"/>
      <c r="M665" s="23" t="s">
        <v>3125</v>
      </c>
      <c r="N665" s="22">
        <v>5</v>
      </c>
      <c r="O665" s="22">
        <v>30</v>
      </c>
      <c r="P665" s="22"/>
      <c r="Q665" s="22"/>
      <c r="R665" s="33"/>
      <c r="S665" s="39" t="s">
        <v>3126</v>
      </c>
      <c r="T665" s="22">
        <v>16</v>
      </c>
      <c r="U665" s="22">
        <v>34</v>
      </c>
      <c r="V665" s="22"/>
      <c r="W665" s="22"/>
      <c r="X665" s="33"/>
      <c r="Y665" s="39">
        <v>1.4999999999999999E-2</v>
      </c>
      <c r="Z665" s="22"/>
      <c r="AA665" s="19"/>
      <c r="AB665" s="19"/>
      <c r="AC665" s="19"/>
      <c r="AD665" s="19"/>
      <c r="AE665" s="19"/>
      <c r="AF665" s="19"/>
      <c r="AG665" s="19"/>
      <c r="AH665" s="19"/>
      <c r="AI665" s="19"/>
    </row>
    <row r="666" spans="1:39" x14ac:dyDescent="0.3">
      <c r="A666" s="416">
        <v>661</v>
      </c>
      <c r="B666" s="48">
        <v>744</v>
      </c>
      <c r="C666" s="90" t="s">
        <v>2644</v>
      </c>
      <c r="D666" s="91">
        <v>2017</v>
      </c>
      <c r="E666" s="20">
        <v>9</v>
      </c>
      <c r="F666" s="265" t="s">
        <v>3127</v>
      </c>
      <c r="G666" s="21" t="s">
        <v>1606</v>
      </c>
      <c r="H666" s="21" t="s">
        <v>2365</v>
      </c>
      <c r="I666" s="47"/>
      <c r="J666" s="41">
        <v>2</v>
      </c>
      <c r="K666" s="128">
        <v>2</v>
      </c>
      <c r="L666" s="85"/>
      <c r="M666" s="23" t="s">
        <v>3125</v>
      </c>
      <c r="N666" s="22">
        <v>6</v>
      </c>
      <c r="O666" s="22">
        <v>30</v>
      </c>
      <c r="P666" s="103"/>
      <c r="Q666" s="103"/>
      <c r="R666" s="139"/>
      <c r="S666" s="105" t="s">
        <v>3126</v>
      </c>
      <c r="T666" s="103">
        <v>22</v>
      </c>
      <c r="U666" s="103">
        <v>34</v>
      </c>
      <c r="V666" s="103"/>
      <c r="W666" s="103"/>
      <c r="X666" s="33"/>
      <c r="Y666" s="39" t="s">
        <v>2893</v>
      </c>
      <c r="Z666" s="22"/>
      <c r="AA666" s="19"/>
      <c r="AB666" s="19"/>
      <c r="AC666" s="19"/>
      <c r="AD666" s="19"/>
      <c r="AE666" s="19"/>
      <c r="AF666" s="19"/>
      <c r="AG666" s="19"/>
      <c r="AH666" s="19"/>
      <c r="AI666" s="19"/>
    </row>
    <row r="667" spans="1:39" x14ac:dyDescent="0.3">
      <c r="A667" s="416">
        <v>662</v>
      </c>
      <c r="B667" s="48">
        <v>744</v>
      </c>
      <c r="C667" s="90" t="s">
        <v>2644</v>
      </c>
      <c r="D667" s="91">
        <v>2017</v>
      </c>
      <c r="E667" s="20">
        <v>9</v>
      </c>
      <c r="F667" s="265" t="s">
        <v>3128</v>
      </c>
      <c r="G667" s="21" t="s">
        <v>1606</v>
      </c>
      <c r="H667" s="21" t="s">
        <v>2365</v>
      </c>
      <c r="I667" s="47"/>
      <c r="J667" s="41">
        <v>2</v>
      </c>
      <c r="K667" s="128">
        <v>2</v>
      </c>
      <c r="L667" s="85"/>
      <c r="M667" s="23" t="s">
        <v>3125</v>
      </c>
      <c r="N667" s="22">
        <v>15</v>
      </c>
      <c r="O667" s="22">
        <v>30</v>
      </c>
      <c r="P667" s="103"/>
      <c r="Q667" s="103"/>
      <c r="R667" s="139"/>
      <c r="S667" s="105" t="s">
        <v>3126</v>
      </c>
      <c r="T667" s="103">
        <v>34</v>
      </c>
      <c r="U667" s="103">
        <v>34</v>
      </c>
      <c r="V667" s="103"/>
      <c r="W667" s="103"/>
      <c r="X667" s="33"/>
      <c r="Y667" s="39" t="s">
        <v>3129</v>
      </c>
      <c r="Z667" s="22"/>
      <c r="AA667" s="19"/>
      <c r="AB667" s="19"/>
      <c r="AC667" s="19"/>
      <c r="AD667" s="19"/>
      <c r="AE667" s="19"/>
      <c r="AF667" s="19"/>
      <c r="AG667" s="19"/>
      <c r="AH667" s="19"/>
      <c r="AI667" s="19"/>
    </row>
    <row r="668" spans="1:39" x14ac:dyDescent="0.3">
      <c r="A668" s="416">
        <v>663</v>
      </c>
      <c r="B668" s="48">
        <v>744</v>
      </c>
      <c r="C668" s="90" t="s">
        <v>2644</v>
      </c>
      <c r="D668" s="91">
        <v>2017</v>
      </c>
      <c r="E668" s="20">
        <v>9</v>
      </c>
      <c r="F668" s="546" t="s">
        <v>3130</v>
      </c>
      <c r="G668" s="405" t="s">
        <v>627</v>
      </c>
      <c r="H668" s="405"/>
      <c r="I668" s="405"/>
      <c r="J668" s="126">
        <v>2</v>
      </c>
      <c r="K668" s="177">
        <v>1</v>
      </c>
      <c r="L668" s="104"/>
      <c r="M668" s="23" t="s">
        <v>3125</v>
      </c>
      <c r="N668" s="111"/>
      <c r="O668" s="111"/>
      <c r="P668" s="103" t="s">
        <v>665</v>
      </c>
      <c r="Q668" s="103" t="s">
        <v>665</v>
      </c>
      <c r="R668" s="139">
        <v>30</v>
      </c>
      <c r="S668" s="105" t="s">
        <v>3126</v>
      </c>
      <c r="T668" s="103"/>
      <c r="U668" s="103"/>
      <c r="V668" s="103" t="s">
        <v>665</v>
      </c>
      <c r="W668" s="103" t="s">
        <v>665</v>
      </c>
      <c r="X668" s="139">
        <v>34</v>
      </c>
      <c r="Y668" s="39">
        <v>3.5999999999999997E-2</v>
      </c>
      <c r="Z668" s="22"/>
      <c r="AA668" s="19"/>
      <c r="AB668" s="19"/>
      <c r="AC668" s="19"/>
      <c r="AD668" s="19"/>
      <c r="AE668" s="19"/>
      <c r="AF668" s="19"/>
      <c r="AG668" s="19"/>
      <c r="AH668" s="19"/>
      <c r="AI668" s="19"/>
    </row>
    <row r="669" spans="1:39" x14ac:dyDescent="0.3">
      <c r="A669" s="416">
        <v>664</v>
      </c>
      <c r="B669" s="48">
        <v>744</v>
      </c>
      <c r="C669" s="90" t="s">
        <v>2644</v>
      </c>
      <c r="D669" s="91">
        <v>2017</v>
      </c>
      <c r="E669" s="20">
        <v>9</v>
      </c>
      <c r="F669" s="306" t="s">
        <v>3131</v>
      </c>
      <c r="G669" s="405" t="s">
        <v>627</v>
      </c>
      <c r="H669" s="405"/>
      <c r="I669" s="405"/>
      <c r="J669" s="126">
        <v>2</v>
      </c>
      <c r="K669" s="177">
        <v>1</v>
      </c>
      <c r="L669" s="104"/>
      <c r="M669" s="23" t="s">
        <v>3125</v>
      </c>
      <c r="N669" s="111"/>
      <c r="O669" s="111"/>
      <c r="P669" s="103" t="s">
        <v>665</v>
      </c>
      <c r="Q669" s="103" t="s">
        <v>665</v>
      </c>
      <c r="R669" s="139">
        <v>30</v>
      </c>
      <c r="S669" s="105" t="s">
        <v>3126</v>
      </c>
      <c r="T669" s="103"/>
      <c r="U669" s="103"/>
      <c r="V669" s="103" t="s">
        <v>665</v>
      </c>
      <c r="W669" s="103" t="s">
        <v>665</v>
      </c>
      <c r="X669" s="139">
        <v>34</v>
      </c>
      <c r="Y669" s="39" t="s">
        <v>2834</v>
      </c>
      <c r="Z669" s="22"/>
      <c r="AA669" s="19"/>
      <c r="AB669" s="19"/>
      <c r="AC669" s="19"/>
      <c r="AD669" s="19"/>
      <c r="AE669" s="19"/>
      <c r="AF669" s="19"/>
      <c r="AG669" s="19"/>
      <c r="AH669" s="19"/>
      <c r="AI669" s="19"/>
    </row>
    <row r="670" spans="1:39" x14ac:dyDescent="0.3">
      <c r="A670" s="416">
        <v>665</v>
      </c>
      <c r="B670" s="48">
        <v>744</v>
      </c>
      <c r="C670" s="90" t="s">
        <v>2644</v>
      </c>
      <c r="D670" s="91">
        <v>2017</v>
      </c>
      <c r="E670" s="20">
        <v>9</v>
      </c>
      <c r="F670" s="306" t="s">
        <v>3132</v>
      </c>
      <c r="G670" s="405" t="s">
        <v>627</v>
      </c>
      <c r="H670" s="405"/>
      <c r="I670" s="405"/>
      <c r="J670" s="126">
        <v>2</v>
      </c>
      <c r="K670" s="177">
        <v>1</v>
      </c>
      <c r="L670" s="104"/>
      <c r="M670" s="23" t="s">
        <v>3125</v>
      </c>
      <c r="N670" s="111"/>
      <c r="O670" s="111"/>
      <c r="P670" s="103" t="s">
        <v>665</v>
      </c>
      <c r="Q670" s="103" t="s">
        <v>665</v>
      </c>
      <c r="R670" s="139">
        <v>30</v>
      </c>
      <c r="S670" s="105" t="s">
        <v>3126</v>
      </c>
      <c r="T670" s="103"/>
      <c r="U670" s="103"/>
      <c r="V670" s="103" t="s">
        <v>665</v>
      </c>
      <c r="W670" s="103" t="s">
        <v>665</v>
      </c>
      <c r="X670" s="139">
        <v>34</v>
      </c>
      <c r="Y670" s="39" t="s">
        <v>2834</v>
      </c>
      <c r="Z670" s="22"/>
      <c r="AA670" s="19"/>
      <c r="AB670" s="19"/>
      <c r="AC670" s="19"/>
      <c r="AD670" s="19"/>
      <c r="AE670" s="19"/>
      <c r="AF670" s="19"/>
      <c r="AG670" s="19"/>
      <c r="AH670" s="19"/>
      <c r="AI670" s="19"/>
    </row>
    <row r="671" spans="1:39" x14ac:dyDescent="0.3">
      <c r="A671" s="416">
        <v>666</v>
      </c>
      <c r="B671" s="48">
        <v>744</v>
      </c>
      <c r="C671" s="90" t="s">
        <v>2641</v>
      </c>
      <c r="D671" s="91">
        <v>2017</v>
      </c>
      <c r="E671" s="20">
        <v>9</v>
      </c>
      <c r="F671" s="21" t="s">
        <v>2922</v>
      </c>
      <c r="G671" s="21" t="s">
        <v>2667</v>
      </c>
      <c r="H671" s="21"/>
      <c r="I671" s="47"/>
      <c r="J671" s="41">
        <v>5</v>
      </c>
      <c r="K671" s="128"/>
      <c r="L671" s="85"/>
      <c r="M671" s="23" t="s">
        <v>3125</v>
      </c>
      <c r="N671" s="22"/>
      <c r="O671" s="22"/>
      <c r="P671" s="103">
        <v>8.5</v>
      </c>
      <c r="Q671" s="103">
        <v>4.0999999999999996</v>
      </c>
      <c r="R671" s="139">
        <v>30</v>
      </c>
      <c r="S671" s="105" t="s">
        <v>3126</v>
      </c>
      <c r="T671" s="103"/>
      <c r="U671" s="103"/>
      <c r="V671" s="103">
        <v>7.2</v>
      </c>
      <c r="W671" s="103">
        <v>3.1</v>
      </c>
      <c r="X671" s="33">
        <v>34</v>
      </c>
      <c r="Y671" s="39" t="s">
        <v>2549</v>
      </c>
      <c r="Z671" s="22"/>
      <c r="AA671" s="19"/>
      <c r="AB671" s="19"/>
      <c r="AC671" s="19"/>
      <c r="AD671" s="19"/>
      <c r="AE671" s="19"/>
      <c r="AF671" s="19"/>
      <c r="AG671" s="19"/>
      <c r="AH671" s="19"/>
      <c r="AI671" s="19"/>
    </row>
    <row r="672" spans="1:39" x14ac:dyDescent="0.3">
      <c r="A672" s="416">
        <v>667</v>
      </c>
      <c r="B672" s="48">
        <v>744</v>
      </c>
      <c r="C672" s="90" t="s">
        <v>2644</v>
      </c>
      <c r="D672" s="91">
        <v>2017</v>
      </c>
      <c r="E672" s="20">
        <v>9</v>
      </c>
      <c r="F672" s="253" t="s">
        <v>3133</v>
      </c>
      <c r="G672" s="21" t="s">
        <v>2667</v>
      </c>
      <c r="H672" s="21"/>
      <c r="I672" s="47"/>
      <c r="J672" s="41">
        <v>3</v>
      </c>
      <c r="K672" s="128"/>
      <c r="L672" s="85"/>
      <c r="M672" s="23" t="s">
        <v>3125</v>
      </c>
      <c r="N672" s="22"/>
      <c r="O672" s="22"/>
      <c r="P672" s="22">
        <v>2</v>
      </c>
      <c r="Q672" s="22">
        <v>1</v>
      </c>
      <c r="R672" s="33">
        <v>30</v>
      </c>
      <c r="S672" s="39" t="s">
        <v>3126</v>
      </c>
      <c r="T672" s="22"/>
      <c r="U672" s="22"/>
      <c r="V672" s="22">
        <v>2</v>
      </c>
      <c r="W672" s="22">
        <v>1</v>
      </c>
      <c r="X672" s="33">
        <v>34</v>
      </c>
      <c r="Y672" s="39"/>
      <c r="Z672" s="22"/>
      <c r="AA672" s="19"/>
      <c r="AB672" s="19"/>
      <c r="AC672" s="19"/>
      <c r="AD672" s="19"/>
      <c r="AE672" s="19"/>
      <c r="AF672" s="19"/>
      <c r="AG672" s="19"/>
      <c r="AH672" s="19"/>
      <c r="AI672" s="19"/>
    </row>
    <row r="673" spans="1:39" x14ac:dyDescent="0.3">
      <c r="A673" s="416">
        <v>668</v>
      </c>
      <c r="B673" s="48">
        <v>744</v>
      </c>
      <c r="C673" s="90" t="s">
        <v>2644</v>
      </c>
      <c r="D673" s="91">
        <v>2017</v>
      </c>
      <c r="E673" s="20">
        <v>9</v>
      </c>
      <c r="F673" s="547" t="s">
        <v>3134</v>
      </c>
      <c r="G673" s="21" t="s">
        <v>2667</v>
      </c>
      <c r="H673" s="21"/>
      <c r="I673" s="47"/>
      <c r="J673" s="41">
        <v>3</v>
      </c>
      <c r="K673" s="128"/>
      <c r="L673" s="85"/>
      <c r="M673" s="23" t="s">
        <v>3125</v>
      </c>
      <c r="N673" s="22"/>
      <c r="O673" s="22"/>
      <c r="P673" s="22">
        <v>7</v>
      </c>
      <c r="Q673" s="22">
        <v>4</v>
      </c>
      <c r="R673" s="33">
        <v>30</v>
      </c>
      <c r="S673" s="39" t="s">
        <v>3126</v>
      </c>
      <c r="T673" s="22"/>
      <c r="U673" s="22"/>
      <c r="V673" s="22">
        <v>6</v>
      </c>
      <c r="W673" s="22">
        <v>3</v>
      </c>
      <c r="X673" s="33">
        <v>34</v>
      </c>
      <c r="Y673" s="39"/>
      <c r="Z673" s="22"/>
      <c r="AA673" s="19"/>
      <c r="AB673" s="19"/>
      <c r="AC673" s="19"/>
      <c r="AD673" s="19"/>
      <c r="AE673" s="19"/>
      <c r="AF673" s="19"/>
      <c r="AG673" s="19"/>
      <c r="AH673" s="19"/>
      <c r="AI673" s="19"/>
    </row>
    <row r="674" spans="1:39" x14ac:dyDescent="0.3">
      <c r="A674" s="416">
        <v>669</v>
      </c>
      <c r="B674" s="48">
        <v>599</v>
      </c>
      <c r="C674" s="42" t="s">
        <v>2651</v>
      </c>
      <c r="D674" s="91">
        <v>2016</v>
      </c>
      <c r="E674" s="20">
        <v>7</v>
      </c>
      <c r="F674" s="264" t="s">
        <v>3135</v>
      </c>
      <c r="G674" s="21" t="s">
        <v>627</v>
      </c>
      <c r="H674" s="21" t="s">
        <v>997</v>
      </c>
      <c r="I674" s="47"/>
      <c r="J674" s="41">
        <v>2</v>
      </c>
      <c r="K674" s="128">
        <v>2</v>
      </c>
      <c r="L674" s="85"/>
      <c r="M674" s="123" t="s">
        <v>1513</v>
      </c>
      <c r="N674" s="22"/>
      <c r="O674" s="22"/>
      <c r="P674" s="22">
        <v>10.8</v>
      </c>
      <c r="Q674" s="22">
        <v>10.9</v>
      </c>
      <c r="R674" s="33">
        <v>27</v>
      </c>
      <c r="S674" s="39" t="s">
        <v>2606</v>
      </c>
      <c r="T674" s="22"/>
      <c r="U674" s="22"/>
      <c r="V674" s="22">
        <v>15.9</v>
      </c>
      <c r="W674" s="22">
        <v>11.4</v>
      </c>
      <c r="X674" s="33">
        <v>27</v>
      </c>
      <c r="Y674" s="39">
        <v>9.6000000000000002E-2</v>
      </c>
      <c r="Z674" s="22"/>
      <c r="AA674" s="6"/>
      <c r="AB674" s="6"/>
      <c r="AC674" s="6"/>
      <c r="AD674" s="6"/>
      <c r="AE674" s="6"/>
      <c r="AF674" s="6"/>
      <c r="AG674" s="6"/>
      <c r="AH674" s="6"/>
      <c r="AI674" s="6"/>
    </row>
    <row r="675" spans="1:39" ht="17.25" thickBot="1" x14ac:dyDescent="0.35">
      <c r="A675" s="416">
        <v>670</v>
      </c>
      <c r="B675" s="55">
        <v>599</v>
      </c>
      <c r="C675" s="164" t="s">
        <v>2651</v>
      </c>
      <c r="D675" s="165">
        <v>2016</v>
      </c>
      <c r="E675" s="43">
        <v>7</v>
      </c>
      <c r="F675" s="341" t="s">
        <v>3135</v>
      </c>
      <c r="G675" s="137" t="s">
        <v>627</v>
      </c>
      <c r="H675" s="21" t="s">
        <v>822</v>
      </c>
      <c r="I675" s="47"/>
      <c r="J675" s="41">
        <v>2</v>
      </c>
      <c r="K675" s="128">
        <v>2</v>
      </c>
      <c r="L675" s="85"/>
      <c r="M675" s="123" t="s">
        <v>1513</v>
      </c>
      <c r="N675" s="22"/>
      <c r="O675" s="22"/>
      <c r="P675" s="22">
        <v>6.4</v>
      </c>
      <c r="Q675" s="22">
        <v>7.3</v>
      </c>
      <c r="R675" s="33">
        <v>27</v>
      </c>
      <c r="S675" s="39" t="s">
        <v>2606</v>
      </c>
      <c r="T675" s="22"/>
      <c r="U675" s="22"/>
      <c r="V675" s="22">
        <v>8.6</v>
      </c>
      <c r="W675" s="22">
        <v>7.5</v>
      </c>
      <c r="X675" s="33">
        <v>27</v>
      </c>
      <c r="Y675" s="39">
        <v>0.27400000000000002</v>
      </c>
      <c r="Z675" s="22"/>
      <c r="AA675" s="6"/>
      <c r="AB675" s="6"/>
      <c r="AC675" s="6"/>
      <c r="AD675" s="6"/>
      <c r="AE675" s="6"/>
      <c r="AF675" s="6"/>
      <c r="AG675" s="6"/>
      <c r="AH675" s="6"/>
      <c r="AI675" s="6"/>
    </row>
    <row r="676" spans="1:39" ht="17.25" thickBot="1" x14ac:dyDescent="0.35">
      <c r="A676" s="416">
        <v>671</v>
      </c>
      <c r="B676" s="548">
        <v>599</v>
      </c>
      <c r="C676" s="209" t="s">
        <v>2651</v>
      </c>
      <c r="D676" s="110">
        <v>2016</v>
      </c>
      <c r="E676" s="238">
        <v>7</v>
      </c>
      <c r="F676" s="549" t="s">
        <v>3135</v>
      </c>
      <c r="G676" s="241" t="s">
        <v>627</v>
      </c>
      <c r="H676" s="26" t="s">
        <v>3136</v>
      </c>
      <c r="I676" s="47"/>
      <c r="J676" s="41">
        <v>2</v>
      </c>
      <c r="K676" s="128">
        <v>2</v>
      </c>
      <c r="L676" s="85"/>
      <c r="M676" s="123" t="s">
        <v>1513</v>
      </c>
      <c r="N676" s="22"/>
      <c r="O676" s="22"/>
      <c r="P676" s="22">
        <v>17.100000000000001</v>
      </c>
      <c r="Q676" s="22">
        <v>17.100000000000001</v>
      </c>
      <c r="R676" s="33">
        <v>27</v>
      </c>
      <c r="S676" s="39" t="s">
        <v>2606</v>
      </c>
      <c r="T676" s="22"/>
      <c r="U676" s="22"/>
      <c r="V676" s="22">
        <v>24.5</v>
      </c>
      <c r="W676" s="22">
        <v>16.7</v>
      </c>
      <c r="X676" s="33">
        <v>27</v>
      </c>
      <c r="Y676" s="39">
        <v>0.115</v>
      </c>
      <c r="Z676" s="22"/>
      <c r="AA676" s="6"/>
      <c r="AB676" s="6"/>
      <c r="AC676" s="6"/>
      <c r="AD676" s="6"/>
      <c r="AE676" s="6"/>
      <c r="AF676" s="6"/>
      <c r="AG676" s="6"/>
      <c r="AH676" s="6"/>
      <c r="AI676" s="6"/>
    </row>
    <row r="677" spans="1:39" x14ac:dyDescent="0.3">
      <c r="A677" s="416">
        <v>672</v>
      </c>
      <c r="B677" s="48">
        <v>599</v>
      </c>
      <c r="C677" s="42" t="s">
        <v>2651</v>
      </c>
      <c r="D677" s="91">
        <v>2016</v>
      </c>
      <c r="E677" s="20">
        <v>7</v>
      </c>
      <c r="F677" s="22" t="s">
        <v>901</v>
      </c>
      <c r="G677" s="22"/>
      <c r="H677" s="21" t="s">
        <v>3137</v>
      </c>
      <c r="I677" s="47"/>
      <c r="J677" s="41">
        <v>1</v>
      </c>
      <c r="K677" s="128"/>
      <c r="L677" s="85"/>
      <c r="M677" s="123" t="s">
        <v>1513</v>
      </c>
      <c r="N677" s="22"/>
      <c r="O677" s="22"/>
      <c r="P677" s="22">
        <v>16.7</v>
      </c>
      <c r="Q677" s="22">
        <v>21.2</v>
      </c>
      <c r="R677" s="33">
        <v>27</v>
      </c>
      <c r="S677" s="39" t="s">
        <v>2606</v>
      </c>
      <c r="T677" s="22"/>
      <c r="U677" s="22"/>
      <c r="V677" s="22">
        <v>18.8</v>
      </c>
      <c r="W677" s="22">
        <v>18.7</v>
      </c>
      <c r="X677" s="33">
        <v>27</v>
      </c>
      <c r="Y677" s="39">
        <v>0.70399999999999996</v>
      </c>
      <c r="Z677" s="22"/>
      <c r="AA677" s="6"/>
      <c r="AB677" s="6"/>
      <c r="AC677" s="6"/>
      <c r="AD677" s="6"/>
      <c r="AE677" s="6"/>
      <c r="AF677" s="6"/>
      <c r="AG677" s="6"/>
      <c r="AH677" s="6"/>
      <c r="AI677" s="6"/>
    </row>
    <row r="678" spans="1:39" x14ac:dyDescent="0.3">
      <c r="A678" s="416">
        <v>673</v>
      </c>
      <c r="B678" s="48">
        <v>599</v>
      </c>
      <c r="C678" s="42" t="s">
        <v>2651</v>
      </c>
      <c r="D678" s="91">
        <v>2016</v>
      </c>
      <c r="E678" s="20">
        <v>7</v>
      </c>
      <c r="F678" s="21" t="s">
        <v>901</v>
      </c>
      <c r="G678" s="21"/>
      <c r="H678" s="21" t="s">
        <v>3138</v>
      </c>
      <c r="I678" s="47"/>
      <c r="J678" s="41">
        <v>1</v>
      </c>
      <c r="K678" s="128"/>
      <c r="L678" s="85"/>
      <c r="M678" s="123" t="s">
        <v>1513</v>
      </c>
      <c r="N678" s="22"/>
      <c r="O678" s="22"/>
      <c r="P678" s="22">
        <v>19.399999999999999</v>
      </c>
      <c r="Q678" s="22">
        <v>13.8</v>
      </c>
      <c r="R678" s="33">
        <v>27</v>
      </c>
      <c r="S678" s="39" t="s">
        <v>2606</v>
      </c>
      <c r="T678" s="22"/>
      <c r="U678" s="22"/>
      <c r="V678" s="22">
        <v>24.4</v>
      </c>
      <c r="W678" s="22">
        <v>17.7</v>
      </c>
      <c r="X678" s="33">
        <v>27</v>
      </c>
      <c r="Y678" s="39">
        <v>0.248</v>
      </c>
      <c r="Z678" s="22"/>
      <c r="AA678" s="6"/>
      <c r="AB678" s="6"/>
      <c r="AC678" s="6"/>
      <c r="AD678" s="6"/>
      <c r="AE678" s="6"/>
      <c r="AF678" s="6"/>
      <c r="AG678" s="6"/>
      <c r="AH678" s="6"/>
      <c r="AI678" s="6"/>
    </row>
    <row r="679" spans="1:39" ht="17.25" thickBot="1" x14ac:dyDescent="0.35">
      <c r="A679" s="416">
        <v>674</v>
      </c>
      <c r="B679" s="418">
        <v>599</v>
      </c>
      <c r="C679" s="27" t="s">
        <v>2651</v>
      </c>
      <c r="D679" s="28">
        <v>2016</v>
      </c>
      <c r="E679" s="52">
        <v>7</v>
      </c>
      <c r="F679" s="29" t="s">
        <v>901</v>
      </c>
      <c r="G679" s="29"/>
      <c r="H679" s="29" t="s">
        <v>3139</v>
      </c>
      <c r="I679" s="53"/>
      <c r="J679" s="52">
        <v>1</v>
      </c>
      <c r="K679" s="131"/>
      <c r="L679" s="35"/>
      <c r="M679" s="158" t="s">
        <v>1513</v>
      </c>
      <c r="N679" s="29"/>
      <c r="O679" s="29"/>
      <c r="P679" s="29">
        <v>11.3</v>
      </c>
      <c r="Q679" s="29">
        <v>10.6</v>
      </c>
      <c r="R679" s="30">
        <v>27</v>
      </c>
      <c r="S679" s="37" t="s">
        <v>2606</v>
      </c>
      <c r="T679" s="29"/>
      <c r="U679" s="29"/>
      <c r="V679" s="29">
        <v>14.6</v>
      </c>
      <c r="W679" s="29">
        <v>14</v>
      </c>
      <c r="X679" s="30">
        <v>27</v>
      </c>
      <c r="Y679" s="37">
        <v>0.32900000000000001</v>
      </c>
      <c r="Z679" s="29"/>
      <c r="AA679" s="6"/>
      <c r="AB679" s="6"/>
      <c r="AC679" s="6"/>
      <c r="AD679" s="6"/>
      <c r="AE679" s="6"/>
      <c r="AF679" s="6"/>
      <c r="AG679" s="6"/>
      <c r="AH679" s="6"/>
      <c r="AI679" s="6"/>
    </row>
    <row r="680" spans="1:39" x14ac:dyDescent="0.3">
      <c r="A680" s="416">
        <v>675</v>
      </c>
      <c r="B680" s="48">
        <v>599</v>
      </c>
      <c r="C680" s="42" t="s">
        <v>2651</v>
      </c>
      <c r="D680" s="91">
        <v>2016</v>
      </c>
      <c r="E680" s="20">
        <v>7</v>
      </c>
      <c r="F680" s="22" t="s">
        <v>901</v>
      </c>
      <c r="G680" s="22"/>
      <c r="H680" s="22" t="s">
        <v>3140</v>
      </c>
      <c r="I680" s="25"/>
      <c r="J680" s="20">
        <v>1</v>
      </c>
      <c r="K680" s="20"/>
      <c r="L680" s="141"/>
      <c r="M680" s="123" t="s">
        <v>1513</v>
      </c>
      <c r="N680" s="22"/>
      <c r="O680" s="22"/>
      <c r="P680" s="22">
        <v>10</v>
      </c>
      <c r="Q680" s="22">
        <v>10.1</v>
      </c>
      <c r="R680" s="33">
        <v>27</v>
      </c>
      <c r="S680" s="136" t="s">
        <v>2606</v>
      </c>
      <c r="T680" s="16"/>
      <c r="U680" s="16"/>
      <c r="V680" s="16">
        <v>16.399999999999999</v>
      </c>
      <c r="W680" s="16">
        <v>14.5</v>
      </c>
      <c r="X680" s="18">
        <v>27</v>
      </c>
      <c r="Y680" s="39">
        <v>6.3E-2</v>
      </c>
      <c r="Z680" s="22"/>
      <c r="AA680" s="6"/>
      <c r="AB680" s="6"/>
      <c r="AC680" s="6"/>
      <c r="AD680" s="6"/>
      <c r="AE680" s="6"/>
      <c r="AF680" s="6"/>
      <c r="AG680" s="6"/>
      <c r="AH680" s="6"/>
      <c r="AI680" s="6"/>
      <c r="AM680" t="s">
        <v>712</v>
      </c>
    </row>
    <row r="681" spans="1:39" x14ac:dyDescent="0.3">
      <c r="A681" s="416">
        <v>676</v>
      </c>
      <c r="B681" s="48">
        <v>599</v>
      </c>
      <c r="C681" s="42" t="s">
        <v>2651</v>
      </c>
      <c r="D681" s="91">
        <v>2016</v>
      </c>
      <c r="E681" s="20">
        <v>7</v>
      </c>
      <c r="F681" s="21" t="s">
        <v>901</v>
      </c>
      <c r="G681" s="21"/>
      <c r="H681" s="21" t="s">
        <v>3141</v>
      </c>
      <c r="I681" s="47"/>
      <c r="J681" s="41">
        <v>1</v>
      </c>
      <c r="K681" s="20"/>
      <c r="L681" s="141"/>
      <c r="M681" s="123" t="s">
        <v>1513</v>
      </c>
      <c r="N681" s="21"/>
      <c r="O681" s="21"/>
      <c r="P681" s="21">
        <v>7.7</v>
      </c>
      <c r="Q681" s="326">
        <v>7</v>
      </c>
      <c r="R681" s="33">
        <v>27</v>
      </c>
      <c r="S681" s="39" t="s">
        <v>2606</v>
      </c>
      <c r="T681" s="21"/>
      <c r="U681" s="21"/>
      <c r="V681" s="326">
        <v>8</v>
      </c>
      <c r="W681" s="326">
        <v>8</v>
      </c>
      <c r="X681" s="33">
        <v>27</v>
      </c>
      <c r="Y681" s="26">
        <v>0.88600000000000001</v>
      </c>
      <c r="Z681" s="21"/>
      <c r="AA681" s="6"/>
      <c r="AB681" s="6"/>
      <c r="AC681" s="6"/>
      <c r="AD681" s="6"/>
      <c r="AE681" s="6"/>
      <c r="AF681" s="6"/>
      <c r="AG681" s="6"/>
      <c r="AH681" s="6"/>
      <c r="AI681" s="6"/>
      <c r="AM681" t="s">
        <v>712</v>
      </c>
    </row>
    <row r="682" spans="1:39" x14ac:dyDescent="0.3">
      <c r="A682" s="416">
        <v>677</v>
      </c>
      <c r="B682" s="48">
        <v>599</v>
      </c>
      <c r="C682" s="42" t="s">
        <v>2651</v>
      </c>
      <c r="D682" s="91">
        <v>2016</v>
      </c>
      <c r="E682" s="20">
        <v>7</v>
      </c>
      <c r="F682" s="264" t="s">
        <v>3142</v>
      </c>
      <c r="G682" s="21"/>
      <c r="H682" s="21" t="s">
        <v>3137</v>
      </c>
      <c r="I682" s="47"/>
      <c r="J682" s="41">
        <v>1</v>
      </c>
      <c r="K682" s="20"/>
      <c r="L682" s="141"/>
      <c r="M682" s="123" t="s">
        <v>1513</v>
      </c>
      <c r="N682" s="21"/>
      <c r="O682" s="21"/>
      <c r="P682" s="21">
        <v>32.6</v>
      </c>
      <c r="Q682" s="21">
        <v>23.3</v>
      </c>
      <c r="R682" s="33">
        <v>27</v>
      </c>
      <c r="S682" s="39" t="s">
        <v>2606</v>
      </c>
      <c r="T682" s="21"/>
      <c r="U682" s="21"/>
      <c r="V682" s="21">
        <v>32.6</v>
      </c>
      <c r="W682" s="21">
        <v>21.8</v>
      </c>
      <c r="X682" s="33">
        <v>27</v>
      </c>
      <c r="Y682" s="26">
        <v>1</v>
      </c>
      <c r="Z682" s="21"/>
      <c r="AA682" s="6"/>
      <c r="AB682" s="6"/>
      <c r="AC682" s="6"/>
      <c r="AD682" s="6"/>
      <c r="AE682" s="6"/>
      <c r="AF682" s="6"/>
      <c r="AG682" s="6"/>
      <c r="AH682" s="6"/>
      <c r="AI682" s="6"/>
      <c r="AM682" t="s">
        <v>712</v>
      </c>
    </row>
    <row r="683" spans="1:39" x14ac:dyDescent="0.3">
      <c r="A683" s="416">
        <v>678</v>
      </c>
      <c r="B683" s="48">
        <v>599</v>
      </c>
      <c r="C683" s="42" t="s">
        <v>2651</v>
      </c>
      <c r="D683" s="91">
        <v>2016</v>
      </c>
      <c r="E683" s="20">
        <v>7</v>
      </c>
      <c r="F683" s="264" t="s">
        <v>3142</v>
      </c>
      <c r="G683" s="21"/>
      <c r="H683" s="21" t="s">
        <v>3138</v>
      </c>
      <c r="I683" s="47"/>
      <c r="J683" s="41">
        <v>1</v>
      </c>
      <c r="K683" s="20"/>
      <c r="L683" s="141"/>
      <c r="M683" s="123" t="s">
        <v>1513</v>
      </c>
      <c r="N683" s="21"/>
      <c r="O683" s="21"/>
      <c r="P683" s="21">
        <v>38.299999999999997</v>
      </c>
      <c r="Q683" s="21">
        <v>17.8</v>
      </c>
      <c r="R683" s="33">
        <v>27</v>
      </c>
      <c r="S683" s="39" t="s">
        <v>2606</v>
      </c>
      <c r="T683" s="21"/>
      <c r="U683" s="21"/>
      <c r="V683" s="21">
        <v>50.5</v>
      </c>
      <c r="W683" s="21">
        <v>20.8</v>
      </c>
      <c r="X683" s="33">
        <v>27</v>
      </c>
      <c r="Y683" s="26">
        <v>2.4E-2</v>
      </c>
      <c r="Z683" s="21"/>
      <c r="AA683" s="6"/>
      <c r="AB683" s="6"/>
      <c r="AC683" s="6"/>
      <c r="AD683" s="6"/>
      <c r="AE683" s="6"/>
      <c r="AF683" s="6"/>
      <c r="AG683" s="6"/>
      <c r="AH683" s="6"/>
      <c r="AI683" s="6"/>
      <c r="AM683" t="s">
        <v>712</v>
      </c>
    </row>
    <row r="684" spans="1:39" x14ac:dyDescent="0.3">
      <c r="A684" s="416">
        <v>679</v>
      </c>
      <c r="B684" s="48">
        <v>599</v>
      </c>
      <c r="C684" s="42" t="s">
        <v>2651</v>
      </c>
      <c r="D684" s="91">
        <v>2016</v>
      </c>
      <c r="E684" s="20">
        <v>7</v>
      </c>
      <c r="F684" s="264" t="s">
        <v>3143</v>
      </c>
      <c r="G684" s="21"/>
      <c r="H684" s="21" t="s">
        <v>3139</v>
      </c>
      <c r="I684" s="47"/>
      <c r="J684" s="41">
        <v>1</v>
      </c>
      <c r="K684" s="20"/>
      <c r="L684" s="141"/>
      <c r="M684" s="123" t="s">
        <v>1513</v>
      </c>
      <c r="N684" s="21"/>
      <c r="O684" s="21"/>
      <c r="P684" s="21">
        <v>31.3</v>
      </c>
      <c r="Q684" s="21">
        <v>18.899999999999999</v>
      </c>
      <c r="R684" s="33">
        <v>27</v>
      </c>
      <c r="S684" s="39" t="s">
        <v>2606</v>
      </c>
      <c r="T684" s="21"/>
      <c r="U684" s="21"/>
      <c r="V684" s="21">
        <v>47.6</v>
      </c>
      <c r="W684" s="21">
        <v>18.7</v>
      </c>
      <c r="X684" s="33">
        <v>27</v>
      </c>
      <c r="Y684" s="26">
        <v>1E-3</v>
      </c>
      <c r="Z684" s="21"/>
      <c r="AA684" s="6"/>
      <c r="AB684" s="6"/>
      <c r="AC684" s="6"/>
      <c r="AD684" s="6"/>
      <c r="AE684" s="6"/>
      <c r="AF684" s="6"/>
      <c r="AG684" s="6"/>
      <c r="AH684" s="6"/>
      <c r="AI684" s="6"/>
      <c r="AM684" t="s">
        <v>712</v>
      </c>
    </row>
    <row r="685" spans="1:39" x14ac:dyDescent="0.3">
      <c r="A685" s="416">
        <v>680</v>
      </c>
      <c r="B685" s="48">
        <v>599</v>
      </c>
      <c r="C685" s="42" t="s">
        <v>2651</v>
      </c>
      <c r="D685" s="91">
        <v>2016</v>
      </c>
      <c r="E685" s="20">
        <v>7</v>
      </c>
      <c r="F685" s="264" t="s">
        <v>3142</v>
      </c>
      <c r="G685" s="22"/>
      <c r="H685" s="21" t="s">
        <v>3140</v>
      </c>
      <c r="I685" s="25"/>
      <c r="J685" s="20">
        <v>1</v>
      </c>
      <c r="K685" s="20"/>
      <c r="L685" s="141"/>
      <c r="M685" s="123" t="s">
        <v>1513</v>
      </c>
      <c r="N685" s="22"/>
      <c r="O685" s="21"/>
      <c r="P685" s="21">
        <v>34.4</v>
      </c>
      <c r="Q685" s="21">
        <v>18.899999999999999</v>
      </c>
      <c r="R685" s="33">
        <v>27</v>
      </c>
      <c r="S685" s="39" t="s">
        <v>2606</v>
      </c>
      <c r="T685" s="21"/>
      <c r="U685" s="21"/>
      <c r="V685" s="21">
        <v>46.9</v>
      </c>
      <c r="W685" s="21">
        <v>16.7</v>
      </c>
      <c r="X685" s="33">
        <v>27</v>
      </c>
      <c r="Y685" s="26">
        <v>1.2999999999999999E-2</v>
      </c>
      <c r="Z685" s="21"/>
      <c r="AA685" s="6"/>
      <c r="AB685" s="6"/>
      <c r="AC685" s="6"/>
      <c r="AD685" s="6"/>
      <c r="AE685" s="6"/>
      <c r="AF685" s="6"/>
      <c r="AG685" s="6"/>
      <c r="AH685" s="6"/>
      <c r="AI685" s="6"/>
    </row>
    <row r="686" spans="1:39" x14ac:dyDescent="0.3">
      <c r="A686" s="416">
        <v>681</v>
      </c>
      <c r="B686" s="48">
        <v>599</v>
      </c>
      <c r="C686" s="42" t="s">
        <v>2651</v>
      </c>
      <c r="D686" s="91">
        <v>2016</v>
      </c>
      <c r="E686" s="20">
        <v>7</v>
      </c>
      <c r="F686" s="290" t="s">
        <v>3142</v>
      </c>
      <c r="G686" s="22"/>
      <c r="H686" s="22" t="s">
        <v>3141</v>
      </c>
      <c r="I686" s="25"/>
      <c r="J686" s="20">
        <v>1</v>
      </c>
      <c r="K686" s="128"/>
      <c r="L686" s="85"/>
      <c r="M686" s="123" t="s">
        <v>1513</v>
      </c>
      <c r="N686" s="22"/>
      <c r="O686" s="21"/>
      <c r="P686" s="21">
        <v>26.7</v>
      </c>
      <c r="Q686" s="21">
        <v>44.6</v>
      </c>
      <c r="R686" s="33">
        <v>27</v>
      </c>
      <c r="S686" s="26" t="s">
        <v>2606</v>
      </c>
      <c r="T686" s="21"/>
      <c r="U686" s="21"/>
      <c r="V686" s="21">
        <v>44.6</v>
      </c>
      <c r="W686" s="21">
        <v>20.7</v>
      </c>
      <c r="X686" s="33">
        <v>27</v>
      </c>
      <c r="Y686" s="26">
        <v>3.0000000000000001E-3</v>
      </c>
      <c r="Z686" s="21"/>
      <c r="AA686" s="6"/>
      <c r="AB686" s="6"/>
      <c r="AC686" s="6"/>
      <c r="AD686" s="6"/>
      <c r="AE686" s="6"/>
      <c r="AF686" s="6"/>
      <c r="AG686" s="6"/>
      <c r="AH686" s="6"/>
      <c r="AI686" s="6"/>
    </row>
    <row r="687" spans="1:39" x14ac:dyDescent="0.3">
      <c r="A687" s="416">
        <v>682</v>
      </c>
      <c r="B687" s="48">
        <v>599</v>
      </c>
      <c r="C687" s="42" t="s">
        <v>2651</v>
      </c>
      <c r="D687" s="91">
        <v>2016</v>
      </c>
      <c r="E687" s="20">
        <v>7</v>
      </c>
      <c r="F687" s="22" t="s">
        <v>3144</v>
      </c>
      <c r="G687" s="22" t="s">
        <v>1606</v>
      </c>
      <c r="H687" s="22" t="s">
        <v>997</v>
      </c>
      <c r="I687" s="47"/>
      <c r="J687" s="102">
        <v>3</v>
      </c>
      <c r="K687" s="177"/>
      <c r="L687" s="104"/>
      <c r="M687" s="23" t="s">
        <v>1513</v>
      </c>
      <c r="N687" s="22">
        <v>26</v>
      </c>
      <c r="O687" s="22">
        <v>27</v>
      </c>
      <c r="P687" s="22"/>
      <c r="Q687" s="22"/>
      <c r="R687" s="33"/>
      <c r="S687" s="26" t="s">
        <v>2606</v>
      </c>
      <c r="T687" s="22">
        <v>26</v>
      </c>
      <c r="U687" s="22">
        <v>27</v>
      </c>
      <c r="V687" s="22"/>
      <c r="W687" s="22"/>
      <c r="X687" s="33"/>
      <c r="Y687" s="142">
        <v>1</v>
      </c>
      <c r="Z687" s="22"/>
      <c r="AA687" s="6"/>
      <c r="AB687" s="6"/>
      <c r="AC687" s="6"/>
      <c r="AD687" s="6"/>
      <c r="AE687" s="6"/>
      <c r="AF687" s="6"/>
      <c r="AG687" s="6"/>
      <c r="AH687" s="6"/>
      <c r="AI687" s="6"/>
    </row>
    <row r="688" spans="1:39" x14ac:dyDescent="0.3">
      <c r="A688" s="416">
        <v>683</v>
      </c>
      <c r="B688" s="48">
        <v>599</v>
      </c>
      <c r="C688" s="42" t="s">
        <v>2651</v>
      </c>
      <c r="D688" s="91">
        <v>2016</v>
      </c>
      <c r="E688" s="20">
        <v>7</v>
      </c>
      <c r="F688" s="22" t="s">
        <v>3144</v>
      </c>
      <c r="G688" s="22" t="s">
        <v>1606</v>
      </c>
      <c r="H688" s="22" t="s">
        <v>822</v>
      </c>
      <c r="I688" s="47"/>
      <c r="J688" s="102">
        <v>3</v>
      </c>
      <c r="K688" s="177"/>
      <c r="L688" s="104"/>
      <c r="M688" s="23" t="s">
        <v>1513</v>
      </c>
      <c r="N688" s="22">
        <v>27</v>
      </c>
      <c r="O688" s="22">
        <v>27</v>
      </c>
      <c r="P688" s="22"/>
      <c r="Q688" s="22"/>
      <c r="R688" s="33"/>
      <c r="S688" s="26" t="s">
        <v>2606</v>
      </c>
      <c r="T688" s="22">
        <v>27</v>
      </c>
      <c r="U688" s="22">
        <v>27</v>
      </c>
      <c r="V688" s="22"/>
      <c r="W688" s="22"/>
      <c r="X688" s="33"/>
      <c r="Y688" s="142">
        <v>1</v>
      </c>
      <c r="Z688" s="22"/>
      <c r="AA688" s="6"/>
      <c r="AB688" s="6"/>
      <c r="AC688" s="6"/>
      <c r="AD688" s="6"/>
      <c r="AE688" s="6"/>
      <c r="AF688" s="6"/>
      <c r="AG688" s="6"/>
      <c r="AH688" s="6"/>
      <c r="AI688" s="6"/>
    </row>
    <row r="689" spans="1:35" x14ac:dyDescent="0.3">
      <c r="A689" s="416">
        <v>684</v>
      </c>
      <c r="B689" s="48">
        <v>599</v>
      </c>
      <c r="C689" s="42" t="s">
        <v>2651</v>
      </c>
      <c r="D689" s="91">
        <v>2016</v>
      </c>
      <c r="E689" s="20">
        <v>7</v>
      </c>
      <c r="F689" s="22" t="s">
        <v>3145</v>
      </c>
      <c r="G689" s="22" t="s">
        <v>3146</v>
      </c>
      <c r="H689" s="22"/>
      <c r="I689" s="47" t="s">
        <v>868</v>
      </c>
      <c r="J689" s="20">
        <v>4</v>
      </c>
      <c r="K689" s="128"/>
      <c r="L689" s="85"/>
      <c r="M689" s="123" t="s">
        <v>1513</v>
      </c>
      <c r="N689" s="22"/>
      <c r="O689" s="22"/>
      <c r="P689" s="22" t="s">
        <v>965</v>
      </c>
      <c r="Q689" s="22" t="s">
        <v>3147</v>
      </c>
      <c r="R689" s="33">
        <v>27</v>
      </c>
      <c r="S689" s="26" t="s">
        <v>2606</v>
      </c>
      <c r="T689" s="22"/>
      <c r="U689" s="22"/>
      <c r="V689" s="22" t="s">
        <v>965</v>
      </c>
      <c r="W689" s="22" t="s">
        <v>3148</v>
      </c>
      <c r="X689" s="33">
        <v>27</v>
      </c>
      <c r="Y689" s="39">
        <v>0.70199999999999996</v>
      </c>
      <c r="Z689" s="22"/>
      <c r="AA689" s="6"/>
      <c r="AB689" s="6"/>
      <c r="AC689" s="6"/>
      <c r="AD689" s="6"/>
      <c r="AE689" s="6"/>
      <c r="AF689" s="6"/>
      <c r="AG689" s="6"/>
      <c r="AH689" s="6"/>
      <c r="AI689" s="6"/>
    </row>
    <row r="690" spans="1:35" x14ac:dyDescent="0.3">
      <c r="A690" s="416">
        <v>685</v>
      </c>
      <c r="B690" s="55">
        <v>285</v>
      </c>
      <c r="C690" s="164" t="s">
        <v>2083</v>
      </c>
      <c r="D690" s="165">
        <v>2015</v>
      </c>
      <c r="E690" s="43">
        <v>1</v>
      </c>
      <c r="F690" s="44" t="s">
        <v>970</v>
      </c>
      <c r="G690" s="44" t="s">
        <v>3149</v>
      </c>
      <c r="H690" s="44" t="s">
        <v>3085</v>
      </c>
      <c r="I690" s="249"/>
      <c r="J690" s="43">
        <v>1</v>
      </c>
      <c r="K690" s="81"/>
      <c r="L690" s="469"/>
      <c r="M690" s="339" t="s">
        <v>1513</v>
      </c>
      <c r="N690" s="44"/>
      <c r="O690" s="44"/>
      <c r="P690" s="44" t="s">
        <v>665</v>
      </c>
      <c r="Q690" s="44" t="s">
        <v>665</v>
      </c>
      <c r="R690" s="70">
        <v>34</v>
      </c>
      <c r="S690" s="138"/>
      <c r="T690" s="44"/>
      <c r="U690" s="44"/>
      <c r="V690" s="44" t="s">
        <v>665</v>
      </c>
      <c r="W690" s="44" t="s">
        <v>665</v>
      </c>
      <c r="X690" s="70">
        <v>34</v>
      </c>
      <c r="Y690" s="46" t="s">
        <v>660</v>
      </c>
      <c r="Z690" s="22"/>
      <c r="AA690" s="6" t="s">
        <v>3150</v>
      </c>
      <c r="AB690" s="6"/>
      <c r="AC690" s="6"/>
      <c r="AD690" s="6"/>
      <c r="AE690" s="6"/>
      <c r="AF690" s="6"/>
      <c r="AG690" s="6"/>
      <c r="AH690" s="6"/>
      <c r="AI690" s="6"/>
    </row>
    <row r="691" spans="1:35" x14ac:dyDescent="0.3">
      <c r="A691" s="416">
        <v>686</v>
      </c>
      <c r="B691" s="417">
        <v>285</v>
      </c>
      <c r="C691" s="134" t="s">
        <v>2083</v>
      </c>
      <c r="D691" s="84">
        <v>2015</v>
      </c>
      <c r="E691" s="41">
        <v>1</v>
      </c>
      <c r="F691" s="21" t="s">
        <v>970</v>
      </c>
      <c r="G691" s="21" t="s">
        <v>718</v>
      </c>
      <c r="H691" s="21" t="s">
        <v>2958</v>
      </c>
      <c r="I691" s="198"/>
      <c r="J691" s="41">
        <v>1</v>
      </c>
      <c r="K691" s="129"/>
      <c r="L691" s="32"/>
      <c r="M691" s="57" t="s">
        <v>1513</v>
      </c>
      <c r="N691" s="21"/>
      <c r="O691" s="21"/>
      <c r="P691" s="21" t="s">
        <v>665</v>
      </c>
      <c r="Q691" s="21" t="s">
        <v>665</v>
      </c>
      <c r="R691" s="24">
        <v>34</v>
      </c>
      <c r="S691" s="26"/>
      <c r="T691" s="21"/>
      <c r="U691" s="21"/>
      <c r="V691" s="21" t="s">
        <v>665</v>
      </c>
      <c r="W691" s="21" t="s">
        <v>665</v>
      </c>
      <c r="X691" s="24">
        <v>34</v>
      </c>
      <c r="Y691" s="26" t="s">
        <v>660</v>
      </c>
      <c r="Z691" s="39"/>
      <c r="AA691" s="6"/>
      <c r="AB691" s="6"/>
      <c r="AC691" s="6"/>
      <c r="AD691" s="6"/>
      <c r="AE691" s="6"/>
      <c r="AF691" s="6"/>
      <c r="AG691" s="6"/>
      <c r="AH691" s="6"/>
      <c r="AI691" s="6"/>
    </row>
    <row r="692" spans="1:35" x14ac:dyDescent="0.3">
      <c r="A692" s="416">
        <v>687</v>
      </c>
      <c r="B692" s="48">
        <v>285</v>
      </c>
      <c r="C692" s="42" t="s">
        <v>2083</v>
      </c>
      <c r="D692" s="91">
        <v>2015</v>
      </c>
      <c r="E692" s="20">
        <v>1</v>
      </c>
      <c r="F692" s="22" t="s">
        <v>970</v>
      </c>
      <c r="G692" s="22" t="s">
        <v>718</v>
      </c>
      <c r="H692" s="22" t="s">
        <v>3098</v>
      </c>
      <c r="I692" s="171"/>
      <c r="J692" s="20">
        <v>1</v>
      </c>
      <c r="K692" s="128"/>
      <c r="L692" s="85"/>
      <c r="M692" s="123" t="s">
        <v>1513</v>
      </c>
      <c r="N692" s="22"/>
      <c r="O692" s="22"/>
      <c r="P692" s="22" t="s">
        <v>665</v>
      </c>
      <c r="Q692" s="22" t="s">
        <v>665</v>
      </c>
      <c r="R692" s="33">
        <v>34</v>
      </c>
      <c r="S692" s="39"/>
      <c r="T692" s="22"/>
      <c r="U692" s="22"/>
      <c r="V692" s="22" t="s">
        <v>665</v>
      </c>
      <c r="W692" s="22" t="s">
        <v>665</v>
      </c>
      <c r="X692" s="33">
        <v>34</v>
      </c>
      <c r="Y692" s="39" t="s">
        <v>719</v>
      </c>
      <c r="Z692" s="22" t="s">
        <v>3151</v>
      </c>
      <c r="AA692" s="6"/>
      <c r="AB692" s="6"/>
      <c r="AC692" s="6"/>
      <c r="AD692" s="6"/>
      <c r="AE692" s="6"/>
      <c r="AF692" s="6"/>
      <c r="AG692" s="6"/>
      <c r="AH692" s="6"/>
      <c r="AI692" s="6"/>
    </row>
    <row r="693" spans="1:35" x14ac:dyDescent="0.3">
      <c r="A693" s="416">
        <v>688</v>
      </c>
      <c r="B693" s="48">
        <v>285</v>
      </c>
      <c r="C693" s="42" t="s">
        <v>2083</v>
      </c>
      <c r="D693" s="91">
        <v>2015</v>
      </c>
      <c r="E693" s="20">
        <v>1</v>
      </c>
      <c r="F693" s="22" t="s">
        <v>970</v>
      </c>
      <c r="G693" s="22" t="s">
        <v>718</v>
      </c>
      <c r="H693" s="22" t="s">
        <v>3099</v>
      </c>
      <c r="I693" s="198"/>
      <c r="J693" s="20">
        <v>1</v>
      </c>
      <c r="K693" s="128"/>
      <c r="L693" s="85"/>
      <c r="M693" s="123" t="s">
        <v>1513</v>
      </c>
      <c r="N693" s="22"/>
      <c r="O693" s="22"/>
      <c r="P693" s="22" t="s">
        <v>665</v>
      </c>
      <c r="Q693" s="22" t="s">
        <v>665</v>
      </c>
      <c r="R693" s="33">
        <v>34</v>
      </c>
      <c r="S693" s="26"/>
      <c r="T693" s="22"/>
      <c r="U693" s="22"/>
      <c r="V693" s="22" t="s">
        <v>665</v>
      </c>
      <c r="W693" s="22" t="s">
        <v>665</v>
      </c>
      <c r="X693" s="33">
        <v>34</v>
      </c>
      <c r="Y693" s="39" t="s">
        <v>719</v>
      </c>
      <c r="Z693" s="22" t="s">
        <v>3151</v>
      </c>
      <c r="AA693" s="6"/>
      <c r="AB693" s="6"/>
      <c r="AC693" s="6"/>
      <c r="AD693" s="6"/>
      <c r="AE693" s="6"/>
      <c r="AF693" s="6"/>
      <c r="AG693" s="6"/>
      <c r="AH693" s="6"/>
      <c r="AI693" s="6"/>
    </row>
    <row r="694" spans="1:35" x14ac:dyDescent="0.3">
      <c r="A694" s="416">
        <v>689</v>
      </c>
      <c r="B694" s="48">
        <v>285</v>
      </c>
      <c r="C694" s="42" t="s">
        <v>2083</v>
      </c>
      <c r="D694" s="91">
        <v>2015</v>
      </c>
      <c r="E694" s="20">
        <v>1</v>
      </c>
      <c r="F694" s="22" t="s">
        <v>970</v>
      </c>
      <c r="G694" s="22" t="s">
        <v>718</v>
      </c>
      <c r="H694" s="22" t="s">
        <v>2931</v>
      </c>
      <c r="I694" s="198"/>
      <c r="J694" s="20">
        <v>1</v>
      </c>
      <c r="K694" s="128"/>
      <c r="L694" s="85"/>
      <c r="M694" s="123" t="s">
        <v>1513</v>
      </c>
      <c r="N694" s="22"/>
      <c r="O694" s="22"/>
      <c r="P694" s="22" t="s">
        <v>665</v>
      </c>
      <c r="Q694" s="22" t="s">
        <v>665</v>
      </c>
      <c r="R694" s="33">
        <v>34</v>
      </c>
      <c r="S694" s="26"/>
      <c r="T694" s="22"/>
      <c r="U694" s="22"/>
      <c r="V694" s="22" t="s">
        <v>665</v>
      </c>
      <c r="W694" s="22" t="s">
        <v>665</v>
      </c>
      <c r="X694" s="33">
        <v>34</v>
      </c>
      <c r="Y694" s="39" t="s">
        <v>660</v>
      </c>
      <c r="Z694" s="22"/>
      <c r="AA694" s="6"/>
      <c r="AB694" s="6"/>
      <c r="AC694" s="6"/>
      <c r="AD694" s="6"/>
      <c r="AE694" s="6"/>
      <c r="AF694" s="6"/>
      <c r="AG694" s="6"/>
      <c r="AH694" s="6"/>
      <c r="AI694" s="6"/>
    </row>
    <row r="695" spans="1:35" x14ac:dyDescent="0.3">
      <c r="A695" s="416">
        <v>690</v>
      </c>
      <c r="B695" s="48">
        <v>285</v>
      </c>
      <c r="C695" s="42" t="s">
        <v>2083</v>
      </c>
      <c r="D695" s="91">
        <v>2015</v>
      </c>
      <c r="E695" s="20">
        <v>1</v>
      </c>
      <c r="F695" s="22" t="s">
        <v>970</v>
      </c>
      <c r="G695" s="22" t="s">
        <v>718</v>
      </c>
      <c r="H695" s="22" t="s">
        <v>3152</v>
      </c>
      <c r="I695" s="198"/>
      <c r="J695" s="20">
        <v>1</v>
      </c>
      <c r="K695" s="128"/>
      <c r="L695" s="85"/>
      <c r="M695" s="123" t="s">
        <v>1513</v>
      </c>
      <c r="N695" s="22"/>
      <c r="O695" s="22"/>
      <c r="P695" s="22" t="s">
        <v>665</v>
      </c>
      <c r="Q695" s="22" t="s">
        <v>665</v>
      </c>
      <c r="R695" s="33">
        <v>34</v>
      </c>
      <c r="S695" s="26"/>
      <c r="T695" s="22"/>
      <c r="U695" s="22"/>
      <c r="V695" s="22" t="s">
        <v>665</v>
      </c>
      <c r="W695" s="22" t="s">
        <v>665</v>
      </c>
      <c r="X695" s="33">
        <v>34</v>
      </c>
      <c r="Y695" s="39" t="s">
        <v>660</v>
      </c>
      <c r="Z695" s="22"/>
      <c r="AA695" s="6"/>
      <c r="AB695" s="6"/>
      <c r="AC695" s="6"/>
      <c r="AD695" s="6"/>
      <c r="AE695" s="6"/>
      <c r="AF695" s="6"/>
      <c r="AG695" s="6"/>
      <c r="AH695" s="6"/>
      <c r="AI695" s="6"/>
    </row>
    <row r="696" spans="1:35" x14ac:dyDescent="0.3">
      <c r="A696" s="416">
        <v>691</v>
      </c>
      <c r="B696" s="48">
        <v>285</v>
      </c>
      <c r="C696" s="42" t="s">
        <v>2083</v>
      </c>
      <c r="D696" s="91">
        <v>2015</v>
      </c>
      <c r="E696" s="20">
        <v>1</v>
      </c>
      <c r="F696" s="22" t="s">
        <v>970</v>
      </c>
      <c r="G696" s="22" t="s">
        <v>718</v>
      </c>
      <c r="H696" s="22" t="s">
        <v>3153</v>
      </c>
      <c r="I696" s="198"/>
      <c r="J696" s="20">
        <v>1</v>
      </c>
      <c r="K696" s="128"/>
      <c r="L696" s="85"/>
      <c r="M696" s="123" t="s">
        <v>1513</v>
      </c>
      <c r="N696" s="22"/>
      <c r="O696" s="22"/>
      <c r="P696" s="22" t="s">
        <v>665</v>
      </c>
      <c r="Q696" s="22" t="s">
        <v>665</v>
      </c>
      <c r="R696" s="33">
        <v>34</v>
      </c>
      <c r="S696" s="26"/>
      <c r="T696" s="22"/>
      <c r="U696" s="22"/>
      <c r="V696" s="22" t="s">
        <v>665</v>
      </c>
      <c r="W696" s="22" t="s">
        <v>665</v>
      </c>
      <c r="X696" s="33">
        <v>34</v>
      </c>
      <c r="Y696" s="39" t="s">
        <v>660</v>
      </c>
      <c r="Z696" s="22"/>
      <c r="AA696" s="6"/>
      <c r="AB696" s="6"/>
      <c r="AC696" s="6"/>
      <c r="AD696" s="6"/>
      <c r="AE696" s="6"/>
      <c r="AF696" s="6"/>
      <c r="AG696" s="6"/>
      <c r="AH696" s="6"/>
      <c r="AI696" s="6"/>
    </row>
    <row r="697" spans="1:35" x14ac:dyDescent="0.3">
      <c r="A697" s="416">
        <v>692</v>
      </c>
      <c r="B697" s="48">
        <v>285</v>
      </c>
      <c r="C697" s="42" t="s">
        <v>2083</v>
      </c>
      <c r="D697" s="91">
        <v>2015</v>
      </c>
      <c r="E697" s="20">
        <v>1</v>
      </c>
      <c r="F697" s="22" t="s">
        <v>970</v>
      </c>
      <c r="G697" s="22" t="s">
        <v>718</v>
      </c>
      <c r="H697" s="22" t="s">
        <v>997</v>
      </c>
      <c r="I697" s="198"/>
      <c r="J697" s="20">
        <v>1</v>
      </c>
      <c r="K697" s="128"/>
      <c r="L697" s="85"/>
      <c r="M697" s="123" t="s">
        <v>1513</v>
      </c>
      <c r="N697" s="22"/>
      <c r="O697" s="22"/>
      <c r="P697" s="22" t="s">
        <v>665</v>
      </c>
      <c r="Q697" s="22" t="s">
        <v>665</v>
      </c>
      <c r="R697" s="33">
        <v>34</v>
      </c>
      <c r="S697" s="26"/>
      <c r="T697" s="22"/>
      <c r="U697" s="22"/>
      <c r="V697" s="22" t="s">
        <v>665</v>
      </c>
      <c r="W697" s="22" t="s">
        <v>665</v>
      </c>
      <c r="X697" s="33">
        <v>34</v>
      </c>
      <c r="Y697" s="39" t="s">
        <v>660</v>
      </c>
      <c r="Z697" s="22"/>
      <c r="AA697" s="6"/>
      <c r="AB697" s="6"/>
      <c r="AC697" s="6"/>
      <c r="AD697" s="6"/>
      <c r="AE697" s="6"/>
      <c r="AF697" s="6"/>
      <c r="AG697" s="6"/>
      <c r="AH697" s="6"/>
      <c r="AI697" s="6"/>
    </row>
    <row r="698" spans="1:35" x14ac:dyDescent="0.3">
      <c r="A698" s="416">
        <v>693</v>
      </c>
      <c r="B698" s="48">
        <v>285</v>
      </c>
      <c r="C698" s="42" t="s">
        <v>2083</v>
      </c>
      <c r="D698" s="91">
        <v>2015</v>
      </c>
      <c r="E698" s="20">
        <v>1</v>
      </c>
      <c r="F698" s="22" t="s">
        <v>970</v>
      </c>
      <c r="G698" s="22" t="s">
        <v>718</v>
      </c>
      <c r="H698" s="22" t="s">
        <v>3087</v>
      </c>
      <c r="I698" s="198"/>
      <c r="J698" s="20">
        <v>1</v>
      </c>
      <c r="K698" s="128"/>
      <c r="L698" s="85"/>
      <c r="M698" s="123" t="s">
        <v>1513</v>
      </c>
      <c r="N698" s="22"/>
      <c r="O698" s="22"/>
      <c r="P698" s="22" t="s">
        <v>665</v>
      </c>
      <c r="Q698" s="22" t="s">
        <v>665</v>
      </c>
      <c r="R698" s="33">
        <v>34</v>
      </c>
      <c r="S698" s="26"/>
      <c r="T698" s="22"/>
      <c r="U698" s="22"/>
      <c r="V698" s="22" t="s">
        <v>665</v>
      </c>
      <c r="W698" s="22" t="s">
        <v>665</v>
      </c>
      <c r="X698" s="33">
        <v>34</v>
      </c>
      <c r="Y698" s="39" t="s">
        <v>780</v>
      </c>
      <c r="Z698" s="22" t="s">
        <v>3151</v>
      </c>
      <c r="AA698" s="6"/>
      <c r="AB698" s="6"/>
      <c r="AC698" s="6"/>
      <c r="AD698" s="6"/>
      <c r="AE698" s="6"/>
      <c r="AF698" s="6"/>
      <c r="AG698" s="6"/>
      <c r="AH698" s="6"/>
      <c r="AI698" s="6"/>
    </row>
    <row r="699" spans="1:35" x14ac:dyDescent="0.3">
      <c r="A699" s="416">
        <v>694</v>
      </c>
      <c r="B699" s="48">
        <v>285</v>
      </c>
      <c r="C699" s="42" t="s">
        <v>2083</v>
      </c>
      <c r="D699" s="91">
        <v>2015</v>
      </c>
      <c r="E699" s="20">
        <v>1</v>
      </c>
      <c r="F699" s="21" t="s">
        <v>970</v>
      </c>
      <c r="G699" s="21" t="s">
        <v>718</v>
      </c>
      <c r="H699" s="21" t="s">
        <v>822</v>
      </c>
      <c r="I699" s="198"/>
      <c r="J699" s="41">
        <v>1</v>
      </c>
      <c r="K699" s="128"/>
      <c r="L699" s="85"/>
      <c r="M699" s="123" t="s">
        <v>1513</v>
      </c>
      <c r="N699" s="22"/>
      <c r="O699" s="22"/>
      <c r="P699" s="22" t="s">
        <v>665</v>
      </c>
      <c r="Q699" s="22" t="s">
        <v>665</v>
      </c>
      <c r="R699" s="33">
        <v>34</v>
      </c>
      <c r="S699" s="39"/>
      <c r="T699" s="22"/>
      <c r="U699" s="22"/>
      <c r="V699" s="22" t="s">
        <v>665</v>
      </c>
      <c r="W699" s="22" t="s">
        <v>665</v>
      </c>
      <c r="X699" s="33">
        <v>34</v>
      </c>
      <c r="Y699" s="39" t="s">
        <v>780</v>
      </c>
      <c r="Z699" s="22" t="s">
        <v>3151</v>
      </c>
      <c r="AA699" s="6"/>
      <c r="AB699" s="6"/>
      <c r="AC699" s="6"/>
      <c r="AD699" s="6"/>
      <c r="AE699" s="6"/>
      <c r="AF699" s="6"/>
      <c r="AG699" s="6"/>
      <c r="AH699" s="6"/>
      <c r="AI699" s="6"/>
    </row>
    <row r="700" spans="1:35" x14ac:dyDescent="0.3">
      <c r="A700" s="416">
        <v>695</v>
      </c>
      <c r="B700" s="48">
        <v>285</v>
      </c>
      <c r="C700" s="42" t="s">
        <v>2083</v>
      </c>
      <c r="D700" s="91">
        <v>2015</v>
      </c>
      <c r="E700" s="20">
        <v>1</v>
      </c>
      <c r="F700" s="21" t="s">
        <v>970</v>
      </c>
      <c r="G700" s="21" t="s">
        <v>718</v>
      </c>
      <c r="H700" s="21" t="s">
        <v>710</v>
      </c>
      <c r="I700" s="198"/>
      <c r="J700" s="41">
        <v>1</v>
      </c>
      <c r="K700" s="128"/>
      <c r="L700" s="85"/>
      <c r="M700" s="123" t="s">
        <v>1513</v>
      </c>
      <c r="N700" s="22"/>
      <c r="O700" s="22"/>
      <c r="P700" s="22" t="s">
        <v>665</v>
      </c>
      <c r="Q700" s="22" t="s">
        <v>665</v>
      </c>
      <c r="R700" s="33">
        <v>34</v>
      </c>
      <c r="S700" s="39"/>
      <c r="T700" s="22"/>
      <c r="U700" s="22"/>
      <c r="V700" s="22" t="s">
        <v>665</v>
      </c>
      <c r="W700" s="22" t="s">
        <v>665</v>
      </c>
      <c r="X700" s="33">
        <v>34</v>
      </c>
      <c r="Y700" s="39" t="s">
        <v>780</v>
      </c>
      <c r="Z700" s="22" t="s">
        <v>3151</v>
      </c>
      <c r="AA700" s="6"/>
      <c r="AB700" s="6"/>
      <c r="AC700" s="6"/>
      <c r="AD700" s="6"/>
      <c r="AE700" s="6"/>
      <c r="AF700" s="6"/>
      <c r="AG700" s="6"/>
      <c r="AH700" s="6"/>
      <c r="AI700" s="6"/>
    </row>
    <row r="701" spans="1:35" ht="17.25" thickBot="1" x14ac:dyDescent="0.35">
      <c r="A701" s="416">
        <v>696</v>
      </c>
      <c r="B701" s="55">
        <v>285</v>
      </c>
      <c r="C701" s="164" t="s">
        <v>2083</v>
      </c>
      <c r="D701" s="165">
        <v>2015</v>
      </c>
      <c r="E701" s="43">
        <v>1</v>
      </c>
      <c r="F701" s="137" t="s">
        <v>970</v>
      </c>
      <c r="G701" s="137" t="s">
        <v>718</v>
      </c>
      <c r="H701" s="21" t="s">
        <v>3154</v>
      </c>
      <c r="I701" s="198"/>
      <c r="J701" s="41">
        <v>1</v>
      </c>
      <c r="K701" s="128"/>
      <c r="L701" s="85"/>
      <c r="M701" s="123" t="s">
        <v>1513</v>
      </c>
      <c r="N701" s="22"/>
      <c r="O701" s="22"/>
      <c r="P701" s="22" t="s">
        <v>665</v>
      </c>
      <c r="Q701" s="22" t="s">
        <v>665</v>
      </c>
      <c r="R701" s="33">
        <v>34</v>
      </c>
      <c r="S701" s="39"/>
      <c r="T701" s="22"/>
      <c r="U701" s="22"/>
      <c r="V701" s="22" t="s">
        <v>665</v>
      </c>
      <c r="W701" s="22" t="s">
        <v>665</v>
      </c>
      <c r="X701" s="33">
        <v>34</v>
      </c>
      <c r="Y701" s="39" t="s">
        <v>719</v>
      </c>
      <c r="Z701" s="22" t="s">
        <v>3151</v>
      </c>
      <c r="AA701" s="6"/>
      <c r="AB701" s="6"/>
      <c r="AC701" s="6"/>
      <c r="AD701" s="6"/>
      <c r="AE701" s="6"/>
      <c r="AF701" s="6"/>
      <c r="AG701" s="6"/>
      <c r="AH701" s="6"/>
      <c r="AI701" s="6"/>
    </row>
    <row r="702" spans="1:35" ht="17.25" thickBot="1" x14ac:dyDescent="0.35">
      <c r="A702" s="416">
        <v>697</v>
      </c>
      <c r="B702" s="548">
        <v>285</v>
      </c>
      <c r="C702" s="209" t="s">
        <v>2083</v>
      </c>
      <c r="D702" s="110">
        <v>2015</v>
      </c>
      <c r="E702" s="238">
        <v>1</v>
      </c>
      <c r="F702" s="549" t="s">
        <v>974</v>
      </c>
      <c r="G702" s="241" t="s">
        <v>718</v>
      </c>
      <c r="H702" s="26" t="s">
        <v>3085</v>
      </c>
      <c r="I702" s="198"/>
      <c r="J702" s="54">
        <v>1</v>
      </c>
      <c r="K702" s="32"/>
      <c r="L702" s="32"/>
      <c r="M702" s="57" t="s">
        <v>1513</v>
      </c>
      <c r="N702" s="21"/>
      <c r="O702" s="21"/>
      <c r="P702" s="21" t="s">
        <v>665</v>
      </c>
      <c r="Q702" s="21" t="s">
        <v>665</v>
      </c>
      <c r="R702" s="24">
        <v>34</v>
      </c>
      <c r="S702" s="26"/>
      <c r="T702" s="21"/>
      <c r="U702" s="21"/>
      <c r="V702" s="21" t="s">
        <v>665</v>
      </c>
      <c r="W702" s="137" t="s">
        <v>665</v>
      </c>
      <c r="X702" s="148">
        <v>34</v>
      </c>
      <c r="Y702" s="138" t="s">
        <v>660</v>
      </c>
      <c r="Z702" s="22"/>
      <c r="AA702" s="6"/>
      <c r="AB702" s="6"/>
      <c r="AC702" s="6"/>
      <c r="AD702" s="6"/>
      <c r="AE702" s="6"/>
      <c r="AF702" s="6"/>
      <c r="AG702" s="6"/>
      <c r="AH702" s="6"/>
      <c r="AI702" s="6"/>
    </row>
    <row r="703" spans="1:35" ht="17.25" thickBot="1" x14ac:dyDescent="0.35">
      <c r="A703" s="416">
        <v>698</v>
      </c>
      <c r="B703" s="55">
        <v>285</v>
      </c>
      <c r="C703" s="164" t="s">
        <v>2083</v>
      </c>
      <c r="D703" s="165">
        <v>2015</v>
      </c>
      <c r="E703" s="43">
        <v>1</v>
      </c>
      <c r="F703" s="543" t="s">
        <v>974</v>
      </c>
      <c r="G703" s="44" t="s">
        <v>718</v>
      </c>
      <c r="H703" s="21" t="s">
        <v>2958</v>
      </c>
      <c r="I703" s="198"/>
      <c r="J703" s="41">
        <v>1</v>
      </c>
      <c r="K703" s="128"/>
      <c r="L703" s="85"/>
      <c r="M703" s="123" t="s">
        <v>1513</v>
      </c>
      <c r="N703" s="22"/>
      <c r="O703" s="22"/>
      <c r="P703" s="22" t="s">
        <v>665</v>
      </c>
      <c r="Q703" s="22" t="s">
        <v>665</v>
      </c>
      <c r="R703" s="33">
        <v>34</v>
      </c>
      <c r="S703" s="39"/>
      <c r="T703" s="22"/>
      <c r="U703" s="22"/>
      <c r="V703" s="22" t="s">
        <v>665</v>
      </c>
      <c r="W703" s="22" t="s">
        <v>665</v>
      </c>
      <c r="X703" s="33">
        <v>34</v>
      </c>
      <c r="Y703" s="39" t="s">
        <v>660</v>
      </c>
      <c r="Z703" s="22"/>
      <c r="AA703" s="6"/>
      <c r="AB703" s="6"/>
      <c r="AC703" s="6"/>
      <c r="AD703" s="6"/>
      <c r="AE703" s="6"/>
      <c r="AF703" s="6"/>
      <c r="AG703" s="6"/>
      <c r="AH703" s="6"/>
      <c r="AI703" s="6"/>
    </row>
    <row r="704" spans="1:35" x14ac:dyDescent="0.3">
      <c r="A704" s="416">
        <v>699</v>
      </c>
      <c r="B704" s="551">
        <v>285</v>
      </c>
      <c r="C704" s="174" t="s">
        <v>2083</v>
      </c>
      <c r="D704" s="175">
        <v>2015</v>
      </c>
      <c r="E704" s="82">
        <v>1</v>
      </c>
      <c r="F704" s="552" t="s">
        <v>974</v>
      </c>
      <c r="G704" s="18" t="s">
        <v>718</v>
      </c>
      <c r="H704" s="26" t="s">
        <v>3098</v>
      </c>
      <c r="I704" s="198"/>
      <c r="J704" s="41">
        <v>1</v>
      </c>
      <c r="K704" s="128"/>
      <c r="L704" s="85"/>
      <c r="M704" s="123" t="s">
        <v>1513</v>
      </c>
      <c r="N704" s="22"/>
      <c r="O704" s="22"/>
      <c r="P704" s="22" t="s">
        <v>665</v>
      </c>
      <c r="Q704" s="22" t="s">
        <v>665</v>
      </c>
      <c r="R704" s="33">
        <v>34</v>
      </c>
      <c r="S704" s="39"/>
      <c r="T704" s="22"/>
      <c r="U704" s="22"/>
      <c r="V704" s="22" t="s">
        <v>665</v>
      </c>
      <c r="W704" s="22" t="s">
        <v>665</v>
      </c>
      <c r="X704" s="33">
        <v>34</v>
      </c>
      <c r="Y704" s="39" t="s">
        <v>660</v>
      </c>
      <c r="Z704" s="22"/>
      <c r="AA704" s="6"/>
      <c r="AB704" s="6"/>
      <c r="AC704" s="6"/>
      <c r="AD704" s="6"/>
      <c r="AE704" s="6"/>
      <c r="AF704" s="6"/>
      <c r="AG704" s="6"/>
      <c r="AH704" s="6"/>
      <c r="AI704" s="6"/>
    </row>
    <row r="705" spans="1:35" x14ac:dyDescent="0.3">
      <c r="A705" s="416">
        <v>700</v>
      </c>
      <c r="B705" s="553">
        <v>285</v>
      </c>
      <c r="C705" s="42" t="s">
        <v>2083</v>
      </c>
      <c r="D705" s="91">
        <v>2015</v>
      </c>
      <c r="E705" s="20">
        <v>1</v>
      </c>
      <c r="F705" s="264" t="s">
        <v>974</v>
      </c>
      <c r="G705" s="24" t="s">
        <v>718</v>
      </c>
      <c r="H705" s="26" t="s">
        <v>3099</v>
      </c>
      <c r="I705" s="198"/>
      <c r="J705" s="41">
        <v>1</v>
      </c>
      <c r="K705" s="128"/>
      <c r="L705" s="85"/>
      <c r="M705" s="123" t="s">
        <v>1513</v>
      </c>
      <c r="N705" s="22"/>
      <c r="O705" s="22"/>
      <c r="P705" s="22" t="s">
        <v>665</v>
      </c>
      <c r="Q705" s="22" t="s">
        <v>665</v>
      </c>
      <c r="R705" s="33">
        <v>34</v>
      </c>
      <c r="S705" s="39"/>
      <c r="T705" s="22"/>
      <c r="U705" s="22"/>
      <c r="V705" s="22" t="s">
        <v>665</v>
      </c>
      <c r="W705" s="22" t="s">
        <v>665</v>
      </c>
      <c r="X705" s="33">
        <v>34</v>
      </c>
      <c r="Y705" s="39" t="s">
        <v>780</v>
      </c>
      <c r="Z705" s="22" t="s">
        <v>3151</v>
      </c>
      <c r="AA705" s="6"/>
      <c r="AB705" s="6"/>
      <c r="AC705" s="6"/>
      <c r="AD705" s="6"/>
      <c r="AE705" s="6"/>
      <c r="AF705" s="6"/>
      <c r="AG705" s="6"/>
      <c r="AH705" s="6"/>
      <c r="AI705" s="6"/>
    </row>
    <row r="706" spans="1:35" x14ac:dyDescent="0.3">
      <c r="A706" s="416">
        <v>701</v>
      </c>
      <c r="B706" s="553">
        <v>285</v>
      </c>
      <c r="C706" s="42" t="s">
        <v>2083</v>
      </c>
      <c r="D706" s="91">
        <v>2015</v>
      </c>
      <c r="E706" s="20">
        <v>1</v>
      </c>
      <c r="F706" s="264" t="s">
        <v>974</v>
      </c>
      <c r="G706" s="24" t="s">
        <v>718</v>
      </c>
      <c r="H706" s="26" t="s">
        <v>2931</v>
      </c>
      <c r="I706" s="198"/>
      <c r="J706" s="41">
        <v>1</v>
      </c>
      <c r="K706" s="128"/>
      <c r="L706" s="85"/>
      <c r="M706" s="123" t="s">
        <v>1513</v>
      </c>
      <c r="N706" s="22"/>
      <c r="O706" s="22"/>
      <c r="P706" s="22" t="s">
        <v>665</v>
      </c>
      <c r="Q706" s="22" t="s">
        <v>665</v>
      </c>
      <c r="R706" s="33">
        <v>34</v>
      </c>
      <c r="S706" s="39"/>
      <c r="T706" s="22"/>
      <c r="U706" s="22"/>
      <c r="V706" s="22" t="s">
        <v>665</v>
      </c>
      <c r="W706" s="22" t="s">
        <v>665</v>
      </c>
      <c r="X706" s="33">
        <v>34</v>
      </c>
      <c r="Y706" s="39" t="s">
        <v>660</v>
      </c>
      <c r="Z706" s="22"/>
      <c r="AA706" s="6"/>
      <c r="AB706" s="6"/>
      <c r="AC706" s="6"/>
      <c r="AD706" s="6"/>
      <c r="AE706" s="6"/>
      <c r="AF706" s="6"/>
      <c r="AG706" s="6"/>
      <c r="AH706" s="6"/>
      <c r="AI706" s="6"/>
    </row>
    <row r="707" spans="1:35" ht="17.25" thickBot="1" x14ac:dyDescent="0.35">
      <c r="A707" s="416">
        <v>702</v>
      </c>
      <c r="B707" s="554">
        <v>285</v>
      </c>
      <c r="C707" s="161" t="s">
        <v>2083</v>
      </c>
      <c r="D707" s="94">
        <v>2015</v>
      </c>
      <c r="E707" s="62">
        <v>1</v>
      </c>
      <c r="F707" s="282" t="s">
        <v>974</v>
      </c>
      <c r="G707" s="30" t="s">
        <v>718</v>
      </c>
      <c r="H707" s="26" t="s">
        <v>3152</v>
      </c>
      <c r="I707" s="198"/>
      <c r="J707" s="41">
        <v>1</v>
      </c>
      <c r="K707" s="128"/>
      <c r="L707" s="85"/>
      <c r="M707" s="123" t="s">
        <v>1513</v>
      </c>
      <c r="N707" s="22"/>
      <c r="O707" s="22"/>
      <c r="P707" s="22" t="s">
        <v>665</v>
      </c>
      <c r="Q707" s="22" t="s">
        <v>665</v>
      </c>
      <c r="R707" s="33">
        <v>34</v>
      </c>
      <c r="S707" s="39"/>
      <c r="T707" s="22"/>
      <c r="U707" s="22"/>
      <c r="V707" s="22" t="s">
        <v>665</v>
      </c>
      <c r="W707" s="22" t="s">
        <v>665</v>
      </c>
      <c r="X707" s="33">
        <v>34</v>
      </c>
      <c r="Y707" s="39" t="s">
        <v>660</v>
      </c>
      <c r="Z707" s="22"/>
      <c r="AA707" s="6"/>
      <c r="AB707" s="6"/>
      <c r="AC707" s="6"/>
      <c r="AD707" s="6"/>
      <c r="AE707" s="6"/>
      <c r="AF707" s="6"/>
      <c r="AG707" s="6"/>
      <c r="AH707" s="6"/>
      <c r="AI707" s="6"/>
    </row>
    <row r="708" spans="1:35" ht="17.25" thickBot="1" x14ac:dyDescent="0.35">
      <c r="A708" s="416">
        <v>703</v>
      </c>
      <c r="B708" s="64">
        <v>285</v>
      </c>
      <c r="C708" s="161" t="s">
        <v>2083</v>
      </c>
      <c r="D708" s="94">
        <v>2015</v>
      </c>
      <c r="E708" s="62">
        <v>1</v>
      </c>
      <c r="F708" s="453" t="s">
        <v>974</v>
      </c>
      <c r="G708" s="65" t="s">
        <v>718</v>
      </c>
      <c r="H708" s="29" t="s">
        <v>3153</v>
      </c>
      <c r="I708" s="172"/>
      <c r="J708" s="52">
        <v>1</v>
      </c>
      <c r="K708" s="79"/>
      <c r="L708" s="87"/>
      <c r="M708" s="159" t="s">
        <v>1513</v>
      </c>
      <c r="N708" s="65"/>
      <c r="O708" s="65"/>
      <c r="P708" s="65" t="s">
        <v>665</v>
      </c>
      <c r="Q708" s="65" t="s">
        <v>665</v>
      </c>
      <c r="R708" s="67">
        <v>34</v>
      </c>
      <c r="S708" s="49"/>
      <c r="T708" s="65"/>
      <c r="U708" s="65"/>
      <c r="V708" s="65" t="s">
        <v>665</v>
      </c>
      <c r="W708" s="65" t="s">
        <v>665</v>
      </c>
      <c r="X708" s="67">
        <v>34</v>
      </c>
      <c r="Y708" s="49" t="s">
        <v>660</v>
      </c>
      <c r="Z708" s="65"/>
      <c r="AA708" s="6"/>
      <c r="AB708" s="6"/>
      <c r="AC708" s="6"/>
      <c r="AD708" s="6"/>
      <c r="AE708" s="6"/>
      <c r="AF708" s="6"/>
      <c r="AG708" s="6"/>
      <c r="AH708" s="6"/>
      <c r="AI708" s="6"/>
    </row>
    <row r="709" spans="1:35" x14ac:dyDescent="0.3">
      <c r="A709" s="416">
        <v>704</v>
      </c>
      <c r="B709" s="55">
        <v>285</v>
      </c>
      <c r="C709" s="164" t="s">
        <v>2083</v>
      </c>
      <c r="D709" s="165">
        <v>2015</v>
      </c>
      <c r="E709" s="43">
        <v>1</v>
      </c>
      <c r="F709" s="543" t="s">
        <v>974</v>
      </c>
      <c r="G709" s="44" t="s">
        <v>718</v>
      </c>
      <c r="H709" s="22" t="s">
        <v>997</v>
      </c>
      <c r="I709" s="171"/>
      <c r="J709" s="20">
        <v>1</v>
      </c>
      <c r="K709" s="20"/>
      <c r="L709" s="141"/>
      <c r="M709" s="123" t="s">
        <v>1513</v>
      </c>
      <c r="N709" s="22"/>
      <c r="O709" s="22"/>
      <c r="P709" s="22" t="s">
        <v>665</v>
      </c>
      <c r="Q709" s="22" t="s">
        <v>665</v>
      </c>
      <c r="R709" s="33">
        <v>34</v>
      </c>
      <c r="S709" s="39"/>
      <c r="T709" s="22"/>
      <c r="U709" s="22"/>
      <c r="V709" s="22" t="s">
        <v>665</v>
      </c>
      <c r="W709" s="22" t="s">
        <v>665</v>
      </c>
      <c r="X709" s="33">
        <v>34</v>
      </c>
      <c r="Y709" s="39" t="s">
        <v>660</v>
      </c>
      <c r="Z709" s="22"/>
      <c r="AA709" s="6"/>
      <c r="AB709" s="6"/>
      <c r="AC709" s="6"/>
      <c r="AD709" s="6"/>
      <c r="AE709" s="6"/>
      <c r="AF709" s="6"/>
      <c r="AG709" s="6"/>
      <c r="AH709" s="6"/>
      <c r="AI709" s="6"/>
    </row>
    <row r="710" spans="1:35" x14ac:dyDescent="0.3">
      <c r="A710" s="416">
        <v>705</v>
      </c>
      <c r="B710" s="417">
        <v>285</v>
      </c>
      <c r="C710" s="134" t="s">
        <v>2083</v>
      </c>
      <c r="D710" s="84">
        <v>2015</v>
      </c>
      <c r="E710" s="41">
        <v>1</v>
      </c>
      <c r="F710" s="44" t="s">
        <v>2899</v>
      </c>
      <c r="G710" s="21" t="s">
        <v>718</v>
      </c>
      <c r="H710" s="22" t="s">
        <v>710</v>
      </c>
      <c r="I710" s="47" t="s">
        <v>3155</v>
      </c>
      <c r="J710" s="126">
        <v>4</v>
      </c>
      <c r="K710" s="126"/>
      <c r="L710" s="230"/>
      <c r="M710" s="34" t="s">
        <v>1513</v>
      </c>
      <c r="N710" s="22"/>
      <c r="O710" s="22"/>
      <c r="P710" s="22">
        <v>8.8000000000000007</v>
      </c>
      <c r="Q710" s="22">
        <v>1.5</v>
      </c>
      <c r="R710" s="33">
        <v>34</v>
      </c>
      <c r="S710" s="39" t="s">
        <v>1039</v>
      </c>
      <c r="T710" s="22"/>
      <c r="U710" s="22"/>
      <c r="V710" s="22">
        <v>8.1</v>
      </c>
      <c r="W710" s="22">
        <v>2.1</v>
      </c>
      <c r="X710" s="33"/>
      <c r="Y710" s="142">
        <v>0.13</v>
      </c>
      <c r="Z710" s="22"/>
      <c r="AA710" s="19"/>
      <c r="AB710" s="19"/>
      <c r="AC710" s="555"/>
      <c r="AD710" s="19"/>
      <c r="AE710" s="6"/>
      <c r="AF710" s="6"/>
      <c r="AG710" s="6"/>
      <c r="AH710" s="6"/>
      <c r="AI710" s="6"/>
    </row>
    <row r="711" spans="1:35" x14ac:dyDescent="0.3">
      <c r="A711" s="416">
        <v>706</v>
      </c>
      <c r="B711" s="417">
        <v>285</v>
      </c>
      <c r="C711" s="134" t="s">
        <v>2083</v>
      </c>
      <c r="D711" s="84">
        <v>2015</v>
      </c>
      <c r="E711" s="41">
        <v>1</v>
      </c>
      <c r="F711" s="543" t="s">
        <v>974</v>
      </c>
      <c r="G711" s="21" t="s">
        <v>718</v>
      </c>
      <c r="H711" s="22" t="s">
        <v>3087</v>
      </c>
      <c r="I711" s="198"/>
      <c r="J711" s="41">
        <v>1</v>
      </c>
      <c r="K711" s="41"/>
      <c r="L711" s="54"/>
      <c r="M711" s="57" t="s">
        <v>1513</v>
      </c>
      <c r="N711" s="22"/>
      <c r="O711" s="22"/>
      <c r="P711" s="22" t="s">
        <v>665</v>
      </c>
      <c r="Q711" s="22" t="s">
        <v>665</v>
      </c>
      <c r="R711" s="33">
        <v>34</v>
      </c>
      <c r="S711" s="39"/>
      <c r="T711" s="22"/>
      <c r="U711" s="22"/>
      <c r="V711" s="22" t="s">
        <v>665</v>
      </c>
      <c r="W711" s="22" t="s">
        <v>665</v>
      </c>
      <c r="X711" s="33">
        <v>34</v>
      </c>
      <c r="Y711" s="39" t="s">
        <v>660</v>
      </c>
      <c r="Z711" s="22"/>
      <c r="AA711" s="6"/>
      <c r="AB711" s="6"/>
      <c r="AC711" s="6"/>
      <c r="AD711" s="6"/>
      <c r="AE711" s="6"/>
      <c r="AF711" s="6"/>
      <c r="AG711" s="6"/>
      <c r="AH711" s="6"/>
      <c r="AI711" s="6"/>
    </row>
    <row r="712" spans="1:35" x14ac:dyDescent="0.3">
      <c r="A712" s="416">
        <v>707</v>
      </c>
      <c r="B712" s="417">
        <v>285</v>
      </c>
      <c r="C712" s="134" t="s">
        <v>2083</v>
      </c>
      <c r="D712" s="84">
        <v>2015</v>
      </c>
      <c r="E712" s="41">
        <v>1</v>
      </c>
      <c r="F712" s="543" t="s">
        <v>974</v>
      </c>
      <c r="G712" s="21" t="s">
        <v>718</v>
      </c>
      <c r="H712" s="22" t="s">
        <v>822</v>
      </c>
      <c r="I712" s="198"/>
      <c r="J712" s="41">
        <v>1</v>
      </c>
      <c r="K712" s="41"/>
      <c r="L712" s="54"/>
      <c r="M712" s="57" t="s">
        <v>1513</v>
      </c>
      <c r="N712" s="22"/>
      <c r="O712" s="22"/>
      <c r="P712" s="22" t="s">
        <v>665</v>
      </c>
      <c r="Q712" s="22" t="s">
        <v>665</v>
      </c>
      <c r="R712" s="33">
        <v>34</v>
      </c>
      <c r="S712" s="39"/>
      <c r="T712" s="22"/>
      <c r="U712" s="22"/>
      <c r="V712" s="22" t="s">
        <v>665</v>
      </c>
      <c r="W712" s="22" t="s">
        <v>665</v>
      </c>
      <c r="X712" s="33">
        <v>34</v>
      </c>
      <c r="Y712" s="39" t="s">
        <v>780</v>
      </c>
      <c r="Z712" s="22" t="s">
        <v>3151</v>
      </c>
      <c r="AA712" s="6"/>
      <c r="AB712" s="6"/>
      <c r="AC712" s="6"/>
      <c r="AD712" s="6"/>
      <c r="AE712" s="6"/>
      <c r="AF712" s="6"/>
      <c r="AG712" s="6"/>
      <c r="AH712" s="6"/>
      <c r="AI712" s="6"/>
    </row>
    <row r="713" spans="1:35" x14ac:dyDescent="0.3">
      <c r="A713" s="416">
        <v>708</v>
      </c>
      <c r="B713" s="417">
        <v>285</v>
      </c>
      <c r="C713" s="134" t="s">
        <v>2083</v>
      </c>
      <c r="D713" s="84">
        <v>2015</v>
      </c>
      <c r="E713" s="41">
        <v>1</v>
      </c>
      <c r="F713" s="543" t="s">
        <v>974</v>
      </c>
      <c r="G713" s="21" t="s">
        <v>718</v>
      </c>
      <c r="H713" s="22" t="s">
        <v>710</v>
      </c>
      <c r="I713" s="198"/>
      <c r="J713" s="41">
        <v>1</v>
      </c>
      <c r="K713" s="41"/>
      <c r="L713" s="54"/>
      <c r="M713" s="57" t="s">
        <v>1513</v>
      </c>
      <c r="N713" s="22"/>
      <c r="O713" s="22"/>
      <c r="P713" s="22" t="s">
        <v>665</v>
      </c>
      <c r="Q713" s="22" t="s">
        <v>665</v>
      </c>
      <c r="R713" s="33">
        <v>34</v>
      </c>
      <c r="S713" s="39"/>
      <c r="T713" s="22"/>
      <c r="U713" s="22"/>
      <c r="V713" s="22" t="s">
        <v>665</v>
      </c>
      <c r="W713" s="22" t="s">
        <v>665</v>
      </c>
      <c r="X713" s="33">
        <v>34</v>
      </c>
      <c r="Y713" s="39" t="s">
        <v>780</v>
      </c>
      <c r="Z713" s="22" t="s">
        <v>3151</v>
      </c>
      <c r="AA713" s="6"/>
      <c r="AB713" s="6"/>
      <c r="AC713" s="6"/>
      <c r="AD713" s="6"/>
      <c r="AE713" s="6"/>
      <c r="AF713" s="6"/>
      <c r="AG713" s="6"/>
      <c r="AH713" s="6"/>
      <c r="AI713" s="6"/>
    </row>
    <row r="714" spans="1:35" x14ac:dyDescent="0.3">
      <c r="A714" s="416">
        <v>709</v>
      </c>
      <c r="B714" s="417">
        <v>285</v>
      </c>
      <c r="C714" s="134" t="s">
        <v>2083</v>
      </c>
      <c r="D714" s="84">
        <v>2015</v>
      </c>
      <c r="E714" s="41">
        <v>1</v>
      </c>
      <c r="F714" s="264" t="s">
        <v>974</v>
      </c>
      <c r="G714" s="21" t="s">
        <v>718</v>
      </c>
      <c r="H714" s="22" t="s">
        <v>3154</v>
      </c>
      <c r="I714" s="198"/>
      <c r="J714" s="41">
        <v>1</v>
      </c>
      <c r="K714" s="41"/>
      <c r="L714" s="54"/>
      <c r="M714" s="57" t="s">
        <v>1513</v>
      </c>
      <c r="N714" s="22"/>
      <c r="O714" s="22"/>
      <c r="P714" s="22" t="s">
        <v>665</v>
      </c>
      <c r="Q714" s="22" t="s">
        <v>665</v>
      </c>
      <c r="R714" s="33">
        <v>34</v>
      </c>
      <c r="S714" s="39"/>
      <c r="T714" s="22"/>
      <c r="U714" s="22"/>
      <c r="V714" s="22" t="s">
        <v>665</v>
      </c>
      <c r="W714" s="22" t="s">
        <v>665</v>
      </c>
      <c r="X714" s="33">
        <v>34</v>
      </c>
      <c r="Y714" s="39" t="s">
        <v>660</v>
      </c>
      <c r="Z714" s="22"/>
      <c r="AA714" s="6"/>
      <c r="AB714" s="6"/>
      <c r="AC714" s="6"/>
      <c r="AD714" s="6"/>
      <c r="AE714" s="6"/>
      <c r="AF714" s="6"/>
      <c r="AG714" s="6"/>
      <c r="AH714" s="6"/>
      <c r="AI714" s="6"/>
    </row>
    <row r="715" spans="1:35" x14ac:dyDescent="0.3">
      <c r="A715" s="416">
        <v>710</v>
      </c>
      <c r="B715" s="417">
        <v>285</v>
      </c>
      <c r="C715" s="134" t="s">
        <v>2083</v>
      </c>
      <c r="D715" s="84">
        <v>2015</v>
      </c>
      <c r="E715" s="41">
        <v>1</v>
      </c>
      <c r="F715" s="21" t="s">
        <v>3156</v>
      </c>
      <c r="G715" s="21" t="s">
        <v>627</v>
      </c>
      <c r="H715" s="22" t="s">
        <v>3157</v>
      </c>
      <c r="I715" s="198"/>
      <c r="J715" s="41">
        <v>2</v>
      </c>
      <c r="K715" s="41">
        <v>1</v>
      </c>
      <c r="L715" s="54"/>
      <c r="M715" s="57" t="s">
        <v>1513</v>
      </c>
      <c r="N715" s="22"/>
      <c r="O715" s="22"/>
      <c r="P715" s="22" t="s">
        <v>665</v>
      </c>
      <c r="Q715" s="22" t="s">
        <v>665</v>
      </c>
      <c r="R715" s="33">
        <v>34</v>
      </c>
      <c r="S715" s="39"/>
      <c r="T715" s="22"/>
      <c r="U715" s="22"/>
      <c r="V715" s="22" t="s">
        <v>665</v>
      </c>
      <c r="W715" s="22" t="s">
        <v>665</v>
      </c>
      <c r="X715" s="33">
        <v>34</v>
      </c>
      <c r="Y715" s="39" t="s">
        <v>780</v>
      </c>
      <c r="Z715" s="22" t="s">
        <v>3158</v>
      </c>
      <c r="AA715" s="6"/>
      <c r="AB715" s="6"/>
      <c r="AC715" s="6"/>
      <c r="AD715" s="6"/>
      <c r="AE715" s="6"/>
      <c r="AF715" s="6"/>
      <c r="AG715" s="6"/>
      <c r="AH715" s="6"/>
      <c r="AI715" s="6"/>
    </row>
    <row r="716" spans="1:35" x14ac:dyDescent="0.3">
      <c r="A716" s="416">
        <v>711</v>
      </c>
      <c r="B716" s="417">
        <v>285</v>
      </c>
      <c r="C716" s="134" t="s">
        <v>2083</v>
      </c>
      <c r="D716" s="84">
        <v>2015</v>
      </c>
      <c r="E716" s="41">
        <v>1</v>
      </c>
      <c r="F716" s="21" t="s">
        <v>3144</v>
      </c>
      <c r="G716" s="21" t="s">
        <v>2405</v>
      </c>
      <c r="H716" s="22" t="s">
        <v>710</v>
      </c>
      <c r="I716" s="47"/>
      <c r="J716" s="126">
        <v>3</v>
      </c>
      <c r="K716" s="126"/>
      <c r="L716" s="230"/>
      <c r="M716" s="34" t="s">
        <v>1513</v>
      </c>
      <c r="N716" s="22"/>
      <c r="O716" s="22"/>
      <c r="P716" s="22">
        <v>8.1</v>
      </c>
      <c r="Q716" s="22">
        <v>2.9</v>
      </c>
      <c r="R716" s="33">
        <v>34</v>
      </c>
      <c r="S716" s="39" t="s">
        <v>1039</v>
      </c>
      <c r="T716" s="22"/>
      <c r="U716" s="22"/>
      <c r="V716" s="22">
        <v>7.7</v>
      </c>
      <c r="W716" s="22">
        <v>2.7</v>
      </c>
      <c r="X716" s="33">
        <v>34</v>
      </c>
      <c r="Y716" s="142">
        <v>0.6</v>
      </c>
      <c r="Z716" s="22"/>
      <c r="AA716" s="6"/>
      <c r="AB716" s="6"/>
      <c r="AC716" s="6"/>
      <c r="AD716" s="6"/>
      <c r="AE716" s="6"/>
      <c r="AF716" s="6"/>
      <c r="AG716" s="6"/>
      <c r="AH716" s="6"/>
      <c r="AI716" s="6"/>
    </row>
    <row r="717" spans="1:35" x14ac:dyDescent="0.3">
      <c r="A717" s="416">
        <v>712</v>
      </c>
      <c r="B717" s="417">
        <v>285</v>
      </c>
      <c r="C717" s="134" t="s">
        <v>2083</v>
      </c>
      <c r="D717" s="84">
        <v>2015</v>
      </c>
      <c r="E717" s="41">
        <v>1</v>
      </c>
      <c r="F717" s="21" t="s">
        <v>2968</v>
      </c>
      <c r="G717" s="21" t="s">
        <v>2405</v>
      </c>
      <c r="H717" s="22" t="s">
        <v>710</v>
      </c>
      <c r="I717" s="47"/>
      <c r="J717" s="126">
        <v>3</v>
      </c>
      <c r="K717" s="126"/>
      <c r="L717" s="230"/>
      <c r="M717" s="34" t="s">
        <v>1513</v>
      </c>
      <c r="N717" s="22"/>
      <c r="O717" s="22"/>
      <c r="P717" s="22">
        <v>31.8</v>
      </c>
      <c r="Q717" s="22">
        <v>11.8</v>
      </c>
      <c r="R717" s="33">
        <v>34</v>
      </c>
      <c r="S717" s="39" t="s">
        <v>1039</v>
      </c>
      <c r="T717" s="22"/>
      <c r="U717" s="22"/>
      <c r="V717" s="22">
        <v>37.9</v>
      </c>
      <c r="W717" s="22">
        <v>18.399999999999999</v>
      </c>
      <c r="X717" s="33">
        <v>34</v>
      </c>
      <c r="Y717" s="142">
        <v>0.11</v>
      </c>
      <c r="Z717" s="22"/>
      <c r="AA717" s="6"/>
      <c r="AB717" s="6"/>
      <c r="AC717" s="6"/>
      <c r="AD717" s="6"/>
      <c r="AE717" s="6"/>
      <c r="AF717" s="6"/>
      <c r="AG717" s="6"/>
      <c r="AH717" s="6"/>
      <c r="AI717" s="6"/>
    </row>
    <row r="718" spans="1:35" x14ac:dyDescent="0.3">
      <c r="A718" s="416">
        <v>713</v>
      </c>
      <c r="B718" s="417">
        <v>1707</v>
      </c>
      <c r="C718" s="134" t="s">
        <v>3159</v>
      </c>
      <c r="D718" s="84">
        <v>2013</v>
      </c>
      <c r="E718" s="41">
        <v>4</v>
      </c>
      <c r="F718" s="21" t="s">
        <v>3160</v>
      </c>
      <c r="G718" s="21" t="s">
        <v>3161</v>
      </c>
      <c r="H718" s="22" t="s">
        <v>3162</v>
      </c>
      <c r="I718" s="198" t="s">
        <v>868</v>
      </c>
      <c r="J718" s="41">
        <v>1</v>
      </c>
      <c r="K718" s="41"/>
      <c r="L718" s="54"/>
      <c r="M718" s="57" t="s">
        <v>1513</v>
      </c>
      <c r="N718" s="22"/>
      <c r="O718" s="22"/>
      <c r="P718" s="163" t="s">
        <v>787</v>
      </c>
      <c r="Q718" s="22" t="s">
        <v>3163</v>
      </c>
      <c r="R718" s="33">
        <v>26</v>
      </c>
      <c r="S718" s="39" t="s">
        <v>2589</v>
      </c>
      <c r="T718" s="22"/>
      <c r="U718" s="22"/>
      <c r="V718" s="163" t="s">
        <v>750</v>
      </c>
      <c r="W718" s="22" t="s">
        <v>3164</v>
      </c>
      <c r="X718" s="33">
        <v>24</v>
      </c>
      <c r="Y718" s="39">
        <v>2.1000000000000001E-2</v>
      </c>
      <c r="Z718" s="22"/>
      <c r="AA718" s="6"/>
      <c r="AB718" s="6"/>
      <c r="AC718" s="6"/>
      <c r="AD718" s="6"/>
      <c r="AE718" s="6"/>
      <c r="AF718" s="6"/>
      <c r="AG718" s="6"/>
      <c r="AH718" s="6"/>
      <c r="AI718" s="6"/>
    </row>
    <row r="719" spans="1:35" ht="17.25" thickBot="1" x14ac:dyDescent="0.35">
      <c r="A719" s="416">
        <v>714</v>
      </c>
      <c r="B719" s="418">
        <v>1707</v>
      </c>
      <c r="C719" s="27" t="s">
        <v>2179</v>
      </c>
      <c r="D719" s="28">
        <v>2013</v>
      </c>
      <c r="E719" s="52">
        <v>4</v>
      </c>
      <c r="F719" s="65" t="s">
        <v>3160</v>
      </c>
      <c r="G719" s="65" t="s">
        <v>3161</v>
      </c>
      <c r="H719" s="65" t="s">
        <v>3165</v>
      </c>
      <c r="I719" s="536" t="s">
        <v>868</v>
      </c>
      <c r="J719" s="556">
        <v>1</v>
      </c>
      <c r="K719" s="87"/>
      <c r="L719" s="87"/>
      <c r="M719" s="159" t="s">
        <v>1513</v>
      </c>
      <c r="N719" s="65"/>
      <c r="O719" s="65"/>
      <c r="P719" s="557" t="s">
        <v>787</v>
      </c>
      <c r="Q719" s="65" t="s">
        <v>3166</v>
      </c>
      <c r="R719" s="67">
        <v>26</v>
      </c>
      <c r="S719" s="49" t="s">
        <v>2589</v>
      </c>
      <c r="T719" s="65"/>
      <c r="U719" s="65"/>
      <c r="V719" s="557" t="s">
        <v>750</v>
      </c>
      <c r="W719" s="65" t="s">
        <v>3167</v>
      </c>
      <c r="X719" s="70">
        <v>24</v>
      </c>
      <c r="Y719" s="49">
        <v>2.5999999999999999E-3</v>
      </c>
      <c r="Z719" s="65"/>
      <c r="AA719" s="6"/>
      <c r="AB719" s="6"/>
      <c r="AC719" s="6"/>
      <c r="AD719" s="6"/>
      <c r="AE719" s="6"/>
      <c r="AF719" s="6"/>
      <c r="AG719" s="6"/>
      <c r="AH719" s="6"/>
      <c r="AI719" s="6"/>
    </row>
    <row r="720" spans="1:35" x14ac:dyDescent="0.3">
      <c r="A720" s="416">
        <v>715</v>
      </c>
      <c r="B720" s="48">
        <v>1707</v>
      </c>
      <c r="C720" s="42" t="s">
        <v>2179</v>
      </c>
      <c r="D720" s="91">
        <v>2013</v>
      </c>
      <c r="E720" s="20">
        <v>4</v>
      </c>
      <c r="F720" s="22" t="s">
        <v>3160</v>
      </c>
      <c r="G720" s="22" t="s">
        <v>3161</v>
      </c>
      <c r="H720" s="22" t="s">
        <v>3168</v>
      </c>
      <c r="I720" s="171" t="s">
        <v>868</v>
      </c>
      <c r="J720" s="20">
        <v>1</v>
      </c>
      <c r="K720" s="20"/>
      <c r="L720" s="141"/>
      <c r="M720" s="123" t="s">
        <v>1513</v>
      </c>
      <c r="N720" s="22"/>
      <c r="O720" s="22"/>
      <c r="P720" s="22" t="s">
        <v>3169</v>
      </c>
      <c r="Q720" s="22" t="s">
        <v>3170</v>
      </c>
      <c r="R720" s="33">
        <v>26</v>
      </c>
      <c r="S720" s="39" t="s">
        <v>2589</v>
      </c>
      <c r="T720" s="22"/>
      <c r="U720" s="22"/>
      <c r="V720" s="22" t="s">
        <v>966</v>
      </c>
      <c r="W720" s="89" t="s">
        <v>3167</v>
      </c>
      <c r="X720" s="21">
        <v>24</v>
      </c>
      <c r="Y720" s="39">
        <v>1.6E-2</v>
      </c>
      <c r="Z720" s="22"/>
      <c r="AA720" s="6"/>
      <c r="AB720" s="6"/>
      <c r="AC720" s="6"/>
      <c r="AD720" s="6"/>
      <c r="AE720" s="6"/>
      <c r="AF720" s="6"/>
      <c r="AG720" s="6"/>
      <c r="AH720" s="6"/>
      <c r="AI720" s="6"/>
    </row>
    <row r="721" spans="1:35" x14ac:dyDescent="0.3">
      <c r="A721" s="416">
        <v>716</v>
      </c>
      <c r="B721" s="48">
        <v>1707</v>
      </c>
      <c r="C721" s="42" t="s">
        <v>2179</v>
      </c>
      <c r="D721" s="91">
        <v>2013</v>
      </c>
      <c r="E721" s="20">
        <v>4</v>
      </c>
      <c r="F721" s="290" t="s">
        <v>3171</v>
      </c>
      <c r="G721" s="21" t="s">
        <v>3161</v>
      </c>
      <c r="H721" s="21" t="s">
        <v>3162</v>
      </c>
      <c r="I721" s="198" t="s">
        <v>868</v>
      </c>
      <c r="J721" s="20">
        <v>1</v>
      </c>
      <c r="K721" s="20"/>
      <c r="L721" s="141"/>
      <c r="M721" s="123" t="s">
        <v>1513</v>
      </c>
      <c r="N721" s="22"/>
      <c r="O721" s="22"/>
      <c r="P721" s="22" t="s">
        <v>3172</v>
      </c>
      <c r="Q721" s="22" t="s">
        <v>3173</v>
      </c>
      <c r="R721" s="33">
        <v>26</v>
      </c>
      <c r="S721" s="39" t="s">
        <v>2589</v>
      </c>
      <c r="T721" s="22"/>
      <c r="U721" s="22"/>
      <c r="V721" s="22" t="s">
        <v>750</v>
      </c>
      <c r="W721" s="89" t="s">
        <v>3174</v>
      </c>
      <c r="X721" s="21">
        <v>24</v>
      </c>
      <c r="Y721" s="39">
        <v>8.9999999999999993E-3</v>
      </c>
      <c r="Z721" s="22"/>
      <c r="AA721" s="6"/>
      <c r="AB721" s="6"/>
      <c r="AC721" s="6"/>
      <c r="AD721" s="6"/>
      <c r="AE721" s="6"/>
      <c r="AF721" s="6"/>
      <c r="AG721" s="6"/>
      <c r="AH721" s="6"/>
      <c r="AI721" s="6"/>
    </row>
    <row r="722" spans="1:35" x14ac:dyDescent="0.3">
      <c r="A722" s="416">
        <v>717</v>
      </c>
      <c r="B722" s="48">
        <v>1707</v>
      </c>
      <c r="C722" s="42" t="s">
        <v>2179</v>
      </c>
      <c r="D722" s="91">
        <v>2013</v>
      </c>
      <c r="E722" s="20">
        <v>4</v>
      </c>
      <c r="F722" s="290" t="s">
        <v>3171</v>
      </c>
      <c r="G722" s="21" t="s">
        <v>3161</v>
      </c>
      <c r="H722" s="21" t="s">
        <v>3165</v>
      </c>
      <c r="I722" s="198" t="s">
        <v>868</v>
      </c>
      <c r="J722" s="20">
        <v>1</v>
      </c>
      <c r="K722" s="20"/>
      <c r="L722" s="141"/>
      <c r="M722" s="123" t="s">
        <v>1513</v>
      </c>
      <c r="N722" s="22"/>
      <c r="O722" s="22"/>
      <c r="P722" s="22" t="s">
        <v>3175</v>
      </c>
      <c r="Q722" s="22" t="s">
        <v>3173</v>
      </c>
      <c r="R722" s="33">
        <v>26</v>
      </c>
      <c r="S722" s="39" t="s">
        <v>2589</v>
      </c>
      <c r="T722" s="22"/>
      <c r="U722" s="22"/>
      <c r="V722" s="22" t="s">
        <v>785</v>
      </c>
      <c r="W722" s="89" t="s">
        <v>3176</v>
      </c>
      <c r="X722" s="21">
        <v>24</v>
      </c>
      <c r="Y722" s="39">
        <v>3.0000000000000001E-3</v>
      </c>
      <c r="Z722" s="22"/>
      <c r="AA722" s="6"/>
      <c r="AB722" s="6"/>
      <c r="AC722" s="6"/>
      <c r="AD722" s="6"/>
      <c r="AE722" s="6"/>
      <c r="AF722" s="6"/>
      <c r="AG722" s="6"/>
      <c r="AH722" s="6"/>
      <c r="AI722" s="6"/>
    </row>
    <row r="723" spans="1:35" x14ac:dyDescent="0.3">
      <c r="A723" s="416">
        <v>718</v>
      </c>
      <c r="B723" s="48">
        <v>1707</v>
      </c>
      <c r="C723" s="42" t="s">
        <v>2179</v>
      </c>
      <c r="D723" s="91">
        <v>2013</v>
      </c>
      <c r="E723" s="20">
        <v>4</v>
      </c>
      <c r="F723" s="290" t="s">
        <v>3171</v>
      </c>
      <c r="G723" s="21" t="s">
        <v>3161</v>
      </c>
      <c r="H723" s="21" t="s">
        <v>3168</v>
      </c>
      <c r="I723" s="198" t="s">
        <v>868</v>
      </c>
      <c r="J723" s="20">
        <v>1</v>
      </c>
      <c r="K723" s="20"/>
      <c r="L723" s="141"/>
      <c r="M723" s="123" t="s">
        <v>1513</v>
      </c>
      <c r="N723" s="22"/>
      <c r="O723" s="22"/>
      <c r="P723" s="22" t="s">
        <v>2951</v>
      </c>
      <c r="Q723" s="22" t="s">
        <v>3177</v>
      </c>
      <c r="R723" s="33">
        <v>26</v>
      </c>
      <c r="S723" s="39" t="s">
        <v>2589</v>
      </c>
      <c r="T723" s="22"/>
      <c r="U723" s="22"/>
      <c r="V723" s="22" t="s">
        <v>785</v>
      </c>
      <c r="W723" s="89" t="s">
        <v>3176</v>
      </c>
      <c r="X723" s="21">
        <v>24</v>
      </c>
      <c r="Y723" s="39" t="s">
        <v>1266</v>
      </c>
      <c r="Z723" s="22"/>
      <c r="AA723" s="6"/>
      <c r="AB723" s="6"/>
      <c r="AC723" s="6"/>
      <c r="AD723" s="6"/>
      <c r="AE723" s="6"/>
      <c r="AF723" s="6"/>
      <c r="AG723" s="6"/>
      <c r="AH723" s="6"/>
      <c r="AI723" s="6"/>
    </row>
    <row r="724" spans="1:35" x14ac:dyDescent="0.3">
      <c r="A724" s="416">
        <v>719</v>
      </c>
      <c r="B724" s="48">
        <v>1707</v>
      </c>
      <c r="C724" s="42" t="s">
        <v>2179</v>
      </c>
      <c r="D724" s="91">
        <v>2013</v>
      </c>
      <c r="E724" s="20">
        <v>4</v>
      </c>
      <c r="F724" s="22" t="s">
        <v>3160</v>
      </c>
      <c r="G724" s="21"/>
      <c r="H724" s="21" t="s">
        <v>3178</v>
      </c>
      <c r="I724" s="198" t="s">
        <v>868</v>
      </c>
      <c r="J724" s="20">
        <v>1</v>
      </c>
      <c r="K724" s="20"/>
      <c r="L724" s="141"/>
      <c r="M724" s="123" t="s">
        <v>1513</v>
      </c>
      <c r="N724" s="22"/>
      <c r="O724" s="22"/>
      <c r="P724" s="22" t="s">
        <v>787</v>
      </c>
      <c r="Q724" s="22" t="s">
        <v>3179</v>
      </c>
      <c r="R724" s="33">
        <v>26</v>
      </c>
      <c r="S724" s="39" t="s">
        <v>2589</v>
      </c>
      <c r="T724" s="22"/>
      <c r="U724" s="22"/>
      <c r="V724" s="22" t="s">
        <v>750</v>
      </c>
      <c r="W724" s="89" t="s">
        <v>2689</v>
      </c>
      <c r="X724" s="21">
        <v>24</v>
      </c>
      <c r="Y724" s="39" t="s">
        <v>1266</v>
      </c>
      <c r="Z724" s="22" t="s">
        <v>2890</v>
      </c>
      <c r="AA724" s="6"/>
      <c r="AB724" s="6"/>
      <c r="AC724" s="6"/>
      <c r="AD724" s="6"/>
      <c r="AE724" s="6"/>
      <c r="AF724" s="6"/>
      <c r="AG724" s="6"/>
      <c r="AH724" s="6"/>
      <c r="AI724" s="6"/>
    </row>
    <row r="725" spans="1:35" x14ac:dyDescent="0.3">
      <c r="A725" s="416">
        <v>720</v>
      </c>
      <c r="B725" s="48">
        <v>1707</v>
      </c>
      <c r="C725" s="42" t="s">
        <v>2179</v>
      </c>
      <c r="D725" s="91">
        <v>2013</v>
      </c>
      <c r="E725" s="20">
        <v>4</v>
      </c>
      <c r="F725" s="21" t="s">
        <v>3160</v>
      </c>
      <c r="G725" s="21"/>
      <c r="H725" s="22" t="s">
        <v>3180</v>
      </c>
      <c r="I725" s="198" t="s">
        <v>868</v>
      </c>
      <c r="J725" s="20">
        <v>1</v>
      </c>
      <c r="K725" s="20"/>
      <c r="L725" s="141"/>
      <c r="M725" s="123" t="s">
        <v>1513</v>
      </c>
      <c r="N725" s="22"/>
      <c r="O725" s="22"/>
      <c r="P725" s="22" t="s">
        <v>785</v>
      </c>
      <c r="Q725" s="22" t="s">
        <v>3179</v>
      </c>
      <c r="R725" s="33">
        <v>26</v>
      </c>
      <c r="S725" s="39" t="s">
        <v>2589</v>
      </c>
      <c r="T725" s="22"/>
      <c r="U725" s="22"/>
      <c r="V725" s="22" t="s">
        <v>750</v>
      </c>
      <c r="W725" s="89" t="s">
        <v>3181</v>
      </c>
      <c r="X725" s="21">
        <v>24</v>
      </c>
      <c r="Y725" s="39">
        <v>1E-3</v>
      </c>
      <c r="Z725" s="22" t="s">
        <v>2890</v>
      </c>
      <c r="AA725" s="6"/>
      <c r="AB725" s="6"/>
      <c r="AC725" s="6"/>
      <c r="AD725" s="6"/>
      <c r="AE725" s="6"/>
      <c r="AF725" s="6"/>
      <c r="AG725" s="6"/>
      <c r="AH725" s="6"/>
      <c r="AI725" s="6"/>
    </row>
    <row r="726" spans="1:35" x14ac:dyDescent="0.3">
      <c r="A726" s="416">
        <v>721</v>
      </c>
      <c r="B726" s="48">
        <v>1707</v>
      </c>
      <c r="C726" s="42" t="s">
        <v>2179</v>
      </c>
      <c r="D726" s="91">
        <v>2013</v>
      </c>
      <c r="E726" s="20">
        <v>4</v>
      </c>
      <c r="F726" s="21" t="s">
        <v>3160</v>
      </c>
      <c r="G726" s="21"/>
      <c r="H726" s="21" t="s">
        <v>3182</v>
      </c>
      <c r="I726" s="198" t="s">
        <v>868</v>
      </c>
      <c r="J726" s="20">
        <v>1</v>
      </c>
      <c r="K726" s="20"/>
      <c r="L726" s="141"/>
      <c r="M726" s="123" t="s">
        <v>1513</v>
      </c>
      <c r="N726" s="22"/>
      <c r="O726" s="22"/>
      <c r="P726" s="22" t="s">
        <v>785</v>
      </c>
      <c r="Q726" s="22" t="s">
        <v>3179</v>
      </c>
      <c r="R726" s="33">
        <v>26</v>
      </c>
      <c r="S726" s="39" t="s">
        <v>2589</v>
      </c>
      <c r="T726" s="22"/>
      <c r="U726" s="22"/>
      <c r="V726" s="22" t="s">
        <v>750</v>
      </c>
      <c r="W726" s="89" t="s">
        <v>2689</v>
      </c>
      <c r="X726" s="21">
        <v>24</v>
      </c>
      <c r="Y726" s="39" t="s">
        <v>1266</v>
      </c>
      <c r="Z726" s="22" t="s">
        <v>2890</v>
      </c>
      <c r="AA726" s="6"/>
      <c r="AB726" s="6"/>
      <c r="AC726" s="6"/>
      <c r="AD726" s="6"/>
      <c r="AE726" s="6"/>
      <c r="AF726" s="6"/>
      <c r="AG726" s="6"/>
      <c r="AH726" s="6"/>
      <c r="AI726" s="6"/>
    </row>
    <row r="727" spans="1:35" x14ac:dyDescent="0.3">
      <c r="A727" s="416">
        <v>722</v>
      </c>
      <c r="B727" s="48">
        <v>1707</v>
      </c>
      <c r="C727" s="42" t="s">
        <v>2179</v>
      </c>
      <c r="D727" s="91">
        <v>2013</v>
      </c>
      <c r="E727" s="20">
        <v>4</v>
      </c>
      <c r="F727" s="21" t="s">
        <v>3160</v>
      </c>
      <c r="G727" s="21"/>
      <c r="H727" s="21" t="s">
        <v>3183</v>
      </c>
      <c r="I727" s="198" t="s">
        <v>868</v>
      </c>
      <c r="J727" s="20">
        <v>1</v>
      </c>
      <c r="K727" s="20"/>
      <c r="L727" s="141"/>
      <c r="M727" s="123" t="s">
        <v>1513</v>
      </c>
      <c r="N727" s="22"/>
      <c r="O727" s="22"/>
      <c r="P727" s="22" t="s">
        <v>785</v>
      </c>
      <c r="Q727" s="22" t="s">
        <v>3184</v>
      </c>
      <c r="R727" s="33">
        <v>26</v>
      </c>
      <c r="S727" s="39" t="s">
        <v>2589</v>
      </c>
      <c r="T727" s="22"/>
      <c r="U727" s="22"/>
      <c r="V727" s="22" t="s">
        <v>750</v>
      </c>
      <c r="W727" s="89" t="s">
        <v>3185</v>
      </c>
      <c r="X727" s="21">
        <v>24</v>
      </c>
      <c r="Y727" s="39">
        <v>1.4999999999999999E-2</v>
      </c>
      <c r="Z727" s="22" t="s">
        <v>2890</v>
      </c>
      <c r="AA727" s="6"/>
      <c r="AB727" s="6"/>
      <c r="AC727" s="6"/>
      <c r="AD727" s="6"/>
      <c r="AE727" s="6"/>
      <c r="AF727" s="6"/>
      <c r="AG727" s="6"/>
      <c r="AH727" s="6"/>
      <c r="AI727" s="6"/>
    </row>
    <row r="728" spans="1:35" x14ac:dyDescent="0.3">
      <c r="A728" s="416">
        <v>723</v>
      </c>
      <c r="B728" s="48">
        <v>1707</v>
      </c>
      <c r="C728" s="42" t="s">
        <v>2179</v>
      </c>
      <c r="D728" s="91">
        <v>2013</v>
      </c>
      <c r="E728" s="20">
        <v>4</v>
      </c>
      <c r="F728" s="21" t="s">
        <v>3160</v>
      </c>
      <c r="G728" s="21"/>
      <c r="H728" s="21" t="s">
        <v>3186</v>
      </c>
      <c r="I728" s="198" t="s">
        <v>868</v>
      </c>
      <c r="J728" s="20">
        <v>1</v>
      </c>
      <c r="K728" s="20"/>
      <c r="L728" s="141"/>
      <c r="M728" s="123" t="s">
        <v>1513</v>
      </c>
      <c r="N728" s="22"/>
      <c r="O728" s="22"/>
      <c r="P728" s="22" t="s">
        <v>1304</v>
      </c>
      <c r="Q728" s="22" t="s">
        <v>3176</v>
      </c>
      <c r="R728" s="33">
        <v>26</v>
      </c>
      <c r="S728" s="39" t="s">
        <v>2589</v>
      </c>
      <c r="T728" s="22"/>
      <c r="U728" s="22"/>
      <c r="V728" s="22" t="s">
        <v>750</v>
      </c>
      <c r="W728" s="89" t="s">
        <v>2689</v>
      </c>
      <c r="X728" s="21">
        <v>24</v>
      </c>
      <c r="Y728" s="39">
        <v>1.7999999999999999E-2</v>
      </c>
      <c r="Z728" s="22" t="s">
        <v>2890</v>
      </c>
      <c r="AA728" s="6"/>
      <c r="AB728" s="6"/>
      <c r="AC728" s="6"/>
      <c r="AD728" s="6"/>
      <c r="AE728" s="6"/>
      <c r="AF728" s="6"/>
      <c r="AG728" s="6"/>
      <c r="AH728" s="6"/>
      <c r="AI728" s="6"/>
    </row>
    <row r="729" spans="1:35" x14ac:dyDescent="0.3">
      <c r="A729" s="416">
        <v>724</v>
      </c>
      <c r="B729" s="48">
        <v>1707</v>
      </c>
      <c r="C729" s="42" t="s">
        <v>2179</v>
      </c>
      <c r="D729" s="91">
        <v>2013</v>
      </c>
      <c r="E729" s="20">
        <v>4</v>
      </c>
      <c r="F729" s="21" t="s">
        <v>3160</v>
      </c>
      <c r="G729" s="21"/>
      <c r="H729" s="21" t="s">
        <v>3187</v>
      </c>
      <c r="I729" s="198" t="s">
        <v>868</v>
      </c>
      <c r="J729" s="20">
        <v>1</v>
      </c>
      <c r="K729" s="20"/>
      <c r="L729" s="141"/>
      <c r="M729" s="123" t="s">
        <v>1513</v>
      </c>
      <c r="N729" s="22"/>
      <c r="O729" s="22"/>
      <c r="P729" s="22" t="s">
        <v>966</v>
      </c>
      <c r="Q729" s="22" t="s">
        <v>3188</v>
      </c>
      <c r="R729" s="33">
        <v>26</v>
      </c>
      <c r="S729" s="39" t="s">
        <v>2589</v>
      </c>
      <c r="T729" s="22"/>
      <c r="U729" s="22"/>
      <c r="V729" s="22" t="s">
        <v>750</v>
      </c>
      <c r="W729" s="89" t="s">
        <v>2689</v>
      </c>
      <c r="X729" s="21">
        <v>24</v>
      </c>
      <c r="Y729" s="39" t="s">
        <v>1266</v>
      </c>
      <c r="Z729" s="22" t="s">
        <v>2890</v>
      </c>
      <c r="AA729" s="6"/>
      <c r="AB729" s="6"/>
      <c r="AC729" s="6"/>
      <c r="AD729" s="6"/>
      <c r="AE729" s="6"/>
      <c r="AF729" s="6"/>
      <c r="AG729" s="6"/>
      <c r="AH729" s="6"/>
      <c r="AI729" s="6"/>
    </row>
    <row r="730" spans="1:35" x14ac:dyDescent="0.3">
      <c r="A730" s="416">
        <v>725</v>
      </c>
      <c r="B730" s="48">
        <v>1707</v>
      </c>
      <c r="C730" s="42" t="s">
        <v>2179</v>
      </c>
      <c r="D730" s="91">
        <v>2013</v>
      </c>
      <c r="E730" s="20">
        <v>4</v>
      </c>
      <c r="F730" s="22" t="s">
        <v>3160</v>
      </c>
      <c r="G730" s="22"/>
      <c r="H730" s="22" t="s">
        <v>3189</v>
      </c>
      <c r="I730" s="171" t="s">
        <v>868</v>
      </c>
      <c r="J730" s="85">
        <v>1</v>
      </c>
      <c r="K730" s="85"/>
      <c r="L730" s="85"/>
      <c r="M730" s="123" t="s">
        <v>1513</v>
      </c>
      <c r="N730" s="22"/>
      <c r="O730" s="22"/>
      <c r="P730" s="22" t="s">
        <v>750</v>
      </c>
      <c r="Q730" s="22" t="s">
        <v>3167</v>
      </c>
      <c r="R730" s="33">
        <v>26</v>
      </c>
      <c r="S730" s="39" t="s">
        <v>2589</v>
      </c>
      <c r="T730" s="22"/>
      <c r="U730" s="22"/>
      <c r="V730" s="22" t="s">
        <v>750</v>
      </c>
      <c r="W730" s="22" t="s">
        <v>3190</v>
      </c>
      <c r="X730" s="33">
        <v>24</v>
      </c>
      <c r="Y730" s="39">
        <v>0.6</v>
      </c>
      <c r="Z730" s="22"/>
      <c r="AA730" s="6"/>
      <c r="AB730" s="6"/>
      <c r="AC730" s="6"/>
      <c r="AD730" s="6"/>
      <c r="AE730" s="6"/>
      <c r="AF730" s="6"/>
      <c r="AG730" s="6"/>
      <c r="AH730" s="6"/>
      <c r="AI730" s="6"/>
    </row>
    <row r="731" spans="1:35" x14ac:dyDescent="0.3">
      <c r="A731" s="416">
        <v>726</v>
      </c>
      <c r="B731" s="48">
        <v>1707</v>
      </c>
      <c r="C731" s="42" t="s">
        <v>2179</v>
      </c>
      <c r="D731" s="91">
        <v>2013</v>
      </c>
      <c r="E731" s="20">
        <v>4</v>
      </c>
      <c r="F731" s="22" t="s">
        <v>3160</v>
      </c>
      <c r="G731" s="22"/>
      <c r="H731" s="22" t="s">
        <v>3191</v>
      </c>
      <c r="I731" s="171" t="s">
        <v>868</v>
      </c>
      <c r="J731" s="85">
        <v>1</v>
      </c>
      <c r="K731" s="85"/>
      <c r="L731" s="85"/>
      <c r="M731" s="123" t="s">
        <v>1513</v>
      </c>
      <c r="N731" s="22"/>
      <c r="O731" s="22"/>
      <c r="P731" s="22" t="s">
        <v>750</v>
      </c>
      <c r="Q731" s="22" t="s">
        <v>3190</v>
      </c>
      <c r="R731" s="33">
        <v>26</v>
      </c>
      <c r="S731" s="39" t="s">
        <v>2589</v>
      </c>
      <c r="T731" s="22"/>
      <c r="U731" s="22"/>
      <c r="V731" s="22" t="s">
        <v>750</v>
      </c>
      <c r="W731" s="22" t="s">
        <v>3167</v>
      </c>
      <c r="X731" s="33">
        <v>24</v>
      </c>
      <c r="Y731" s="39">
        <v>0.95</v>
      </c>
      <c r="Z731" s="22"/>
      <c r="AA731" s="6"/>
      <c r="AB731" s="6"/>
      <c r="AC731" s="6"/>
      <c r="AD731" s="6"/>
      <c r="AE731" s="6"/>
      <c r="AF731" s="6"/>
      <c r="AG731" s="6"/>
      <c r="AH731" s="6"/>
      <c r="AI731" s="6"/>
    </row>
    <row r="732" spans="1:35" x14ac:dyDescent="0.3">
      <c r="A732" s="416">
        <v>727</v>
      </c>
      <c r="B732" s="48">
        <v>1707</v>
      </c>
      <c r="C732" s="42" t="s">
        <v>2179</v>
      </c>
      <c r="D732" s="91">
        <v>2013</v>
      </c>
      <c r="E732" s="20">
        <v>4</v>
      </c>
      <c r="F732" s="21" t="s">
        <v>3160</v>
      </c>
      <c r="G732" s="21"/>
      <c r="H732" s="21" t="s">
        <v>3192</v>
      </c>
      <c r="I732" s="198" t="s">
        <v>868</v>
      </c>
      <c r="J732" s="20">
        <v>1</v>
      </c>
      <c r="K732" s="20"/>
      <c r="L732" s="141"/>
      <c r="M732" s="123" t="s">
        <v>1513</v>
      </c>
      <c r="N732" s="22"/>
      <c r="O732" s="22"/>
      <c r="P732" s="22" t="s">
        <v>966</v>
      </c>
      <c r="Q732" s="22" t="s">
        <v>3190</v>
      </c>
      <c r="R732" s="33">
        <v>26</v>
      </c>
      <c r="S732" s="39" t="s">
        <v>2589</v>
      </c>
      <c r="T732" s="22"/>
      <c r="U732" s="22"/>
      <c r="V732" s="22" t="s">
        <v>966</v>
      </c>
      <c r="W732" s="22" t="s">
        <v>3190</v>
      </c>
      <c r="X732" s="33">
        <v>24</v>
      </c>
      <c r="Y732" s="39">
        <v>0.98</v>
      </c>
      <c r="Z732" s="22"/>
      <c r="AA732" s="6"/>
      <c r="AB732" s="6"/>
      <c r="AC732" s="6"/>
      <c r="AD732" s="6"/>
      <c r="AE732" s="6"/>
      <c r="AF732" s="6"/>
      <c r="AG732" s="6"/>
      <c r="AH732" s="6"/>
      <c r="AI732" s="6"/>
    </row>
    <row r="733" spans="1:35" x14ac:dyDescent="0.3">
      <c r="A733" s="416">
        <v>728</v>
      </c>
      <c r="B733" s="48">
        <v>1707</v>
      </c>
      <c r="C733" s="42" t="s">
        <v>2179</v>
      </c>
      <c r="D733" s="91">
        <v>2013</v>
      </c>
      <c r="E733" s="20">
        <v>4</v>
      </c>
      <c r="F733" s="21" t="s">
        <v>122</v>
      </c>
      <c r="G733" s="21"/>
      <c r="H733" s="21" t="s">
        <v>3193</v>
      </c>
      <c r="I733" s="198"/>
      <c r="J733" s="20">
        <v>1</v>
      </c>
      <c r="K733" s="20"/>
      <c r="L733" s="141">
        <v>0</v>
      </c>
      <c r="M733" s="123" t="s">
        <v>1513</v>
      </c>
      <c r="N733" s="22"/>
      <c r="O733" s="22"/>
      <c r="P733" s="22" t="s">
        <v>965</v>
      </c>
      <c r="Q733" s="22" t="s">
        <v>3167</v>
      </c>
      <c r="R733" s="33">
        <v>26</v>
      </c>
      <c r="S733" s="39" t="s">
        <v>2589</v>
      </c>
      <c r="T733" s="22"/>
      <c r="U733" s="22"/>
      <c r="V733" s="22" t="s">
        <v>750</v>
      </c>
      <c r="W733" s="22" t="s">
        <v>3190</v>
      </c>
      <c r="X733" s="33">
        <v>24</v>
      </c>
      <c r="Y733" s="39">
        <v>0.23</v>
      </c>
      <c r="Z733" s="22"/>
      <c r="AA733" s="6"/>
      <c r="AB733" s="6"/>
      <c r="AC733" s="6"/>
      <c r="AD733" s="6"/>
      <c r="AE733" s="6"/>
      <c r="AF733" s="6"/>
      <c r="AG733" s="6"/>
      <c r="AH733" s="6"/>
      <c r="AI733" s="6"/>
    </row>
    <row r="734" spans="1:35" x14ac:dyDescent="0.3">
      <c r="A734" s="416">
        <v>729</v>
      </c>
      <c r="B734" s="417">
        <v>1707</v>
      </c>
      <c r="C734" s="134" t="s">
        <v>2179</v>
      </c>
      <c r="D734" s="84">
        <v>2013</v>
      </c>
      <c r="E734" s="41">
        <v>4</v>
      </c>
      <c r="F734" s="264" t="s">
        <v>3194</v>
      </c>
      <c r="G734" s="21" t="s">
        <v>122</v>
      </c>
      <c r="H734" s="21" t="s">
        <v>997</v>
      </c>
      <c r="I734" s="198"/>
      <c r="J734" s="41">
        <v>1</v>
      </c>
      <c r="K734" s="41"/>
      <c r="L734" s="54"/>
      <c r="M734" s="57" t="s">
        <v>1513</v>
      </c>
      <c r="N734" s="21"/>
      <c r="O734" s="21"/>
      <c r="P734" s="21" t="s">
        <v>3195</v>
      </c>
      <c r="Q734" s="21" t="s">
        <v>3196</v>
      </c>
      <c r="R734" s="24">
        <v>26</v>
      </c>
      <c r="S734" s="26" t="s">
        <v>2589</v>
      </c>
      <c r="T734" s="21"/>
      <c r="U734" s="21"/>
      <c r="V734" s="21" t="s">
        <v>966</v>
      </c>
      <c r="W734" s="21" t="s">
        <v>3197</v>
      </c>
      <c r="X734" s="24">
        <v>24</v>
      </c>
      <c r="Y734" s="26">
        <v>1E-3</v>
      </c>
      <c r="Z734" s="21"/>
      <c r="AA734" s="6"/>
      <c r="AB734" s="6"/>
      <c r="AC734" s="6"/>
      <c r="AD734" s="6"/>
      <c r="AE734" s="6"/>
      <c r="AF734" s="6"/>
      <c r="AG734" s="6"/>
      <c r="AH734" s="6"/>
      <c r="AI734" s="6"/>
    </row>
    <row r="735" spans="1:35" ht="17.25" thickBot="1" x14ac:dyDescent="0.35">
      <c r="A735" s="416">
        <v>730</v>
      </c>
      <c r="B735" s="64">
        <v>1707</v>
      </c>
      <c r="C735" s="161" t="s">
        <v>2179</v>
      </c>
      <c r="D735" s="94">
        <v>2013</v>
      </c>
      <c r="E735" s="62">
        <v>4</v>
      </c>
      <c r="F735" s="282" t="s">
        <v>3194</v>
      </c>
      <c r="G735" s="29" t="s">
        <v>122</v>
      </c>
      <c r="H735" s="29" t="s">
        <v>822</v>
      </c>
      <c r="I735" s="172"/>
      <c r="J735" s="62">
        <v>1</v>
      </c>
      <c r="K735" s="62"/>
      <c r="L735" s="556"/>
      <c r="M735" s="159" t="s">
        <v>1513</v>
      </c>
      <c r="N735" s="65"/>
      <c r="O735" s="65"/>
      <c r="P735" s="65" t="s">
        <v>665</v>
      </c>
      <c r="Q735" s="65" t="s">
        <v>665</v>
      </c>
      <c r="R735" s="67">
        <v>26</v>
      </c>
      <c r="S735" s="49" t="s">
        <v>2589</v>
      </c>
      <c r="T735" s="65"/>
      <c r="U735" s="65"/>
      <c r="V735" s="65" t="s">
        <v>665</v>
      </c>
      <c r="W735" s="65" t="s">
        <v>665</v>
      </c>
      <c r="X735" s="67">
        <v>24</v>
      </c>
      <c r="Y735" s="49" t="s">
        <v>780</v>
      </c>
      <c r="Z735" s="65" t="s">
        <v>2890</v>
      </c>
      <c r="AA735" s="6"/>
      <c r="AB735" s="6"/>
      <c r="AC735" s="6"/>
      <c r="AD735" s="6"/>
      <c r="AE735" s="6"/>
      <c r="AF735" s="6"/>
      <c r="AG735" s="6"/>
      <c r="AH735" s="6"/>
      <c r="AI735" s="6"/>
    </row>
    <row r="736" spans="1:35" x14ac:dyDescent="0.3">
      <c r="A736" s="416">
        <v>731</v>
      </c>
      <c r="B736" s="48">
        <v>1707</v>
      </c>
      <c r="C736" s="42" t="s">
        <v>2179</v>
      </c>
      <c r="D736" s="91">
        <v>2013</v>
      </c>
      <c r="E736" s="20">
        <v>4</v>
      </c>
      <c r="F736" s="290" t="s">
        <v>3194</v>
      </c>
      <c r="G736" s="22" t="s">
        <v>122</v>
      </c>
      <c r="H736" s="22" t="s">
        <v>710</v>
      </c>
      <c r="I736" s="171"/>
      <c r="J736" s="20">
        <v>1</v>
      </c>
      <c r="K736" s="128"/>
      <c r="L736" s="85"/>
      <c r="M736" s="123" t="s">
        <v>1513</v>
      </c>
      <c r="N736" s="22"/>
      <c r="O736" s="22"/>
      <c r="P736" s="22" t="s">
        <v>665</v>
      </c>
      <c r="Q736" s="22" t="s">
        <v>665</v>
      </c>
      <c r="R736" s="33">
        <v>26</v>
      </c>
      <c r="S736" s="39" t="s">
        <v>2589</v>
      </c>
      <c r="T736" s="22"/>
      <c r="U736" s="22"/>
      <c r="V736" s="22" t="s">
        <v>665</v>
      </c>
      <c r="W736" s="22" t="s">
        <v>665</v>
      </c>
      <c r="X736" s="33">
        <v>24</v>
      </c>
      <c r="Y736" s="39" t="s">
        <v>780</v>
      </c>
      <c r="Z736" s="22" t="s">
        <v>2890</v>
      </c>
      <c r="AA736" s="6"/>
      <c r="AB736" s="6"/>
      <c r="AC736" s="6"/>
      <c r="AD736" s="6"/>
      <c r="AE736" s="6"/>
      <c r="AF736" s="6"/>
      <c r="AG736" s="6"/>
      <c r="AH736" s="6"/>
      <c r="AI736" s="6"/>
    </row>
    <row r="737" spans="1:35" x14ac:dyDescent="0.3">
      <c r="A737" s="416">
        <v>732</v>
      </c>
      <c r="B737" s="48">
        <v>1707</v>
      </c>
      <c r="C737" s="42" t="s">
        <v>2179</v>
      </c>
      <c r="D737" s="91">
        <v>2013</v>
      </c>
      <c r="E737" s="20">
        <v>4</v>
      </c>
      <c r="F737" s="290" t="s">
        <v>3194</v>
      </c>
      <c r="G737" s="22" t="s">
        <v>122</v>
      </c>
      <c r="H737" s="22" t="s">
        <v>3198</v>
      </c>
      <c r="I737" s="171"/>
      <c r="J737" s="20">
        <v>1</v>
      </c>
      <c r="K737" s="128"/>
      <c r="L737" s="85"/>
      <c r="M737" s="123" t="s">
        <v>1513</v>
      </c>
      <c r="N737" s="22"/>
      <c r="O737" s="22"/>
      <c r="P737" s="22" t="s">
        <v>665</v>
      </c>
      <c r="Q737" s="22" t="s">
        <v>665</v>
      </c>
      <c r="R737" s="33">
        <v>26</v>
      </c>
      <c r="S737" s="39" t="s">
        <v>2589</v>
      </c>
      <c r="T737" s="22"/>
      <c r="U737" s="22"/>
      <c r="V737" s="22" t="s">
        <v>665</v>
      </c>
      <c r="W737" s="22" t="s">
        <v>665</v>
      </c>
      <c r="X737" s="33">
        <v>24</v>
      </c>
      <c r="Y737" s="39" t="s">
        <v>780</v>
      </c>
      <c r="Z737" s="22" t="s">
        <v>2890</v>
      </c>
      <c r="AA737" s="6"/>
      <c r="AB737" s="6"/>
      <c r="AC737" s="6"/>
      <c r="AD737" s="6"/>
      <c r="AE737" s="6"/>
      <c r="AF737" s="6"/>
      <c r="AG737" s="6"/>
      <c r="AH737" s="6"/>
      <c r="AI737" s="6"/>
    </row>
    <row r="738" spans="1:35" x14ac:dyDescent="0.3">
      <c r="A738" s="416">
        <v>733</v>
      </c>
      <c r="B738" s="48">
        <v>1707</v>
      </c>
      <c r="C738" s="42" t="s">
        <v>2179</v>
      </c>
      <c r="D738" s="91">
        <v>2013</v>
      </c>
      <c r="E738" s="20">
        <v>4</v>
      </c>
      <c r="F738" s="22" t="s">
        <v>3199</v>
      </c>
      <c r="G738" s="22"/>
      <c r="H738" s="22" t="s">
        <v>2382</v>
      </c>
      <c r="I738" s="171"/>
      <c r="J738" s="20">
        <v>1</v>
      </c>
      <c r="K738" s="128"/>
      <c r="L738" s="85">
        <v>0</v>
      </c>
      <c r="M738" s="123" t="s">
        <v>1513</v>
      </c>
      <c r="N738" s="22">
        <v>0</v>
      </c>
      <c r="O738" s="22">
        <v>26</v>
      </c>
      <c r="P738" s="22"/>
      <c r="Q738" s="22"/>
      <c r="R738" s="33"/>
      <c r="S738" s="39" t="s">
        <v>2589</v>
      </c>
      <c r="T738" s="22">
        <v>0</v>
      </c>
      <c r="U738" s="22">
        <v>26</v>
      </c>
      <c r="V738" s="22"/>
      <c r="W738" s="22"/>
      <c r="X738" s="33"/>
      <c r="Y738" s="39" t="s">
        <v>812</v>
      </c>
      <c r="Z738" s="22"/>
      <c r="AA738" s="6"/>
      <c r="AB738" s="6"/>
      <c r="AC738" s="6"/>
      <c r="AD738" s="6"/>
      <c r="AE738" s="6"/>
      <c r="AF738" s="6"/>
      <c r="AG738" s="6"/>
      <c r="AH738" s="6"/>
      <c r="AI738" s="6"/>
    </row>
    <row r="739" spans="1:35" x14ac:dyDescent="0.3">
      <c r="A739" s="416">
        <v>734</v>
      </c>
      <c r="B739" s="48">
        <v>1707</v>
      </c>
      <c r="C739" s="42" t="s">
        <v>2179</v>
      </c>
      <c r="D739" s="91">
        <v>2013</v>
      </c>
      <c r="E739" s="20">
        <v>4</v>
      </c>
      <c r="F739" s="22" t="s">
        <v>2873</v>
      </c>
      <c r="G739" s="22" t="s">
        <v>2667</v>
      </c>
      <c r="H739" s="22"/>
      <c r="I739" s="171"/>
      <c r="J739" s="20">
        <v>5</v>
      </c>
      <c r="K739" s="128"/>
      <c r="L739" s="85"/>
      <c r="M739" s="123" t="s">
        <v>1513</v>
      </c>
      <c r="N739" s="22"/>
      <c r="O739" s="22"/>
      <c r="P739" s="22" t="s">
        <v>665</v>
      </c>
      <c r="Q739" s="22" t="s">
        <v>665</v>
      </c>
      <c r="R739" s="33">
        <v>26</v>
      </c>
      <c r="S739" s="39" t="s">
        <v>2589</v>
      </c>
      <c r="T739" s="22"/>
      <c r="U739" s="22"/>
      <c r="V739" s="22" t="s">
        <v>665</v>
      </c>
      <c r="W739" s="22" t="s">
        <v>665</v>
      </c>
      <c r="X739" s="33">
        <v>24</v>
      </c>
      <c r="Y739" s="39">
        <v>6.0000000000000001E-3</v>
      </c>
      <c r="Z739" s="22"/>
      <c r="AA739" s="6"/>
      <c r="AB739" s="6"/>
      <c r="AC739" s="6"/>
      <c r="AD739" s="6"/>
      <c r="AE739" s="6"/>
      <c r="AF739" s="6"/>
      <c r="AG739" s="6"/>
      <c r="AH739" s="6"/>
      <c r="AI739" s="6"/>
    </row>
    <row r="740" spans="1:35" x14ac:dyDescent="0.3">
      <c r="A740" s="416">
        <v>735</v>
      </c>
      <c r="B740" s="48">
        <v>1707</v>
      </c>
      <c r="C740" s="42" t="s">
        <v>2179</v>
      </c>
      <c r="D740" s="91">
        <v>2013</v>
      </c>
      <c r="E740" s="20">
        <v>4</v>
      </c>
      <c r="F740" s="163" t="s">
        <v>3200</v>
      </c>
      <c r="G740" s="22" t="s">
        <v>2667</v>
      </c>
      <c r="H740" s="22"/>
      <c r="I740" s="198"/>
      <c r="J740" s="20">
        <v>3</v>
      </c>
      <c r="K740" s="128"/>
      <c r="L740" s="85"/>
      <c r="M740" s="123" t="s">
        <v>1513</v>
      </c>
      <c r="N740" s="22"/>
      <c r="O740" s="22"/>
      <c r="P740" s="22" t="s">
        <v>742</v>
      </c>
      <c r="Q740" s="22" t="s">
        <v>3201</v>
      </c>
      <c r="R740" s="33">
        <v>26</v>
      </c>
      <c r="S740" s="39" t="s">
        <v>2589</v>
      </c>
      <c r="T740" s="22"/>
      <c r="U740" s="22"/>
      <c r="V740" s="22" t="s">
        <v>743</v>
      </c>
      <c r="W740" s="22" t="s">
        <v>3202</v>
      </c>
      <c r="X740" s="33">
        <v>24</v>
      </c>
      <c r="Y740" s="39" t="s">
        <v>1266</v>
      </c>
      <c r="Z740" s="22"/>
      <c r="AA740" s="6"/>
      <c r="AB740" s="6"/>
      <c r="AC740" s="6"/>
      <c r="AD740" s="6"/>
      <c r="AE740" s="6"/>
      <c r="AF740" s="6"/>
      <c r="AG740" s="6"/>
      <c r="AH740" s="6"/>
      <c r="AI740" s="6"/>
    </row>
    <row r="741" spans="1:35" x14ac:dyDescent="0.3">
      <c r="A741" s="416">
        <v>736</v>
      </c>
      <c r="B741" s="48">
        <v>1707</v>
      </c>
      <c r="C741" s="42" t="s">
        <v>2179</v>
      </c>
      <c r="D741" s="91">
        <v>2013</v>
      </c>
      <c r="E741" s="20">
        <v>4</v>
      </c>
      <c r="F741" s="290" t="s">
        <v>2968</v>
      </c>
      <c r="G741" s="22" t="s">
        <v>2667</v>
      </c>
      <c r="H741" s="22"/>
      <c r="I741" s="198"/>
      <c r="J741" s="20">
        <v>3</v>
      </c>
      <c r="K741" s="128"/>
      <c r="L741" s="85"/>
      <c r="M741" s="123" t="s">
        <v>1513</v>
      </c>
      <c r="N741" s="22"/>
      <c r="O741" s="22"/>
      <c r="P741" s="22" t="s">
        <v>742</v>
      </c>
      <c r="Q741" s="22" t="s">
        <v>3203</v>
      </c>
      <c r="R741" s="33">
        <v>26</v>
      </c>
      <c r="S741" s="39" t="s">
        <v>2589</v>
      </c>
      <c r="T741" s="22"/>
      <c r="U741" s="22"/>
      <c r="V741" s="22" t="s">
        <v>743</v>
      </c>
      <c r="W741" s="22" t="s">
        <v>3204</v>
      </c>
      <c r="X741" s="33">
        <v>24</v>
      </c>
      <c r="Y741" s="39" t="s">
        <v>1266</v>
      </c>
      <c r="Z741" s="22"/>
      <c r="AA741" s="6"/>
      <c r="AB741" s="6"/>
      <c r="AC741" s="6"/>
      <c r="AD741" s="6"/>
      <c r="AE741" s="6"/>
      <c r="AF741" s="6"/>
      <c r="AG741" s="6"/>
      <c r="AH741" s="6"/>
      <c r="AI741" s="6"/>
    </row>
    <row r="742" spans="1:35" x14ac:dyDescent="0.3">
      <c r="A742" s="416">
        <v>737</v>
      </c>
      <c r="B742" s="48">
        <v>1707</v>
      </c>
      <c r="C742" s="42" t="s">
        <v>2179</v>
      </c>
      <c r="D742" s="91">
        <v>2013</v>
      </c>
      <c r="E742" s="20">
        <v>4</v>
      </c>
      <c r="F742" s="290" t="s">
        <v>3205</v>
      </c>
      <c r="G742" s="22" t="s">
        <v>627</v>
      </c>
      <c r="H742" s="22" t="s">
        <v>997</v>
      </c>
      <c r="I742" s="198"/>
      <c r="J742" s="20">
        <v>2</v>
      </c>
      <c r="K742" s="128">
        <v>1</v>
      </c>
      <c r="L742" s="85"/>
      <c r="M742" s="123" t="s">
        <v>1513</v>
      </c>
      <c r="N742" s="22"/>
      <c r="O742" s="22"/>
      <c r="P742" s="22">
        <v>18</v>
      </c>
      <c r="Q742" s="22">
        <v>10</v>
      </c>
      <c r="R742" s="33">
        <v>26</v>
      </c>
      <c r="S742" s="39" t="s">
        <v>2589</v>
      </c>
      <c r="T742" s="22"/>
      <c r="U742" s="22"/>
      <c r="V742" s="22" t="s">
        <v>708</v>
      </c>
      <c r="W742" s="22" t="s">
        <v>708</v>
      </c>
      <c r="X742" s="33">
        <v>24</v>
      </c>
      <c r="Y742" s="39" t="s">
        <v>812</v>
      </c>
      <c r="Z742" s="22"/>
      <c r="AA742" s="6"/>
      <c r="AB742" s="6"/>
      <c r="AC742" s="6"/>
      <c r="AD742" s="6"/>
      <c r="AE742" s="6"/>
      <c r="AF742" s="6"/>
      <c r="AG742" s="6"/>
      <c r="AH742" s="6"/>
      <c r="AI742" s="6"/>
    </row>
    <row r="743" spans="1:35" x14ac:dyDescent="0.3">
      <c r="A743" s="416">
        <v>738</v>
      </c>
      <c r="B743" s="48">
        <v>1707</v>
      </c>
      <c r="C743" s="42" t="s">
        <v>2179</v>
      </c>
      <c r="D743" s="91">
        <v>2013</v>
      </c>
      <c r="E743" s="20">
        <v>4</v>
      </c>
      <c r="F743" s="290" t="s">
        <v>3205</v>
      </c>
      <c r="G743" s="22" t="s">
        <v>627</v>
      </c>
      <c r="H743" s="22" t="s">
        <v>822</v>
      </c>
      <c r="I743" s="198"/>
      <c r="J743" s="20">
        <v>2</v>
      </c>
      <c r="K743" s="128">
        <v>1</v>
      </c>
      <c r="L743" s="85"/>
      <c r="M743" s="123" t="s">
        <v>1513</v>
      </c>
      <c r="N743" s="22"/>
      <c r="O743" s="22"/>
      <c r="P743" s="22">
        <v>17</v>
      </c>
      <c r="Q743" s="22">
        <v>18</v>
      </c>
      <c r="R743" s="33">
        <v>26</v>
      </c>
      <c r="S743" s="39" t="s">
        <v>2589</v>
      </c>
      <c r="T743" s="22"/>
      <c r="U743" s="22"/>
      <c r="V743" s="22" t="s">
        <v>708</v>
      </c>
      <c r="W743" s="22" t="s">
        <v>708</v>
      </c>
      <c r="X743" s="33">
        <v>24</v>
      </c>
      <c r="Y743" s="39" t="s">
        <v>812</v>
      </c>
      <c r="Z743" s="22"/>
      <c r="AA743" s="6"/>
      <c r="AB743" s="6"/>
      <c r="AC743" s="6"/>
      <c r="AD743" s="6"/>
      <c r="AE743" s="6"/>
      <c r="AF743" s="6"/>
      <c r="AG743" s="6"/>
      <c r="AH743" s="6"/>
      <c r="AI743" s="6"/>
    </row>
    <row r="744" spans="1:35" x14ac:dyDescent="0.3">
      <c r="A744" s="416">
        <v>739</v>
      </c>
      <c r="B744" s="48">
        <v>1707</v>
      </c>
      <c r="C744" s="42" t="s">
        <v>2179</v>
      </c>
      <c r="D744" s="91">
        <v>2013</v>
      </c>
      <c r="E744" s="20">
        <v>4</v>
      </c>
      <c r="F744" s="290" t="s">
        <v>3205</v>
      </c>
      <c r="G744" s="22" t="s">
        <v>627</v>
      </c>
      <c r="H744" s="22" t="s">
        <v>710</v>
      </c>
      <c r="I744" s="198"/>
      <c r="J744" s="20">
        <v>2</v>
      </c>
      <c r="K744" s="128">
        <v>1</v>
      </c>
      <c r="L744" s="85"/>
      <c r="M744" s="123" t="s">
        <v>1513</v>
      </c>
      <c r="N744" s="22"/>
      <c r="O744" s="22"/>
      <c r="P744" s="22">
        <v>5.5</v>
      </c>
      <c r="Q744" s="22">
        <v>6.4</v>
      </c>
      <c r="R744" s="33">
        <v>26</v>
      </c>
      <c r="S744" s="39" t="s">
        <v>2589</v>
      </c>
      <c r="T744" s="22"/>
      <c r="U744" s="22"/>
      <c r="V744" s="92">
        <v>2</v>
      </c>
      <c r="W744" s="22">
        <v>3.5</v>
      </c>
      <c r="X744" s="33">
        <v>24</v>
      </c>
      <c r="Y744" s="39">
        <v>3.4000000000000002E-2</v>
      </c>
      <c r="Z744" s="22"/>
      <c r="AA744" s="6"/>
      <c r="AB744" s="6"/>
      <c r="AC744" s="6"/>
      <c r="AD744" s="6"/>
      <c r="AE744" s="6"/>
      <c r="AF744" s="6"/>
      <c r="AG744" s="6"/>
      <c r="AH744" s="6"/>
      <c r="AI744" s="6"/>
    </row>
    <row r="745" spans="1:35" x14ac:dyDescent="0.3">
      <c r="A745" s="416">
        <v>740</v>
      </c>
      <c r="B745" s="48">
        <v>1707</v>
      </c>
      <c r="C745" s="42" t="s">
        <v>2179</v>
      </c>
      <c r="D745" s="91">
        <v>2013</v>
      </c>
      <c r="E745" s="20">
        <v>4</v>
      </c>
      <c r="F745" s="290" t="s">
        <v>3205</v>
      </c>
      <c r="G745" s="22" t="s">
        <v>627</v>
      </c>
      <c r="H745" s="22" t="s">
        <v>828</v>
      </c>
      <c r="I745" s="198"/>
      <c r="J745" s="20">
        <v>2</v>
      </c>
      <c r="K745" s="128">
        <v>1</v>
      </c>
      <c r="L745" s="85"/>
      <c r="M745" s="123" t="s">
        <v>1513</v>
      </c>
      <c r="N745" s="22"/>
      <c r="O745" s="22"/>
      <c r="P745" s="22">
        <v>2.1</v>
      </c>
      <c r="Q745" s="22">
        <v>3.9</v>
      </c>
      <c r="R745" s="33">
        <v>26</v>
      </c>
      <c r="S745" s="39" t="s">
        <v>2589</v>
      </c>
      <c r="T745" s="22"/>
      <c r="U745" s="22"/>
      <c r="V745" s="22">
        <v>2.2000000000000002</v>
      </c>
      <c r="W745" s="22">
        <v>3.4</v>
      </c>
      <c r="X745" s="33">
        <v>24</v>
      </c>
      <c r="Y745" s="39">
        <v>0.87</v>
      </c>
      <c r="Z745" s="22"/>
      <c r="AA745" s="6"/>
      <c r="AB745" s="6"/>
      <c r="AC745" s="6"/>
      <c r="AD745" s="6"/>
      <c r="AE745" s="6"/>
      <c r="AF745" s="6"/>
      <c r="AG745" s="6"/>
      <c r="AH745" s="6"/>
      <c r="AI745" s="6"/>
    </row>
    <row r="746" spans="1:35" x14ac:dyDescent="0.3">
      <c r="A746" s="416">
        <v>741</v>
      </c>
      <c r="B746" s="48">
        <v>1707</v>
      </c>
      <c r="C746" s="42" t="s">
        <v>2179</v>
      </c>
      <c r="D746" s="91">
        <v>2013</v>
      </c>
      <c r="E746" s="20">
        <v>4</v>
      </c>
      <c r="F746" s="22" t="s">
        <v>3206</v>
      </c>
      <c r="G746" s="22" t="s">
        <v>627</v>
      </c>
      <c r="H746" s="22" t="s">
        <v>2365</v>
      </c>
      <c r="I746" s="198"/>
      <c r="J746" s="20">
        <v>2</v>
      </c>
      <c r="K746" s="128">
        <v>1</v>
      </c>
      <c r="L746" s="85"/>
      <c r="M746" s="123" t="s">
        <v>1513</v>
      </c>
      <c r="N746" s="22">
        <v>17</v>
      </c>
      <c r="O746" s="22"/>
      <c r="P746" s="22">
        <v>3</v>
      </c>
      <c r="Q746" s="22">
        <v>4</v>
      </c>
      <c r="R746" s="33">
        <v>26</v>
      </c>
      <c r="S746" s="39" t="s">
        <v>2589</v>
      </c>
      <c r="T746" s="22">
        <v>10</v>
      </c>
      <c r="U746" s="22"/>
      <c r="V746" s="22">
        <v>1.5</v>
      </c>
      <c r="W746" s="22">
        <v>2</v>
      </c>
      <c r="X746" s="33">
        <v>26</v>
      </c>
      <c r="Y746" s="39">
        <v>0.09</v>
      </c>
      <c r="Z746" s="22"/>
      <c r="AA746" s="6"/>
      <c r="AB746" s="6"/>
      <c r="AC746" s="6"/>
      <c r="AD746" s="6"/>
      <c r="AE746" s="6"/>
      <c r="AF746" s="6"/>
      <c r="AG746" s="6"/>
      <c r="AH746" s="6"/>
      <c r="AI746" s="6"/>
    </row>
    <row r="747" spans="1:35" x14ac:dyDescent="0.3">
      <c r="A747" s="416">
        <v>742</v>
      </c>
      <c r="B747" s="48">
        <v>1707</v>
      </c>
      <c r="C747" s="42" t="s">
        <v>2179</v>
      </c>
      <c r="D747" s="91">
        <v>2013</v>
      </c>
      <c r="E747" s="20">
        <v>4</v>
      </c>
      <c r="F747" s="22" t="s">
        <v>3207</v>
      </c>
      <c r="G747" s="22"/>
      <c r="H747" s="22"/>
      <c r="I747" s="47"/>
      <c r="J747" s="102">
        <v>2</v>
      </c>
      <c r="K747" s="177">
        <v>1</v>
      </c>
      <c r="L747" s="104">
        <v>0</v>
      </c>
      <c r="M747" s="23" t="s">
        <v>1513</v>
      </c>
      <c r="N747" s="22" t="s">
        <v>812</v>
      </c>
      <c r="O747" s="22">
        <v>26</v>
      </c>
      <c r="P747" s="22"/>
      <c r="Q747" s="22"/>
      <c r="R747" s="33"/>
      <c r="S747" s="39" t="s">
        <v>2589</v>
      </c>
      <c r="T747" s="22" t="s">
        <v>812</v>
      </c>
      <c r="U747" s="22">
        <v>24</v>
      </c>
      <c r="V747" s="22"/>
      <c r="W747" s="22"/>
      <c r="X747" s="33"/>
      <c r="Y747" s="142">
        <v>0.3</v>
      </c>
      <c r="Z747" s="22"/>
      <c r="AA747" s="6"/>
      <c r="AB747" s="6"/>
      <c r="AC747" s="6"/>
      <c r="AD747" s="6"/>
      <c r="AE747" s="6"/>
      <c r="AF747" s="6"/>
      <c r="AG747" s="6"/>
      <c r="AH747" s="6"/>
      <c r="AI747" s="6"/>
    </row>
    <row r="748" spans="1:35" x14ac:dyDescent="0.3">
      <c r="A748" s="416">
        <v>743</v>
      </c>
      <c r="B748" s="48">
        <v>1707</v>
      </c>
      <c r="C748" s="42" t="s">
        <v>2179</v>
      </c>
      <c r="D748" s="91">
        <v>2013</v>
      </c>
      <c r="E748" s="20">
        <v>4</v>
      </c>
      <c r="F748" s="290" t="s">
        <v>3208</v>
      </c>
      <c r="G748" s="22" t="s">
        <v>2667</v>
      </c>
      <c r="H748" s="22"/>
      <c r="I748" s="198"/>
      <c r="J748" s="20">
        <v>3</v>
      </c>
      <c r="K748" s="128"/>
      <c r="L748" s="85"/>
      <c r="M748" s="123" t="s">
        <v>1513</v>
      </c>
      <c r="N748" s="22"/>
      <c r="O748" s="22"/>
      <c r="P748" s="22" t="s">
        <v>3209</v>
      </c>
      <c r="Q748" s="22" t="s">
        <v>3210</v>
      </c>
      <c r="R748" s="33">
        <v>26</v>
      </c>
      <c r="S748" s="39" t="s">
        <v>2589</v>
      </c>
      <c r="T748" s="22"/>
      <c r="U748" s="22"/>
      <c r="V748" s="22" t="s">
        <v>1007</v>
      </c>
      <c r="W748" s="22" t="s">
        <v>3211</v>
      </c>
      <c r="X748" s="33">
        <v>24</v>
      </c>
      <c r="Y748" s="39">
        <v>5.0000000000000001E-3</v>
      </c>
      <c r="Z748" s="22"/>
      <c r="AA748" s="6"/>
      <c r="AB748" s="6"/>
      <c r="AC748" s="6"/>
      <c r="AD748" s="6"/>
      <c r="AE748" s="6"/>
      <c r="AF748" s="6"/>
      <c r="AG748" s="6"/>
      <c r="AH748" s="6"/>
      <c r="AI748" s="6"/>
    </row>
    <row r="749" spans="1:35" x14ac:dyDescent="0.3">
      <c r="A749" s="416">
        <v>744</v>
      </c>
      <c r="B749" s="48">
        <v>1707</v>
      </c>
      <c r="C749" s="42" t="s">
        <v>2179</v>
      </c>
      <c r="D749" s="91">
        <v>2013</v>
      </c>
      <c r="E749" s="20">
        <v>4</v>
      </c>
      <c r="F749" s="431" t="s">
        <v>3212</v>
      </c>
      <c r="G749" s="22"/>
      <c r="H749" s="22" t="s">
        <v>3213</v>
      </c>
      <c r="I749" s="198"/>
      <c r="J749" s="20">
        <v>3</v>
      </c>
      <c r="K749" s="128"/>
      <c r="L749" s="85">
        <v>0</v>
      </c>
      <c r="M749" s="123" t="s">
        <v>1513</v>
      </c>
      <c r="N749" s="22"/>
      <c r="O749" s="22"/>
      <c r="P749" s="22">
        <v>49</v>
      </c>
      <c r="Q749" s="22">
        <v>20</v>
      </c>
      <c r="R749" s="33">
        <v>26</v>
      </c>
      <c r="S749" s="39" t="s">
        <v>2589</v>
      </c>
      <c r="T749" s="22"/>
      <c r="U749" s="22"/>
      <c r="V749" s="22">
        <v>56</v>
      </c>
      <c r="W749" s="22">
        <v>28</v>
      </c>
      <c r="X749" s="33">
        <v>24</v>
      </c>
      <c r="Y749" s="39">
        <v>0.35</v>
      </c>
      <c r="Z749" s="22"/>
      <c r="AA749" s="6"/>
      <c r="AB749" s="6"/>
      <c r="AC749" s="6"/>
      <c r="AD749" s="6"/>
      <c r="AE749" s="6"/>
      <c r="AF749" s="6"/>
      <c r="AG749" s="6"/>
      <c r="AH749" s="6"/>
      <c r="AI749" s="6"/>
    </row>
    <row r="750" spans="1:35" x14ac:dyDescent="0.3">
      <c r="A750" s="416">
        <v>745</v>
      </c>
      <c r="B750" s="48">
        <v>1707</v>
      </c>
      <c r="C750" s="42" t="s">
        <v>2179</v>
      </c>
      <c r="D750" s="91">
        <v>2013</v>
      </c>
      <c r="E750" s="20">
        <v>4</v>
      </c>
      <c r="F750" s="431" t="s">
        <v>3214</v>
      </c>
      <c r="G750" s="21"/>
      <c r="H750" s="22" t="s">
        <v>3215</v>
      </c>
      <c r="I750" s="198"/>
      <c r="J750" s="20">
        <v>3</v>
      </c>
      <c r="K750" s="128"/>
      <c r="L750" s="85">
        <v>0</v>
      </c>
      <c r="M750" s="123" t="s">
        <v>1513</v>
      </c>
      <c r="N750" s="22"/>
      <c r="O750" s="22"/>
      <c r="P750" s="22">
        <v>50</v>
      </c>
      <c r="Q750" s="22">
        <v>20</v>
      </c>
      <c r="R750" s="33">
        <v>26</v>
      </c>
      <c r="S750" s="39" t="s">
        <v>2589</v>
      </c>
      <c r="T750" s="22"/>
      <c r="U750" s="22"/>
      <c r="V750" s="22">
        <v>70</v>
      </c>
      <c r="W750" s="22">
        <v>21</v>
      </c>
      <c r="X750" s="33">
        <v>24</v>
      </c>
      <c r="Y750" s="39">
        <v>4.0000000000000001E-3</v>
      </c>
      <c r="Z750" s="22"/>
      <c r="AA750" s="6"/>
      <c r="AB750" s="6"/>
      <c r="AC750" s="6"/>
      <c r="AD750" s="6"/>
      <c r="AE750" s="6"/>
      <c r="AF750" s="6"/>
      <c r="AG750" s="6"/>
      <c r="AH750" s="6"/>
      <c r="AI750" s="6"/>
    </row>
    <row r="751" spans="1:35" x14ac:dyDescent="0.3">
      <c r="A751" s="416">
        <v>746</v>
      </c>
      <c r="B751" s="48">
        <v>1707</v>
      </c>
      <c r="C751" s="42" t="s">
        <v>2179</v>
      </c>
      <c r="D751" s="91">
        <v>2013</v>
      </c>
      <c r="E751" s="20">
        <v>4</v>
      </c>
      <c r="F751" s="431" t="s">
        <v>3212</v>
      </c>
      <c r="G751" s="21"/>
      <c r="H751" s="22" t="s">
        <v>3216</v>
      </c>
      <c r="I751" s="198"/>
      <c r="J751" s="20">
        <v>3</v>
      </c>
      <c r="K751" s="128"/>
      <c r="L751" s="85">
        <v>0</v>
      </c>
      <c r="M751" s="123" t="s">
        <v>1513</v>
      </c>
      <c r="N751" s="22"/>
      <c r="O751" s="22"/>
      <c r="P751" s="22">
        <v>59</v>
      </c>
      <c r="Q751" s="22">
        <v>14</v>
      </c>
      <c r="R751" s="33">
        <v>26</v>
      </c>
      <c r="S751" s="39" t="s">
        <v>2589</v>
      </c>
      <c r="T751" s="22"/>
      <c r="U751" s="22"/>
      <c r="V751" s="22">
        <v>72</v>
      </c>
      <c r="W751" s="22">
        <v>20</v>
      </c>
      <c r="X751" s="33">
        <v>24</v>
      </c>
      <c r="Y751" s="39">
        <v>3.0000000000000001E-3</v>
      </c>
      <c r="Z751" s="22"/>
      <c r="AA751" s="6"/>
      <c r="AB751" s="6"/>
      <c r="AC751" s="6"/>
      <c r="AD751" s="6"/>
      <c r="AE751" s="6"/>
      <c r="AF751" s="6"/>
      <c r="AG751" s="6"/>
      <c r="AH751" s="6"/>
      <c r="AI751" s="6"/>
    </row>
    <row r="752" spans="1:35" x14ac:dyDescent="0.3">
      <c r="A752" s="416">
        <v>747</v>
      </c>
      <c r="B752" s="48">
        <v>1707</v>
      </c>
      <c r="C752" s="42" t="s">
        <v>2179</v>
      </c>
      <c r="D752" s="91">
        <v>2013</v>
      </c>
      <c r="E752" s="20">
        <v>4</v>
      </c>
      <c r="F752" s="431" t="s">
        <v>3212</v>
      </c>
      <c r="G752" s="21"/>
      <c r="H752" s="22" t="s">
        <v>3217</v>
      </c>
      <c r="I752" s="198"/>
      <c r="J752" s="20">
        <v>3</v>
      </c>
      <c r="K752" s="128"/>
      <c r="L752" s="85">
        <v>0</v>
      </c>
      <c r="M752" s="123" t="s">
        <v>1513</v>
      </c>
      <c r="N752" s="22"/>
      <c r="O752" s="22"/>
      <c r="P752" s="22">
        <v>56</v>
      </c>
      <c r="Q752" s="22">
        <v>10</v>
      </c>
      <c r="R752" s="33">
        <v>26</v>
      </c>
      <c r="S752" s="39" t="s">
        <v>2589</v>
      </c>
      <c r="T752" s="22"/>
      <c r="U752" s="22"/>
      <c r="V752" s="22">
        <v>70</v>
      </c>
      <c r="W752" s="22">
        <v>15</v>
      </c>
      <c r="X752" s="33">
        <v>24</v>
      </c>
      <c r="Y752" s="39" t="s">
        <v>2834</v>
      </c>
      <c r="Z752" s="22"/>
      <c r="AA752" s="6"/>
      <c r="AB752" s="6"/>
      <c r="AC752" s="6"/>
      <c r="AD752" s="6"/>
      <c r="AE752" s="6"/>
      <c r="AF752" s="6"/>
      <c r="AG752" s="6"/>
      <c r="AH752" s="6"/>
      <c r="AI752" s="6"/>
    </row>
    <row r="753" spans="1:35" x14ac:dyDescent="0.3">
      <c r="A753" s="416">
        <v>748</v>
      </c>
      <c r="B753" s="48">
        <v>654</v>
      </c>
      <c r="C753" s="42" t="s">
        <v>1896</v>
      </c>
      <c r="D753" s="101">
        <v>2019</v>
      </c>
      <c r="E753" s="102">
        <v>7</v>
      </c>
      <c r="F753" s="558" t="s">
        <v>3218</v>
      </c>
      <c r="G753" s="405" t="s">
        <v>723</v>
      </c>
      <c r="H753" s="103"/>
      <c r="I753" s="405"/>
      <c r="J753" s="102">
        <v>2</v>
      </c>
      <c r="K753" s="177">
        <v>1</v>
      </c>
      <c r="L753" s="104"/>
      <c r="M753" s="123" t="s">
        <v>2693</v>
      </c>
      <c r="N753" s="103"/>
      <c r="O753" s="103"/>
      <c r="P753" s="103" t="s">
        <v>3219</v>
      </c>
      <c r="Q753" s="103" t="s">
        <v>3220</v>
      </c>
      <c r="R753" s="139">
        <v>41</v>
      </c>
      <c r="S753" s="105" t="s">
        <v>2694</v>
      </c>
      <c r="T753" s="103"/>
      <c r="U753" s="103"/>
      <c r="V753" s="103" t="s">
        <v>3221</v>
      </c>
      <c r="W753" s="103" t="s">
        <v>3222</v>
      </c>
      <c r="X753" s="139">
        <v>40</v>
      </c>
      <c r="Y753" s="105">
        <v>0.52</v>
      </c>
      <c r="Z753" s="111"/>
      <c r="AA753" s="19"/>
      <c r="AB753" s="19"/>
      <c r="AC753" s="19"/>
      <c r="AD753" s="19"/>
      <c r="AE753" s="19"/>
      <c r="AF753" s="19"/>
      <c r="AG753" s="19"/>
      <c r="AH753" s="19"/>
      <c r="AI753" s="19"/>
    </row>
    <row r="754" spans="1:35" x14ac:dyDescent="0.3">
      <c r="A754" s="416">
        <v>749</v>
      </c>
      <c r="B754" s="48">
        <v>654</v>
      </c>
      <c r="C754" s="42" t="s">
        <v>1896</v>
      </c>
      <c r="D754" s="101">
        <v>2019</v>
      </c>
      <c r="E754" s="102">
        <v>7</v>
      </c>
      <c r="F754" s="236" t="s">
        <v>3223</v>
      </c>
      <c r="G754" s="559" t="s">
        <v>723</v>
      </c>
      <c r="H754" s="103" t="s">
        <v>997</v>
      </c>
      <c r="I754" s="405"/>
      <c r="J754" s="102">
        <v>2</v>
      </c>
      <c r="K754" s="177">
        <v>1</v>
      </c>
      <c r="L754" s="104"/>
      <c r="M754" s="123" t="s">
        <v>2693</v>
      </c>
      <c r="N754" s="103"/>
      <c r="O754" s="103"/>
      <c r="P754" s="103">
        <v>887.6</v>
      </c>
      <c r="Q754" s="103">
        <v>646.5</v>
      </c>
      <c r="R754" s="139">
        <v>41</v>
      </c>
      <c r="S754" s="105" t="s">
        <v>2694</v>
      </c>
      <c r="T754" s="103"/>
      <c r="U754" s="103"/>
      <c r="V754" s="103">
        <v>901.1</v>
      </c>
      <c r="W754" s="103">
        <v>704.1</v>
      </c>
      <c r="X754" s="139">
        <v>40</v>
      </c>
      <c r="Y754" s="105">
        <v>0.93</v>
      </c>
      <c r="Z754" s="111"/>
      <c r="AA754" s="19"/>
      <c r="AB754" s="19"/>
      <c r="AC754" s="19"/>
      <c r="AD754" s="19"/>
      <c r="AE754" s="19"/>
      <c r="AF754" s="19"/>
      <c r="AG754" s="19"/>
      <c r="AH754" s="19"/>
      <c r="AI754" s="19"/>
    </row>
    <row r="755" spans="1:35" x14ac:dyDescent="0.3">
      <c r="A755" s="416">
        <v>750</v>
      </c>
      <c r="B755" s="48">
        <v>654</v>
      </c>
      <c r="C755" s="42" t="s">
        <v>1896</v>
      </c>
      <c r="D755" s="101">
        <v>2019</v>
      </c>
      <c r="E755" s="102">
        <v>7</v>
      </c>
      <c r="F755" s="236" t="s">
        <v>3223</v>
      </c>
      <c r="G755" s="405" t="s">
        <v>723</v>
      </c>
      <c r="H755" s="103" t="s">
        <v>822</v>
      </c>
      <c r="I755" s="405"/>
      <c r="J755" s="102">
        <v>2</v>
      </c>
      <c r="K755" s="177">
        <v>1</v>
      </c>
      <c r="L755" s="104"/>
      <c r="M755" s="123" t="s">
        <v>2693</v>
      </c>
      <c r="N755" s="103"/>
      <c r="O755" s="103"/>
      <c r="P755" s="106" t="s">
        <v>3224</v>
      </c>
      <c r="Q755" s="103" t="s">
        <v>3225</v>
      </c>
      <c r="R755" s="139">
        <v>41</v>
      </c>
      <c r="S755" s="105" t="s">
        <v>2694</v>
      </c>
      <c r="T755" s="103"/>
      <c r="U755" s="103"/>
      <c r="V755" s="103" t="s">
        <v>3226</v>
      </c>
      <c r="W755" s="103" t="s">
        <v>3227</v>
      </c>
      <c r="X755" s="139">
        <v>40</v>
      </c>
      <c r="Y755" s="105">
        <v>0.73</v>
      </c>
      <c r="Z755" s="111"/>
      <c r="AA755" s="19"/>
      <c r="AB755" s="19"/>
      <c r="AC755" s="19"/>
      <c r="AD755" s="19"/>
      <c r="AE755" s="19"/>
      <c r="AF755" s="19"/>
      <c r="AG755" s="19"/>
      <c r="AH755" s="19"/>
      <c r="AI755" s="19"/>
    </row>
    <row r="756" spans="1:35" x14ac:dyDescent="0.3">
      <c r="A756" s="416">
        <v>751</v>
      </c>
      <c r="B756" s="48">
        <v>654</v>
      </c>
      <c r="C756" s="42" t="s">
        <v>1896</v>
      </c>
      <c r="D756" s="101">
        <v>2019</v>
      </c>
      <c r="E756" s="102">
        <v>7</v>
      </c>
      <c r="F756" s="236" t="s">
        <v>3228</v>
      </c>
      <c r="G756" s="405" t="s">
        <v>723</v>
      </c>
      <c r="H756" s="103"/>
      <c r="I756" s="405"/>
      <c r="J756" s="102">
        <v>2</v>
      </c>
      <c r="K756" s="177">
        <v>1</v>
      </c>
      <c r="L756" s="104"/>
      <c r="M756" s="123" t="s">
        <v>2693</v>
      </c>
      <c r="N756" s="103"/>
      <c r="O756" s="103"/>
      <c r="P756" s="103" t="s">
        <v>3229</v>
      </c>
      <c r="Q756" s="103" t="s">
        <v>3230</v>
      </c>
      <c r="R756" s="139">
        <v>41</v>
      </c>
      <c r="S756" s="105" t="s">
        <v>2694</v>
      </c>
      <c r="T756" s="103"/>
      <c r="U756" s="103"/>
      <c r="V756" s="103" t="s">
        <v>3231</v>
      </c>
      <c r="W756" s="103" t="s">
        <v>3232</v>
      </c>
      <c r="X756" s="139">
        <v>40</v>
      </c>
      <c r="Y756" s="105">
        <v>0.91</v>
      </c>
      <c r="Z756" s="111"/>
      <c r="AA756" s="19"/>
      <c r="AB756" s="19"/>
      <c r="AC756" s="19"/>
      <c r="AD756" s="19"/>
      <c r="AE756" s="19"/>
      <c r="AF756" s="19"/>
      <c r="AG756" s="19"/>
      <c r="AH756" s="19"/>
      <c r="AI756" s="19"/>
    </row>
    <row r="757" spans="1:35" ht="17.25" thickBot="1" x14ac:dyDescent="0.35">
      <c r="A757" s="416">
        <v>752</v>
      </c>
      <c r="B757" s="418">
        <v>654</v>
      </c>
      <c r="C757" s="88" t="s">
        <v>1896</v>
      </c>
      <c r="D757" s="28">
        <v>2019</v>
      </c>
      <c r="E757" s="52">
        <v>7</v>
      </c>
      <c r="F757" s="560" t="s">
        <v>3233</v>
      </c>
      <c r="G757" s="29" t="s">
        <v>2906</v>
      </c>
      <c r="H757" s="29"/>
      <c r="I757" s="53" t="s">
        <v>868</v>
      </c>
      <c r="J757" s="52">
        <v>5</v>
      </c>
      <c r="K757" s="131"/>
      <c r="L757" s="35">
        <v>0</v>
      </c>
      <c r="M757" s="36" t="s">
        <v>3234</v>
      </c>
      <c r="N757" s="29"/>
      <c r="O757" s="29"/>
      <c r="P757" s="29" t="s">
        <v>3235</v>
      </c>
      <c r="Q757" s="29" t="s">
        <v>3236</v>
      </c>
      <c r="R757" s="67">
        <v>41</v>
      </c>
      <c r="S757" s="49" t="s">
        <v>3237</v>
      </c>
      <c r="T757" s="44"/>
      <c r="U757" s="29"/>
      <c r="V757" s="29" t="s">
        <v>3238</v>
      </c>
      <c r="W757" s="29" t="s">
        <v>3239</v>
      </c>
      <c r="X757" s="30">
        <v>40</v>
      </c>
      <c r="Y757" s="216">
        <v>0.8</v>
      </c>
      <c r="Z757" s="29"/>
      <c r="AA757" s="19"/>
      <c r="AB757" s="19"/>
      <c r="AC757" s="19"/>
      <c r="AD757" s="19"/>
      <c r="AE757" s="19"/>
      <c r="AF757" s="19"/>
      <c r="AG757" s="19"/>
      <c r="AH757" s="19"/>
      <c r="AI757" s="19"/>
    </row>
    <row r="758" spans="1:35" x14ac:dyDescent="0.3">
      <c r="A758" s="416">
        <v>753</v>
      </c>
      <c r="B758" s="48">
        <v>654</v>
      </c>
      <c r="C758" s="90" t="s">
        <v>1896</v>
      </c>
      <c r="D758" s="91">
        <v>2019</v>
      </c>
      <c r="E758" s="20">
        <v>7</v>
      </c>
      <c r="F758" s="278" t="s">
        <v>3240</v>
      </c>
      <c r="G758" s="22" t="s">
        <v>3241</v>
      </c>
      <c r="H758" s="22"/>
      <c r="I758" s="25"/>
      <c r="J758" s="20">
        <v>1</v>
      </c>
      <c r="K758" s="20"/>
      <c r="L758" s="141">
        <v>0</v>
      </c>
      <c r="M758" s="23" t="s">
        <v>2693</v>
      </c>
      <c r="N758" s="21"/>
      <c r="O758" s="21"/>
      <c r="P758" s="326" t="s">
        <v>1124</v>
      </c>
      <c r="Q758" s="21" t="s">
        <v>3242</v>
      </c>
      <c r="R758" s="24">
        <v>41</v>
      </c>
      <c r="S758" s="39" t="s">
        <v>2694</v>
      </c>
      <c r="T758" s="21"/>
      <c r="U758" s="22"/>
      <c r="V758" s="22" t="s">
        <v>1126</v>
      </c>
      <c r="W758" s="22" t="s">
        <v>3243</v>
      </c>
      <c r="X758" s="22">
        <v>40</v>
      </c>
      <c r="Y758" s="22"/>
      <c r="Z758" s="22"/>
      <c r="AA758" s="19"/>
      <c r="AB758" s="19"/>
      <c r="AC758" s="19"/>
      <c r="AD758" s="19"/>
      <c r="AE758" s="19"/>
      <c r="AF758" s="19"/>
      <c r="AG758" s="19"/>
      <c r="AH758" s="19"/>
      <c r="AI758" s="19"/>
    </row>
    <row r="759" spans="1:35" x14ac:dyDescent="0.3">
      <c r="A759" s="416">
        <v>754</v>
      </c>
      <c r="B759" s="48">
        <v>654</v>
      </c>
      <c r="C759" s="42" t="s">
        <v>1896</v>
      </c>
      <c r="D759" s="101">
        <v>2019</v>
      </c>
      <c r="E759" s="102">
        <v>7</v>
      </c>
      <c r="F759" s="558" t="s">
        <v>3244</v>
      </c>
      <c r="G759" s="22" t="s">
        <v>3241</v>
      </c>
      <c r="H759" s="103" t="s">
        <v>3245</v>
      </c>
      <c r="I759" s="405"/>
      <c r="J759" s="102">
        <v>1</v>
      </c>
      <c r="K759" s="102"/>
      <c r="L759" s="229">
        <v>0</v>
      </c>
      <c r="M759" s="123" t="s">
        <v>2693</v>
      </c>
      <c r="N759" s="405"/>
      <c r="O759" s="405"/>
      <c r="P759" s="561">
        <v>4.5</v>
      </c>
      <c r="Q759" s="561">
        <v>2</v>
      </c>
      <c r="R759" s="140">
        <v>41</v>
      </c>
      <c r="S759" s="105" t="s">
        <v>2694</v>
      </c>
      <c r="T759" s="405"/>
      <c r="U759" s="405"/>
      <c r="V759" s="405">
        <v>4.4000000000000004</v>
      </c>
      <c r="W759" s="405">
        <v>2.6</v>
      </c>
      <c r="X759" s="405">
        <v>40</v>
      </c>
      <c r="Y759" s="405"/>
      <c r="Z759" s="51"/>
      <c r="AA759" s="19"/>
      <c r="AB759" s="19"/>
      <c r="AC759" s="19"/>
      <c r="AD759" s="19"/>
      <c r="AE759" s="19"/>
      <c r="AF759" s="19"/>
      <c r="AG759" s="19"/>
      <c r="AH759" s="19"/>
      <c r="AI759" s="19"/>
    </row>
    <row r="760" spans="1:35" x14ac:dyDescent="0.3">
      <c r="A760" s="416">
        <v>755</v>
      </c>
      <c r="B760" s="48">
        <v>654</v>
      </c>
      <c r="C760" s="90" t="s">
        <v>1896</v>
      </c>
      <c r="D760" s="91">
        <v>2019</v>
      </c>
      <c r="E760" s="20">
        <v>7</v>
      </c>
      <c r="F760" s="22" t="s">
        <v>2922</v>
      </c>
      <c r="G760" s="22" t="s">
        <v>2437</v>
      </c>
      <c r="H760" s="22"/>
      <c r="I760" s="47"/>
      <c r="J760" s="20">
        <v>5</v>
      </c>
      <c r="K760" s="20"/>
      <c r="L760" s="141"/>
      <c r="M760" s="23" t="s">
        <v>2693</v>
      </c>
      <c r="N760" s="21"/>
      <c r="O760" s="21"/>
      <c r="P760" s="21" t="s">
        <v>3246</v>
      </c>
      <c r="Q760" s="21" t="s">
        <v>3247</v>
      </c>
      <c r="R760" s="24">
        <v>41</v>
      </c>
      <c r="S760" s="39" t="s">
        <v>2694</v>
      </c>
      <c r="T760" s="21"/>
      <c r="U760" s="21"/>
      <c r="V760" s="21" t="s">
        <v>3248</v>
      </c>
      <c r="W760" s="21" t="s">
        <v>3249</v>
      </c>
      <c r="X760" s="21">
        <v>40</v>
      </c>
      <c r="Y760" s="21">
        <v>0.15</v>
      </c>
      <c r="Z760" s="21"/>
      <c r="AA760" s="19"/>
      <c r="AB760" s="19"/>
      <c r="AC760" s="19"/>
      <c r="AD760" s="19"/>
      <c r="AE760" s="19"/>
      <c r="AF760" s="19"/>
      <c r="AG760" s="19"/>
      <c r="AH760" s="19"/>
      <c r="AI760" s="19"/>
    </row>
    <row r="761" spans="1:35" x14ac:dyDescent="0.3">
      <c r="A761" s="416">
        <v>756</v>
      </c>
      <c r="B761" s="48">
        <v>654</v>
      </c>
      <c r="C761" s="42" t="s">
        <v>1896</v>
      </c>
      <c r="D761" s="101">
        <v>2019</v>
      </c>
      <c r="E761" s="102">
        <v>7</v>
      </c>
      <c r="F761" s="558" t="s">
        <v>3250</v>
      </c>
      <c r="G761" s="22" t="s">
        <v>3241</v>
      </c>
      <c r="H761" s="103" t="s">
        <v>3245</v>
      </c>
      <c r="I761" s="405"/>
      <c r="J761" s="102">
        <v>1</v>
      </c>
      <c r="K761" s="102"/>
      <c r="L761" s="229">
        <v>0</v>
      </c>
      <c r="M761" s="123" t="s">
        <v>2693</v>
      </c>
      <c r="N761" s="405"/>
      <c r="O761" s="405"/>
      <c r="P761" s="561">
        <v>3.3</v>
      </c>
      <c r="Q761" s="405">
        <v>2.1</v>
      </c>
      <c r="R761" s="140">
        <v>41</v>
      </c>
      <c r="S761" s="105" t="s">
        <v>2694</v>
      </c>
      <c r="T761" s="405"/>
      <c r="U761" s="405"/>
      <c r="V761" s="405">
        <v>3.1</v>
      </c>
      <c r="W761" s="405">
        <v>2.4</v>
      </c>
      <c r="X761" s="405">
        <v>40</v>
      </c>
      <c r="Y761" s="405"/>
      <c r="Z761" s="51"/>
      <c r="AA761" s="19"/>
      <c r="AB761" s="19"/>
      <c r="AC761" s="19"/>
      <c r="AD761" s="19"/>
      <c r="AE761" s="19"/>
      <c r="AF761" s="19"/>
      <c r="AG761" s="19"/>
      <c r="AH761" s="19"/>
      <c r="AI761" s="19"/>
    </row>
    <row r="762" spans="1:35" x14ac:dyDescent="0.3">
      <c r="A762" s="416">
        <v>757</v>
      </c>
      <c r="B762" s="48">
        <v>654</v>
      </c>
      <c r="C762" s="42" t="s">
        <v>1896</v>
      </c>
      <c r="D762" s="101">
        <v>2019</v>
      </c>
      <c r="E762" s="102">
        <v>7</v>
      </c>
      <c r="F762" s="562" t="s">
        <v>970</v>
      </c>
      <c r="G762" s="22" t="s">
        <v>3241</v>
      </c>
      <c r="H762" s="103" t="s">
        <v>2468</v>
      </c>
      <c r="I762" s="405"/>
      <c r="J762" s="102">
        <v>1</v>
      </c>
      <c r="K762" s="102"/>
      <c r="L762" s="229"/>
      <c r="M762" s="123" t="s">
        <v>2693</v>
      </c>
      <c r="N762" s="405"/>
      <c r="O762" s="405"/>
      <c r="P762" s="405" t="s">
        <v>1126</v>
      </c>
      <c r="Q762" s="405" t="s">
        <v>3251</v>
      </c>
      <c r="R762" s="140">
        <v>41</v>
      </c>
      <c r="S762" s="105" t="s">
        <v>2694</v>
      </c>
      <c r="T762" s="405"/>
      <c r="U762" s="405"/>
      <c r="V762" s="405" t="s">
        <v>1126</v>
      </c>
      <c r="W762" s="405" t="s">
        <v>3252</v>
      </c>
      <c r="X762" s="405">
        <v>40</v>
      </c>
      <c r="Y762" s="405"/>
      <c r="Z762" s="51"/>
      <c r="AA762" s="19"/>
      <c r="AB762" s="19"/>
      <c r="AC762" s="19"/>
      <c r="AD762" s="19"/>
      <c r="AE762" s="19"/>
      <c r="AF762" s="19"/>
      <c r="AG762" s="19"/>
      <c r="AH762" s="19"/>
      <c r="AI762" s="19"/>
    </row>
    <row r="763" spans="1:35" x14ac:dyDescent="0.3">
      <c r="A763" s="416">
        <v>758</v>
      </c>
      <c r="B763" s="48">
        <v>654</v>
      </c>
      <c r="C763" s="42" t="s">
        <v>1896</v>
      </c>
      <c r="D763" s="101">
        <v>2019</v>
      </c>
      <c r="E763" s="102">
        <v>7</v>
      </c>
      <c r="F763" s="558" t="s">
        <v>3253</v>
      </c>
      <c r="G763" s="22" t="s">
        <v>3241</v>
      </c>
      <c r="H763" s="103" t="s">
        <v>2468</v>
      </c>
      <c r="I763" s="405"/>
      <c r="J763" s="102">
        <v>1</v>
      </c>
      <c r="K763" s="102"/>
      <c r="L763" s="229"/>
      <c r="M763" s="123" t="s">
        <v>2693</v>
      </c>
      <c r="N763" s="405"/>
      <c r="O763" s="405"/>
      <c r="P763" s="405" t="s">
        <v>3254</v>
      </c>
      <c r="Q763" s="405" t="s">
        <v>3255</v>
      </c>
      <c r="R763" s="140">
        <v>41</v>
      </c>
      <c r="S763" s="105" t="s">
        <v>2694</v>
      </c>
      <c r="T763" s="405"/>
      <c r="U763" s="405"/>
      <c r="V763" s="405" t="s">
        <v>3256</v>
      </c>
      <c r="W763" s="405" t="s">
        <v>3255</v>
      </c>
      <c r="X763" s="405">
        <v>40</v>
      </c>
      <c r="Y763" s="405"/>
      <c r="Z763" s="51"/>
      <c r="AA763" s="19"/>
      <c r="AB763" s="19"/>
      <c r="AC763" s="19"/>
      <c r="AD763" s="19"/>
      <c r="AE763" s="19"/>
      <c r="AF763" s="19"/>
      <c r="AG763" s="19"/>
      <c r="AH763" s="19"/>
      <c r="AI763" s="19"/>
    </row>
    <row r="764" spans="1:35" x14ac:dyDescent="0.3">
      <c r="A764" s="416">
        <v>759</v>
      </c>
      <c r="B764" s="48">
        <v>654</v>
      </c>
      <c r="C764" s="42" t="s">
        <v>1896</v>
      </c>
      <c r="D764" s="101">
        <v>2019</v>
      </c>
      <c r="E764" s="102">
        <v>7</v>
      </c>
      <c r="F764" s="562" t="s">
        <v>970</v>
      </c>
      <c r="G764" s="22" t="s">
        <v>3241</v>
      </c>
      <c r="H764" s="103" t="s">
        <v>1746</v>
      </c>
      <c r="I764" s="103"/>
      <c r="J764" s="102">
        <v>1</v>
      </c>
      <c r="K764" s="102"/>
      <c r="L764" s="229"/>
      <c r="M764" s="123" t="s">
        <v>2693</v>
      </c>
      <c r="N764" s="405"/>
      <c r="O764" s="405"/>
      <c r="P764" s="405" t="s">
        <v>1126</v>
      </c>
      <c r="Q764" s="405" t="s">
        <v>3257</v>
      </c>
      <c r="R764" s="140">
        <v>41</v>
      </c>
      <c r="S764" s="105" t="s">
        <v>2694</v>
      </c>
      <c r="T764" s="405"/>
      <c r="U764" s="405"/>
      <c r="V764" s="405" t="s">
        <v>1126</v>
      </c>
      <c r="W764" s="405" t="s">
        <v>3258</v>
      </c>
      <c r="X764" s="405">
        <v>40</v>
      </c>
      <c r="Y764" s="405"/>
      <c r="Z764" s="51"/>
      <c r="AA764" s="19"/>
      <c r="AB764" s="19"/>
      <c r="AC764" s="19"/>
      <c r="AD764" s="19"/>
      <c r="AE764" s="19"/>
      <c r="AF764" s="19"/>
      <c r="AG764" s="19"/>
      <c r="AH764" s="19"/>
      <c r="AI764" s="19"/>
    </row>
    <row r="765" spans="1:35" x14ac:dyDescent="0.3">
      <c r="A765" s="416">
        <v>760</v>
      </c>
      <c r="B765" s="48">
        <v>654</v>
      </c>
      <c r="C765" s="42" t="s">
        <v>1896</v>
      </c>
      <c r="D765" s="101">
        <v>2019</v>
      </c>
      <c r="E765" s="102">
        <v>7</v>
      </c>
      <c r="F765" s="558" t="s">
        <v>3253</v>
      </c>
      <c r="G765" s="22" t="s">
        <v>3241</v>
      </c>
      <c r="H765" s="103" t="s">
        <v>1746</v>
      </c>
      <c r="I765" s="103"/>
      <c r="J765" s="102">
        <v>1</v>
      </c>
      <c r="K765" s="102"/>
      <c r="L765" s="229"/>
      <c r="M765" s="123" t="s">
        <v>2693</v>
      </c>
      <c r="N765" s="405"/>
      <c r="O765" s="405"/>
      <c r="P765" s="405" t="s">
        <v>3254</v>
      </c>
      <c r="Q765" s="405" t="s">
        <v>3259</v>
      </c>
      <c r="R765" s="140">
        <v>41</v>
      </c>
      <c r="S765" s="105" t="s">
        <v>2694</v>
      </c>
      <c r="T765" s="405"/>
      <c r="U765" s="405"/>
      <c r="V765" s="405" t="s">
        <v>3260</v>
      </c>
      <c r="W765" s="405" t="s">
        <v>1138</v>
      </c>
      <c r="X765" s="405">
        <v>40</v>
      </c>
      <c r="Y765" s="405"/>
      <c r="Z765" s="51"/>
      <c r="AA765" s="19"/>
      <c r="AB765" s="19"/>
      <c r="AC765" s="19"/>
      <c r="AD765" s="19"/>
      <c r="AE765" s="19"/>
      <c r="AF765" s="19"/>
      <c r="AG765" s="19"/>
      <c r="AH765" s="19"/>
      <c r="AI765" s="19"/>
    </row>
    <row r="766" spans="1:35" x14ac:dyDescent="0.3">
      <c r="A766" s="416">
        <v>761</v>
      </c>
      <c r="B766" s="48">
        <v>654</v>
      </c>
      <c r="C766" s="42" t="s">
        <v>1896</v>
      </c>
      <c r="D766" s="101">
        <v>2019</v>
      </c>
      <c r="E766" s="102">
        <v>7</v>
      </c>
      <c r="F766" s="236" t="s">
        <v>3261</v>
      </c>
      <c r="G766" s="22"/>
      <c r="H766" s="103"/>
      <c r="I766" s="103"/>
      <c r="J766" s="102">
        <v>1</v>
      </c>
      <c r="K766" s="102"/>
      <c r="L766" s="229"/>
      <c r="M766" s="123" t="s">
        <v>2693</v>
      </c>
      <c r="N766" s="405"/>
      <c r="O766" s="405"/>
      <c r="P766" s="405" t="s">
        <v>812</v>
      </c>
      <c r="Q766" s="405" t="s">
        <v>812</v>
      </c>
      <c r="R766" s="140">
        <v>41</v>
      </c>
      <c r="S766" s="105" t="s">
        <v>2694</v>
      </c>
      <c r="T766" s="405"/>
      <c r="U766" s="405"/>
      <c r="V766" s="405" t="s">
        <v>812</v>
      </c>
      <c r="W766" s="405" t="s">
        <v>812</v>
      </c>
      <c r="X766" s="405">
        <v>40</v>
      </c>
      <c r="Y766" s="405">
        <v>0.24199999999999999</v>
      </c>
      <c r="Z766" s="51" t="s">
        <v>660</v>
      </c>
      <c r="AA766" s="19"/>
      <c r="AB766" s="19"/>
      <c r="AC766" s="19"/>
      <c r="AD766" s="19"/>
      <c r="AE766" s="19"/>
      <c r="AF766" s="19"/>
      <c r="AG766" s="19"/>
      <c r="AH766" s="19"/>
      <c r="AI766" s="19"/>
    </row>
    <row r="767" spans="1:35" x14ac:dyDescent="0.3">
      <c r="A767" s="416">
        <v>762</v>
      </c>
      <c r="B767" s="48">
        <v>654</v>
      </c>
      <c r="C767" s="42" t="s">
        <v>1896</v>
      </c>
      <c r="D767" s="101">
        <v>2019</v>
      </c>
      <c r="E767" s="102">
        <v>7</v>
      </c>
      <c r="F767" s="236" t="s">
        <v>653</v>
      </c>
      <c r="G767" s="22"/>
      <c r="H767" s="103"/>
      <c r="I767" s="103"/>
      <c r="J767" s="102">
        <v>1</v>
      </c>
      <c r="K767" s="102"/>
      <c r="L767" s="229"/>
      <c r="M767" s="123" t="s">
        <v>2693</v>
      </c>
      <c r="N767" s="405"/>
      <c r="O767" s="405"/>
      <c r="P767" s="405" t="s">
        <v>812</v>
      </c>
      <c r="Q767" s="405" t="s">
        <v>812</v>
      </c>
      <c r="R767" s="140">
        <v>41</v>
      </c>
      <c r="S767" s="105" t="s">
        <v>2694</v>
      </c>
      <c r="T767" s="405"/>
      <c r="U767" s="405"/>
      <c r="V767" s="405" t="s">
        <v>812</v>
      </c>
      <c r="W767" s="405" t="s">
        <v>812</v>
      </c>
      <c r="X767" s="405">
        <v>40</v>
      </c>
      <c r="Y767" s="405">
        <v>3.5999999999999997E-2</v>
      </c>
      <c r="Z767" s="51" t="s">
        <v>3262</v>
      </c>
      <c r="AA767" s="19"/>
      <c r="AB767" s="19"/>
      <c r="AC767" s="19"/>
      <c r="AD767" s="19"/>
      <c r="AE767" s="19"/>
      <c r="AF767" s="19"/>
      <c r="AG767" s="19"/>
      <c r="AH767" s="19"/>
      <c r="AI767" s="19"/>
    </row>
    <row r="768" spans="1:35" x14ac:dyDescent="0.3">
      <c r="A768" s="416">
        <v>763</v>
      </c>
      <c r="B768" s="48">
        <v>654</v>
      </c>
      <c r="C768" s="90" t="s">
        <v>1896</v>
      </c>
      <c r="D768" s="91">
        <v>2019</v>
      </c>
      <c r="E768" s="20">
        <v>7</v>
      </c>
      <c r="F768" s="563" t="s">
        <v>2968</v>
      </c>
      <c r="G768" s="22" t="s">
        <v>2405</v>
      </c>
      <c r="H768" s="22"/>
      <c r="I768" s="25"/>
      <c r="J768" s="20">
        <v>3</v>
      </c>
      <c r="K768" s="20"/>
      <c r="L768" s="141"/>
      <c r="M768" s="23" t="s">
        <v>2693</v>
      </c>
      <c r="N768" s="21"/>
      <c r="O768" s="21"/>
      <c r="P768" s="21" t="s">
        <v>3263</v>
      </c>
      <c r="Q768" s="21" t="s">
        <v>3264</v>
      </c>
      <c r="R768" s="24">
        <v>41</v>
      </c>
      <c r="S768" s="39" t="s">
        <v>2694</v>
      </c>
      <c r="T768" s="21"/>
      <c r="U768" s="21"/>
      <c r="V768" s="21" t="s">
        <v>3263</v>
      </c>
      <c r="W768" s="21" t="s">
        <v>3265</v>
      </c>
      <c r="X768" s="21">
        <v>40</v>
      </c>
      <c r="Y768" s="21">
        <v>0.94</v>
      </c>
      <c r="Z768" s="21"/>
      <c r="AA768" s="19"/>
      <c r="AB768" s="19"/>
      <c r="AC768" s="19"/>
      <c r="AD768" s="19"/>
      <c r="AE768" s="19"/>
      <c r="AF768" s="19"/>
      <c r="AG768" s="19"/>
      <c r="AH768" s="19"/>
      <c r="AI768" s="19"/>
    </row>
    <row r="769" spans="1:37" x14ac:dyDescent="0.3">
      <c r="A769" s="416">
        <v>764</v>
      </c>
      <c r="B769" s="48">
        <v>654</v>
      </c>
      <c r="C769" s="90" t="s">
        <v>1896</v>
      </c>
      <c r="D769" s="91">
        <v>2019</v>
      </c>
      <c r="E769" s="20">
        <v>7</v>
      </c>
      <c r="F769" s="225" t="s">
        <v>3266</v>
      </c>
      <c r="G769" s="22" t="s">
        <v>2405</v>
      </c>
      <c r="H769" s="22"/>
      <c r="I769" s="25"/>
      <c r="J769" s="20">
        <v>3</v>
      </c>
      <c r="K769" s="20"/>
      <c r="L769" s="141"/>
      <c r="M769" s="23" t="s">
        <v>2693</v>
      </c>
      <c r="N769" s="21"/>
      <c r="O769" s="21"/>
      <c r="P769" s="21" t="s">
        <v>3267</v>
      </c>
      <c r="Q769" s="21" t="s">
        <v>3268</v>
      </c>
      <c r="R769" s="24">
        <v>41</v>
      </c>
      <c r="S769" s="39" t="s">
        <v>2694</v>
      </c>
      <c r="T769" s="21"/>
      <c r="U769" s="21"/>
      <c r="V769" s="21" t="s">
        <v>3235</v>
      </c>
      <c r="W769" s="21" t="s">
        <v>3269</v>
      </c>
      <c r="X769" s="21">
        <v>40</v>
      </c>
      <c r="Y769" s="21">
        <v>0.95</v>
      </c>
      <c r="Z769" s="21"/>
      <c r="AA769" s="19"/>
      <c r="AB769" s="19"/>
      <c r="AC769" s="19"/>
      <c r="AD769" s="19"/>
      <c r="AE769" s="19"/>
      <c r="AF769" s="19"/>
      <c r="AG769" s="19"/>
      <c r="AH769" s="19"/>
      <c r="AI769" s="19"/>
    </row>
    <row r="770" spans="1:37" x14ac:dyDescent="0.3">
      <c r="A770" s="416">
        <v>765</v>
      </c>
      <c r="B770" s="48">
        <v>654</v>
      </c>
      <c r="C770" s="90" t="s">
        <v>1896</v>
      </c>
      <c r="D770" s="91">
        <v>2019</v>
      </c>
      <c r="E770" s="20">
        <v>7</v>
      </c>
      <c r="F770" s="225" t="s">
        <v>3270</v>
      </c>
      <c r="G770" s="22" t="s">
        <v>3271</v>
      </c>
      <c r="H770" s="22" t="s">
        <v>3272</v>
      </c>
      <c r="I770" s="103" t="s">
        <v>3273</v>
      </c>
      <c r="J770" s="20">
        <v>4</v>
      </c>
      <c r="K770" s="20"/>
      <c r="L770" s="141"/>
      <c r="M770" s="23" t="s">
        <v>2693</v>
      </c>
      <c r="N770" s="22"/>
      <c r="O770" s="22"/>
      <c r="P770" s="22">
        <v>2.2000000000000002</v>
      </c>
      <c r="Q770" s="22">
        <v>0.5</v>
      </c>
      <c r="R770" s="70">
        <v>41</v>
      </c>
      <c r="S770" s="39" t="s">
        <v>2694</v>
      </c>
      <c r="T770" s="44"/>
      <c r="U770" s="44"/>
      <c r="V770" s="44">
        <v>1.8</v>
      </c>
      <c r="W770" s="44">
        <v>0.6</v>
      </c>
      <c r="X770" s="70">
        <v>40</v>
      </c>
      <c r="Y770" s="46">
        <v>6.0000000000000001E-3</v>
      </c>
      <c r="Z770" s="44"/>
      <c r="AA770" s="19"/>
      <c r="AB770" s="19"/>
      <c r="AC770" s="19"/>
      <c r="AD770" s="19"/>
      <c r="AE770" s="19"/>
      <c r="AF770" s="19"/>
      <c r="AG770" s="19"/>
      <c r="AH770" s="19"/>
      <c r="AI770" s="19"/>
    </row>
    <row r="771" spans="1:37" x14ac:dyDescent="0.3">
      <c r="A771" s="416">
        <v>766</v>
      </c>
      <c r="B771" s="48">
        <v>654</v>
      </c>
      <c r="C771" s="90" t="s">
        <v>1896</v>
      </c>
      <c r="D771" s="91">
        <v>2019</v>
      </c>
      <c r="E771" s="20">
        <v>7</v>
      </c>
      <c r="F771" s="225" t="s">
        <v>3274</v>
      </c>
      <c r="G771" s="22" t="s">
        <v>3271</v>
      </c>
      <c r="H771" s="22" t="s">
        <v>3275</v>
      </c>
      <c r="I771" s="25"/>
      <c r="J771" s="20">
        <v>4</v>
      </c>
      <c r="K771" s="20"/>
      <c r="L771" s="141"/>
      <c r="M771" s="23" t="s">
        <v>2693</v>
      </c>
      <c r="N771" s="22"/>
      <c r="O771" s="22"/>
      <c r="P771" s="22">
        <v>2.2999999999999998</v>
      </c>
      <c r="Q771" s="22">
        <v>0.8</v>
      </c>
      <c r="R771" s="33">
        <v>41</v>
      </c>
      <c r="S771" s="39" t="s">
        <v>2694</v>
      </c>
      <c r="T771" s="22"/>
      <c r="U771" s="22"/>
      <c r="V771" s="22">
        <v>1.8</v>
      </c>
      <c r="W771" s="22">
        <v>0.7</v>
      </c>
      <c r="X771" s="33">
        <v>40</v>
      </c>
      <c r="Y771" s="39">
        <v>4.0000000000000001E-3</v>
      </c>
      <c r="Z771" s="22"/>
      <c r="AA771" s="19"/>
      <c r="AB771" s="19"/>
      <c r="AC771" s="19"/>
      <c r="AD771" s="19"/>
      <c r="AE771" s="19"/>
      <c r="AF771" s="19"/>
      <c r="AG771" s="19"/>
      <c r="AH771" s="19"/>
      <c r="AI771" s="19"/>
    </row>
    <row r="772" spans="1:37" x14ac:dyDescent="0.3">
      <c r="A772" s="416">
        <v>767</v>
      </c>
      <c r="B772" s="48">
        <v>836</v>
      </c>
      <c r="C772" s="42" t="s">
        <v>611</v>
      </c>
      <c r="D772" s="91">
        <v>2012</v>
      </c>
      <c r="E772" s="20">
        <v>8</v>
      </c>
      <c r="F772" s="264" t="s">
        <v>107</v>
      </c>
      <c r="G772" s="44" t="s">
        <v>3276</v>
      </c>
      <c r="H772" s="44" t="s">
        <v>997</v>
      </c>
      <c r="I772" s="45"/>
      <c r="J772" s="469">
        <v>1</v>
      </c>
      <c r="K772" s="469"/>
      <c r="L772" s="469"/>
      <c r="M772" s="123" t="s">
        <v>2701</v>
      </c>
      <c r="N772" s="22"/>
      <c r="O772" s="22"/>
      <c r="P772" s="22">
        <v>1.7</v>
      </c>
      <c r="Q772" s="22">
        <v>0.8</v>
      </c>
      <c r="R772" s="33">
        <v>22</v>
      </c>
      <c r="S772" s="39" t="s">
        <v>2702</v>
      </c>
      <c r="T772" s="22"/>
      <c r="U772" s="22"/>
      <c r="V772" s="22">
        <v>1.3</v>
      </c>
      <c r="W772" s="22">
        <v>1.2</v>
      </c>
      <c r="X772" s="33">
        <v>24</v>
      </c>
      <c r="Y772" s="39" t="s">
        <v>660</v>
      </c>
      <c r="Z772" s="22"/>
      <c r="AA772" s="6"/>
      <c r="AB772" s="6"/>
      <c r="AC772" s="6"/>
      <c r="AD772" s="6"/>
      <c r="AE772" s="6"/>
      <c r="AF772" s="6"/>
      <c r="AG772" s="6"/>
      <c r="AH772" s="6"/>
      <c r="AI772" s="6"/>
    </row>
    <row r="773" spans="1:37" x14ac:dyDescent="0.3">
      <c r="A773" s="416">
        <v>768</v>
      </c>
      <c r="B773" s="48">
        <v>836</v>
      </c>
      <c r="C773" s="42" t="s">
        <v>611</v>
      </c>
      <c r="D773" s="91">
        <v>2012</v>
      </c>
      <c r="E773" s="20">
        <v>8</v>
      </c>
      <c r="F773" s="264" t="s">
        <v>107</v>
      </c>
      <c r="G773" s="21" t="s">
        <v>3276</v>
      </c>
      <c r="H773" s="21" t="s">
        <v>822</v>
      </c>
      <c r="I773" s="47"/>
      <c r="J773" s="41">
        <v>1</v>
      </c>
      <c r="K773" s="20"/>
      <c r="L773" s="141"/>
      <c r="M773" s="123" t="s">
        <v>2701</v>
      </c>
      <c r="N773" s="22"/>
      <c r="O773" s="22"/>
      <c r="P773" s="22">
        <v>2.4</v>
      </c>
      <c r="Q773" s="22">
        <v>1</v>
      </c>
      <c r="R773" s="33">
        <v>22</v>
      </c>
      <c r="S773" s="39" t="s">
        <v>2702</v>
      </c>
      <c r="T773" s="22"/>
      <c r="U773" s="22"/>
      <c r="V773" s="22">
        <v>2.1</v>
      </c>
      <c r="W773" s="22">
        <v>1.2</v>
      </c>
      <c r="X773" s="33">
        <v>24</v>
      </c>
      <c r="Y773" s="39" t="s">
        <v>3277</v>
      </c>
      <c r="Z773" s="22"/>
      <c r="AA773" s="6"/>
      <c r="AB773" s="6"/>
      <c r="AC773" s="6"/>
      <c r="AD773" s="6"/>
      <c r="AE773" s="6"/>
      <c r="AF773" s="6"/>
      <c r="AG773" s="6"/>
      <c r="AH773" s="6"/>
      <c r="AI773" s="6"/>
    </row>
    <row r="774" spans="1:37" x14ac:dyDescent="0.3">
      <c r="A774" s="416">
        <v>769</v>
      </c>
      <c r="B774" s="48">
        <v>836</v>
      </c>
      <c r="C774" s="42" t="s">
        <v>611</v>
      </c>
      <c r="D774" s="91">
        <v>2012</v>
      </c>
      <c r="E774" s="20">
        <v>8</v>
      </c>
      <c r="F774" s="21" t="s">
        <v>3278</v>
      </c>
      <c r="G774" s="21" t="s">
        <v>627</v>
      </c>
      <c r="H774" s="21" t="s">
        <v>997</v>
      </c>
      <c r="I774" s="47"/>
      <c r="J774" s="41">
        <v>2</v>
      </c>
      <c r="K774" s="20">
        <v>1</v>
      </c>
      <c r="L774" s="141"/>
      <c r="M774" s="123" t="s">
        <v>2701</v>
      </c>
      <c r="N774" s="22"/>
      <c r="O774" s="22"/>
      <c r="P774" s="22">
        <v>48</v>
      </c>
      <c r="Q774" s="22">
        <v>23</v>
      </c>
      <c r="R774" s="33">
        <v>22</v>
      </c>
      <c r="S774" s="39" t="s">
        <v>2702</v>
      </c>
      <c r="T774" s="22"/>
      <c r="U774" s="22"/>
      <c r="V774" s="22">
        <v>26</v>
      </c>
      <c r="W774" s="22">
        <v>21</v>
      </c>
      <c r="X774" s="33">
        <v>24</v>
      </c>
      <c r="Y774" s="39">
        <v>7.0000000000000001E-3</v>
      </c>
      <c r="Z774" s="22"/>
      <c r="AA774" s="6"/>
      <c r="AB774" s="6"/>
      <c r="AC774" s="6"/>
      <c r="AD774" s="6"/>
      <c r="AE774" s="6"/>
      <c r="AF774" s="6"/>
      <c r="AG774" s="6"/>
      <c r="AH774" s="6"/>
      <c r="AI774" s="6"/>
    </row>
    <row r="775" spans="1:37" x14ac:dyDescent="0.3">
      <c r="A775" s="416">
        <v>770</v>
      </c>
      <c r="B775" s="48">
        <v>836</v>
      </c>
      <c r="C775" s="42" t="s">
        <v>611</v>
      </c>
      <c r="D775" s="91">
        <v>2012</v>
      </c>
      <c r="E775" s="20">
        <v>8</v>
      </c>
      <c r="F775" s="21" t="s">
        <v>3278</v>
      </c>
      <c r="G775" s="21" t="s">
        <v>627</v>
      </c>
      <c r="H775" s="21" t="s">
        <v>822</v>
      </c>
      <c r="I775" s="47"/>
      <c r="J775" s="41">
        <v>2</v>
      </c>
      <c r="K775" s="20">
        <v>1</v>
      </c>
      <c r="L775" s="141"/>
      <c r="M775" s="123" t="s">
        <v>2701</v>
      </c>
      <c r="N775" s="22"/>
      <c r="O775" s="22"/>
      <c r="P775" s="22"/>
      <c r="Q775" s="22"/>
      <c r="R775" s="33">
        <v>22</v>
      </c>
      <c r="S775" s="39" t="s">
        <v>2702</v>
      </c>
      <c r="T775" s="22"/>
      <c r="U775" s="22"/>
      <c r="V775" s="22"/>
      <c r="W775" s="22"/>
      <c r="X775" s="33">
        <v>24</v>
      </c>
      <c r="Y775" s="39" t="s">
        <v>660</v>
      </c>
      <c r="Z775" s="22"/>
      <c r="AA775" s="6"/>
      <c r="AB775" s="6"/>
      <c r="AC775" s="6"/>
      <c r="AD775" s="6"/>
      <c r="AE775" s="6"/>
      <c r="AF775" s="6"/>
      <c r="AG775" s="6"/>
      <c r="AH775" s="6"/>
      <c r="AI775" s="6"/>
    </row>
    <row r="776" spans="1:37" ht="17.25" thickBot="1" x14ac:dyDescent="0.35">
      <c r="A776" s="416">
        <v>771</v>
      </c>
      <c r="B776" s="64">
        <v>836</v>
      </c>
      <c r="C776" s="161" t="s">
        <v>611</v>
      </c>
      <c r="D776" s="94">
        <v>2012</v>
      </c>
      <c r="E776" s="62">
        <v>8</v>
      </c>
      <c r="F776" s="29" t="s">
        <v>2968</v>
      </c>
      <c r="G776" s="29" t="s">
        <v>2405</v>
      </c>
      <c r="H776" s="29"/>
      <c r="I776" s="53"/>
      <c r="J776" s="157">
        <v>3</v>
      </c>
      <c r="K776" s="162"/>
      <c r="L776" s="251"/>
      <c r="M776" s="159" t="s">
        <v>2701</v>
      </c>
      <c r="N776" s="65"/>
      <c r="O776" s="65"/>
      <c r="P776" s="65">
        <v>28</v>
      </c>
      <c r="Q776" s="65">
        <v>26</v>
      </c>
      <c r="R776" s="67">
        <v>22</v>
      </c>
      <c r="S776" s="49" t="s">
        <v>2702</v>
      </c>
      <c r="T776" s="65"/>
      <c r="U776" s="65"/>
      <c r="V776" s="65">
        <v>36</v>
      </c>
      <c r="W776" s="65">
        <v>26</v>
      </c>
      <c r="X776" s="67">
        <v>24</v>
      </c>
      <c r="Y776" s="143" t="s">
        <v>812</v>
      </c>
      <c r="Z776" s="65"/>
      <c r="AA776" s="6"/>
      <c r="AB776" s="6"/>
      <c r="AC776" s="6"/>
      <c r="AD776" s="6"/>
      <c r="AE776" s="6"/>
      <c r="AF776" s="6"/>
      <c r="AG776" s="6"/>
      <c r="AH776" s="6"/>
      <c r="AI776" s="6"/>
    </row>
    <row r="777" spans="1:37" x14ac:dyDescent="0.3">
      <c r="A777" s="416">
        <v>772</v>
      </c>
      <c r="B777" s="48">
        <v>836</v>
      </c>
      <c r="C777" s="42" t="s">
        <v>611</v>
      </c>
      <c r="D777" s="91">
        <v>2012</v>
      </c>
      <c r="E777" s="20">
        <v>8</v>
      </c>
      <c r="F777" s="22" t="s">
        <v>3279</v>
      </c>
      <c r="G777" s="22"/>
      <c r="H777" s="22" t="s">
        <v>822</v>
      </c>
      <c r="I777" s="25"/>
      <c r="J777" s="20">
        <v>3</v>
      </c>
      <c r="K777" s="128"/>
      <c r="L777" s="85"/>
      <c r="M777" s="123" t="s">
        <v>2701</v>
      </c>
      <c r="N777" s="22">
        <v>6</v>
      </c>
      <c r="O777" s="22">
        <v>22</v>
      </c>
      <c r="P777" s="22"/>
      <c r="Q777" s="22"/>
      <c r="R777" s="33"/>
      <c r="S777" s="39" t="s">
        <v>2702</v>
      </c>
      <c r="T777" s="22">
        <v>5</v>
      </c>
      <c r="U777" s="22">
        <v>24</v>
      </c>
      <c r="V777" s="22"/>
      <c r="W777" s="22"/>
      <c r="X777" s="33"/>
      <c r="Y777" s="39" t="s">
        <v>3280</v>
      </c>
      <c r="Z777" s="22"/>
      <c r="AA777" s="6"/>
      <c r="AB777" s="6"/>
      <c r="AC777" s="6"/>
      <c r="AD777" s="6"/>
      <c r="AE777" s="6"/>
      <c r="AF777" s="6"/>
      <c r="AG777" s="6"/>
      <c r="AH777" s="6"/>
      <c r="AI777" s="6"/>
    </row>
    <row r="778" spans="1:37" x14ac:dyDescent="0.3">
      <c r="A778" s="416">
        <v>773</v>
      </c>
      <c r="B778" s="48">
        <v>836</v>
      </c>
      <c r="C778" s="42" t="s">
        <v>611</v>
      </c>
      <c r="D778" s="91">
        <v>2012</v>
      </c>
      <c r="E778" s="20">
        <v>8</v>
      </c>
      <c r="F778" s="431" t="s">
        <v>3281</v>
      </c>
      <c r="G778" s="22" t="s">
        <v>2405</v>
      </c>
      <c r="H778" s="22"/>
      <c r="I778" s="25"/>
      <c r="J778" s="20">
        <v>3</v>
      </c>
      <c r="K778" s="128"/>
      <c r="L778" s="85">
        <v>0</v>
      </c>
      <c r="M778" s="123" t="s">
        <v>2701</v>
      </c>
      <c r="N778" s="22"/>
      <c r="O778" s="22"/>
      <c r="P778" s="22">
        <v>12</v>
      </c>
      <c r="Q778" s="22">
        <v>11</v>
      </c>
      <c r="R778" s="33">
        <v>22</v>
      </c>
      <c r="S778" s="39" t="s">
        <v>2702</v>
      </c>
      <c r="T778" s="22"/>
      <c r="U778" s="22"/>
      <c r="V778" s="22">
        <v>17</v>
      </c>
      <c r="W778" s="22">
        <v>21</v>
      </c>
      <c r="X778" s="33">
        <v>24</v>
      </c>
      <c r="Y778" s="39" t="s">
        <v>3282</v>
      </c>
      <c r="Z778" s="22"/>
      <c r="AA778" s="6"/>
      <c r="AB778" s="6"/>
      <c r="AC778" s="6"/>
      <c r="AD778" s="6"/>
      <c r="AE778" s="6"/>
      <c r="AF778" s="6"/>
      <c r="AG778" s="6"/>
      <c r="AH778" s="6"/>
      <c r="AI778" s="6"/>
    </row>
    <row r="779" spans="1:37" x14ac:dyDescent="0.3">
      <c r="A779" s="416">
        <v>774</v>
      </c>
      <c r="B779" s="48">
        <v>836</v>
      </c>
      <c r="C779" s="42" t="s">
        <v>611</v>
      </c>
      <c r="D779" s="91">
        <v>2012</v>
      </c>
      <c r="E779" s="20">
        <v>8</v>
      </c>
      <c r="F779" s="103" t="s">
        <v>3283</v>
      </c>
      <c r="G779" s="22" t="s">
        <v>2405</v>
      </c>
      <c r="H779" s="22"/>
      <c r="I779" s="25" t="s">
        <v>3284</v>
      </c>
      <c r="J779" s="102">
        <v>3</v>
      </c>
      <c r="K779" s="177"/>
      <c r="L779" s="104"/>
      <c r="M779" s="123" t="s">
        <v>2701</v>
      </c>
      <c r="N779" s="22"/>
      <c r="O779" s="22"/>
      <c r="P779" s="22">
        <v>3.5</v>
      </c>
      <c r="Q779" s="22">
        <v>1.5</v>
      </c>
      <c r="R779" s="33">
        <v>22</v>
      </c>
      <c r="S779" s="39" t="s">
        <v>2702</v>
      </c>
      <c r="T779" s="22"/>
      <c r="U779" s="22"/>
      <c r="V779" s="22">
        <v>2.4</v>
      </c>
      <c r="W779" s="22">
        <v>1.1000000000000001</v>
      </c>
      <c r="X779" s="33">
        <v>24</v>
      </c>
      <c r="Y779" s="142" t="s">
        <v>812</v>
      </c>
      <c r="Z779" s="22"/>
      <c r="AA779" s="19"/>
      <c r="AB779" s="19"/>
      <c r="AC779" s="19"/>
      <c r="AD779" s="19"/>
      <c r="AE779" s="19"/>
      <c r="AF779" s="19"/>
      <c r="AG779" s="19"/>
      <c r="AH779" s="19"/>
      <c r="AI779" s="19"/>
      <c r="AJ779" s="19"/>
      <c r="AK779" s="19"/>
    </row>
    <row r="780" spans="1:37" x14ac:dyDescent="0.3">
      <c r="A780" s="416">
        <v>775</v>
      </c>
      <c r="B780" s="48">
        <v>836</v>
      </c>
      <c r="C780" s="42" t="s">
        <v>611</v>
      </c>
      <c r="D780" s="91">
        <v>2012</v>
      </c>
      <c r="E780" s="20">
        <v>8</v>
      </c>
      <c r="F780" s="22" t="s">
        <v>3285</v>
      </c>
      <c r="G780" s="22" t="s">
        <v>3276</v>
      </c>
      <c r="H780" s="22" t="s">
        <v>3286</v>
      </c>
      <c r="I780" s="25"/>
      <c r="J780" s="20">
        <v>4</v>
      </c>
      <c r="K780" s="128"/>
      <c r="L780" s="85"/>
      <c r="M780" s="123" t="s">
        <v>2701</v>
      </c>
      <c r="N780" s="22"/>
      <c r="O780" s="22"/>
      <c r="P780" s="22">
        <v>4.4000000000000004</v>
      </c>
      <c r="Q780" s="22">
        <v>2.2000000000000002</v>
      </c>
      <c r="R780" s="33">
        <v>22</v>
      </c>
      <c r="S780" s="39" t="s">
        <v>2702</v>
      </c>
      <c r="T780" s="22"/>
      <c r="U780" s="22"/>
      <c r="V780" s="22">
        <v>4.5999999999999996</v>
      </c>
      <c r="W780" s="22">
        <v>2.2999999999999998</v>
      </c>
      <c r="X780" s="33">
        <v>24</v>
      </c>
      <c r="Y780" s="39" t="s">
        <v>3287</v>
      </c>
      <c r="Z780" s="22"/>
      <c r="AA780" s="6"/>
      <c r="AB780" s="6"/>
      <c r="AC780" s="6"/>
      <c r="AD780" s="6"/>
      <c r="AE780" s="6"/>
      <c r="AF780" s="6"/>
      <c r="AG780" s="6"/>
      <c r="AH780" s="6"/>
      <c r="AI780" s="6"/>
    </row>
    <row r="781" spans="1:37" x14ac:dyDescent="0.3">
      <c r="A781" s="416">
        <v>776</v>
      </c>
      <c r="B781" s="48">
        <v>836</v>
      </c>
      <c r="C781" s="42" t="s">
        <v>611</v>
      </c>
      <c r="D781" s="91">
        <v>2012</v>
      </c>
      <c r="E781" s="20">
        <v>8</v>
      </c>
      <c r="F781" s="22" t="s">
        <v>3285</v>
      </c>
      <c r="G781" s="22" t="s">
        <v>3276</v>
      </c>
      <c r="H781" s="22" t="s">
        <v>3288</v>
      </c>
      <c r="I781" s="25"/>
      <c r="J781" s="20">
        <v>4</v>
      </c>
      <c r="K781" s="128"/>
      <c r="L781" s="85"/>
      <c r="M781" s="123" t="s">
        <v>2701</v>
      </c>
      <c r="N781" s="22"/>
      <c r="O781" s="22"/>
      <c r="P781" s="22">
        <v>5.7</v>
      </c>
      <c r="Q781" s="22">
        <v>2.7</v>
      </c>
      <c r="R781" s="33">
        <v>22</v>
      </c>
      <c r="S781" s="39" t="s">
        <v>2702</v>
      </c>
      <c r="T781" s="22"/>
      <c r="U781" s="22"/>
      <c r="V781" s="22">
        <v>6.4</v>
      </c>
      <c r="W781" s="22">
        <v>1.7</v>
      </c>
      <c r="X781" s="33">
        <v>24</v>
      </c>
      <c r="Y781" s="39" t="s">
        <v>3289</v>
      </c>
      <c r="Z781" s="22"/>
      <c r="AA781" s="6"/>
      <c r="AB781" s="6"/>
      <c r="AC781" s="6"/>
      <c r="AD781" s="6"/>
      <c r="AE781" s="6"/>
      <c r="AF781" s="6"/>
      <c r="AG781" s="6"/>
      <c r="AH781" s="6"/>
      <c r="AI781" s="6"/>
    </row>
    <row r="782" spans="1:37" x14ac:dyDescent="0.3">
      <c r="A782" s="416">
        <v>777</v>
      </c>
      <c r="B782" s="48">
        <v>836</v>
      </c>
      <c r="C782" s="42" t="s">
        <v>611</v>
      </c>
      <c r="D782" s="91">
        <v>2012</v>
      </c>
      <c r="E782" s="20">
        <v>8</v>
      </c>
      <c r="F782" s="22" t="s">
        <v>3285</v>
      </c>
      <c r="G782" s="22" t="s">
        <v>3276</v>
      </c>
      <c r="H782" s="22" t="s">
        <v>3290</v>
      </c>
      <c r="I782" s="25"/>
      <c r="J782" s="20">
        <v>4</v>
      </c>
      <c r="K782" s="128"/>
      <c r="L782" s="85"/>
      <c r="M782" s="123" t="s">
        <v>2701</v>
      </c>
      <c r="N782" s="22"/>
      <c r="O782" s="22"/>
      <c r="P782" s="22">
        <v>8.6999999999999993</v>
      </c>
      <c r="Q782" s="22">
        <v>1.2</v>
      </c>
      <c r="R782" s="33">
        <v>22</v>
      </c>
      <c r="S782" s="39" t="s">
        <v>2702</v>
      </c>
      <c r="T782" s="22"/>
      <c r="U782" s="22"/>
      <c r="V782" s="22">
        <v>8.5</v>
      </c>
      <c r="W782" s="22">
        <v>1.2</v>
      </c>
      <c r="X782" s="33">
        <v>24</v>
      </c>
      <c r="Y782" s="39" t="s">
        <v>3291</v>
      </c>
      <c r="Z782" s="22"/>
      <c r="AA782" s="6"/>
      <c r="AB782" s="6"/>
      <c r="AC782" s="6"/>
      <c r="AD782" s="6"/>
      <c r="AE782" s="6"/>
      <c r="AF782" s="6"/>
      <c r="AG782" s="6"/>
      <c r="AH782" s="6"/>
      <c r="AI782" s="6"/>
    </row>
    <row r="783" spans="1:37" x14ac:dyDescent="0.3">
      <c r="A783" s="416">
        <v>778</v>
      </c>
      <c r="B783" s="48">
        <v>1528</v>
      </c>
      <c r="C783" s="42" t="s">
        <v>2127</v>
      </c>
      <c r="D783" s="91">
        <v>2014</v>
      </c>
      <c r="E783" s="20">
        <v>5</v>
      </c>
      <c r="F783" s="22" t="s">
        <v>1536</v>
      </c>
      <c r="G783" s="22" t="s">
        <v>627</v>
      </c>
      <c r="H783" s="22" t="s">
        <v>3292</v>
      </c>
      <c r="I783" s="25"/>
      <c r="J783" s="20">
        <v>2</v>
      </c>
      <c r="K783" s="128">
        <v>1</v>
      </c>
      <c r="L783" s="85"/>
      <c r="M783" s="123" t="s">
        <v>2705</v>
      </c>
      <c r="N783" s="22"/>
      <c r="O783" s="22"/>
      <c r="P783" s="22" t="s">
        <v>665</v>
      </c>
      <c r="Q783" s="22" t="s">
        <v>665</v>
      </c>
      <c r="R783" s="33">
        <v>24</v>
      </c>
      <c r="S783" s="39" t="s">
        <v>2598</v>
      </c>
      <c r="T783" s="22"/>
      <c r="U783" s="22"/>
      <c r="V783" s="22" t="s">
        <v>665</v>
      </c>
      <c r="W783" s="22" t="s">
        <v>665</v>
      </c>
      <c r="X783" s="33">
        <v>23</v>
      </c>
      <c r="Y783" s="39" t="s">
        <v>660</v>
      </c>
      <c r="Z783" s="22"/>
      <c r="AA783" s="6"/>
      <c r="AB783" s="6"/>
      <c r="AC783" s="6"/>
      <c r="AD783" s="6"/>
      <c r="AE783" s="6"/>
      <c r="AF783" s="6"/>
      <c r="AG783" s="6"/>
      <c r="AH783" s="6"/>
      <c r="AI783" s="6"/>
    </row>
    <row r="784" spans="1:37" x14ac:dyDescent="0.3">
      <c r="A784" s="416">
        <v>779</v>
      </c>
      <c r="B784" s="48">
        <v>1528</v>
      </c>
      <c r="C784" s="42" t="s">
        <v>2127</v>
      </c>
      <c r="D784" s="91">
        <v>2014</v>
      </c>
      <c r="E784" s="20">
        <v>5</v>
      </c>
      <c r="F784" s="22" t="s">
        <v>1536</v>
      </c>
      <c r="G784" s="22" t="s">
        <v>627</v>
      </c>
      <c r="H784" s="22" t="s">
        <v>3012</v>
      </c>
      <c r="I784" s="25"/>
      <c r="J784" s="20">
        <v>2</v>
      </c>
      <c r="K784" s="128">
        <v>1</v>
      </c>
      <c r="L784" s="85"/>
      <c r="M784" s="123" t="s">
        <v>2705</v>
      </c>
      <c r="N784" s="22"/>
      <c r="O784" s="22"/>
      <c r="P784" s="22" t="s">
        <v>665</v>
      </c>
      <c r="Q784" s="22" t="s">
        <v>665</v>
      </c>
      <c r="R784" s="33">
        <v>24</v>
      </c>
      <c r="S784" s="39" t="s">
        <v>2598</v>
      </c>
      <c r="T784" s="22"/>
      <c r="U784" s="22"/>
      <c r="V784" s="22" t="s">
        <v>665</v>
      </c>
      <c r="W784" s="22" t="s">
        <v>665</v>
      </c>
      <c r="X784" s="33">
        <v>23</v>
      </c>
      <c r="Y784" s="39" t="s">
        <v>660</v>
      </c>
      <c r="Z784" s="22"/>
      <c r="AA784" s="6"/>
      <c r="AB784" s="6"/>
      <c r="AC784" s="6"/>
      <c r="AD784" s="6"/>
      <c r="AE784" s="6"/>
      <c r="AF784" s="6"/>
      <c r="AG784" s="6"/>
      <c r="AH784" s="6"/>
      <c r="AI784" s="6"/>
    </row>
    <row r="785" spans="1:35" x14ac:dyDescent="0.3">
      <c r="A785" s="416">
        <v>780</v>
      </c>
      <c r="B785" s="48">
        <v>1528</v>
      </c>
      <c r="C785" s="42" t="s">
        <v>2127</v>
      </c>
      <c r="D785" s="91">
        <v>2014</v>
      </c>
      <c r="E785" s="20">
        <v>5</v>
      </c>
      <c r="F785" s="22" t="s">
        <v>1536</v>
      </c>
      <c r="G785" s="22" t="s">
        <v>627</v>
      </c>
      <c r="H785" s="22" t="s">
        <v>2958</v>
      </c>
      <c r="I785" s="25"/>
      <c r="J785" s="20">
        <v>2</v>
      </c>
      <c r="K785" s="128">
        <v>1</v>
      </c>
      <c r="L785" s="85"/>
      <c r="M785" s="123" t="s">
        <v>2705</v>
      </c>
      <c r="N785" s="22"/>
      <c r="O785" s="22"/>
      <c r="P785" s="22" t="s">
        <v>665</v>
      </c>
      <c r="Q785" s="22" t="s">
        <v>665</v>
      </c>
      <c r="R785" s="33">
        <v>24</v>
      </c>
      <c r="S785" s="39" t="s">
        <v>2598</v>
      </c>
      <c r="T785" s="22"/>
      <c r="U785" s="22"/>
      <c r="V785" s="22" t="s">
        <v>665</v>
      </c>
      <c r="W785" s="22" t="s">
        <v>665</v>
      </c>
      <c r="X785" s="33">
        <v>23</v>
      </c>
      <c r="Y785" s="39" t="s">
        <v>660</v>
      </c>
      <c r="Z785" s="22"/>
      <c r="AA785" s="6"/>
      <c r="AB785" s="6"/>
      <c r="AC785" s="6"/>
      <c r="AD785" s="6"/>
      <c r="AE785" s="6"/>
      <c r="AF785" s="6"/>
      <c r="AG785" s="6"/>
      <c r="AH785" s="6"/>
      <c r="AI785" s="6"/>
    </row>
    <row r="786" spans="1:35" x14ac:dyDescent="0.3">
      <c r="A786" s="416">
        <v>781</v>
      </c>
      <c r="B786" s="48">
        <v>1528</v>
      </c>
      <c r="C786" s="42" t="s">
        <v>2127</v>
      </c>
      <c r="D786" s="91">
        <v>2014</v>
      </c>
      <c r="E786" s="20">
        <v>5</v>
      </c>
      <c r="F786" s="22" t="s">
        <v>1536</v>
      </c>
      <c r="G786" s="22" t="s">
        <v>627</v>
      </c>
      <c r="H786" s="22" t="s">
        <v>3098</v>
      </c>
      <c r="I786" s="25"/>
      <c r="J786" s="20">
        <v>2</v>
      </c>
      <c r="K786" s="128">
        <v>1</v>
      </c>
      <c r="L786" s="85"/>
      <c r="M786" s="123" t="s">
        <v>2705</v>
      </c>
      <c r="N786" s="22"/>
      <c r="O786" s="22"/>
      <c r="P786" s="22">
        <v>16.8</v>
      </c>
      <c r="Q786" s="22">
        <v>7.2</v>
      </c>
      <c r="R786" s="33">
        <v>24</v>
      </c>
      <c r="S786" s="39" t="s">
        <v>2598</v>
      </c>
      <c r="T786" s="22"/>
      <c r="U786" s="22"/>
      <c r="V786" s="22">
        <v>28.7</v>
      </c>
      <c r="W786" s="22">
        <v>10.3</v>
      </c>
      <c r="X786" s="33">
        <v>23</v>
      </c>
      <c r="Y786" s="39" t="s">
        <v>780</v>
      </c>
      <c r="Z786" s="22" t="s">
        <v>2573</v>
      </c>
      <c r="AA786" s="6"/>
      <c r="AB786" s="6"/>
      <c r="AC786" s="6"/>
      <c r="AD786" s="6"/>
      <c r="AE786" s="6"/>
      <c r="AF786" s="6"/>
      <c r="AG786" s="6"/>
      <c r="AH786" s="6"/>
      <c r="AI786" s="6"/>
    </row>
    <row r="787" spans="1:35" x14ac:dyDescent="0.3">
      <c r="A787" s="416">
        <v>782</v>
      </c>
      <c r="B787" s="48">
        <v>1528</v>
      </c>
      <c r="C787" s="42" t="s">
        <v>2127</v>
      </c>
      <c r="D787" s="91">
        <v>2014</v>
      </c>
      <c r="E787" s="20">
        <v>5</v>
      </c>
      <c r="F787" s="22" t="s">
        <v>1536</v>
      </c>
      <c r="G787" s="22" t="s">
        <v>627</v>
      </c>
      <c r="H787" s="22" t="s">
        <v>2892</v>
      </c>
      <c r="I787" s="25"/>
      <c r="J787" s="20">
        <v>2</v>
      </c>
      <c r="K787" s="128">
        <v>1</v>
      </c>
      <c r="L787" s="85"/>
      <c r="M787" s="123" t="s">
        <v>2705</v>
      </c>
      <c r="N787" s="22"/>
      <c r="O787" s="22"/>
      <c r="P787" s="22" t="s">
        <v>665</v>
      </c>
      <c r="Q787" s="22" t="s">
        <v>665</v>
      </c>
      <c r="R787" s="33">
        <v>24</v>
      </c>
      <c r="S787" s="39" t="s">
        <v>2598</v>
      </c>
      <c r="T787" s="22"/>
      <c r="U787" s="22"/>
      <c r="V787" s="22" t="s">
        <v>665</v>
      </c>
      <c r="W787" s="22" t="s">
        <v>665</v>
      </c>
      <c r="X787" s="33">
        <v>23</v>
      </c>
      <c r="Y787" s="39" t="s">
        <v>719</v>
      </c>
      <c r="Z787" s="22" t="s">
        <v>2573</v>
      </c>
      <c r="AA787" s="6"/>
      <c r="AB787" s="6"/>
      <c r="AC787" s="6"/>
      <c r="AD787" s="6"/>
      <c r="AE787" s="6"/>
      <c r="AF787" s="6"/>
      <c r="AG787" s="6"/>
      <c r="AH787" s="6"/>
      <c r="AI787" s="6"/>
    </row>
    <row r="788" spans="1:35" x14ac:dyDescent="0.3">
      <c r="A788" s="416">
        <v>783</v>
      </c>
      <c r="B788" s="48">
        <v>1528</v>
      </c>
      <c r="C788" s="42" t="s">
        <v>2127</v>
      </c>
      <c r="D788" s="91">
        <v>2014</v>
      </c>
      <c r="E788" s="20">
        <v>5</v>
      </c>
      <c r="F788" s="22" t="s">
        <v>1536</v>
      </c>
      <c r="G788" s="22" t="s">
        <v>627</v>
      </c>
      <c r="H788" s="22" t="s">
        <v>3099</v>
      </c>
      <c r="I788" s="25"/>
      <c r="J788" s="20">
        <v>2</v>
      </c>
      <c r="K788" s="128">
        <v>1</v>
      </c>
      <c r="L788" s="85"/>
      <c r="M788" s="123" t="s">
        <v>2705</v>
      </c>
      <c r="N788" s="22"/>
      <c r="O788" s="22"/>
      <c r="P788" s="22" t="s">
        <v>665</v>
      </c>
      <c r="Q788" s="22" t="s">
        <v>665</v>
      </c>
      <c r="R788" s="33">
        <v>24</v>
      </c>
      <c r="S788" s="39" t="s">
        <v>2598</v>
      </c>
      <c r="T788" s="22"/>
      <c r="U788" s="22"/>
      <c r="V788" s="22" t="s">
        <v>665</v>
      </c>
      <c r="W788" s="22" t="s">
        <v>665</v>
      </c>
      <c r="X788" s="33">
        <v>23</v>
      </c>
      <c r="Y788" s="39" t="s">
        <v>719</v>
      </c>
      <c r="Z788" s="22" t="s">
        <v>2573</v>
      </c>
      <c r="AA788" s="6"/>
      <c r="AB788" s="6"/>
      <c r="AC788" s="6"/>
      <c r="AD788" s="6"/>
      <c r="AE788" s="6"/>
      <c r="AF788" s="6"/>
      <c r="AG788" s="6"/>
      <c r="AH788" s="6"/>
      <c r="AI788" s="6"/>
    </row>
    <row r="789" spans="1:35" x14ac:dyDescent="0.3">
      <c r="A789" s="416">
        <v>784</v>
      </c>
      <c r="B789" s="48">
        <v>1528</v>
      </c>
      <c r="C789" s="42" t="s">
        <v>2127</v>
      </c>
      <c r="D789" s="91">
        <v>2014</v>
      </c>
      <c r="E789" s="20">
        <v>5</v>
      </c>
      <c r="F789" s="22" t="s">
        <v>1536</v>
      </c>
      <c r="G789" s="22" t="s">
        <v>627</v>
      </c>
      <c r="H789" s="22" t="s">
        <v>2931</v>
      </c>
      <c r="I789" s="25"/>
      <c r="J789" s="20">
        <v>2</v>
      </c>
      <c r="K789" s="128">
        <v>1</v>
      </c>
      <c r="L789" s="85"/>
      <c r="M789" s="123" t="s">
        <v>2705</v>
      </c>
      <c r="N789" s="22"/>
      <c r="O789" s="22"/>
      <c r="P789" s="22" t="s">
        <v>665</v>
      </c>
      <c r="Q789" s="22" t="s">
        <v>665</v>
      </c>
      <c r="R789" s="33">
        <v>24</v>
      </c>
      <c r="S789" s="39" t="s">
        <v>2598</v>
      </c>
      <c r="T789" s="22"/>
      <c r="U789" s="22"/>
      <c r="V789" s="22" t="s">
        <v>665</v>
      </c>
      <c r="W789" s="22" t="s">
        <v>665</v>
      </c>
      <c r="X789" s="33">
        <v>23</v>
      </c>
      <c r="Y789" s="39" t="s">
        <v>2834</v>
      </c>
      <c r="Z789" s="22" t="s">
        <v>2573</v>
      </c>
      <c r="AA789" s="6"/>
      <c r="AB789" s="6"/>
      <c r="AC789" s="6"/>
      <c r="AD789" s="6"/>
      <c r="AE789" s="6"/>
      <c r="AF789" s="6"/>
      <c r="AG789" s="6"/>
      <c r="AH789" s="6"/>
      <c r="AI789" s="6"/>
    </row>
    <row r="790" spans="1:35" x14ac:dyDescent="0.3">
      <c r="A790" s="416">
        <v>785</v>
      </c>
      <c r="B790" s="48">
        <v>1528</v>
      </c>
      <c r="C790" s="42" t="s">
        <v>2127</v>
      </c>
      <c r="D790" s="91">
        <v>2014</v>
      </c>
      <c r="E790" s="20">
        <v>5</v>
      </c>
      <c r="F790" s="22" t="s">
        <v>1536</v>
      </c>
      <c r="G790" s="22" t="s">
        <v>627</v>
      </c>
      <c r="H790" s="22" t="s">
        <v>3293</v>
      </c>
      <c r="I790" s="25"/>
      <c r="J790" s="20">
        <v>2</v>
      </c>
      <c r="K790" s="128">
        <v>1</v>
      </c>
      <c r="L790" s="85"/>
      <c r="M790" s="123" t="s">
        <v>2705</v>
      </c>
      <c r="N790" s="22"/>
      <c r="O790" s="22"/>
      <c r="P790" s="22" t="s">
        <v>665</v>
      </c>
      <c r="Q790" s="22" t="s">
        <v>665</v>
      </c>
      <c r="R790" s="33">
        <v>24</v>
      </c>
      <c r="S790" s="39" t="s">
        <v>2598</v>
      </c>
      <c r="T790" s="22"/>
      <c r="U790" s="22"/>
      <c r="V790" s="22" t="s">
        <v>665</v>
      </c>
      <c r="W790" s="22" t="s">
        <v>665</v>
      </c>
      <c r="X790" s="33">
        <v>23</v>
      </c>
      <c r="Y790" s="39" t="s">
        <v>2834</v>
      </c>
      <c r="Z790" s="22" t="s">
        <v>2573</v>
      </c>
      <c r="AA790" s="6"/>
      <c r="AB790" s="6"/>
      <c r="AC790" s="6"/>
      <c r="AD790" s="6"/>
      <c r="AE790" s="6"/>
      <c r="AF790" s="6"/>
      <c r="AG790" s="6"/>
      <c r="AH790" s="6"/>
      <c r="AI790" s="6"/>
    </row>
    <row r="791" spans="1:35" x14ac:dyDescent="0.3">
      <c r="A791" s="416">
        <v>786</v>
      </c>
      <c r="B791" s="48">
        <v>1528</v>
      </c>
      <c r="C791" s="42" t="s">
        <v>2127</v>
      </c>
      <c r="D791" s="91">
        <v>2014</v>
      </c>
      <c r="E791" s="20">
        <v>5</v>
      </c>
      <c r="F791" s="22" t="s">
        <v>1536</v>
      </c>
      <c r="G791" s="22" t="s">
        <v>627</v>
      </c>
      <c r="H791" s="22" t="s">
        <v>997</v>
      </c>
      <c r="I791" s="171"/>
      <c r="J791" s="20">
        <v>2</v>
      </c>
      <c r="K791" s="128">
        <v>1</v>
      </c>
      <c r="L791" s="85"/>
      <c r="M791" s="123" t="s">
        <v>2705</v>
      </c>
      <c r="N791" s="22"/>
      <c r="O791" s="22"/>
      <c r="P791" s="22" t="s">
        <v>665</v>
      </c>
      <c r="Q791" s="22" t="s">
        <v>665</v>
      </c>
      <c r="R791" s="33">
        <v>24</v>
      </c>
      <c r="S791" s="39" t="s">
        <v>2598</v>
      </c>
      <c r="T791" s="22"/>
      <c r="U791" s="22"/>
      <c r="V791" s="22" t="s">
        <v>665</v>
      </c>
      <c r="W791" s="22" t="s">
        <v>665</v>
      </c>
      <c r="X791" s="33">
        <v>23</v>
      </c>
      <c r="Y791" s="39" t="s">
        <v>2834</v>
      </c>
      <c r="Z791" s="22" t="s">
        <v>2573</v>
      </c>
      <c r="AA791" s="6"/>
      <c r="AB791" s="6"/>
      <c r="AC791" s="6"/>
      <c r="AD791" s="6"/>
      <c r="AE791" s="6"/>
      <c r="AF791" s="6"/>
      <c r="AG791" s="6"/>
      <c r="AH791" s="6"/>
      <c r="AI791" s="6"/>
    </row>
    <row r="792" spans="1:35" x14ac:dyDescent="0.3">
      <c r="A792" s="416">
        <v>787</v>
      </c>
      <c r="B792" s="48">
        <v>1528</v>
      </c>
      <c r="C792" s="42" t="s">
        <v>2127</v>
      </c>
      <c r="D792" s="91">
        <v>2014</v>
      </c>
      <c r="E792" s="20">
        <v>5</v>
      </c>
      <c r="F792" s="22" t="s">
        <v>1536</v>
      </c>
      <c r="G792" s="22" t="s">
        <v>627</v>
      </c>
      <c r="H792" s="22" t="s">
        <v>3294</v>
      </c>
      <c r="I792" s="171"/>
      <c r="J792" s="20">
        <v>2</v>
      </c>
      <c r="K792" s="128">
        <v>1</v>
      </c>
      <c r="L792" s="85"/>
      <c r="M792" s="123" t="s">
        <v>2705</v>
      </c>
      <c r="N792" s="22"/>
      <c r="O792" s="22"/>
      <c r="P792" s="22" t="s">
        <v>665</v>
      </c>
      <c r="Q792" s="22" t="s">
        <v>665</v>
      </c>
      <c r="R792" s="33">
        <v>24</v>
      </c>
      <c r="S792" s="39" t="s">
        <v>2598</v>
      </c>
      <c r="T792" s="22"/>
      <c r="U792" s="22"/>
      <c r="V792" s="22" t="s">
        <v>665</v>
      </c>
      <c r="W792" s="22" t="s">
        <v>665</v>
      </c>
      <c r="X792" s="33">
        <v>23</v>
      </c>
      <c r="Y792" s="39" t="s">
        <v>2834</v>
      </c>
      <c r="Z792" s="22" t="s">
        <v>2573</v>
      </c>
      <c r="AA792" s="6"/>
      <c r="AB792" s="6"/>
      <c r="AC792" s="6"/>
      <c r="AD792" s="6"/>
      <c r="AE792" s="6"/>
      <c r="AF792" s="6"/>
      <c r="AG792" s="6"/>
      <c r="AH792" s="6"/>
      <c r="AI792" s="6"/>
    </row>
    <row r="793" spans="1:35" x14ac:dyDescent="0.3">
      <c r="A793" s="416">
        <v>788</v>
      </c>
      <c r="B793" s="48">
        <v>1528</v>
      </c>
      <c r="C793" s="42" t="s">
        <v>2127</v>
      </c>
      <c r="D793" s="91">
        <v>2014</v>
      </c>
      <c r="E793" s="20">
        <v>5</v>
      </c>
      <c r="F793" s="22" t="s">
        <v>1536</v>
      </c>
      <c r="G793" s="22" t="s">
        <v>627</v>
      </c>
      <c r="H793" s="22" t="s">
        <v>3087</v>
      </c>
      <c r="I793" s="171"/>
      <c r="J793" s="20">
        <v>2</v>
      </c>
      <c r="K793" s="128">
        <v>1</v>
      </c>
      <c r="L793" s="85"/>
      <c r="M793" s="123" t="s">
        <v>2705</v>
      </c>
      <c r="N793" s="22"/>
      <c r="O793" s="22"/>
      <c r="P793" s="22" t="s">
        <v>665</v>
      </c>
      <c r="Q793" s="22" t="s">
        <v>665</v>
      </c>
      <c r="R793" s="33">
        <v>24</v>
      </c>
      <c r="S793" s="39" t="s">
        <v>2598</v>
      </c>
      <c r="T793" s="22"/>
      <c r="U793" s="22"/>
      <c r="V793" s="22" t="s">
        <v>665</v>
      </c>
      <c r="W793" s="22" t="s">
        <v>665</v>
      </c>
      <c r="X793" s="33">
        <v>23</v>
      </c>
      <c r="Y793" s="39" t="s">
        <v>2834</v>
      </c>
      <c r="Z793" s="22" t="s">
        <v>2573</v>
      </c>
      <c r="AA793" s="6"/>
      <c r="AB793" s="6"/>
      <c r="AC793" s="6"/>
      <c r="AD793" s="6"/>
      <c r="AE793" s="6"/>
      <c r="AF793" s="6"/>
      <c r="AG793" s="6"/>
      <c r="AH793" s="6"/>
      <c r="AI793" s="6"/>
    </row>
    <row r="794" spans="1:35" x14ac:dyDescent="0.3">
      <c r="A794" s="416">
        <v>789</v>
      </c>
      <c r="B794" s="48">
        <v>1528</v>
      </c>
      <c r="C794" s="42" t="s">
        <v>2127</v>
      </c>
      <c r="D794" s="91">
        <v>2014</v>
      </c>
      <c r="E794" s="20">
        <v>5</v>
      </c>
      <c r="F794" s="290" t="s">
        <v>3295</v>
      </c>
      <c r="G794" s="22" t="s">
        <v>718</v>
      </c>
      <c r="H794" s="22" t="s">
        <v>3292</v>
      </c>
      <c r="I794" s="171"/>
      <c r="J794" s="20">
        <v>1</v>
      </c>
      <c r="K794" s="128"/>
      <c r="L794" s="85"/>
      <c r="M794" s="123" t="s">
        <v>2705</v>
      </c>
      <c r="N794" s="22"/>
      <c r="O794" s="22"/>
      <c r="P794" s="22" t="s">
        <v>665</v>
      </c>
      <c r="Q794" s="22" t="s">
        <v>665</v>
      </c>
      <c r="R794" s="33">
        <v>24</v>
      </c>
      <c r="S794" s="39" t="s">
        <v>2598</v>
      </c>
      <c r="T794" s="22"/>
      <c r="U794" s="22"/>
      <c r="V794" s="22" t="s">
        <v>665</v>
      </c>
      <c r="W794" s="22" t="s">
        <v>665</v>
      </c>
      <c r="X794" s="33">
        <v>23</v>
      </c>
      <c r="Y794" s="39" t="s">
        <v>660</v>
      </c>
      <c r="Z794" s="22"/>
      <c r="AA794" s="6"/>
      <c r="AB794" s="6"/>
      <c r="AC794" s="6"/>
      <c r="AD794" s="6"/>
      <c r="AE794" s="6"/>
      <c r="AF794" s="6"/>
      <c r="AG794" s="6"/>
      <c r="AH794" s="6"/>
      <c r="AI794" s="6"/>
    </row>
    <row r="795" spans="1:35" x14ac:dyDescent="0.3">
      <c r="A795" s="416">
        <v>790</v>
      </c>
      <c r="B795" s="48">
        <v>1528</v>
      </c>
      <c r="C795" s="42" t="s">
        <v>2127</v>
      </c>
      <c r="D795" s="91">
        <v>2014</v>
      </c>
      <c r="E795" s="20">
        <v>5</v>
      </c>
      <c r="F795" s="290" t="s">
        <v>3295</v>
      </c>
      <c r="G795" s="22" t="s">
        <v>718</v>
      </c>
      <c r="H795" s="22" t="s">
        <v>3012</v>
      </c>
      <c r="I795" s="171"/>
      <c r="J795" s="20">
        <v>1</v>
      </c>
      <c r="K795" s="128"/>
      <c r="L795" s="85"/>
      <c r="M795" s="123" t="s">
        <v>2705</v>
      </c>
      <c r="N795" s="22"/>
      <c r="O795" s="22"/>
      <c r="P795" s="22" t="s">
        <v>665</v>
      </c>
      <c r="Q795" s="22" t="s">
        <v>665</v>
      </c>
      <c r="R795" s="33">
        <v>24</v>
      </c>
      <c r="S795" s="39" t="s">
        <v>2598</v>
      </c>
      <c r="T795" s="22"/>
      <c r="U795" s="22"/>
      <c r="V795" s="22" t="s">
        <v>665</v>
      </c>
      <c r="W795" s="22" t="s">
        <v>665</v>
      </c>
      <c r="X795" s="33">
        <v>23</v>
      </c>
      <c r="Y795" s="39" t="s">
        <v>660</v>
      </c>
      <c r="Z795" s="22"/>
      <c r="AA795" s="6"/>
      <c r="AB795" s="6"/>
      <c r="AC795" s="6"/>
      <c r="AD795" s="6"/>
      <c r="AE795" s="6"/>
      <c r="AF795" s="6"/>
      <c r="AG795" s="6"/>
      <c r="AH795" s="6"/>
      <c r="AI795" s="6"/>
    </row>
    <row r="796" spans="1:35" x14ac:dyDescent="0.3">
      <c r="A796" s="416">
        <v>791</v>
      </c>
      <c r="B796" s="48">
        <v>1528</v>
      </c>
      <c r="C796" s="42" t="s">
        <v>2127</v>
      </c>
      <c r="D796" s="91">
        <v>2014</v>
      </c>
      <c r="E796" s="20">
        <v>5</v>
      </c>
      <c r="F796" s="290" t="s">
        <v>3295</v>
      </c>
      <c r="G796" s="22" t="s">
        <v>718</v>
      </c>
      <c r="H796" s="22" t="s">
        <v>2958</v>
      </c>
      <c r="I796" s="171"/>
      <c r="J796" s="20">
        <v>1</v>
      </c>
      <c r="K796" s="128"/>
      <c r="L796" s="85"/>
      <c r="M796" s="123" t="s">
        <v>2705</v>
      </c>
      <c r="N796" s="22"/>
      <c r="O796" s="22"/>
      <c r="P796" s="22" t="s">
        <v>665</v>
      </c>
      <c r="Q796" s="22" t="s">
        <v>665</v>
      </c>
      <c r="R796" s="33">
        <v>24</v>
      </c>
      <c r="S796" s="39" t="s">
        <v>2598</v>
      </c>
      <c r="T796" s="22"/>
      <c r="U796" s="22"/>
      <c r="V796" s="22" t="s">
        <v>665</v>
      </c>
      <c r="W796" s="22" t="s">
        <v>665</v>
      </c>
      <c r="X796" s="33">
        <v>23</v>
      </c>
      <c r="Y796" s="39" t="s">
        <v>660</v>
      </c>
      <c r="Z796" s="22"/>
      <c r="AA796" s="6"/>
      <c r="AB796" s="6"/>
      <c r="AC796" s="6"/>
      <c r="AD796" s="6"/>
      <c r="AE796" s="6"/>
      <c r="AF796" s="6"/>
      <c r="AG796" s="6"/>
      <c r="AH796" s="6"/>
      <c r="AI796" s="6"/>
    </row>
    <row r="797" spans="1:35" x14ac:dyDescent="0.3">
      <c r="A797" s="416">
        <v>792</v>
      </c>
      <c r="B797" s="48">
        <v>1528</v>
      </c>
      <c r="C797" s="42" t="s">
        <v>2127</v>
      </c>
      <c r="D797" s="91">
        <v>2014</v>
      </c>
      <c r="E797" s="20">
        <v>5</v>
      </c>
      <c r="F797" s="290" t="s">
        <v>3295</v>
      </c>
      <c r="G797" s="22" t="s">
        <v>718</v>
      </c>
      <c r="H797" s="22" t="s">
        <v>3098</v>
      </c>
      <c r="I797" s="171"/>
      <c r="J797" s="20">
        <v>1</v>
      </c>
      <c r="K797" s="128"/>
      <c r="L797" s="85"/>
      <c r="M797" s="123" t="s">
        <v>2705</v>
      </c>
      <c r="N797" s="22"/>
      <c r="O797" s="22"/>
      <c r="P797" s="22" t="s">
        <v>665</v>
      </c>
      <c r="Q797" s="22" t="s">
        <v>665</v>
      </c>
      <c r="R797" s="33">
        <v>24</v>
      </c>
      <c r="S797" s="39" t="s">
        <v>2598</v>
      </c>
      <c r="T797" s="22"/>
      <c r="U797" s="22"/>
      <c r="V797" s="22" t="s">
        <v>665</v>
      </c>
      <c r="W797" s="22" t="s">
        <v>665</v>
      </c>
      <c r="X797" s="33">
        <v>23</v>
      </c>
      <c r="Y797" s="39" t="s">
        <v>660</v>
      </c>
      <c r="Z797" s="22"/>
      <c r="AA797" s="6"/>
      <c r="AB797" s="6"/>
      <c r="AC797" s="6"/>
      <c r="AD797" s="6"/>
      <c r="AE797" s="6"/>
      <c r="AF797" s="6"/>
      <c r="AG797" s="6"/>
      <c r="AH797" s="6"/>
      <c r="AI797" s="6"/>
    </row>
    <row r="798" spans="1:35" x14ac:dyDescent="0.3">
      <c r="A798" s="416">
        <v>793</v>
      </c>
      <c r="B798" s="48">
        <v>1528</v>
      </c>
      <c r="C798" s="42" t="s">
        <v>2127</v>
      </c>
      <c r="D798" s="91">
        <v>2014</v>
      </c>
      <c r="E798" s="20">
        <v>5</v>
      </c>
      <c r="F798" s="290" t="s">
        <v>3295</v>
      </c>
      <c r="G798" s="22" t="s">
        <v>718</v>
      </c>
      <c r="H798" s="22" t="s">
        <v>2892</v>
      </c>
      <c r="I798" s="171"/>
      <c r="J798" s="20">
        <v>1</v>
      </c>
      <c r="K798" s="128"/>
      <c r="L798" s="85"/>
      <c r="M798" s="123" t="s">
        <v>2705</v>
      </c>
      <c r="N798" s="22"/>
      <c r="O798" s="22"/>
      <c r="P798" s="22" t="s">
        <v>665</v>
      </c>
      <c r="Q798" s="22" t="s">
        <v>665</v>
      </c>
      <c r="R798" s="33">
        <v>24</v>
      </c>
      <c r="S798" s="39" t="s">
        <v>2598</v>
      </c>
      <c r="T798" s="22"/>
      <c r="U798" s="22"/>
      <c r="V798" s="22" t="s">
        <v>665</v>
      </c>
      <c r="W798" s="22" t="s">
        <v>665</v>
      </c>
      <c r="X798" s="33">
        <v>23</v>
      </c>
      <c r="Y798" s="39" t="s">
        <v>719</v>
      </c>
      <c r="Z798" s="22" t="s">
        <v>2573</v>
      </c>
      <c r="AA798" s="6"/>
      <c r="AB798" s="6"/>
      <c r="AC798" s="6"/>
      <c r="AD798" s="6"/>
      <c r="AE798" s="6"/>
      <c r="AF798" s="6"/>
      <c r="AG798" s="6"/>
      <c r="AH798" s="6"/>
      <c r="AI798" s="6"/>
    </row>
    <row r="799" spans="1:35" x14ac:dyDescent="0.3">
      <c r="A799" s="416">
        <v>794</v>
      </c>
      <c r="B799" s="48">
        <v>1528</v>
      </c>
      <c r="C799" s="42" t="s">
        <v>2127</v>
      </c>
      <c r="D799" s="91">
        <v>2014</v>
      </c>
      <c r="E799" s="20">
        <v>5</v>
      </c>
      <c r="F799" s="22" t="s">
        <v>1536</v>
      </c>
      <c r="G799" s="22" t="s">
        <v>627</v>
      </c>
      <c r="H799" s="22" t="s">
        <v>822</v>
      </c>
      <c r="I799" s="171"/>
      <c r="J799" s="20">
        <v>2</v>
      </c>
      <c r="K799" s="128">
        <v>1</v>
      </c>
      <c r="L799" s="85"/>
      <c r="M799" s="123" t="s">
        <v>2705</v>
      </c>
      <c r="N799" s="22"/>
      <c r="O799" s="22"/>
      <c r="P799" s="22" t="s">
        <v>665</v>
      </c>
      <c r="Q799" s="22" t="s">
        <v>665</v>
      </c>
      <c r="R799" s="33">
        <v>24</v>
      </c>
      <c r="S799" s="39" t="s">
        <v>2598</v>
      </c>
      <c r="T799" s="22"/>
      <c r="U799" s="22"/>
      <c r="V799" s="22" t="s">
        <v>665</v>
      </c>
      <c r="W799" s="22" t="s">
        <v>665</v>
      </c>
      <c r="X799" s="33">
        <v>23</v>
      </c>
      <c r="Y799" s="39" t="s">
        <v>2834</v>
      </c>
      <c r="Z799" s="22" t="s">
        <v>2573</v>
      </c>
      <c r="AA799" s="6"/>
      <c r="AB799" s="6"/>
      <c r="AC799" s="6"/>
      <c r="AD799" s="6"/>
      <c r="AE799" s="6"/>
      <c r="AF799" s="6"/>
      <c r="AG799" s="6"/>
      <c r="AH799" s="6"/>
      <c r="AI799" s="6"/>
    </row>
    <row r="800" spans="1:35" x14ac:dyDescent="0.3">
      <c r="A800" s="416">
        <v>795</v>
      </c>
      <c r="B800" s="48">
        <v>1528</v>
      </c>
      <c r="C800" s="42" t="s">
        <v>2127</v>
      </c>
      <c r="D800" s="91">
        <v>2014</v>
      </c>
      <c r="E800" s="20">
        <v>5</v>
      </c>
      <c r="F800" s="290" t="s">
        <v>3295</v>
      </c>
      <c r="G800" s="22" t="s">
        <v>718</v>
      </c>
      <c r="H800" s="22" t="s">
        <v>3099</v>
      </c>
      <c r="I800" s="171"/>
      <c r="J800" s="20">
        <v>1</v>
      </c>
      <c r="K800" s="128"/>
      <c r="L800" s="85"/>
      <c r="M800" s="123" t="s">
        <v>2705</v>
      </c>
      <c r="N800" s="22"/>
      <c r="O800" s="22"/>
      <c r="P800" s="22" t="s">
        <v>665</v>
      </c>
      <c r="Q800" s="22" t="s">
        <v>665</v>
      </c>
      <c r="R800" s="33">
        <v>24</v>
      </c>
      <c r="S800" s="39" t="s">
        <v>2598</v>
      </c>
      <c r="T800" s="22"/>
      <c r="U800" s="22"/>
      <c r="V800" s="22" t="s">
        <v>665</v>
      </c>
      <c r="W800" s="22" t="s">
        <v>665</v>
      </c>
      <c r="X800" s="33">
        <v>23</v>
      </c>
      <c r="Y800" s="39" t="s">
        <v>719</v>
      </c>
      <c r="Z800" s="22" t="s">
        <v>2573</v>
      </c>
      <c r="AA800" s="6"/>
      <c r="AB800" s="6"/>
      <c r="AC800" s="6"/>
      <c r="AD800" s="6"/>
      <c r="AE800" s="6"/>
      <c r="AF800" s="6"/>
      <c r="AG800" s="6"/>
      <c r="AH800" s="6"/>
      <c r="AI800" s="6"/>
    </row>
    <row r="801" spans="1:35" x14ac:dyDescent="0.3">
      <c r="A801" s="416">
        <v>796</v>
      </c>
      <c r="B801" s="48">
        <v>1528</v>
      </c>
      <c r="C801" s="42" t="s">
        <v>2127</v>
      </c>
      <c r="D801" s="91">
        <v>2014</v>
      </c>
      <c r="E801" s="20">
        <v>5</v>
      </c>
      <c r="F801" s="290" t="s">
        <v>3295</v>
      </c>
      <c r="G801" s="22" t="s">
        <v>718</v>
      </c>
      <c r="H801" s="22" t="s">
        <v>2931</v>
      </c>
      <c r="I801" s="171"/>
      <c r="J801" s="85">
        <v>1</v>
      </c>
      <c r="K801" s="85"/>
      <c r="L801" s="85"/>
      <c r="M801" s="123" t="s">
        <v>2705</v>
      </c>
      <c r="N801" s="22"/>
      <c r="O801" s="22"/>
      <c r="P801" s="22" t="s">
        <v>665</v>
      </c>
      <c r="Q801" s="22" t="s">
        <v>665</v>
      </c>
      <c r="R801" s="33">
        <v>24</v>
      </c>
      <c r="S801" s="39" t="s">
        <v>2598</v>
      </c>
      <c r="T801" s="22"/>
      <c r="U801" s="22"/>
      <c r="V801" s="22" t="s">
        <v>665</v>
      </c>
      <c r="W801" s="22" t="s">
        <v>665</v>
      </c>
      <c r="X801" s="33">
        <v>23</v>
      </c>
      <c r="Y801" s="39" t="s">
        <v>2834</v>
      </c>
      <c r="Z801" s="22" t="s">
        <v>2573</v>
      </c>
      <c r="AA801" s="6"/>
      <c r="AB801" s="6"/>
      <c r="AC801" s="6"/>
      <c r="AD801" s="6"/>
      <c r="AE801" s="6"/>
      <c r="AF801" s="6"/>
      <c r="AG801" s="6"/>
      <c r="AH801" s="6"/>
      <c r="AI801" s="6"/>
    </row>
    <row r="802" spans="1:35" x14ac:dyDescent="0.3">
      <c r="A802" s="416">
        <v>797</v>
      </c>
      <c r="B802" s="48">
        <v>1528</v>
      </c>
      <c r="C802" s="42" t="s">
        <v>2127</v>
      </c>
      <c r="D802" s="91">
        <v>2014</v>
      </c>
      <c r="E802" s="20">
        <v>5</v>
      </c>
      <c r="F802" s="290" t="s">
        <v>3295</v>
      </c>
      <c r="G802" s="22" t="s">
        <v>718</v>
      </c>
      <c r="H802" s="22" t="s">
        <v>3293</v>
      </c>
      <c r="I802" s="171"/>
      <c r="J802" s="85">
        <v>1</v>
      </c>
      <c r="K802" s="85"/>
      <c r="L802" s="85"/>
      <c r="M802" s="123" t="s">
        <v>2705</v>
      </c>
      <c r="N802" s="22"/>
      <c r="O802" s="22"/>
      <c r="P802" s="22" t="s">
        <v>665</v>
      </c>
      <c r="Q802" s="22" t="s">
        <v>665</v>
      </c>
      <c r="R802" s="33">
        <v>24</v>
      </c>
      <c r="S802" s="39" t="s">
        <v>2598</v>
      </c>
      <c r="T802" s="22"/>
      <c r="U802" s="22"/>
      <c r="V802" s="22" t="s">
        <v>665</v>
      </c>
      <c r="W802" s="22" t="s">
        <v>665</v>
      </c>
      <c r="X802" s="33">
        <v>23</v>
      </c>
      <c r="Y802" s="39" t="s">
        <v>2834</v>
      </c>
      <c r="Z802" s="22" t="s">
        <v>2573</v>
      </c>
      <c r="AA802" s="6"/>
      <c r="AB802" s="6"/>
      <c r="AC802" s="6"/>
      <c r="AD802" s="6"/>
      <c r="AE802" s="6"/>
      <c r="AF802" s="6"/>
      <c r="AG802" s="6"/>
      <c r="AH802" s="6"/>
      <c r="AI802" s="6"/>
    </row>
    <row r="803" spans="1:35" x14ac:dyDescent="0.3">
      <c r="A803" s="416">
        <v>798</v>
      </c>
      <c r="B803" s="48">
        <v>1528</v>
      </c>
      <c r="C803" s="42" t="s">
        <v>2127</v>
      </c>
      <c r="D803" s="91">
        <v>2014</v>
      </c>
      <c r="E803" s="20">
        <v>5</v>
      </c>
      <c r="F803" s="290" t="s">
        <v>3295</v>
      </c>
      <c r="G803" s="22" t="s">
        <v>718</v>
      </c>
      <c r="H803" s="22" t="s">
        <v>997</v>
      </c>
      <c r="I803" s="171"/>
      <c r="J803" s="20">
        <v>1</v>
      </c>
      <c r="K803" s="128"/>
      <c r="L803" s="85"/>
      <c r="M803" s="123" t="s">
        <v>2705</v>
      </c>
      <c r="N803" s="22"/>
      <c r="O803" s="22"/>
      <c r="P803" s="22" t="s">
        <v>665</v>
      </c>
      <c r="Q803" s="22" t="s">
        <v>665</v>
      </c>
      <c r="R803" s="33">
        <v>24</v>
      </c>
      <c r="S803" s="39" t="s">
        <v>2598</v>
      </c>
      <c r="T803" s="22"/>
      <c r="U803" s="22"/>
      <c r="V803" s="22" t="s">
        <v>665</v>
      </c>
      <c r="W803" s="22" t="s">
        <v>665</v>
      </c>
      <c r="X803" s="33">
        <v>23</v>
      </c>
      <c r="Y803" s="39" t="s">
        <v>2834</v>
      </c>
      <c r="Z803" s="22" t="s">
        <v>2573</v>
      </c>
      <c r="AA803" s="6"/>
      <c r="AB803" s="6"/>
      <c r="AC803" s="6"/>
      <c r="AD803" s="6"/>
      <c r="AE803" s="6"/>
      <c r="AF803" s="6"/>
      <c r="AG803" s="6"/>
      <c r="AH803" s="6"/>
      <c r="AI803" s="6"/>
    </row>
    <row r="804" spans="1:35" ht="17.25" thickBot="1" x14ac:dyDescent="0.35">
      <c r="A804" s="416">
        <v>799</v>
      </c>
      <c r="B804" s="64">
        <v>1528</v>
      </c>
      <c r="C804" s="161" t="s">
        <v>2127</v>
      </c>
      <c r="D804" s="94">
        <v>2014</v>
      </c>
      <c r="E804" s="62">
        <v>5</v>
      </c>
      <c r="F804" s="453" t="s">
        <v>3295</v>
      </c>
      <c r="G804" s="65" t="s">
        <v>718</v>
      </c>
      <c r="H804" s="65" t="s">
        <v>3294</v>
      </c>
      <c r="I804" s="536"/>
      <c r="J804" s="87">
        <v>1</v>
      </c>
      <c r="K804" s="87"/>
      <c r="L804" s="87"/>
      <c r="M804" s="159" t="s">
        <v>2705</v>
      </c>
      <c r="N804" s="65"/>
      <c r="O804" s="65"/>
      <c r="P804" s="65" t="s">
        <v>665</v>
      </c>
      <c r="Q804" s="65" t="s">
        <v>665</v>
      </c>
      <c r="R804" s="67">
        <v>24</v>
      </c>
      <c r="S804" s="49" t="s">
        <v>2598</v>
      </c>
      <c r="T804" s="65"/>
      <c r="U804" s="65"/>
      <c r="V804" s="65" t="s">
        <v>665</v>
      </c>
      <c r="W804" s="65" t="s">
        <v>665</v>
      </c>
      <c r="X804" s="67">
        <v>23</v>
      </c>
      <c r="Y804" s="49" t="s">
        <v>719</v>
      </c>
      <c r="Z804" s="65" t="s">
        <v>2573</v>
      </c>
      <c r="AA804" s="187"/>
      <c r="AB804" s="564"/>
      <c r="AC804" s="203"/>
      <c r="AD804" s="187"/>
      <c r="AE804" s="6"/>
      <c r="AF804" s="6"/>
      <c r="AG804" s="6"/>
      <c r="AH804" s="6"/>
      <c r="AI804" s="6"/>
    </row>
    <row r="805" spans="1:35" x14ac:dyDescent="0.3">
      <c r="A805" s="416">
        <v>800</v>
      </c>
      <c r="B805" s="48">
        <v>1528</v>
      </c>
      <c r="C805" s="42" t="s">
        <v>2127</v>
      </c>
      <c r="D805" s="91">
        <v>2014</v>
      </c>
      <c r="E805" s="20">
        <v>5</v>
      </c>
      <c r="F805" s="290" t="s">
        <v>3295</v>
      </c>
      <c r="G805" s="22" t="s">
        <v>718</v>
      </c>
      <c r="H805" s="22" t="s">
        <v>3087</v>
      </c>
      <c r="I805" s="171"/>
      <c r="J805" s="20">
        <v>1</v>
      </c>
      <c r="K805" s="128"/>
      <c r="L805" s="85"/>
      <c r="M805" s="123" t="s">
        <v>2705</v>
      </c>
      <c r="N805" s="22"/>
      <c r="O805" s="22"/>
      <c r="P805" s="22" t="s">
        <v>665</v>
      </c>
      <c r="Q805" s="22" t="s">
        <v>665</v>
      </c>
      <c r="R805" s="33">
        <v>24</v>
      </c>
      <c r="S805" s="39" t="s">
        <v>2598</v>
      </c>
      <c r="T805" s="22"/>
      <c r="U805" s="22"/>
      <c r="V805" s="22" t="s">
        <v>665</v>
      </c>
      <c r="W805" s="22" t="s">
        <v>665</v>
      </c>
      <c r="X805" s="33">
        <v>23</v>
      </c>
      <c r="Y805" s="39" t="s">
        <v>719</v>
      </c>
      <c r="Z805" s="22" t="s">
        <v>2573</v>
      </c>
      <c r="AA805" s="6"/>
      <c r="AB805" s="6"/>
      <c r="AC805" s="6"/>
      <c r="AD805" s="6"/>
      <c r="AE805" s="6"/>
      <c r="AF805" s="6"/>
      <c r="AG805" s="6"/>
      <c r="AH805" s="6"/>
      <c r="AI805" s="6"/>
    </row>
    <row r="806" spans="1:35" x14ac:dyDescent="0.3">
      <c r="A806" s="416">
        <v>801</v>
      </c>
      <c r="B806" s="48">
        <v>1528</v>
      </c>
      <c r="C806" s="42" t="s">
        <v>2127</v>
      </c>
      <c r="D806" s="91">
        <v>2014</v>
      </c>
      <c r="E806" s="20">
        <v>5</v>
      </c>
      <c r="F806" s="290" t="s">
        <v>3295</v>
      </c>
      <c r="G806" s="22" t="s">
        <v>718</v>
      </c>
      <c r="H806" s="22" t="s">
        <v>3088</v>
      </c>
      <c r="I806" s="171"/>
      <c r="J806" s="20">
        <v>1</v>
      </c>
      <c r="K806" s="128"/>
      <c r="L806" s="85"/>
      <c r="M806" s="123" t="s">
        <v>2705</v>
      </c>
      <c r="N806" s="22"/>
      <c r="O806" s="22"/>
      <c r="P806" s="22" t="s">
        <v>665</v>
      </c>
      <c r="Q806" s="22" t="s">
        <v>665</v>
      </c>
      <c r="R806" s="33">
        <v>24</v>
      </c>
      <c r="S806" s="39" t="s">
        <v>2598</v>
      </c>
      <c r="T806" s="22"/>
      <c r="U806" s="22"/>
      <c r="V806" s="22" t="s">
        <v>665</v>
      </c>
      <c r="W806" s="22" t="s">
        <v>665</v>
      </c>
      <c r="X806" s="33">
        <v>23</v>
      </c>
      <c r="Y806" s="39" t="s">
        <v>719</v>
      </c>
      <c r="Z806" s="22" t="s">
        <v>2573</v>
      </c>
      <c r="AA806" s="6"/>
      <c r="AB806" s="6"/>
      <c r="AC806" s="6"/>
      <c r="AD806" s="6"/>
      <c r="AE806" s="6"/>
      <c r="AF806" s="6"/>
      <c r="AG806" s="6"/>
      <c r="AH806" s="6"/>
      <c r="AI806" s="6"/>
    </row>
    <row r="807" spans="1:35" x14ac:dyDescent="0.3">
      <c r="A807" s="416">
        <v>802</v>
      </c>
      <c r="B807" s="48">
        <v>1528</v>
      </c>
      <c r="C807" s="42" t="s">
        <v>2127</v>
      </c>
      <c r="D807" s="91">
        <v>2014</v>
      </c>
      <c r="E807" s="20">
        <v>5</v>
      </c>
      <c r="F807" s="22" t="s">
        <v>3296</v>
      </c>
      <c r="G807" s="22" t="s">
        <v>718</v>
      </c>
      <c r="H807" s="22" t="s">
        <v>3292</v>
      </c>
      <c r="I807" s="171"/>
      <c r="J807" s="20">
        <v>1</v>
      </c>
      <c r="K807" s="128"/>
      <c r="L807" s="85"/>
      <c r="M807" s="123" t="s">
        <v>2705</v>
      </c>
      <c r="N807" s="22"/>
      <c r="O807" s="22"/>
      <c r="P807" s="22" t="s">
        <v>665</v>
      </c>
      <c r="Q807" s="22" t="s">
        <v>665</v>
      </c>
      <c r="R807" s="33">
        <v>24</v>
      </c>
      <c r="S807" s="39" t="s">
        <v>2598</v>
      </c>
      <c r="T807" s="22"/>
      <c r="U807" s="22"/>
      <c r="V807" s="22" t="s">
        <v>665</v>
      </c>
      <c r="W807" s="22" t="s">
        <v>665</v>
      </c>
      <c r="X807" s="33">
        <v>23</v>
      </c>
      <c r="Y807" s="39" t="s">
        <v>660</v>
      </c>
      <c r="Z807" s="22"/>
      <c r="AA807" s="6"/>
      <c r="AB807" s="6"/>
      <c r="AC807" s="6"/>
      <c r="AD807" s="6"/>
      <c r="AE807" s="6"/>
      <c r="AF807" s="6"/>
      <c r="AG807" s="6"/>
      <c r="AH807" s="6"/>
      <c r="AI807" s="6"/>
    </row>
    <row r="808" spans="1:35" x14ac:dyDescent="0.3">
      <c r="A808" s="416">
        <v>803</v>
      </c>
      <c r="B808" s="55">
        <v>1528</v>
      </c>
      <c r="C808" s="164" t="s">
        <v>2127</v>
      </c>
      <c r="D808" s="165">
        <v>2014</v>
      </c>
      <c r="E808" s="43">
        <v>5</v>
      </c>
      <c r="F808" s="44" t="s">
        <v>3296</v>
      </c>
      <c r="G808" s="44" t="s">
        <v>718</v>
      </c>
      <c r="H808" s="44" t="s">
        <v>3012</v>
      </c>
      <c r="I808" s="210"/>
      <c r="J808" s="43">
        <v>1</v>
      </c>
      <c r="K808" s="81"/>
      <c r="L808" s="469"/>
      <c r="M808" s="339" t="s">
        <v>2705</v>
      </c>
      <c r="N808" s="44"/>
      <c r="O808" s="44"/>
      <c r="P808" s="44" t="s">
        <v>665</v>
      </c>
      <c r="Q808" s="44" t="s">
        <v>665</v>
      </c>
      <c r="R808" s="70">
        <v>24</v>
      </c>
      <c r="S808" s="46" t="s">
        <v>2598</v>
      </c>
      <c r="T808" s="44"/>
      <c r="U808" s="44"/>
      <c r="V808" s="44" t="s">
        <v>665</v>
      </c>
      <c r="W808" s="44" t="s">
        <v>665</v>
      </c>
      <c r="X808" s="70">
        <v>23</v>
      </c>
      <c r="Y808" s="46" t="s">
        <v>660</v>
      </c>
      <c r="Z808" s="44"/>
      <c r="AA808" s="6"/>
      <c r="AB808" s="6"/>
      <c r="AC808" s="6"/>
      <c r="AD808" s="6"/>
      <c r="AE808" s="6"/>
      <c r="AF808" s="6"/>
      <c r="AG808" s="6"/>
      <c r="AH808" s="6"/>
      <c r="AI808" s="6"/>
    </row>
    <row r="809" spans="1:35" x14ac:dyDescent="0.3">
      <c r="A809" s="416">
        <v>804</v>
      </c>
      <c r="B809" s="417">
        <v>1528</v>
      </c>
      <c r="C809" s="134" t="s">
        <v>2127</v>
      </c>
      <c r="D809" s="84">
        <v>2014</v>
      </c>
      <c r="E809" s="41">
        <v>5</v>
      </c>
      <c r="F809" s="21" t="s">
        <v>3296</v>
      </c>
      <c r="G809" s="21" t="s">
        <v>718</v>
      </c>
      <c r="H809" s="21" t="s">
        <v>2958</v>
      </c>
      <c r="I809" s="198"/>
      <c r="J809" s="41">
        <v>1</v>
      </c>
      <c r="K809" s="41"/>
      <c r="L809" s="54"/>
      <c r="M809" s="57" t="s">
        <v>2705</v>
      </c>
      <c r="N809" s="21"/>
      <c r="O809" s="21"/>
      <c r="P809" s="21" t="s">
        <v>665</v>
      </c>
      <c r="Q809" s="21" t="s">
        <v>665</v>
      </c>
      <c r="R809" s="24">
        <v>24</v>
      </c>
      <c r="S809" s="26" t="s">
        <v>2598</v>
      </c>
      <c r="T809" s="21"/>
      <c r="U809" s="21"/>
      <c r="V809" s="21" t="s">
        <v>665</v>
      </c>
      <c r="W809" s="21" t="s">
        <v>665</v>
      </c>
      <c r="X809" s="21">
        <v>23</v>
      </c>
      <c r="Y809" s="21" t="s">
        <v>660</v>
      </c>
      <c r="Z809" s="21"/>
      <c r="AA809" s="6"/>
      <c r="AB809" s="6"/>
      <c r="AC809" s="6"/>
      <c r="AD809" s="6"/>
      <c r="AE809" s="6"/>
      <c r="AF809" s="6"/>
      <c r="AG809" s="6"/>
      <c r="AH809" s="6"/>
      <c r="AI809" s="6"/>
    </row>
    <row r="810" spans="1:35" x14ac:dyDescent="0.3">
      <c r="A810" s="416">
        <v>805</v>
      </c>
      <c r="B810" s="417">
        <v>1528</v>
      </c>
      <c r="C810" s="134" t="s">
        <v>2127</v>
      </c>
      <c r="D810" s="84">
        <v>2014</v>
      </c>
      <c r="E810" s="41">
        <v>5</v>
      </c>
      <c r="F810" s="21" t="s">
        <v>3296</v>
      </c>
      <c r="G810" s="21" t="s">
        <v>718</v>
      </c>
      <c r="H810" s="21" t="s">
        <v>3098</v>
      </c>
      <c r="I810" s="198"/>
      <c r="J810" s="41">
        <v>1</v>
      </c>
      <c r="K810" s="41"/>
      <c r="L810" s="54"/>
      <c r="M810" s="57" t="s">
        <v>2705</v>
      </c>
      <c r="N810" s="21"/>
      <c r="O810" s="21"/>
      <c r="P810" s="21" t="s">
        <v>665</v>
      </c>
      <c r="Q810" s="21" t="s">
        <v>665</v>
      </c>
      <c r="R810" s="24">
        <v>24</v>
      </c>
      <c r="S810" s="26" t="s">
        <v>2598</v>
      </c>
      <c r="T810" s="21"/>
      <c r="U810" s="21"/>
      <c r="V810" s="21" t="s">
        <v>665</v>
      </c>
      <c r="W810" s="21" t="s">
        <v>665</v>
      </c>
      <c r="X810" s="21">
        <v>23</v>
      </c>
      <c r="Y810" s="21" t="s">
        <v>660</v>
      </c>
      <c r="Z810" s="21"/>
      <c r="AA810" s="6"/>
      <c r="AB810" s="6"/>
      <c r="AC810" s="6"/>
      <c r="AD810" s="6"/>
      <c r="AE810" s="6"/>
      <c r="AF810" s="6"/>
      <c r="AG810" s="6"/>
      <c r="AH810" s="6"/>
      <c r="AI810" s="6"/>
    </row>
    <row r="811" spans="1:35" x14ac:dyDescent="0.3">
      <c r="A811" s="416">
        <v>806</v>
      </c>
      <c r="B811" s="417">
        <v>1528</v>
      </c>
      <c r="C811" s="134" t="s">
        <v>2127</v>
      </c>
      <c r="D811" s="84">
        <v>2014</v>
      </c>
      <c r="E811" s="41">
        <v>5</v>
      </c>
      <c r="F811" s="21" t="s">
        <v>3296</v>
      </c>
      <c r="G811" s="21" t="s">
        <v>718</v>
      </c>
      <c r="H811" s="21" t="s">
        <v>2892</v>
      </c>
      <c r="I811" s="198"/>
      <c r="J811" s="41">
        <v>1</v>
      </c>
      <c r="K811" s="41"/>
      <c r="L811" s="54"/>
      <c r="M811" s="57" t="s">
        <v>2705</v>
      </c>
      <c r="N811" s="21"/>
      <c r="O811" s="21"/>
      <c r="P811" s="21" t="s">
        <v>665</v>
      </c>
      <c r="Q811" s="21" t="s">
        <v>665</v>
      </c>
      <c r="R811" s="24">
        <v>24</v>
      </c>
      <c r="S811" s="26" t="s">
        <v>2598</v>
      </c>
      <c r="T811" s="21"/>
      <c r="U811" s="21"/>
      <c r="V811" s="21" t="s">
        <v>665</v>
      </c>
      <c r="W811" s="21" t="s">
        <v>665</v>
      </c>
      <c r="X811" s="21">
        <v>23</v>
      </c>
      <c r="Y811" s="21" t="s">
        <v>660</v>
      </c>
      <c r="Z811" s="21"/>
      <c r="AA811" s="6"/>
      <c r="AB811" s="6"/>
      <c r="AC811" s="6"/>
      <c r="AD811" s="6"/>
      <c r="AE811" s="6"/>
      <c r="AF811" s="6"/>
      <c r="AG811" s="6"/>
      <c r="AH811" s="6"/>
      <c r="AI811" s="6"/>
    </row>
    <row r="812" spans="1:35" x14ac:dyDescent="0.3">
      <c r="A812" s="416">
        <v>807</v>
      </c>
      <c r="B812" s="417">
        <v>1528</v>
      </c>
      <c r="C812" s="134" t="s">
        <v>2127</v>
      </c>
      <c r="D812" s="84">
        <v>2014</v>
      </c>
      <c r="E812" s="41">
        <v>5</v>
      </c>
      <c r="F812" s="21" t="s">
        <v>3296</v>
      </c>
      <c r="G812" s="21" t="s">
        <v>718</v>
      </c>
      <c r="H812" s="21" t="s">
        <v>3099</v>
      </c>
      <c r="I812" s="198"/>
      <c r="J812" s="41">
        <v>1</v>
      </c>
      <c r="K812" s="41"/>
      <c r="L812" s="54"/>
      <c r="M812" s="57" t="s">
        <v>2705</v>
      </c>
      <c r="N812" s="21"/>
      <c r="O812" s="21"/>
      <c r="P812" s="21" t="s">
        <v>665</v>
      </c>
      <c r="Q812" s="21" t="s">
        <v>665</v>
      </c>
      <c r="R812" s="24">
        <v>24</v>
      </c>
      <c r="S812" s="26" t="s">
        <v>2598</v>
      </c>
      <c r="T812" s="21"/>
      <c r="U812" s="21"/>
      <c r="V812" s="21" t="s">
        <v>665</v>
      </c>
      <c r="W812" s="21" t="s">
        <v>665</v>
      </c>
      <c r="X812" s="21">
        <v>23</v>
      </c>
      <c r="Y812" s="21" t="s">
        <v>780</v>
      </c>
      <c r="Z812" s="21" t="s">
        <v>2573</v>
      </c>
      <c r="AA812" s="6"/>
      <c r="AB812" s="6"/>
      <c r="AC812" s="6"/>
      <c r="AD812" s="6"/>
      <c r="AE812" s="6"/>
      <c r="AF812" s="6"/>
      <c r="AG812" s="6"/>
      <c r="AH812" s="6"/>
      <c r="AI812" s="6"/>
    </row>
    <row r="813" spans="1:35" x14ac:dyDescent="0.3">
      <c r="A813" s="416">
        <v>808</v>
      </c>
      <c r="B813" s="417">
        <v>1528</v>
      </c>
      <c r="C813" s="134" t="s">
        <v>2127</v>
      </c>
      <c r="D813" s="84">
        <v>2014</v>
      </c>
      <c r="E813" s="41">
        <v>5</v>
      </c>
      <c r="F813" s="21" t="s">
        <v>3296</v>
      </c>
      <c r="G813" s="21" t="s">
        <v>718</v>
      </c>
      <c r="H813" s="21" t="s">
        <v>2931</v>
      </c>
      <c r="I813" s="198"/>
      <c r="J813" s="41">
        <v>1</v>
      </c>
      <c r="K813" s="41"/>
      <c r="L813" s="54"/>
      <c r="M813" s="57" t="s">
        <v>2705</v>
      </c>
      <c r="N813" s="21"/>
      <c r="O813" s="21"/>
      <c r="P813" s="21" t="s">
        <v>665</v>
      </c>
      <c r="Q813" s="21" t="s">
        <v>665</v>
      </c>
      <c r="R813" s="24">
        <v>24</v>
      </c>
      <c r="S813" s="26" t="s">
        <v>2598</v>
      </c>
      <c r="T813" s="21"/>
      <c r="U813" s="21"/>
      <c r="V813" s="21" t="s">
        <v>665</v>
      </c>
      <c r="W813" s="21" t="s">
        <v>665</v>
      </c>
      <c r="X813" s="21">
        <v>23</v>
      </c>
      <c r="Y813" s="21" t="s">
        <v>780</v>
      </c>
      <c r="Z813" s="21" t="s">
        <v>2573</v>
      </c>
      <c r="AA813" s="6"/>
      <c r="AB813" s="6"/>
      <c r="AC813" s="6"/>
      <c r="AD813" s="6"/>
      <c r="AE813" s="6"/>
      <c r="AF813" s="6"/>
      <c r="AG813" s="6"/>
      <c r="AH813" s="6"/>
      <c r="AI813" s="6"/>
    </row>
    <row r="814" spans="1:35" x14ac:dyDescent="0.3">
      <c r="A814" s="416">
        <v>809</v>
      </c>
      <c r="B814" s="417">
        <v>1528</v>
      </c>
      <c r="C814" s="134" t="s">
        <v>2127</v>
      </c>
      <c r="D814" s="84">
        <v>2014</v>
      </c>
      <c r="E814" s="41">
        <v>5</v>
      </c>
      <c r="F814" s="21" t="s">
        <v>3296</v>
      </c>
      <c r="G814" s="21" t="s">
        <v>718</v>
      </c>
      <c r="H814" s="21" t="s">
        <v>3293</v>
      </c>
      <c r="I814" s="198"/>
      <c r="J814" s="41">
        <v>1</v>
      </c>
      <c r="K814" s="41"/>
      <c r="L814" s="54"/>
      <c r="M814" s="57" t="s">
        <v>2705</v>
      </c>
      <c r="N814" s="21"/>
      <c r="O814" s="21"/>
      <c r="P814" s="21" t="s">
        <v>665</v>
      </c>
      <c r="Q814" s="21" t="s">
        <v>665</v>
      </c>
      <c r="R814" s="24">
        <v>24</v>
      </c>
      <c r="S814" s="26" t="s">
        <v>2598</v>
      </c>
      <c r="T814" s="21"/>
      <c r="U814" s="21"/>
      <c r="V814" s="21" t="s">
        <v>665</v>
      </c>
      <c r="W814" s="21" t="s">
        <v>665</v>
      </c>
      <c r="X814" s="21">
        <v>23</v>
      </c>
      <c r="Y814" s="21" t="s">
        <v>719</v>
      </c>
      <c r="Z814" s="21" t="s">
        <v>2573</v>
      </c>
      <c r="AA814" s="6"/>
      <c r="AB814" s="6"/>
      <c r="AC814" s="6"/>
      <c r="AD814" s="6"/>
      <c r="AE814" s="6"/>
      <c r="AF814" s="6"/>
      <c r="AG814" s="6"/>
      <c r="AH814" s="6"/>
      <c r="AI814" s="6"/>
    </row>
    <row r="815" spans="1:35" x14ac:dyDescent="0.3">
      <c r="A815" s="416">
        <v>810</v>
      </c>
      <c r="B815" s="417">
        <v>1528</v>
      </c>
      <c r="C815" s="134" t="s">
        <v>2127</v>
      </c>
      <c r="D815" s="84">
        <v>2014</v>
      </c>
      <c r="E815" s="41">
        <v>5</v>
      </c>
      <c r="F815" s="21" t="s">
        <v>3296</v>
      </c>
      <c r="G815" s="21" t="s">
        <v>718</v>
      </c>
      <c r="H815" s="21" t="s">
        <v>997</v>
      </c>
      <c r="I815" s="198"/>
      <c r="J815" s="41">
        <v>1</v>
      </c>
      <c r="K815" s="41"/>
      <c r="L815" s="54"/>
      <c r="M815" s="57" t="s">
        <v>2705</v>
      </c>
      <c r="N815" s="21"/>
      <c r="O815" s="21"/>
      <c r="P815" s="21" t="s">
        <v>665</v>
      </c>
      <c r="Q815" s="21" t="s">
        <v>665</v>
      </c>
      <c r="R815" s="24">
        <v>24</v>
      </c>
      <c r="S815" s="26" t="s">
        <v>2598</v>
      </c>
      <c r="T815" s="21"/>
      <c r="U815" s="21"/>
      <c r="V815" s="21" t="s">
        <v>665</v>
      </c>
      <c r="W815" s="21" t="s">
        <v>665</v>
      </c>
      <c r="X815" s="21">
        <v>23</v>
      </c>
      <c r="Y815" s="21" t="s">
        <v>719</v>
      </c>
      <c r="Z815" s="21" t="s">
        <v>2573</v>
      </c>
      <c r="AA815" s="6"/>
      <c r="AB815" s="6"/>
      <c r="AC815" s="6"/>
      <c r="AD815" s="6"/>
      <c r="AE815" s="6"/>
      <c r="AF815" s="6"/>
      <c r="AG815" s="6"/>
      <c r="AH815" s="6"/>
      <c r="AI815" s="6"/>
    </row>
    <row r="816" spans="1:35" x14ac:dyDescent="0.3">
      <c r="A816" s="416">
        <v>811</v>
      </c>
      <c r="B816" s="417">
        <v>1528</v>
      </c>
      <c r="C816" s="134" t="s">
        <v>2127</v>
      </c>
      <c r="D816" s="84">
        <v>2014</v>
      </c>
      <c r="E816" s="41">
        <v>5</v>
      </c>
      <c r="F816" s="21" t="s">
        <v>3296</v>
      </c>
      <c r="G816" s="21" t="s">
        <v>718</v>
      </c>
      <c r="H816" s="21" t="s">
        <v>3294</v>
      </c>
      <c r="I816" s="198"/>
      <c r="J816" s="41">
        <v>1</v>
      </c>
      <c r="K816" s="41"/>
      <c r="L816" s="54"/>
      <c r="M816" s="57" t="s">
        <v>2705</v>
      </c>
      <c r="N816" s="21"/>
      <c r="O816" s="21"/>
      <c r="P816" s="21" t="s">
        <v>665</v>
      </c>
      <c r="Q816" s="21" t="s">
        <v>665</v>
      </c>
      <c r="R816" s="24">
        <v>24</v>
      </c>
      <c r="S816" s="26" t="s">
        <v>2598</v>
      </c>
      <c r="T816" s="21"/>
      <c r="U816" s="21"/>
      <c r="V816" s="21" t="s">
        <v>665</v>
      </c>
      <c r="W816" s="21" t="s">
        <v>665</v>
      </c>
      <c r="X816" s="21">
        <v>23</v>
      </c>
      <c r="Y816" s="21" t="s">
        <v>780</v>
      </c>
      <c r="Z816" s="21" t="s">
        <v>2573</v>
      </c>
      <c r="AA816" s="6"/>
      <c r="AB816" s="6"/>
      <c r="AC816" s="6"/>
      <c r="AD816" s="6"/>
      <c r="AE816" s="6"/>
      <c r="AF816" s="6"/>
      <c r="AG816" s="6"/>
      <c r="AH816" s="6"/>
      <c r="AI816" s="6"/>
    </row>
    <row r="817" spans="1:35" x14ac:dyDescent="0.3">
      <c r="A817" s="416">
        <v>812</v>
      </c>
      <c r="B817" s="417">
        <v>1528</v>
      </c>
      <c r="C817" s="134" t="s">
        <v>2127</v>
      </c>
      <c r="D817" s="84">
        <v>2014</v>
      </c>
      <c r="E817" s="41">
        <v>5</v>
      </c>
      <c r="F817" s="21" t="s">
        <v>3296</v>
      </c>
      <c r="G817" s="21" t="s">
        <v>718</v>
      </c>
      <c r="H817" s="21" t="s">
        <v>3087</v>
      </c>
      <c r="I817" s="198"/>
      <c r="J817" s="41">
        <v>1</v>
      </c>
      <c r="K817" s="41"/>
      <c r="L817" s="54"/>
      <c r="M817" s="57" t="s">
        <v>2705</v>
      </c>
      <c r="N817" s="21"/>
      <c r="O817" s="21"/>
      <c r="P817" s="21" t="s">
        <v>665</v>
      </c>
      <c r="Q817" s="21" t="s">
        <v>665</v>
      </c>
      <c r="R817" s="24">
        <v>24</v>
      </c>
      <c r="S817" s="26" t="s">
        <v>2598</v>
      </c>
      <c r="T817" s="21"/>
      <c r="U817" s="21"/>
      <c r="V817" s="21" t="s">
        <v>665</v>
      </c>
      <c r="W817" s="21" t="s">
        <v>665</v>
      </c>
      <c r="X817" s="21">
        <v>23</v>
      </c>
      <c r="Y817" s="21" t="s">
        <v>780</v>
      </c>
      <c r="Z817" s="21" t="s">
        <v>2573</v>
      </c>
      <c r="AA817" s="6"/>
      <c r="AB817" s="6"/>
      <c r="AC817" s="6"/>
      <c r="AD817" s="6"/>
      <c r="AE817" s="6"/>
      <c r="AF817" s="6"/>
      <c r="AG817" s="6"/>
      <c r="AH817" s="6"/>
      <c r="AI817" s="6"/>
    </row>
    <row r="818" spans="1:35" x14ac:dyDescent="0.3">
      <c r="A818" s="416">
        <v>813</v>
      </c>
      <c r="B818" s="417">
        <v>1528</v>
      </c>
      <c r="C818" s="134" t="s">
        <v>2127</v>
      </c>
      <c r="D818" s="84">
        <v>2014</v>
      </c>
      <c r="E818" s="41">
        <v>5</v>
      </c>
      <c r="F818" s="21" t="s">
        <v>3296</v>
      </c>
      <c r="G818" s="21" t="s">
        <v>718</v>
      </c>
      <c r="H818" s="21" t="s">
        <v>822</v>
      </c>
      <c r="I818" s="198"/>
      <c r="J818" s="41">
        <v>1</v>
      </c>
      <c r="K818" s="41"/>
      <c r="L818" s="54"/>
      <c r="M818" s="57" t="s">
        <v>2705</v>
      </c>
      <c r="N818" s="21"/>
      <c r="O818" s="21"/>
      <c r="P818" s="21" t="s">
        <v>665</v>
      </c>
      <c r="Q818" s="21" t="s">
        <v>665</v>
      </c>
      <c r="R818" s="24">
        <v>24</v>
      </c>
      <c r="S818" s="26" t="s">
        <v>2598</v>
      </c>
      <c r="T818" s="21"/>
      <c r="U818" s="21"/>
      <c r="V818" s="21" t="s">
        <v>665</v>
      </c>
      <c r="W818" s="21" t="s">
        <v>665</v>
      </c>
      <c r="X818" s="21">
        <v>23</v>
      </c>
      <c r="Y818" s="21" t="s">
        <v>719</v>
      </c>
      <c r="Z818" s="21" t="s">
        <v>2573</v>
      </c>
      <c r="AA818" s="6"/>
      <c r="AB818" s="6"/>
      <c r="AC818" s="6"/>
      <c r="AD818" s="6"/>
      <c r="AE818" s="6"/>
      <c r="AF818" s="6"/>
      <c r="AG818" s="6"/>
      <c r="AH818" s="6"/>
      <c r="AI818" s="6"/>
    </row>
    <row r="819" spans="1:35" x14ac:dyDescent="0.3">
      <c r="A819" s="416">
        <v>814</v>
      </c>
      <c r="B819" s="48">
        <v>1528</v>
      </c>
      <c r="C819" s="42" t="s">
        <v>2127</v>
      </c>
      <c r="D819" s="91">
        <v>2014</v>
      </c>
      <c r="E819" s="20">
        <v>5</v>
      </c>
      <c r="F819" s="290" t="s">
        <v>3297</v>
      </c>
      <c r="G819" s="22" t="s">
        <v>1606</v>
      </c>
      <c r="H819" s="22"/>
      <c r="I819" s="171"/>
      <c r="J819" s="20">
        <v>1</v>
      </c>
      <c r="K819" s="128"/>
      <c r="L819" s="85"/>
      <c r="M819" s="123" t="s">
        <v>2705</v>
      </c>
      <c r="N819" s="22">
        <v>8</v>
      </c>
      <c r="O819" s="22">
        <v>24</v>
      </c>
      <c r="P819" s="22"/>
      <c r="Q819" s="22"/>
      <c r="R819" s="33">
        <v>24</v>
      </c>
      <c r="S819" s="39" t="s">
        <v>2598</v>
      </c>
      <c r="T819" s="22">
        <v>8</v>
      </c>
      <c r="U819" s="22">
        <v>23</v>
      </c>
      <c r="V819" s="22"/>
      <c r="W819" s="22"/>
      <c r="X819" s="33"/>
      <c r="Y819" s="39" t="s">
        <v>660</v>
      </c>
      <c r="Z819" s="22"/>
      <c r="AA819" s="6"/>
      <c r="AB819" s="6"/>
      <c r="AC819" s="6"/>
      <c r="AD819" s="6"/>
      <c r="AE819" s="6"/>
      <c r="AF819" s="6"/>
      <c r="AG819" s="6"/>
      <c r="AH819" s="6"/>
      <c r="AI819" s="6"/>
    </row>
    <row r="820" spans="1:35" x14ac:dyDescent="0.3">
      <c r="A820" s="416">
        <v>815</v>
      </c>
      <c r="B820" s="48">
        <v>1528</v>
      </c>
      <c r="C820" s="42" t="s">
        <v>2127</v>
      </c>
      <c r="D820" s="91">
        <v>2014</v>
      </c>
      <c r="E820" s="20">
        <v>5</v>
      </c>
      <c r="F820" s="290" t="s">
        <v>3297</v>
      </c>
      <c r="G820" s="22" t="s">
        <v>1606</v>
      </c>
      <c r="H820" s="22"/>
      <c r="I820" s="171"/>
      <c r="J820" s="20">
        <v>1</v>
      </c>
      <c r="K820" s="128"/>
      <c r="L820" s="85"/>
      <c r="M820" s="123" t="s">
        <v>2705</v>
      </c>
      <c r="N820" s="22">
        <v>3</v>
      </c>
      <c r="O820" s="22">
        <v>24</v>
      </c>
      <c r="P820" s="22"/>
      <c r="Q820" s="22"/>
      <c r="R820" s="33">
        <v>24</v>
      </c>
      <c r="S820" s="39" t="s">
        <v>2598</v>
      </c>
      <c r="T820" s="22">
        <v>5</v>
      </c>
      <c r="U820" s="22">
        <v>23</v>
      </c>
      <c r="V820" s="22"/>
      <c r="W820" s="22"/>
      <c r="X820" s="33"/>
      <c r="Y820" s="39" t="s">
        <v>660</v>
      </c>
      <c r="Z820" s="22"/>
      <c r="AA820" s="6"/>
      <c r="AB820" s="6"/>
      <c r="AC820" s="6"/>
      <c r="AD820" s="6"/>
      <c r="AE820" s="6"/>
      <c r="AF820" s="6"/>
      <c r="AG820" s="6"/>
      <c r="AH820" s="6"/>
      <c r="AI820" s="6"/>
    </row>
    <row r="821" spans="1:35" x14ac:dyDescent="0.3">
      <c r="A821" s="416">
        <v>816</v>
      </c>
      <c r="B821" s="48">
        <v>1528</v>
      </c>
      <c r="C821" s="42" t="s">
        <v>2127</v>
      </c>
      <c r="D821" s="91">
        <v>2014</v>
      </c>
      <c r="E821" s="20">
        <v>5</v>
      </c>
      <c r="F821" s="22" t="s">
        <v>3298</v>
      </c>
      <c r="G821" s="22" t="s">
        <v>1606</v>
      </c>
      <c r="H821" s="22"/>
      <c r="I821" s="171"/>
      <c r="J821" s="20">
        <v>1</v>
      </c>
      <c r="K821" s="128"/>
      <c r="L821" s="85"/>
      <c r="M821" s="123" t="s">
        <v>2705</v>
      </c>
      <c r="N821" s="22">
        <v>9</v>
      </c>
      <c r="O821" s="22">
        <v>24</v>
      </c>
      <c r="P821" s="22"/>
      <c r="Q821" s="22"/>
      <c r="R821" s="33">
        <v>24</v>
      </c>
      <c r="S821" s="39" t="s">
        <v>2598</v>
      </c>
      <c r="T821" s="22">
        <v>9</v>
      </c>
      <c r="U821" s="22">
        <v>23</v>
      </c>
      <c r="V821" s="22"/>
      <c r="W821" s="22"/>
      <c r="X821" s="33"/>
      <c r="Y821" s="39" t="s">
        <v>660</v>
      </c>
      <c r="Z821" s="22"/>
      <c r="AA821" s="6"/>
      <c r="AB821" s="6"/>
      <c r="AC821" s="6"/>
      <c r="AD821" s="6"/>
      <c r="AE821" s="6"/>
      <c r="AF821" s="6"/>
      <c r="AG821" s="6"/>
      <c r="AH821" s="6"/>
      <c r="AI821" s="6"/>
    </row>
    <row r="822" spans="1:35" x14ac:dyDescent="0.3">
      <c r="A822" s="416">
        <v>817</v>
      </c>
      <c r="B822" s="48">
        <v>1528</v>
      </c>
      <c r="C822" s="42" t="s">
        <v>2127</v>
      </c>
      <c r="D822" s="91">
        <v>2014</v>
      </c>
      <c r="E822" s="20">
        <v>5</v>
      </c>
      <c r="F822" s="22" t="s">
        <v>3298</v>
      </c>
      <c r="G822" s="22" t="s">
        <v>1606</v>
      </c>
      <c r="H822" s="22"/>
      <c r="I822" s="171"/>
      <c r="J822" s="20">
        <v>1</v>
      </c>
      <c r="K822" s="128"/>
      <c r="L822" s="85"/>
      <c r="M822" s="123" t="s">
        <v>2705</v>
      </c>
      <c r="N822" s="22">
        <v>5</v>
      </c>
      <c r="O822" s="22">
        <v>24</v>
      </c>
      <c r="P822" s="22"/>
      <c r="Q822" s="22"/>
      <c r="R822" s="33">
        <v>24</v>
      </c>
      <c r="S822" s="39" t="s">
        <v>2598</v>
      </c>
      <c r="T822" s="22">
        <v>7</v>
      </c>
      <c r="U822" s="22">
        <v>23</v>
      </c>
      <c r="V822" s="22"/>
      <c r="W822" s="22"/>
      <c r="X822" s="33"/>
      <c r="Y822" s="39" t="s">
        <v>660</v>
      </c>
      <c r="Z822" s="22"/>
      <c r="AA822" s="6"/>
      <c r="AB822" s="6"/>
      <c r="AC822" s="6"/>
      <c r="AD822" s="6"/>
      <c r="AE822" s="6"/>
      <c r="AF822" s="6"/>
      <c r="AG822" s="6"/>
      <c r="AH822" s="6"/>
      <c r="AI822" s="6"/>
    </row>
    <row r="823" spans="1:35" x14ac:dyDescent="0.3">
      <c r="A823" s="416">
        <v>818</v>
      </c>
      <c r="B823" s="48">
        <v>1528</v>
      </c>
      <c r="C823" s="42" t="s">
        <v>2127</v>
      </c>
      <c r="D823" s="91">
        <v>2014</v>
      </c>
      <c r="E823" s="20">
        <v>5</v>
      </c>
      <c r="F823" s="290" t="s">
        <v>3299</v>
      </c>
      <c r="G823" s="22" t="s">
        <v>1606</v>
      </c>
      <c r="H823" s="22"/>
      <c r="I823" s="171"/>
      <c r="J823" s="20">
        <v>1</v>
      </c>
      <c r="K823" s="128"/>
      <c r="L823" s="85"/>
      <c r="M823" s="123" t="s">
        <v>2705</v>
      </c>
      <c r="N823" s="22">
        <v>7</v>
      </c>
      <c r="O823" s="22">
        <v>24</v>
      </c>
      <c r="P823" s="22"/>
      <c r="Q823" s="22"/>
      <c r="R823" s="33">
        <v>24</v>
      </c>
      <c r="S823" s="39" t="s">
        <v>2598</v>
      </c>
      <c r="T823" s="22">
        <v>7</v>
      </c>
      <c r="U823" s="22">
        <v>23</v>
      </c>
      <c r="V823" s="22"/>
      <c r="W823" s="22"/>
      <c r="X823" s="33"/>
      <c r="Y823" s="39" t="s">
        <v>660</v>
      </c>
      <c r="Z823" s="22"/>
      <c r="AA823" s="6"/>
      <c r="AB823" s="6"/>
      <c r="AC823" s="6"/>
      <c r="AD823" s="6"/>
      <c r="AE823" s="6"/>
      <c r="AF823" s="6"/>
      <c r="AG823" s="6"/>
      <c r="AH823" s="6"/>
      <c r="AI823" s="6"/>
    </row>
    <row r="824" spans="1:35" x14ac:dyDescent="0.3">
      <c r="A824" s="416">
        <v>819</v>
      </c>
      <c r="B824" s="48">
        <v>1528</v>
      </c>
      <c r="C824" s="42" t="s">
        <v>2127</v>
      </c>
      <c r="D824" s="91">
        <v>2014</v>
      </c>
      <c r="E824" s="20">
        <v>5</v>
      </c>
      <c r="F824" s="290" t="s">
        <v>3299</v>
      </c>
      <c r="G824" s="22" t="s">
        <v>1606</v>
      </c>
      <c r="H824" s="22"/>
      <c r="I824" s="171"/>
      <c r="J824" s="20">
        <v>1</v>
      </c>
      <c r="K824" s="128"/>
      <c r="L824" s="85"/>
      <c r="M824" s="123" t="s">
        <v>2705</v>
      </c>
      <c r="N824" s="22">
        <v>3</v>
      </c>
      <c r="O824" s="22">
        <v>24</v>
      </c>
      <c r="P824" s="22"/>
      <c r="Q824" s="22"/>
      <c r="R824" s="33">
        <v>24</v>
      </c>
      <c r="S824" s="39" t="s">
        <v>2598</v>
      </c>
      <c r="T824" s="22">
        <v>5</v>
      </c>
      <c r="U824" s="22">
        <v>23</v>
      </c>
      <c r="V824" s="22"/>
      <c r="W824" s="22"/>
      <c r="X824" s="33"/>
      <c r="Y824" s="39" t="s">
        <v>660</v>
      </c>
      <c r="Z824" s="22"/>
      <c r="AA824" s="6"/>
      <c r="AB824" s="6"/>
      <c r="AC824" s="6"/>
      <c r="AD824" s="6"/>
      <c r="AE824" s="6"/>
      <c r="AF824" s="6"/>
      <c r="AG824" s="6"/>
      <c r="AH824" s="6"/>
      <c r="AI824" s="6"/>
    </row>
    <row r="825" spans="1:35" x14ac:dyDescent="0.3">
      <c r="A825" s="416">
        <v>820</v>
      </c>
      <c r="B825" s="48">
        <v>1528</v>
      </c>
      <c r="C825" s="42" t="s">
        <v>2127</v>
      </c>
      <c r="D825" s="91">
        <v>2014</v>
      </c>
      <c r="E825" s="20">
        <v>5</v>
      </c>
      <c r="F825" s="22" t="s">
        <v>2873</v>
      </c>
      <c r="G825" s="22" t="s">
        <v>3300</v>
      </c>
      <c r="H825" s="22"/>
      <c r="I825" s="171"/>
      <c r="J825" s="20">
        <v>5</v>
      </c>
      <c r="K825" s="128"/>
      <c r="L825" s="85"/>
      <c r="M825" s="123" t="s">
        <v>2705</v>
      </c>
      <c r="N825" s="22"/>
      <c r="O825" s="22"/>
      <c r="P825" s="22">
        <v>3.6</v>
      </c>
      <c r="Q825" s="22">
        <v>0.7</v>
      </c>
      <c r="R825" s="33">
        <v>24</v>
      </c>
      <c r="S825" s="39" t="s">
        <v>2598</v>
      </c>
      <c r="T825" s="22"/>
      <c r="U825" s="22"/>
      <c r="V825" s="22">
        <v>3.8</v>
      </c>
      <c r="W825" s="22">
        <v>0.8</v>
      </c>
      <c r="X825" s="33">
        <v>23</v>
      </c>
      <c r="Y825" s="39" t="s">
        <v>660</v>
      </c>
      <c r="Z825" s="22"/>
      <c r="AA825" s="6"/>
      <c r="AB825" s="6"/>
      <c r="AC825" s="6"/>
      <c r="AD825" s="6"/>
      <c r="AE825" s="6"/>
      <c r="AF825" s="6"/>
      <c r="AG825" s="6"/>
      <c r="AH825" s="6"/>
      <c r="AI825" s="6"/>
    </row>
    <row r="826" spans="1:35" ht="17.25" thickBot="1" x14ac:dyDescent="0.35">
      <c r="A826" s="416">
        <v>821</v>
      </c>
      <c r="B826" s="64">
        <v>1528</v>
      </c>
      <c r="C826" s="161" t="s">
        <v>2127</v>
      </c>
      <c r="D826" s="94">
        <v>2014</v>
      </c>
      <c r="E826" s="62">
        <v>5</v>
      </c>
      <c r="F826" s="65" t="s">
        <v>3301</v>
      </c>
      <c r="G826" s="65" t="s">
        <v>2405</v>
      </c>
      <c r="H826" s="65"/>
      <c r="I826" s="536"/>
      <c r="J826" s="62">
        <v>3</v>
      </c>
      <c r="K826" s="79"/>
      <c r="L826" s="87"/>
      <c r="M826" s="159" t="s">
        <v>2705</v>
      </c>
      <c r="N826" s="65"/>
      <c r="O826" s="65"/>
      <c r="P826" s="65">
        <v>9.6999999999999993</v>
      </c>
      <c r="Q826" s="65">
        <v>4</v>
      </c>
      <c r="R826" s="67">
        <v>24</v>
      </c>
      <c r="S826" s="49" t="s">
        <v>2598</v>
      </c>
      <c r="T826" s="65"/>
      <c r="U826" s="65"/>
      <c r="V826" s="65">
        <v>11.2</v>
      </c>
      <c r="W826" s="65">
        <v>4.4000000000000004</v>
      </c>
      <c r="X826" s="67">
        <v>23</v>
      </c>
      <c r="Y826" s="49" t="s">
        <v>660</v>
      </c>
      <c r="Z826" s="65"/>
      <c r="AA826" s="6"/>
      <c r="AB826" s="6"/>
      <c r="AC826" s="6"/>
      <c r="AD826" s="6"/>
      <c r="AE826" s="6"/>
      <c r="AF826" s="6"/>
      <c r="AG826" s="6"/>
      <c r="AH826" s="6"/>
      <c r="AI826" s="6"/>
    </row>
    <row r="827" spans="1:35" x14ac:dyDescent="0.3">
      <c r="A827" s="416">
        <v>822</v>
      </c>
      <c r="B827" s="48">
        <v>1528</v>
      </c>
      <c r="C827" s="42" t="s">
        <v>2127</v>
      </c>
      <c r="D827" s="91">
        <v>2014</v>
      </c>
      <c r="E827" s="20">
        <v>5</v>
      </c>
      <c r="F827" s="22" t="s">
        <v>3302</v>
      </c>
      <c r="G827" s="22" t="s">
        <v>2405</v>
      </c>
      <c r="H827" s="22"/>
      <c r="I827" s="171"/>
      <c r="J827" s="20">
        <v>3</v>
      </c>
      <c r="K827" s="128"/>
      <c r="L827" s="85"/>
      <c r="M827" s="123" t="s">
        <v>2705</v>
      </c>
      <c r="N827" s="22"/>
      <c r="O827" s="22"/>
      <c r="P827" s="22">
        <v>16.899999999999999</v>
      </c>
      <c r="Q827" s="22">
        <v>3.7</v>
      </c>
      <c r="R827" s="33">
        <v>24</v>
      </c>
      <c r="S827" s="39" t="s">
        <v>2598</v>
      </c>
      <c r="T827" s="22"/>
      <c r="U827" s="22"/>
      <c r="V827" s="22">
        <v>18.3</v>
      </c>
      <c r="W827" s="22">
        <v>3.8</v>
      </c>
      <c r="X827" s="33">
        <v>23</v>
      </c>
      <c r="Y827" s="39" t="s">
        <v>660</v>
      </c>
      <c r="Z827" s="22"/>
      <c r="AA827" s="6"/>
      <c r="AB827" s="6"/>
      <c r="AC827" s="6"/>
      <c r="AD827" s="6"/>
      <c r="AE827" s="6"/>
      <c r="AF827" s="6"/>
      <c r="AG827" s="6"/>
      <c r="AH827" s="6"/>
      <c r="AI827" s="6"/>
    </row>
    <row r="828" spans="1:35" x14ac:dyDescent="0.3">
      <c r="A828" s="416">
        <v>823</v>
      </c>
      <c r="B828" s="48">
        <v>1528</v>
      </c>
      <c r="C828" s="42" t="s">
        <v>2127</v>
      </c>
      <c r="D828" s="91">
        <v>2014</v>
      </c>
      <c r="E828" s="20">
        <v>5</v>
      </c>
      <c r="F828" s="22" t="s">
        <v>3144</v>
      </c>
      <c r="G828" s="22" t="s">
        <v>2405</v>
      </c>
      <c r="H828" s="22"/>
      <c r="I828" s="171"/>
      <c r="J828" s="20">
        <v>3</v>
      </c>
      <c r="K828" s="128"/>
      <c r="L828" s="85"/>
      <c r="M828" s="123" t="s">
        <v>2705</v>
      </c>
      <c r="N828" s="22"/>
      <c r="O828" s="22"/>
      <c r="P828" s="22">
        <v>10.6</v>
      </c>
      <c r="Q828" s="22">
        <v>4</v>
      </c>
      <c r="R828" s="33">
        <v>24</v>
      </c>
      <c r="S828" s="39" t="s">
        <v>2598</v>
      </c>
      <c r="T828" s="22"/>
      <c r="U828" s="22"/>
      <c r="V828" s="22">
        <v>12.8</v>
      </c>
      <c r="W828" s="22">
        <v>5.9</v>
      </c>
      <c r="X828" s="33">
        <v>23</v>
      </c>
      <c r="Y828" s="39" t="s">
        <v>660</v>
      </c>
      <c r="Z828" s="22"/>
      <c r="AA828" s="6"/>
      <c r="AB828" s="6"/>
      <c r="AC828" s="6"/>
      <c r="AD828" s="6"/>
      <c r="AE828" s="6"/>
      <c r="AF828" s="6"/>
      <c r="AG828" s="6"/>
      <c r="AH828" s="6"/>
      <c r="AI828" s="6"/>
    </row>
    <row r="829" spans="1:35" x14ac:dyDescent="0.3">
      <c r="A829" s="416">
        <v>824</v>
      </c>
      <c r="B829" s="48">
        <v>1528</v>
      </c>
      <c r="C829" s="42" t="s">
        <v>2127</v>
      </c>
      <c r="D829" s="91">
        <v>2014</v>
      </c>
      <c r="E829" s="20">
        <v>5</v>
      </c>
      <c r="F829" s="22" t="s">
        <v>3303</v>
      </c>
      <c r="G829" s="22"/>
      <c r="H829" s="22"/>
      <c r="I829" s="171"/>
      <c r="J829" s="20">
        <v>4</v>
      </c>
      <c r="K829" s="128"/>
      <c r="L829" s="85"/>
      <c r="M829" s="123" t="s">
        <v>2705</v>
      </c>
      <c r="N829" s="22"/>
      <c r="O829" s="22"/>
      <c r="P829" s="22">
        <v>8.9</v>
      </c>
      <c r="Q829" s="22">
        <v>1.2</v>
      </c>
      <c r="R829" s="33">
        <v>24</v>
      </c>
      <c r="S829" s="39" t="s">
        <v>2598</v>
      </c>
      <c r="T829" s="22"/>
      <c r="U829" s="22"/>
      <c r="V829" s="22">
        <v>7.7</v>
      </c>
      <c r="W829" s="22">
        <v>1.5</v>
      </c>
      <c r="X829" s="33">
        <v>23</v>
      </c>
      <c r="Y829" s="39">
        <v>6.0000000000000001E-3</v>
      </c>
      <c r="Z829" s="22"/>
      <c r="AA829" s="6"/>
      <c r="AB829" s="6"/>
      <c r="AC829" s="6"/>
      <c r="AD829" s="6"/>
      <c r="AE829" s="6"/>
      <c r="AF829" s="6"/>
      <c r="AG829" s="6"/>
      <c r="AH829" s="6"/>
      <c r="AI829" s="6"/>
    </row>
    <row r="830" spans="1:35" x14ac:dyDescent="0.3">
      <c r="A830" s="416">
        <v>825</v>
      </c>
      <c r="B830" s="77">
        <v>1505</v>
      </c>
      <c r="C830" s="125" t="s">
        <v>2710</v>
      </c>
      <c r="D830" s="101">
        <v>2016</v>
      </c>
      <c r="E830" s="102">
        <v>3</v>
      </c>
      <c r="F830" s="103" t="s">
        <v>3304</v>
      </c>
      <c r="G830" s="565" t="s">
        <v>3305</v>
      </c>
      <c r="H830" s="103" t="s">
        <v>3088</v>
      </c>
      <c r="I830" s="103"/>
      <c r="J830" s="102">
        <v>2</v>
      </c>
      <c r="K830" s="177">
        <v>1</v>
      </c>
      <c r="L830" s="104"/>
      <c r="M830" s="123" t="s">
        <v>2712</v>
      </c>
      <c r="N830" s="22" t="s">
        <v>3306</v>
      </c>
      <c r="O830" s="22"/>
      <c r="P830" s="22">
        <v>376</v>
      </c>
      <c r="Q830" s="22">
        <v>71</v>
      </c>
      <c r="R830" s="33">
        <v>29</v>
      </c>
      <c r="S830" s="39" t="s">
        <v>2713</v>
      </c>
      <c r="T830" s="22"/>
      <c r="U830" s="22"/>
      <c r="V830" s="22">
        <v>994</v>
      </c>
      <c r="W830" s="22">
        <v>296</v>
      </c>
      <c r="X830" s="33">
        <v>30</v>
      </c>
      <c r="Y830" s="39" t="s">
        <v>812</v>
      </c>
      <c r="Z830" s="22"/>
      <c r="AA830" s="6"/>
      <c r="AB830" s="6"/>
      <c r="AC830" s="6"/>
      <c r="AD830" s="6"/>
      <c r="AE830" s="6"/>
      <c r="AF830" s="6"/>
      <c r="AG830" s="6"/>
      <c r="AH830" s="6"/>
      <c r="AI830" s="6"/>
    </row>
    <row r="831" spans="1:35" x14ac:dyDescent="0.3">
      <c r="A831" s="416">
        <v>826</v>
      </c>
      <c r="B831" s="77">
        <v>1505</v>
      </c>
      <c r="C831" s="125" t="s">
        <v>2710</v>
      </c>
      <c r="D831" s="101">
        <v>2016</v>
      </c>
      <c r="E831" s="102">
        <v>3</v>
      </c>
      <c r="F831" s="290" t="s">
        <v>970</v>
      </c>
      <c r="G831" s="22" t="s">
        <v>3307</v>
      </c>
      <c r="H831" s="22" t="s">
        <v>3012</v>
      </c>
      <c r="I831" s="25"/>
      <c r="J831" s="20">
        <v>1</v>
      </c>
      <c r="K831" s="128"/>
      <c r="L831" s="85"/>
      <c r="M831" s="123" t="s">
        <v>2712</v>
      </c>
      <c r="N831" s="22"/>
      <c r="O831" s="22"/>
      <c r="P831" s="22" t="s">
        <v>665</v>
      </c>
      <c r="Q831" s="22" t="s">
        <v>665</v>
      </c>
      <c r="R831" s="33">
        <v>29</v>
      </c>
      <c r="S831" s="39" t="s">
        <v>2713</v>
      </c>
      <c r="T831" s="22"/>
      <c r="U831" s="22"/>
      <c r="V831" s="22" t="s">
        <v>665</v>
      </c>
      <c r="W831" s="22" t="s">
        <v>665</v>
      </c>
      <c r="X831" s="33">
        <v>30</v>
      </c>
      <c r="Y831" s="39" t="s">
        <v>660</v>
      </c>
      <c r="Z831" s="22"/>
      <c r="AA831" s="6"/>
      <c r="AB831" s="6"/>
      <c r="AC831" s="6"/>
      <c r="AD831" s="6"/>
      <c r="AE831" s="6"/>
      <c r="AF831" s="6"/>
      <c r="AG831" s="6"/>
      <c r="AH831" s="6"/>
      <c r="AI831" s="6"/>
    </row>
    <row r="832" spans="1:35" x14ac:dyDescent="0.3">
      <c r="A832" s="416">
        <v>827</v>
      </c>
      <c r="B832" s="77">
        <v>1505</v>
      </c>
      <c r="C832" s="125" t="s">
        <v>2710</v>
      </c>
      <c r="D832" s="101">
        <v>2016</v>
      </c>
      <c r="E832" s="102">
        <v>3</v>
      </c>
      <c r="F832" s="290" t="s">
        <v>3308</v>
      </c>
      <c r="G832" s="22" t="s">
        <v>3307</v>
      </c>
      <c r="H832" s="22" t="s">
        <v>2892</v>
      </c>
      <c r="I832" s="25"/>
      <c r="J832" s="20">
        <v>1</v>
      </c>
      <c r="K832" s="128"/>
      <c r="L832" s="85"/>
      <c r="M832" s="123" t="s">
        <v>2712</v>
      </c>
      <c r="N832" s="22"/>
      <c r="O832" s="22"/>
      <c r="P832" s="22" t="s">
        <v>665</v>
      </c>
      <c r="Q832" s="22" t="s">
        <v>665</v>
      </c>
      <c r="R832" s="33">
        <v>29</v>
      </c>
      <c r="S832" s="39" t="s">
        <v>2713</v>
      </c>
      <c r="T832" s="22"/>
      <c r="U832" s="22"/>
      <c r="V832" s="22" t="s">
        <v>665</v>
      </c>
      <c r="W832" s="22" t="s">
        <v>665</v>
      </c>
      <c r="X832" s="33">
        <v>30</v>
      </c>
      <c r="Y832" s="39" t="s">
        <v>660</v>
      </c>
      <c r="Z832" s="22"/>
      <c r="AA832" s="6"/>
      <c r="AB832" s="6"/>
      <c r="AC832" s="6"/>
      <c r="AD832" s="6"/>
      <c r="AE832" s="6"/>
      <c r="AF832" s="6"/>
      <c r="AG832" s="6"/>
      <c r="AH832" s="6"/>
      <c r="AI832" s="6"/>
    </row>
    <row r="833" spans="1:35" x14ac:dyDescent="0.3">
      <c r="A833" s="416">
        <v>828</v>
      </c>
      <c r="B833" s="77">
        <v>1505</v>
      </c>
      <c r="C833" s="125" t="s">
        <v>2710</v>
      </c>
      <c r="D833" s="101">
        <v>2016</v>
      </c>
      <c r="E833" s="102">
        <v>3</v>
      </c>
      <c r="F833" s="290" t="s">
        <v>3308</v>
      </c>
      <c r="G833" s="22" t="s">
        <v>3307</v>
      </c>
      <c r="H833" s="22" t="s">
        <v>2931</v>
      </c>
      <c r="I833" s="25"/>
      <c r="J833" s="20">
        <v>1</v>
      </c>
      <c r="K833" s="128"/>
      <c r="L833" s="85"/>
      <c r="M833" s="123" t="s">
        <v>2712</v>
      </c>
      <c r="N833" s="22"/>
      <c r="O833" s="22"/>
      <c r="P833" s="22" t="s">
        <v>665</v>
      </c>
      <c r="Q833" s="22" t="s">
        <v>665</v>
      </c>
      <c r="R833" s="33">
        <v>29</v>
      </c>
      <c r="S833" s="39" t="s">
        <v>2713</v>
      </c>
      <c r="T833" s="22"/>
      <c r="U833" s="22"/>
      <c r="V833" s="22" t="s">
        <v>665</v>
      </c>
      <c r="W833" s="22" t="s">
        <v>665</v>
      </c>
      <c r="X833" s="33">
        <v>30</v>
      </c>
      <c r="Y833" s="39" t="s">
        <v>660</v>
      </c>
      <c r="Z833" s="22"/>
      <c r="AA833" s="6"/>
      <c r="AB833" s="6"/>
      <c r="AC833" s="6"/>
      <c r="AD833" s="6"/>
      <c r="AE833" s="6"/>
      <c r="AF833" s="6"/>
      <c r="AG833" s="6"/>
      <c r="AH833" s="6"/>
      <c r="AI833" s="6"/>
    </row>
    <row r="834" spans="1:35" x14ac:dyDescent="0.3">
      <c r="A834" s="416">
        <v>829</v>
      </c>
      <c r="B834" s="77">
        <v>1505</v>
      </c>
      <c r="C834" s="125" t="s">
        <v>2710</v>
      </c>
      <c r="D834" s="101">
        <v>2016</v>
      </c>
      <c r="E834" s="102">
        <v>3</v>
      </c>
      <c r="F834" s="290" t="s">
        <v>3308</v>
      </c>
      <c r="G834" s="22" t="s">
        <v>3307</v>
      </c>
      <c r="H834" s="22" t="s">
        <v>2902</v>
      </c>
      <c r="I834" s="25"/>
      <c r="J834" s="20">
        <v>1</v>
      </c>
      <c r="K834" s="128"/>
      <c r="L834" s="85"/>
      <c r="M834" s="123" t="s">
        <v>2712</v>
      </c>
      <c r="N834" s="22"/>
      <c r="O834" s="22"/>
      <c r="P834" s="22" t="s">
        <v>665</v>
      </c>
      <c r="Q834" s="22" t="s">
        <v>665</v>
      </c>
      <c r="R834" s="33">
        <v>29</v>
      </c>
      <c r="S834" s="39" t="s">
        <v>2713</v>
      </c>
      <c r="T834" s="22"/>
      <c r="U834" s="22"/>
      <c r="V834" s="22" t="s">
        <v>665</v>
      </c>
      <c r="W834" s="22" t="s">
        <v>665</v>
      </c>
      <c r="X834" s="33">
        <v>30</v>
      </c>
      <c r="Y834" s="39" t="s">
        <v>660</v>
      </c>
      <c r="Z834" s="22"/>
      <c r="AA834" s="6"/>
      <c r="AB834" s="6"/>
      <c r="AC834" s="6"/>
      <c r="AD834" s="6"/>
      <c r="AE834" s="6"/>
      <c r="AF834" s="6"/>
      <c r="AG834" s="6"/>
      <c r="AH834" s="6"/>
      <c r="AI834" s="6"/>
    </row>
    <row r="835" spans="1:35" x14ac:dyDescent="0.3">
      <c r="A835" s="416">
        <v>830</v>
      </c>
      <c r="B835" s="77">
        <v>1505</v>
      </c>
      <c r="C835" s="125" t="s">
        <v>2710</v>
      </c>
      <c r="D835" s="101">
        <v>2016</v>
      </c>
      <c r="E835" s="102">
        <v>3</v>
      </c>
      <c r="F835" s="290" t="s">
        <v>3308</v>
      </c>
      <c r="G835" s="22" t="s">
        <v>3307</v>
      </c>
      <c r="H835" s="22" t="s">
        <v>3088</v>
      </c>
      <c r="I835" s="25"/>
      <c r="J835" s="20">
        <v>1</v>
      </c>
      <c r="K835" s="128"/>
      <c r="L835" s="85"/>
      <c r="M835" s="123" t="s">
        <v>2712</v>
      </c>
      <c r="N835" s="22"/>
      <c r="O835" s="22"/>
      <c r="P835" s="22" t="s">
        <v>665</v>
      </c>
      <c r="Q835" s="22" t="s">
        <v>665</v>
      </c>
      <c r="R835" s="33">
        <v>29</v>
      </c>
      <c r="S835" s="39" t="s">
        <v>2713</v>
      </c>
      <c r="T835" s="22"/>
      <c r="U835" s="22"/>
      <c r="V835" s="22" t="s">
        <v>665</v>
      </c>
      <c r="W835" s="22" t="s">
        <v>665</v>
      </c>
      <c r="X835" s="33">
        <v>30</v>
      </c>
      <c r="Y835" s="39" t="s">
        <v>660</v>
      </c>
      <c r="Z835" s="22"/>
      <c r="AA835" s="6"/>
      <c r="AB835" s="6"/>
      <c r="AC835" s="6"/>
      <c r="AD835" s="6"/>
      <c r="AE835" s="6"/>
      <c r="AF835" s="6"/>
      <c r="AG835" s="6"/>
      <c r="AH835" s="6"/>
      <c r="AI835" s="6"/>
    </row>
    <row r="836" spans="1:35" x14ac:dyDescent="0.3">
      <c r="A836" s="416">
        <v>831</v>
      </c>
      <c r="B836" s="77">
        <v>1505</v>
      </c>
      <c r="C836" s="125" t="s">
        <v>2710</v>
      </c>
      <c r="D836" s="101">
        <v>2016</v>
      </c>
      <c r="E836" s="102">
        <v>3</v>
      </c>
      <c r="F836" s="22" t="s">
        <v>3309</v>
      </c>
      <c r="G836" s="22" t="s">
        <v>3307</v>
      </c>
      <c r="H836" s="22" t="s">
        <v>3012</v>
      </c>
      <c r="I836" s="25"/>
      <c r="J836" s="20">
        <v>1</v>
      </c>
      <c r="K836" s="128"/>
      <c r="L836" s="85"/>
      <c r="M836" s="123" t="s">
        <v>2712</v>
      </c>
      <c r="N836" s="22"/>
      <c r="O836" s="22"/>
      <c r="P836" s="22" t="s">
        <v>665</v>
      </c>
      <c r="Q836" s="22" t="s">
        <v>665</v>
      </c>
      <c r="R836" s="33">
        <v>29</v>
      </c>
      <c r="S836" s="39" t="s">
        <v>2713</v>
      </c>
      <c r="T836" s="22"/>
      <c r="U836" s="22"/>
      <c r="V836" s="22" t="s">
        <v>665</v>
      </c>
      <c r="W836" s="22" t="s">
        <v>665</v>
      </c>
      <c r="X836" s="33">
        <v>30</v>
      </c>
      <c r="Y836" s="39" t="s">
        <v>660</v>
      </c>
      <c r="Z836" s="22"/>
      <c r="AA836" s="6"/>
      <c r="AB836" s="6"/>
      <c r="AC836" s="6"/>
      <c r="AD836" s="6"/>
      <c r="AE836" s="6"/>
      <c r="AF836" s="6"/>
      <c r="AG836" s="6"/>
      <c r="AH836" s="6"/>
      <c r="AI836" s="6"/>
    </row>
    <row r="837" spans="1:35" x14ac:dyDescent="0.3">
      <c r="A837" s="416">
        <v>832</v>
      </c>
      <c r="B837" s="77">
        <v>1505</v>
      </c>
      <c r="C837" s="125" t="s">
        <v>2710</v>
      </c>
      <c r="D837" s="101">
        <v>2016</v>
      </c>
      <c r="E837" s="102">
        <v>3</v>
      </c>
      <c r="F837" s="22" t="s">
        <v>3309</v>
      </c>
      <c r="G837" s="22" t="s">
        <v>3307</v>
      </c>
      <c r="H837" s="22" t="s">
        <v>1384</v>
      </c>
      <c r="I837" s="25"/>
      <c r="J837" s="20">
        <v>1</v>
      </c>
      <c r="K837" s="128"/>
      <c r="L837" s="85"/>
      <c r="M837" s="123" t="s">
        <v>2712</v>
      </c>
      <c r="N837" s="22"/>
      <c r="O837" s="22"/>
      <c r="P837" s="22" t="s">
        <v>665</v>
      </c>
      <c r="Q837" s="22" t="s">
        <v>665</v>
      </c>
      <c r="R837" s="33">
        <v>29</v>
      </c>
      <c r="S837" s="39" t="s">
        <v>2713</v>
      </c>
      <c r="T837" s="22"/>
      <c r="U837" s="22"/>
      <c r="V837" s="22" t="s">
        <v>665</v>
      </c>
      <c r="W837" s="22" t="s">
        <v>665</v>
      </c>
      <c r="X837" s="33">
        <v>30</v>
      </c>
      <c r="Y837" s="39" t="s">
        <v>660</v>
      </c>
      <c r="Z837" s="22"/>
      <c r="AA837" s="6"/>
      <c r="AB837" s="6"/>
      <c r="AC837" s="6"/>
      <c r="AD837" s="6"/>
      <c r="AE837" s="6"/>
      <c r="AF837" s="6"/>
      <c r="AG837" s="6"/>
      <c r="AH837" s="6"/>
      <c r="AI837" s="6"/>
    </row>
    <row r="838" spans="1:35" x14ac:dyDescent="0.3">
      <c r="A838" s="416">
        <v>833</v>
      </c>
      <c r="B838" s="77">
        <v>1505</v>
      </c>
      <c r="C838" s="125" t="s">
        <v>2710</v>
      </c>
      <c r="D838" s="101">
        <v>2016</v>
      </c>
      <c r="E838" s="102">
        <v>3</v>
      </c>
      <c r="F838" s="22" t="s">
        <v>3309</v>
      </c>
      <c r="G838" s="22" t="s">
        <v>3307</v>
      </c>
      <c r="H838" s="22" t="s">
        <v>2931</v>
      </c>
      <c r="I838" s="25"/>
      <c r="J838" s="20">
        <v>1</v>
      </c>
      <c r="K838" s="128"/>
      <c r="L838" s="85"/>
      <c r="M838" s="123" t="s">
        <v>2712</v>
      </c>
      <c r="N838" s="22"/>
      <c r="O838" s="22"/>
      <c r="P838" s="22" t="s">
        <v>665</v>
      </c>
      <c r="Q838" s="22" t="s">
        <v>665</v>
      </c>
      <c r="R838" s="33">
        <v>29</v>
      </c>
      <c r="S838" s="39" t="s">
        <v>2713</v>
      </c>
      <c r="T838" s="22"/>
      <c r="U838" s="22"/>
      <c r="V838" s="22" t="s">
        <v>665</v>
      </c>
      <c r="W838" s="22" t="s">
        <v>665</v>
      </c>
      <c r="X838" s="33">
        <v>30</v>
      </c>
      <c r="Y838" s="39" t="s">
        <v>660</v>
      </c>
      <c r="Z838" s="22"/>
      <c r="AA838" s="6"/>
      <c r="AB838" s="6"/>
      <c r="AC838" s="6"/>
      <c r="AD838" s="6"/>
      <c r="AE838" s="6"/>
      <c r="AF838" s="6"/>
      <c r="AG838" s="6"/>
      <c r="AH838" s="6"/>
      <c r="AI838" s="6"/>
    </row>
    <row r="839" spans="1:35" x14ac:dyDescent="0.3">
      <c r="A839" s="416">
        <v>834</v>
      </c>
      <c r="B839" s="77">
        <v>1505</v>
      </c>
      <c r="C839" s="125" t="s">
        <v>2710</v>
      </c>
      <c r="D839" s="101">
        <v>2016</v>
      </c>
      <c r="E839" s="102">
        <v>3</v>
      </c>
      <c r="F839" s="22" t="s">
        <v>3309</v>
      </c>
      <c r="G839" s="22" t="s">
        <v>3307</v>
      </c>
      <c r="H839" s="22" t="s">
        <v>997</v>
      </c>
      <c r="I839" s="25"/>
      <c r="J839" s="20">
        <v>1</v>
      </c>
      <c r="K839" s="128"/>
      <c r="L839" s="85"/>
      <c r="M839" s="123" t="s">
        <v>2712</v>
      </c>
      <c r="N839" s="22"/>
      <c r="O839" s="22"/>
      <c r="P839" s="22" t="s">
        <v>665</v>
      </c>
      <c r="Q839" s="22" t="s">
        <v>665</v>
      </c>
      <c r="R839" s="33">
        <v>29</v>
      </c>
      <c r="S839" s="39" t="s">
        <v>2713</v>
      </c>
      <c r="T839" s="22"/>
      <c r="U839" s="22"/>
      <c r="V839" s="22" t="s">
        <v>665</v>
      </c>
      <c r="W839" s="22" t="s">
        <v>665</v>
      </c>
      <c r="X839" s="33">
        <v>30</v>
      </c>
      <c r="Y839" s="39" t="s">
        <v>660</v>
      </c>
      <c r="Z839" s="22"/>
      <c r="AA839" s="6"/>
      <c r="AB839" s="6"/>
      <c r="AC839" s="6"/>
      <c r="AD839" s="6"/>
      <c r="AE839" s="6"/>
      <c r="AF839" s="6"/>
      <c r="AG839" s="6"/>
      <c r="AH839" s="6"/>
      <c r="AI839" s="6"/>
    </row>
    <row r="840" spans="1:35" x14ac:dyDescent="0.3">
      <c r="A840" s="416">
        <v>835</v>
      </c>
      <c r="B840" s="77">
        <v>1505</v>
      </c>
      <c r="C840" s="125" t="s">
        <v>2710</v>
      </c>
      <c r="D840" s="101">
        <v>2016</v>
      </c>
      <c r="E840" s="102">
        <v>3</v>
      </c>
      <c r="F840" s="22" t="s">
        <v>3309</v>
      </c>
      <c r="G840" s="22" t="s">
        <v>3307</v>
      </c>
      <c r="H840" s="22" t="s">
        <v>822</v>
      </c>
      <c r="I840" s="25"/>
      <c r="J840" s="20">
        <v>1</v>
      </c>
      <c r="K840" s="128"/>
      <c r="L840" s="85"/>
      <c r="M840" s="123" t="s">
        <v>2712</v>
      </c>
      <c r="N840" s="22"/>
      <c r="O840" s="22"/>
      <c r="P840" s="22" t="s">
        <v>665</v>
      </c>
      <c r="Q840" s="22" t="s">
        <v>665</v>
      </c>
      <c r="R840" s="33">
        <v>29</v>
      </c>
      <c r="S840" s="39" t="s">
        <v>2713</v>
      </c>
      <c r="T840" s="22"/>
      <c r="U840" s="22"/>
      <c r="V840" s="22" t="s">
        <v>665</v>
      </c>
      <c r="W840" s="22" t="s">
        <v>665</v>
      </c>
      <c r="X840" s="33">
        <v>30</v>
      </c>
      <c r="Y840" s="39" t="s">
        <v>660</v>
      </c>
      <c r="Z840" s="22"/>
      <c r="AA840" s="6"/>
      <c r="AB840" s="6"/>
      <c r="AC840" s="6"/>
      <c r="AD840" s="6"/>
      <c r="AE840" s="6"/>
      <c r="AF840" s="6"/>
      <c r="AG840" s="6"/>
      <c r="AH840" s="6"/>
      <c r="AI840" s="6"/>
    </row>
    <row r="841" spans="1:35" x14ac:dyDescent="0.3">
      <c r="A841" s="416">
        <v>836</v>
      </c>
      <c r="B841" s="77">
        <v>1505</v>
      </c>
      <c r="C841" s="125" t="s">
        <v>2710</v>
      </c>
      <c r="D841" s="101">
        <v>2016</v>
      </c>
      <c r="E841" s="102">
        <v>3</v>
      </c>
      <c r="F841" s="22" t="s">
        <v>2922</v>
      </c>
      <c r="G841" s="103" t="s">
        <v>2667</v>
      </c>
      <c r="H841" s="103"/>
      <c r="I841" s="25" t="s">
        <v>868</v>
      </c>
      <c r="J841" s="102">
        <v>5</v>
      </c>
      <c r="K841" s="177"/>
      <c r="L841" s="104"/>
      <c r="M841" s="123" t="s">
        <v>2712</v>
      </c>
      <c r="N841" s="22"/>
      <c r="O841" s="22"/>
      <c r="P841" s="22" t="s">
        <v>1013</v>
      </c>
      <c r="Q841" s="22" t="s">
        <v>1014</v>
      </c>
      <c r="R841" s="33">
        <v>29</v>
      </c>
      <c r="S841" s="39" t="s">
        <v>2713</v>
      </c>
      <c r="T841" s="22"/>
      <c r="U841" s="22"/>
      <c r="V841" s="22" t="s">
        <v>1013</v>
      </c>
      <c r="W841" s="22" t="s">
        <v>3310</v>
      </c>
      <c r="X841" s="33">
        <v>30</v>
      </c>
      <c r="Y841" s="39">
        <v>0.14699999999999999</v>
      </c>
      <c r="Z841" s="22"/>
      <c r="AA841" s="6"/>
      <c r="AB841" s="6"/>
      <c r="AC841" s="6"/>
      <c r="AD841" s="6"/>
      <c r="AE841" s="6"/>
      <c r="AF841" s="6"/>
      <c r="AG841" s="6"/>
      <c r="AH841" s="6"/>
      <c r="AI841" s="6"/>
    </row>
    <row r="842" spans="1:35" x14ac:dyDescent="0.3">
      <c r="A842" s="416">
        <v>837</v>
      </c>
      <c r="B842" s="48">
        <v>2739</v>
      </c>
      <c r="C842" s="42" t="s">
        <v>2045</v>
      </c>
      <c r="D842" s="91">
        <v>2016</v>
      </c>
      <c r="E842" s="20">
        <v>7</v>
      </c>
      <c r="F842" s="22" t="s">
        <v>8</v>
      </c>
      <c r="G842" s="22" t="s">
        <v>627</v>
      </c>
      <c r="H842" s="22" t="s">
        <v>2958</v>
      </c>
      <c r="I842" s="25"/>
      <c r="J842" s="20">
        <v>2</v>
      </c>
      <c r="K842" s="128">
        <v>1</v>
      </c>
      <c r="L842" s="85"/>
      <c r="M842" s="123" t="s">
        <v>3311</v>
      </c>
      <c r="N842" s="22"/>
      <c r="O842" s="22"/>
      <c r="P842" s="22" t="s">
        <v>665</v>
      </c>
      <c r="Q842" s="22" t="s">
        <v>665</v>
      </c>
      <c r="R842" s="33"/>
      <c r="S842" s="39" t="s">
        <v>2606</v>
      </c>
      <c r="T842" s="22"/>
      <c r="U842" s="22"/>
      <c r="V842" s="22" t="s">
        <v>665</v>
      </c>
      <c r="W842" s="22" t="s">
        <v>665</v>
      </c>
      <c r="X842" s="33"/>
      <c r="Y842" s="39" t="s">
        <v>660</v>
      </c>
      <c r="Z842" s="22"/>
      <c r="AA842" s="6"/>
      <c r="AB842" s="6"/>
      <c r="AC842" s="6"/>
      <c r="AD842" s="6"/>
      <c r="AE842" s="6"/>
      <c r="AF842" s="6"/>
      <c r="AG842" s="6"/>
      <c r="AH842" s="6"/>
      <c r="AI842" s="6"/>
    </row>
    <row r="843" spans="1:35" x14ac:dyDescent="0.3">
      <c r="A843" s="416">
        <v>838</v>
      </c>
      <c r="B843" s="48">
        <v>2739</v>
      </c>
      <c r="C843" s="42" t="s">
        <v>2045</v>
      </c>
      <c r="D843" s="91">
        <v>2016</v>
      </c>
      <c r="E843" s="20">
        <v>7</v>
      </c>
      <c r="F843" s="22" t="s">
        <v>8</v>
      </c>
      <c r="G843" s="22" t="s">
        <v>627</v>
      </c>
      <c r="H843" s="22" t="s">
        <v>2892</v>
      </c>
      <c r="I843" s="25"/>
      <c r="J843" s="20">
        <v>2</v>
      </c>
      <c r="K843" s="128">
        <v>1</v>
      </c>
      <c r="L843" s="85"/>
      <c r="M843" s="123" t="s">
        <v>3311</v>
      </c>
      <c r="N843" s="22"/>
      <c r="O843" s="22"/>
      <c r="P843" s="22" t="s">
        <v>665</v>
      </c>
      <c r="Q843" s="22" t="s">
        <v>665</v>
      </c>
      <c r="R843" s="33"/>
      <c r="S843" s="39" t="s">
        <v>2606</v>
      </c>
      <c r="T843" s="22"/>
      <c r="U843" s="22"/>
      <c r="V843" s="22" t="s">
        <v>665</v>
      </c>
      <c r="W843" s="22" t="s">
        <v>665</v>
      </c>
      <c r="X843" s="33"/>
      <c r="Y843" s="39" t="s">
        <v>660</v>
      </c>
      <c r="Z843" s="22"/>
      <c r="AA843" s="6"/>
      <c r="AB843" s="6"/>
      <c r="AC843" s="6"/>
      <c r="AD843" s="6"/>
      <c r="AE843" s="6"/>
      <c r="AF843" s="6"/>
      <c r="AG843" s="6"/>
      <c r="AH843" s="6"/>
      <c r="AI843" s="6"/>
    </row>
    <row r="844" spans="1:35" x14ac:dyDescent="0.3">
      <c r="A844" s="416">
        <v>839</v>
      </c>
      <c r="B844" s="48">
        <v>2739</v>
      </c>
      <c r="C844" s="42" t="s">
        <v>2045</v>
      </c>
      <c r="D844" s="91">
        <v>2016</v>
      </c>
      <c r="E844" s="20">
        <v>7</v>
      </c>
      <c r="F844" s="22" t="s">
        <v>8</v>
      </c>
      <c r="G844" s="22" t="s">
        <v>627</v>
      </c>
      <c r="H844" s="22" t="s">
        <v>2931</v>
      </c>
      <c r="I844" s="25"/>
      <c r="J844" s="20">
        <v>2</v>
      </c>
      <c r="K844" s="128">
        <v>1</v>
      </c>
      <c r="L844" s="85"/>
      <c r="M844" s="123" t="s">
        <v>3311</v>
      </c>
      <c r="N844" s="22"/>
      <c r="O844" s="22"/>
      <c r="P844" s="22" t="s">
        <v>665</v>
      </c>
      <c r="Q844" s="22" t="s">
        <v>665</v>
      </c>
      <c r="R844" s="33"/>
      <c r="S844" s="39" t="s">
        <v>2606</v>
      </c>
      <c r="T844" s="22"/>
      <c r="U844" s="22"/>
      <c r="V844" s="22" t="s">
        <v>665</v>
      </c>
      <c r="W844" s="22" t="s">
        <v>665</v>
      </c>
      <c r="X844" s="33"/>
      <c r="Y844" s="39" t="s">
        <v>660</v>
      </c>
      <c r="Z844" s="22"/>
      <c r="AA844" s="6"/>
      <c r="AB844" s="6"/>
      <c r="AC844" s="6"/>
      <c r="AD844" s="6"/>
      <c r="AE844" s="6"/>
      <c r="AF844" s="6"/>
      <c r="AG844" s="6"/>
      <c r="AH844" s="6"/>
      <c r="AI844" s="6"/>
    </row>
    <row r="845" spans="1:35" x14ac:dyDescent="0.3">
      <c r="A845" s="416">
        <v>840</v>
      </c>
      <c r="B845" s="48">
        <v>2739</v>
      </c>
      <c r="C845" s="42" t="s">
        <v>2045</v>
      </c>
      <c r="D845" s="91">
        <v>2016</v>
      </c>
      <c r="E845" s="20">
        <v>7</v>
      </c>
      <c r="F845" s="22" t="s">
        <v>8</v>
      </c>
      <c r="G845" s="22" t="s">
        <v>627</v>
      </c>
      <c r="H845" s="22" t="s">
        <v>3293</v>
      </c>
      <c r="I845" s="25"/>
      <c r="J845" s="20">
        <v>2</v>
      </c>
      <c r="K845" s="128">
        <v>1</v>
      </c>
      <c r="L845" s="85"/>
      <c r="M845" s="123" t="s">
        <v>3311</v>
      </c>
      <c r="N845" s="22"/>
      <c r="O845" s="22"/>
      <c r="P845" s="22" t="s">
        <v>665</v>
      </c>
      <c r="Q845" s="22" t="s">
        <v>665</v>
      </c>
      <c r="R845" s="33"/>
      <c r="S845" s="39" t="s">
        <v>2606</v>
      </c>
      <c r="T845" s="22"/>
      <c r="U845" s="22"/>
      <c r="V845" s="22" t="s">
        <v>665</v>
      </c>
      <c r="W845" s="22" t="s">
        <v>665</v>
      </c>
      <c r="X845" s="33"/>
      <c r="Y845" s="39" t="s">
        <v>660</v>
      </c>
      <c r="Z845" s="22"/>
      <c r="AA845" s="6"/>
      <c r="AB845" s="6"/>
      <c r="AC845" s="6"/>
      <c r="AD845" s="6"/>
      <c r="AE845" s="6"/>
      <c r="AF845" s="6"/>
      <c r="AG845" s="6"/>
      <c r="AH845" s="6"/>
      <c r="AI845" s="6"/>
    </row>
    <row r="846" spans="1:35" x14ac:dyDescent="0.3">
      <c r="A846" s="416">
        <v>841</v>
      </c>
      <c r="B846" s="48">
        <v>2739</v>
      </c>
      <c r="C846" s="42" t="s">
        <v>2045</v>
      </c>
      <c r="D846" s="91">
        <v>2016</v>
      </c>
      <c r="E846" s="20">
        <v>7</v>
      </c>
      <c r="F846" s="22" t="s">
        <v>8</v>
      </c>
      <c r="G846" s="22" t="s">
        <v>627</v>
      </c>
      <c r="H846" s="22" t="s">
        <v>2468</v>
      </c>
      <c r="I846" s="25"/>
      <c r="J846" s="20">
        <v>2</v>
      </c>
      <c r="K846" s="128">
        <v>1</v>
      </c>
      <c r="L846" s="85"/>
      <c r="M846" s="123" t="s">
        <v>3311</v>
      </c>
      <c r="N846" s="22"/>
      <c r="O846" s="22"/>
      <c r="P846" s="22" t="s">
        <v>665</v>
      </c>
      <c r="Q846" s="22" t="s">
        <v>665</v>
      </c>
      <c r="R846" s="33"/>
      <c r="S846" s="39" t="s">
        <v>2606</v>
      </c>
      <c r="T846" s="22"/>
      <c r="U846" s="22"/>
      <c r="V846" s="22" t="s">
        <v>665</v>
      </c>
      <c r="W846" s="22" t="s">
        <v>665</v>
      </c>
      <c r="X846" s="33"/>
      <c r="Y846" s="39" t="s">
        <v>660</v>
      </c>
      <c r="Z846" s="22"/>
      <c r="AA846" s="6"/>
      <c r="AB846" s="6"/>
      <c r="AC846" s="6"/>
      <c r="AD846" s="6"/>
      <c r="AE846" s="6"/>
      <c r="AF846" s="6"/>
      <c r="AG846" s="6"/>
      <c r="AH846" s="6"/>
      <c r="AI846" s="6"/>
    </row>
    <row r="847" spans="1:35" x14ac:dyDescent="0.3">
      <c r="A847" s="416">
        <v>842</v>
      </c>
      <c r="B847" s="48">
        <v>2739</v>
      </c>
      <c r="C847" s="42" t="s">
        <v>2045</v>
      </c>
      <c r="D847" s="91">
        <v>2016</v>
      </c>
      <c r="E847" s="20">
        <v>7</v>
      </c>
      <c r="F847" s="22" t="s">
        <v>8</v>
      </c>
      <c r="G847" s="22" t="s">
        <v>627</v>
      </c>
      <c r="H847" s="22" t="s">
        <v>3087</v>
      </c>
      <c r="I847" s="25"/>
      <c r="J847" s="20">
        <v>2</v>
      </c>
      <c r="K847" s="128">
        <v>1</v>
      </c>
      <c r="L847" s="85"/>
      <c r="M847" s="123" t="s">
        <v>3311</v>
      </c>
      <c r="N847" s="22"/>
      <c r="O847" s="22"/>
      <c r="P847" s="22" t="s">
        <v>665</v>
      </c>
      <c r="Q847" s="22" t="s">
        <v>665</v>
      </c>
      <c r="R847" s="33"/>
      <c r="S847" s="39" t="s">
        <v>2606</v>
      </c>
      <c r="T847" s="22"/>
      <c r="U847" s="22"/>
      <c r="V847" s="22" t="s">
        <v>665</v>
      </c>
      <c r="W847" s="22" t="s">
        <v>665</v>
      </c>
      <c r="X847" s="33"/>
      <c r="Y847" s="39" t="s">
        <v>660</v>
      </c>
      <c r="Z847" s="22"/>
      <c r="AA847" s="6"/>
      <c r="AB847" s="6"/>
      <c r="AC847" s="6"/>
      <c r="AD847" s="6"/>
      <c r="AE847" s="6"/>
      <c r="AF847" s="6"/>
      <c r="AG847" s="6"/>
      <c r="AH847" s="6"/>
      <c r="AI847" s="6"/>
    </row>
    <row r="848" spans="1:35" x14ac:dyDescent="0.3">
      <c r="A848" s="416">
        <v>843</v>
      </c>
      <c r="B848" s="48">
        <v>2739</v>
      </c>
      <c r="C848" s="42" t="s">
        <v>2045</v>
      </c>
      <c r="D848" s="91">
        <v>2016</v>
      </c>
      <c r="E848" s="20">
        <v>7</v>
      </c>
      <c r="F848" s="22" t="s">
        <v>8</v>
      </c>
      <c r="G848" s="22" t="s">
        <v>627</v>
      </c>
      <c r="H848" s="22" t="s">
        <v>1746</v>
      </c>
      <c r="I848" s="25"/>
      <c r="J848" s="20">
        <v>2</v>
      </c>
      <c r="K848" s="128">
        <v>1</v>
      </c>
      <c r="L848" s="85"/>
      <c r="M848" s="123" t="s">
        <v>3311</v>
      </c>
      <c r="N848" s="22"/>
      <c r="O848" s="22"/>
      <c r="P848" s="22" t="s">
        <v>665</v>
      </c>
      <c r="Q848" s="22" t="s">
        <v>665</v>
      </c>
      <c r="R848" s="33"/>
      <c r="S848" s="39" t="s">
        <v>2606</v>
      </c>
      <c r="T848" s="22"/>
      <c r="U848" s="22"/>
      <c r="V848" s="22" t="s">
        <v>665</v>
      </c>
      <c r="W848" s="22" t="s">
        <v>665</v>
      </c>
      <c r="X848" s="33"/>
      <c r="Y848" s="39" t="s">
        <v>660</v>
      </c>
      <c r="Z848" s="22"/>
      <c r="AA848" s="6"/>
      <c r="AB848" s="6"/>
      <c r="AC848" s="6"/>
      <c r="AD848" s="6"/>
      <c r="AE848" s="6"/>
      <c r="AF848" s="6"/>
      <c r="AG848" s="6"/>
      <c r="AH848" s="6"/>
      <c r="AI848" s="6"/>
    </row>
    <row r="849" spans="1:35" x14ac:dyDescent="0.3">
      <c r="A849" s="416">
        <v>844</v>
      </c>
      <c r="B849" s="48">
        <v>2739</v>
      </c>
      <c r="C849" s="42" t="s">
        <v>3312</v>
      </c>
      <c r="D849" s="91">
        <v>2016</v>
      </c>
      <c r="E849" s="20">
        <v>7</v>
      </c>
      <c r="F849" s="22" t="s">
        <v>901</v>
      </c>
      <c r="G849" s="22" t="s">
        <v>107</v>
      </c>
      <c r="H849" s="22" t="s">
        <v>2958</v>
      </c>
      <c r="I849" s="25"/>
      <c r="J849" s="20">
        <v>1</v>
      </c>
      <c r="K849" s="128"/>
      <c r="L849" s="85"/>
      <c r="M849" s="123" t="s">
        <v>3311</v>
      </c>
      <c r="N849" s="22"/>
      <c r="O849" s="22"/>
      <c r="P849" s="22" t="s">
        <v>665</v>
      </c>
      <c r="Q849" s="22" t="s">
        <v>665</v>
      </c>
      <c r="R849" s="33"/>
      <c r="S849" s="39" t="s">
        <v>2606</v>
      </c>
      <c r="T849" s="22"/>
      <c r="U849" s="22"/>
      <c r="V849" s="22" t="s">
        <v>665</v>
      </c>
      <c r="W849" s="22" t="s">
        <v>665</v>
      </c>
      <c r="X849" s="33"/>
      <c r="Y849" s="39" t="s">
        <v>660</v>
      </c>
      <c r="Z849" s="22"/>
      <c r="AA849" s="6"/>
      <c r="AB849" s="6"/>
      <c r="AC849" s="6"/>
      <c r="AD849" s="6"/>
      <c r="AE849" s="6"/>
      <c r="AF849" s="6"/>
      <c r="AG849" s="6"/>
      <c r="AH849" s="6"/>
      <c r="AI849" s="6"/>
    </row>
    <row r="850" spans="1:35" x14ac:dyDescent="0.3">
      <c r="A850" s="416">
        <v>845</v>
      </c>
      <c r="B850" s="48">
        <v>2739</v>
      </c>
      <c r="C850" s="42" t="s">
        <v>2045</v>
      </c>
      <c r="D850" s="91">
        <v>2016</v>
      </c>
      <c r="E850" s="20">
        <v>7</v>
      </c>
      <c r="F850" s="22" t="s">
        <v>901</v>
      </c>
      <c r="G850" s="22" t="s">
        <v>107</v>
      </c>
      <c r="H850" s="22" t="s">
        <v>2892</v>
      </c>
      <c r="I850" s="25"/>
      <c r="J850" s="20">
        <v>1</v>
      </c>
      <c r="K850" s="128"/>
      <c r="L850" s="85"/>
      <c r="M850" s="123" t="s">
        <v>3311</v>
      </c>
      <c r="N850" s="22"/>
      <c r="O850" s="22"/>
      <c r="P850" s="22" t="s">
        <v>665</v>
      </c>
      <c r="Q850" s="22" t="s">
        <v>665</v>
      </c>
      <c r="R850" s="33"/>
      <c r="S850" s="39" t="s">
        <v>2606</v>
      </c>
      <c r="T850" s="22"/>
      <c r="U850" s="22"/>
      <c r="V850" s="22" t="s">
        <v>665</v>
      </c>
      <c r="W850" s="22" t="s">
        <v>665</v>
      </c>
      <c r="X850" s="33"/>
      <c r="Y850" s="39" t="s">
        <v>660</v>
      </c>
      <c r="Z850" s="22"/>
      <c r="AA850" s="6"/>
      <c r="AB850" s="6"/>
      <c r="AC850" s="6"/>
      <c r="AD850" s="6"/>
      <c r="AE850" s="6"/>
      <c r="AF850" s="6"/>
      <c r="AG850" s="6"/>
      <c r="AH850" s="6"/>
      <c r="AI850" s="6"/>
    </row>
    <row r="851" spans="1:35" x14ac:dyDescent="0.3">
      <c r="A851" s="416">
        <v>846</v>
      </c>
      <c r="B851" s="48">
        <v>2739</v>
      </c>
      <c r="C851" s="42" t="s">
        <v>2045</v>
      </c>
      <c r="D851" s="91">
        <v>2016</v>
      </c>
      <c r="E851" s="20">
        <v>7</v>
      </c>
      <c r="F851" s="22" t="s">
        <v>901</v>
      </c>
      <c r="G851" s="22" t="s">
        <v>107</v>
      </c>
      <c r="H851" s="22" t="s">
        <v>2931</v>
      </c>
      <c r="I851" s="25"/>
      <c r="J851" s="20">
        <v>1</v>
      </c>
      <c r="K851" s="128"/>
      <c r="L851" s="85"/>
      <c r="M851" s="123" t="s">
        <v>3311</v>
      </c>
      <c r="N851" s="22"/>
      <c r="O851" s="22"/>
      <c r="P851" s="22" t="s">
        <v>665</v>
      </c>
      <c r="Q851" s="22" t="s">
        <v>665</v>
      </c>
      <c r="R851" s="33"/>
      <c r="S851" s="39" t="s">
        <v>2606</v>
      </c>
      <c r="T851" s="22"/>
      <c r="U851" s="22"/>
      <c r="V851" s="22" t="s">
        <v>665</v>
      </c>
      <c r="W851" s="22" t="s">
        <v>665</v>
      </c>
      <c r="X851" s="33"/>
      <c r="Y851" s="39" t="s">
        <v>660</v>
      </c>
      <c r="Z851" s="22"/>
      <c r="AA851" s="6"/>
      <c r="AB851" s="6"/>
      <c r="AC851" s="6"/>
      <c r="AD851" s="6"/>
      <c r="AE851" s="6"/>
      <c r="AF851" s="6"/>
      <c r="AG851" s="6"/>
      <c r="AH851" s="6"/>
      <c r="AI851" s="6"/>
    </row>
    <row r="852" spans="1:35" x14ac:dyDescent="0.3">
      <c r="A852" s="416">
        <v>847</v>
      </c>
      <c r="B852" s="48">
        <v>2739</v>
      </c>
      <c r="C852" s="42" t="s">
        <v>2045</v>
      </c>
      <c r="D852" s="91">
        <v>2016</v>
      </c>
      <c r="E852" s="20">
        <v>7</v>
      </c>
      <c r="F852" s="22" t="s">
        <v>901</v>
      </c>
      <c r="G852" s="22" t="s">
        <v>107</v>
      </c>
      <c r="H852" s="22" t="s">
        <v>3293</v>
      </c>
      <c r="I852" s="25"/>
      <c r="J852" s="20">
        <v>1</v>
      </c>
      <c r="K852" s="128"/>
      <c r="L852" s="85"/>
      <c r="M852" s="123" t="s">
        <v>3311</v>
      </c>
      <c r="N852" s="22"/>
      <c r="O852" s="22"/>
      <c r="P852" s="22" t="s">
        <v>665</v>
      </c>
      <c r="Q852" s="22" t="s">
        <v>665</v>
      </c>
      <c r="R852" s="33"/>
      <c r="S852" s="39" t="s">
        <v>2606</v>
      </c>
      <c r="T852" s="22"/>
      <c r="U852" s="22"/>
      <c r="V852" s="22" t="s">
        <v>665</v>
      </c>
      <c r="W852" s="22" t="s">
        <v>665</v>
      </c>
      <c r="X852" s="33"/>
      <c r="Y852" s="39" t="s">
        <v>660</v>
      </c>
      <c r="Z852" s="22"/>
      <c r="AA852" s="6"/>
      <c r="AB852" s="6"/>
      <c r="AC852" s="6"/>
      <c r="AD852" s="6"/>
      <c r="AE852" s="6"/>
      <c r="AF852" s="6"/>
      <c r="AG852" s="6"/>
      <c r="AH852" s="6"/>
      <c r="AI852" s="6"/>
    </row>
    <row r="853" spans="1:35" x14ac:dyDescent="0.3">
      <c r="A853" s="416">
        <v>848</v>
      </c>
      <c r="B853" s="48">
        <v>2739</v>
      </c>
      <c r="C853" s="42" t="s">
        <v>2045</v>
      </c>
      <c r="D853" s="91">
        <v>2016</v>
      </c>
      <c r="E853" s="20">
        <v>7</v>
      </c>
      <c r="F853" s="22" t="s">
        <v>901</v>
      </c>
      <c r="G853" s="22" t="s">
        <v>107</v>
      </c>
      <c r="H853" s="22" t="s">
        <v>2902</v>
      </c>
      <c r="I853" s="25"/>
      <c r="J853" s="20">
        <v>1</v>
      </c>
      <c r="K853" s="128"/>
      <c r="L853" s="85"/>
      <c r="M853" s="123" t="s">
        <v>3311</v>
      </c>
      <c r="N853" s="22"/>
      <c r="O853" s="22"/>
      <c r="P853" s="22" t="s">
        <v>665</v>
      </c>
      <c r="Q853" s="22" t="s">
        <v>665</v>
      </c>
      <c r="R853" s="33"/>
      <c r="S853" s="39" t="s">
        <v>2606</v>
      </c>
      <c r="T853" s="22"/>
      <c r="U853" s="22"/>
      <c r="V853" s="22" t="s">
        <v>665</v>
      </c>
      <c r="W853" s="22" t="s">
        <v>665</v>
      </c>
      <c r="X853" s="33"/>
      <c r="Y853" s="39" t="s">
        <v>660</v>
      </c>
      <c r="Z853" s="22"/>
      <c r="AA853" s="6"/>
      <c r="AB853" s="6"/>
      <c r="AC853" s="6"/>
      <c r="AD853" s="6"/>
      <c r="AE853" s="6"/>
      <c r="AF853" s="6"/>
      <c r="AG853" s="6"/>
      <c r="AH853" s="6"/>
      <c r="AI853" s="6"/>
    </row>
    <row r="854" spans="1:35" x14ac:dyDescent="0.3">
      <c r="A854" s="416">
        <v>849</v>
      </c>
      <c r="B854" s="48">
        <v>2739</v>
      </c>
      <c r="C854" s="42" t="s">
        <v>2045</v>
      </c>
      <c r="D854" s="91">
        <v>2016</v>
      </c>
      <c r="E854" s="20">
        <v>7</v>
      </c>
      <c r="F854" s="22" t="s">
        <v>901</v>
      </c>
      <c r="G854" s="22" t="s">
        <v>107</v>
      </c>
      <c r="H854" s="22" t="s">
        <v>3087</v>
      </c>
      <c r="I854" s="25"/>
      <c r="J854" s="20">
        <v>1</v>
      </c>
      <c r="K854" s="128"/>
      <c r="L854" s="85"/>
      <c r="M854" s="123" t="s">
        <v>3311</v>
      </c>
      <c r="N854" s="22"/>
      <c r="O854" s="22"/>
      <c r="P854" s="22" t="s">
        <v>665</v>
      </c>
      <c r="Q854" s="22" t="s">
        <v>665</v>
      </c>
      <c r="R854" s="33"/>
      <c r="S854" s="39" t="s">
        <v>2606</v>
      </c>
      <c r="T854" s="22"/>
      <c r="U854" s="22"/>
      <c r="V854" s="22" t="s">
        <v>665</v>
      </c>
      <c r="W854" s="22" t="s">
        <v>665</v>
      </c>
      <c r="X854" s="33"/>
      <c r="Y854" s="39" t="s">
        <v>660</v>
      </c>
      <c r="Z854" s="22"/>
      <c r="AA854" s="6"/>
      <c r="AB854" s="6"/>
      <c r="AC854" s="6"/>
      <c r="AD854" s="6"/>
      <c r="AE854" s="6"/>
      <c r="AF854" s="6"/>
      <c r="AG854" s="6"/>
      <c r="AH854" s="6"/>
      <c r="AI854" s="6"/>
    </row>
    <row r="855" spans="1:35" x14ac:dyDescent="0.3">
      <c r="A855" s="416">
        <v>850</v>
      </c>
      <c r="B855" s="48">
        <v>2739</v>
      </c>
      <c r="C855" s="42" t="s">
        <v>2045</v>
      </c>
      <c r="D855" s="91">
        <v>2016</v>
      </c>
      <c r="E855" s="20">
        <v>7</v>
      </c>
      <c r="F855" s="22" t="s">
        <v>901</v>
      </c>
      <c r="G855" s="22" t="s">
        <v>107</v>
      </c>
      <c r="H855" s="22" t="s">
        <v>3088</v>
      </c>
      <c r="I855" s="25"/>
      <c r="J855" s="20">
        <v>1</v>
      </c>
      <c r="K855" s="128"/>
      <c r="L855" s="85"/>
      <c r="M855" s="123" t="s">
        <v>3311</v>
      </c>
      <c r="N855" s="22"/>
      <c r="O855" s="22"/>
      <c r="P855" s="22" t="s">
        <v>665</v>
      </c>
      <c r="Q855" s="22" t="s">
        <v>665</v>
      </c>
      <c r="R855" s="33"/>
      <c r="S855" s="39" t="s">
        <v>2606</v>
      </c>
      <c r="T855" s="22"/>
      <c r="U855" s="22"/>
      <c r="V855" s="22" t="s">
        <v>665</v>
      </c>
      <c r="W855" s="22" t="s">
        <v>665</v>
      </c>
      <c r="X855" s="33"/>
      <c r="Y855" s="39" t="s">
        <v>660</v>
      </c>
      <c r="Z855" s="22"/>
      <c r="AA855" s="6"/>
      <c r="AB855" s="6"/>
      <c r="AC855" s="6"/>
      <c r="AD855" s="6"/>
      <c r="AE855" s="6"/>
      <c r="AF855" s="6"/>
      <c r="AG855" s="6"/>
      <c r="AH855" s="6"/>
      <c r="AI855" s="6"/>
    </row>
    <row r="856" spans="1:35" x14ac:dyDescent="0.3">
      <c r="A856" s="416">
        <v>851</v>
      </c>
      <c r="B856" s="48">
        <v>2739</v>
      </c>
      <c r="C856" s="42" t="s">
        <v>2045</v>
      </c>
      <c r="D856" s="91">
        <v>2016</v>
      </c>
      <c r="E856" s="20">
        <v>7</v>
      </c>
      <c r="F856" s="290" t="s">
        <v>3313</v>
      </c>
      <c r="G856" s="22" t="s">
        <v>107</v>
      </c>
      <c r="H856" s="22" t="s">
        <v>2958</v>
      </c>
      <c r="I856" s="25"/>
      <c r="J856" s="20">
        <v>1</v>
      </c>
      <c r="K856" s="128"/>
      <c r="L856" s="85"/>
      <c r="M856" s="123" t="s">
        <v>3311</v>
      </c>
      <c r="N856" s="22"/>
      <c r="O856" s="22"/>
      <c r="P856" s="22" t="s">
        <v>665</v>
      </c>
      <c r="Q856" s="22" t="s">
        <v>665</v>
      </c>
      <c r="R856" s="33"/>
      <c r="S856" s="39" t="s">
        <v>2606</v>
      </c>
      <c r="T856" s="22"/>
      <c r="U856" s="22"/>
      <c r="V856" s="22" t="s">
        <v>665</v>
      </c>
      <c r="W856" s="22" t="s">
        <v>665</v>
      </c>
      <c r="X856" s="33"/>
      <c r="Y856" s="39" t="s">
        <v>660</v>
      </c>
      <c r="Z856" s="22"/>
      <c r="AA856" s="6"/>
      <c r="AB856" s="6"/>
      <c r="AC856" s="6"/>
      <c r="AD856" s="6"/>
      <c r="AE856" s="6"/>
      <c r="AF856" s="6"/>
      <c r="AG856" s="6"/>
      <c r="AH856" s="6"/>
      <c r="AI856" s="6"/>
    </row>
    <row r="857" spans="1:35" x14ac:dyDescent="0.3">
      <c r="A857" s="416">
        <v>852</v>
      </c>
      <c r="B857" s="48">
        <v>2739</v>
      </c>
      <c r="C857" s="42" t="s">
        <v>2045</v>
      </c>
      <c r="D857" s="91">
        <v>2016</v>
      </c>
      <c r="E857" s="20">
        <v>7</v>
      </c>
      <c r="F857" s="290" t="s">
        <v>3313</v>
      </c>
      <c r="G857" s="22" t="s">
        <v>107</v>
      </c>
      <c r="H857" s="22" t="s">
        <v>2892</v>
      </c>
      <c r="I857" s="25"/>
      <c r="J857" s="20">
        <v>1</v>
      </c>
      <c r="K857" s="128"/>
      <c r="L857" s="85"/>
      <c r="M857" s="123" t="s">
        <v>3311</v>
      </c>
      <c r="N857" s="22"/>
      <c r="O857" s="22"/>
      <c r="P857" s="22" t="s">
        <v>665</v>
      </c>
      <c r="Q857" s="22" t="s">
        <v>665</v>
      </c>
      <c r="R857" s="33"/>
      <c r="S857" s="39" t="s">
        <v>2606</v>
      </c>
      <c r="T857" s="22"/>
      <c r="U857" s="22"/>
      <c r="V857" s="22" t="s">
        <v>665</v>
      </c>
      <c r="W857" s="22" t="s">
        <v>665</v>
      </c>
      <c r="X857" s="33"/>
      <c r="Y857" s="39" t="s">
        <v>660</v>
      </c>
      <c r="Z857" s="22"/>
      <c r="AA857" s="6"/>
      <c r="AB857" s="6"/>
      <c r="AC857" s="6"/>
      <c r="AD857" s="6"/>
      <c r="AE857" s="6"/>
      <c r="AF857" s="6"/>
      <c r="AG857" s="6"/>
      <c r="AH857" s="6"/>
      <c r="AI857" s="6"/>
    </row>
    <row r="858" spans="1:35" x14ac:dyDescent="0.3">
      <c r="A858" s="416">
        <v>853</v>
      </c>
      <c r="B858" s="48">
        <v>2739</v>
      </c>
      <c r="C858" s="42" t="s">
        <v>2045</v>
      </c>
      <c r="D858" s="91">
        <v>2016</v>
      </c>
      <c r="E858" s="20">
        <v>7</v>
      </c>
      <c r="F858" s="290" t="s">
        <v>3313</v>
      </c>
      <c r="G858" s="22" t="s">
        <v>107</v>
      </c>
      <c r="H858" s="22" t="s">
        <v>2931</v>
      </c>
      <c r="I858" s="25"/>
      <c r="J858" s="20">
        <v>1</v>
      </c>
      <c r="K858" s="128"/>
      <c r="L858" s="85"/>
      <c r="M858" s="123" t="s">
        <v>3311</v>
      </c>
      <c r="N858" s="22"/>
      <c r="O858" s="22"/>
      <c r="P858" s="22" t="s">
        <v>665</v>
      </c>
      <c r="Q858" s="22" t="s">
        <v>665</v>
      </c>
      <c r="R858" s="33"/>
      <c r="S858" s="39" t="s">
        <v>2606</v>
      </c>
      <c r="T858" s="22"/>
      <c r="U858" s="22"/>
      <c r="V858" s="22" t="s">
        <v>665</v>
      </c>
      <c r="W858" s="22" t="s">
        <v>665</v>
      </c>
      <c r="X858" s="33"/>
      <c r="Y858" s="39" t="s">
        <v>660</v>
      </c>
      <c r="Z858" s="22"/>
      <c r="AA858" s="6"/>
      <c r="AB858" s="6"/>
      <c r="AC858" s="6"/>
      <c r="AD858" s="6"/>
      <c r="AE858" s="6"/>
      <c r="AF858" s="6"/>
      <c r="AG858" s="6"/>
      <c r="AH858" s="6"/>
      <c r="AI858" s="6"/>
    </row>
    <row r="859" spans="1:35" x14ac:dyDescent="0.3">
      <c r="A859" s="416">
        <v>854</v>
      </c>
      <c r="B859" s="48">
        <v>2739</v>
      </c>
      <c r="C859" s="42" t="s">
        <v>2045</v>
      </c>
      <c r="D859" s="91">
        <v>2016</v>
      </c>
      <c r="E859" s="20">
        <v>7</v>
      </c>
      <c r="F859" s="290" t="s">
        <v>3313</v>
      </c>
      <c r="G859" s="22" t="s">
        <v>107</v>
      </c>
      <c r="H859" s="22" t="s">
        <v>3293</v>
      </c>
      <c r="I859" s="25"/>
      <c r="J859" s="20">
        <v>1</v>
      </c>
      <c r="K859" s="128"/>
      <c r="L859" s="85"/>
      <c r="M859" s="123" t="s">
        <v>3311</v>
      </c>
      <c r="N859" s="22"/>
      <c r="O859" s="22"/>
      <c r="P859" s="22" t="s">
        <v>665</v>
      </c>
      <c r="Q859" s="22" t="s">
        <v>665</v>
      </c>
      <c r="R859" s="33"/>
      <c r="S859" s="39" t="s">
        <v>2606</v>
      </c>
      <c r="T859" s="22"/>
      <c r="U859" s="22"/>
      <c r="V859" s="22" t="s">
        <v>665</v>
      </c>
      <c r="W859" s="22" t="s">
        <v>665</v>
      </c>
      <c r="X859" s="33"/>
      <c r="Y859" s="39" t="s">
        <v>660</v>
      </c>
      <c r="Z859" s="22"/>
      <c r="AA859" s="6"/>
      <c r="AB859" s="6"/>
      <c r="AC859" s="6"/>
      <c r="AD859" s="6"/>
      <c r="AE859" s="6"/>
      <c r="AF859" s="6"/>
      <c r="AG859" s="6"/>
      <c r="AH859" s="6"/>
      <c r="AI859" s="6"/>
    </row>
    <row r="860" spans="1:35" x14ac:dyDescent="0.3">
      <c r="A860" s="416">
        <v>855</v>
      </c>
      <c r="B860" s="48">
        <v>2739</v>
      </c>
      <c r="C860" s="42" t="s">
        <v>2045</v>
      </c>
      <c r="D860" s="91">
        <v>2016</v>
      </c>
      <c r="E860" s="20">
        <v>7</v>
      </c>
      <c r="F860" s="290" t="s">
        <v>3313</v>
      </c>
      <c r="G860" s="22" t="s">
        <v>107</v>
      </c>
      <c r="H860" s="22" t="s">
        <v>2902</v>
      </c>
      <c r="I860" s="25"/>
      <c r="J860" s="20">
        <v>1</v>
      </c>
      <c r="K860" s="128"/>
      <c r="L860" s="85"/>
      <c r="M860" s="123" t="s">
        <v>3311</v>
      </c>
      <c r="N860" s="22"/>
      <c r="O860" s="22"/>
      <c r="P860" s="22" t="s">
        <v>665</v>
      </c>
      <c r="Q860" s="22" t="s">
        <v>665</v>
      </c>
      <c r="R860" s="33"/>
      <c r="S860" s="39" t="s">
        <v>2606</v>
      </c>
      <c r="T860" s="22"/>
      <c r="U860" s="22"/>
      <c r="V860" s="22" t="s">
        <v>665</v>
      </c>
      <c r="W860" s="22" t="s">
        <v>665</v>
      </c>
      <c r="X860" s="33"/>
      <c r="Y860" s="39" t="s">
        <v>660</v>
      </c>
      <c r="Z860" s="22"/>
      <c r="AA860" s="6"/>
      <c r="AB860" s="6"/>
      <c r="AC860" s="6"/>
      <c r="AD860" s="6"/>
      <c r="AE860" s="6"/>
      <c r="AF860" s="6"/>
      <c r="AG860" s="6"/>
      <c r="AH860" s="6"/>
      <c r="AI860" s="6"/>
    </row>
    <row r="861" spans="1:35" x14ac:dyDescent="0.3">
      <c r="A861" s="416">
        <v>856</v>
      </c>
      <c r="B861" s="48">
        <v>2739</v>
      </c>
      <c r="C861" s="42" t="s">
        <v>2045</v>
      </c>
      <c r="D861" s="91">
        <v>2016</v>
      </c>
      <c r="E861" s="20">
        <v>7</v>
      </c>
      <c r="F861" s="290" t="s">
        <v>3313</v>
      </c>
      <c r="G861" s="22" t="s">
        <v>107</v>
      </c>
      <c r="H861" s="22" t="s">
        <v>3087</v>
      </c>
      <c r="I861" s="25"/>
      <c r="J861" s="20">
        <v>1</v>
      </c>
      <c r="K861" s="128"/>
      <c r="L861" s="85"/>
      <c r="M861" s="123" t="s">
        <v>3311</v>
      </c>
      <c r="N861" s="22"/>
      <c r="O861" s="22"/>
      <c r="P861" s="22" t="s">
        <v>665</v>
      </c>
      <c r="Q861" s="22" t="s">
        <v>665</v>
      </c>
      <c r="R861" s="33"/>
      <c r="S861" s="39" t="s">
        <v>2606</v>
      </c>
      <c r="T861" s="22"/>
      <c r="U861" s="22"/>
      <c r="V861" s="22" t="s">
        <v>665</v>
      </c>
      <c r="W861" s="22" t="s">
        <v>665</v>
      </c>
      <c r="X861" s="33"/>
      <c r="Y861" s="39" t="s">
        <v>660</v>
      </c>
      <c r="Z861" s="22"/>
      <c r="AA861" s="6"/>
      <c r="AB861" s="6"/>
      <c r="AC861" s="6"/>
      <c r="AD861" s="6"/>
      <c r="AE861" s="6"/>
      <c r="AF861" s="6"/>
      <c r="AG861" s="6"/>
      <c r="AH861" s="6"/>
      <c r="AI861" s="6"/>
    </row>
    <row r="862" spans="1:35" x14ac:dyDescent="0.3">
      <c r="A862" s="416">
        <v>857</v>
      </c>
      <c r="B862" s="48">
        <v>2739</v>
      </c>
      <c r="C862" s="42" t="s">
        <v>2045</v>
      </c>
      <c r="D862" s="91">
        <v>2016</v>
      </c>
      <c r="E862" s="20">
        <v>7</v>
      </c>
      <c r="F862" s="290" t="s">
        <v>3313</v>
      </c>
      <c r="G862" s="22" t="s">
        <v>107</v>
      </c>
      <c r="H862" s="22" t="s">
        <v>3088</v>
      </c>
      <c r="I862" s="25"/>
      <c r="J862" s="20">
        <v>1</v>
      </c>
      <c r="K862" s="128"/>
      <c r="L862" s="85"/>
      <c r="M862" s="123" t="s">
        <v>3311</v>
      </c>
      <c r="N862" s="22"/>
      <c r="O862" s="22"/>
      <c r="P862" s="22" t="s">
        <v>665</v>
      </c>
      <c r="Q862" s="22" t="s">
        <v>665</v>
      </c>
      <c r="R862" s="33"/>
      <c r="S862" s="39" t="s">
        <v>2606</v>
      </c>
      <c r="T862" s="22"/>
      <c r="U862" s="22"/>
      <c r="V862" s="22" t="s">
        <v>665</v>
      </c>
      <c r="W862" s="22" t="s">
        <v>665</v>
      </c>
      <c r="X862" s="33"/>
      <c r="Y862" s="39" t="s">
        <v>660</v>
      </c>
      <c r="Z862" s="22"/>
      <c r="AA862" s="6"/>
      <c r="AB862" s="6"/>
      <c r="AC862" s="6"/>
      <c r="AD862" s="6"/>
      <c r="AE862" s="6"/>
      <c r="AF862" s="6"/>
      <c r="AG862" s="6"/>
      <c r="AH862" s="6"/>
      <c r="AI862" s="6"/>
    </row>
    <row r="863" spans="1:35" x14ac:dyDescent="0.3">
      <c r="A863" s="416">
        <v>858</v>
      </c>
      <c r="B863" s="48">
        <v>2739</v>
      </c>
      <c r="C863" s="42" t="s">
        <v>2045</v>
      </c>
      <c r="D863" s="91">
        <v>2016</v>
      </c>
      <c r="E863" s="20">
        <v>7</v>
      </c>
      <c r="F863" s="290" t="s">
        <v>3285</v>
      </c>
      <c r="G863" s="22"/>
      <c r="H863" s="22" t="s">
        <v>3314</v>
      </c>
      <c r="I863" s="25"/>
      <c r="J863" s="20">
        <v>4</v>
      </c>
      <c r="K863" s="128"/>
      <c r="L863" s="85"/>
      <c r="M863" s="123" t="s">
        <v>3311</v>
      </c>
      <c r="N863" s="22">
        <v>23</v>
      </c>
      <c r="O863" s="22">
        <v>29</v>
      </c>
      <c r="P863" s="22"/>
      <c r="Q863" s="22"/>
      <c r="R863" s="33"/>
      <c r="S863" s="39" t="s">
        <v>2606</v>
      </c>
      <c r="T863" s="22">
        <v>20</v>
      </c>
      <c r="U863" s="22">
        <v>25</v>
      </c>
      <c r="V863" s="22"/>
      <c r="W863" s="22"/>
      <c r="X863" s="33"/>
      <c r="Y863" s="39">
        <v>0.8</v>
      </c>
      <c r="Z863" s="22"/>
      <c r="AA863" s="6"/>
      <c r="AB863" s="6"/>
      <c r="AC863" s="6"/>
      <c r="AD863" s="6"/>
      <c r="AE863" s="6"/>
      <c r="AF863" s="6"/>
      <c r="AG863" s="6"/>
      <c r="AH863" s="6"/>
      <c r="AI863" s="6"/>
    </row>
    <row r="864" spans="1:35" x14ac:dyDescent="0.3">
      <c r="A864" s="416">
        <v>859</v>
      </c>
      <c r="B864" s="48">
        <v>816</v>
      </c>
      <c r="C864" s="90" t="s">
        <v>1866</v>
      </c>
      <c r="D864" s="91">
        <v>2020</v>
      </c>
      <c r="E864" s="20">
        <v>4</v>
      </c>
      <c r="F864" s="566" t="s">
        <v>3315</v>
      </c>
      <c r="G864" s="22" t="s">
        <v>3316</v>
      </c>
      <c r="H864" s="22"/>
      <c r="I864" s="25"/>
      <c r="J864" s="20" t="s">
        <v>708</v>
      </c>
      <c r="K864" s="128"/>
      <c r="L864" s="85"/>
      <c r="M864" s="23" t="s">
        <v>1513</v>
      </c>
      <c r="N864" s="22"/>
      <c r="O864" s="22"/>
      <c r="P864" s="22">
        <v>42.9</v>
      </c>
      <c r="Q864" s="22">
        <v>11.3</v>
      </c>
      <c r="R864" s="33">
        <v>31</v>
      </c>
      <c r="S864" s="489" t="s">
        <v>2528</v>
      </c>
      <c r="T864" s="22"/>
      <c r="U864" s="22"/>
      <c r="V864" s="22">
        <v>59.8</v>
      </c>
      <c r="W864" s="22">
        <v>13.4</v>
      </c>
      <c r="X864" s="33">
        <v>31</v>
      </c>
      <c r="Y864" s="39"/>
      <c r="Z864" s="22"/>
      <c r="AA864" s="19"/>
      <c r="AB864" s="19"/>
      <c r="AC864" s="19"/>
      <c r="AD864" s="19"/>
      <c r="AE864" s="19"/>
      <c r="AF864" s="19"/>
      <c r="AG864" s="19"/>
      <c r="AH864" s="19"/>
      <c r="AI864" s="19"/>
    </row>
    <row r="865" spans="1:35" x14ac:dyDescent="0.3">
      <c r="A865" s="416">
        <v>860</v>
      </c>
      <c r="B865" s="48">
        <v>816</v>
      </c>
      <c r="C865" s="90" t="s">
        <v>1866</v>
      </c>
      <c r="D865" s="91">
        <v>2020</v>
      </c>
      <c r="E865" s="20">
        <v>4</v>
      </c>
      <c r="F865" s="566" t="s">
        <v>3317</v>
      </c>
      <c r="G865" s="22" t="s">
        <v>3318</v>
      </c>
      <c r="H865" s="22"/>
      <c r="I865" s="25"/>
      <c r="J865" s="20" t="s">
        <v>708</v>
      </c>
      <c r="K865" s="128"/>
      <c r="L865" s="85"/>
      <c r="M865" s="23" t="s">
        <v>1513</v>
      </c>
      <c r="N865" s="22"/>
      <c r="O865" s="22"/>
      <c r="P865" s="22">
        <v>1.8</v>
      </c>
      <c r="Q865" s="22">
        <v>1.3</v>
      </c>
      <c r="R865" s="33">
        <v>31</v>
      </c>
      <c r="S865" s="489" t="s">
        <v>2528</v>
      </c>
      <c r="T865" s="22"/>
      <c r="U865" s="22"/>
      <c r="V865" s="22">
        <v>3.6</v>
      </c>
      <c r="W865" s="22">
        <v>2.4</v>
      </c>
      <c r="X865" s="33">
        <v>31</v>
      </c>
      <c r="Y865" s="39"/>
      <c r="Z865" s="22"/>
      <c r="AA865" s="19"/>
      <c r="AB865" s="19"/>
      <c r="AC865" s="19"/>
      <c r="AD865" s="19"/>
      <c r="AE865" s="19"/>
      <c r="AF865" s="19"/>
      <c r="AG865" s="19"/>
      <c r="AH865" s="19"/>
      <c r="AI865" s="19"/>
    </row>
    <row r="866" spans="1:35" x14ac:dyDescent="0.3">
      <c r="A866" s="416">
        <v>861</v>
      </c>
      <c r="B866" s="48">
        <v>816</v>
      </c>
      <c r="C866" s="90" t="s">
        <v>1866</v>
      </c>
      <c r="D866" s="91">
        <v>2020</v>
      </c>
      <c r="E866" s="20">
        <v>4</v>
      </c>
      <c r="F866" s="566" t="s">
        <v>3319</v>
      </c>
      <c r="G866" s="22"/>
      <c r="H866" s="22"/>
      <c r="I866" s="25"/>
      <c r="J866" s="20" t="s">
        <v>708</v>
      </c>
      <c r="K866" s="128"/>
      <c r="L866" s="85"/>
      <c r="M866" s="23" t="s">
        <v>1513</v>
      </c>
      <c r="N866" s="22"/>
      <c r="O866" s="22"/>
      <c r="P866" s="22">
        <v>874.5</v>
      </c>
      <c r="Q866" s="22">
        <v>1574.5</v>
      </c>
      <c r="R866" s="33">
        <v>31</v>
      </c>
      <c r="S866" s="489" t="s">
        <v>2528</v>
      </c>
      <c r="T866" s="22"/>
      <c r="U866" s="22"/>
      <c r="V866" s="22">
        <v>979.4</v>
      </c>
      <c r="W866" s="22">
        <v>1489.7</v>
      </c>
      <c r="X866" s="33">
        <v>31</v>
      </c>
      <c r="Y866" s="39"/>
      <c r="Z866" s="22"/>
      <c r="AA866" s="19"/>
      <c r="AB866" s="19"/>
      <c r="AC866" s="19"/>
      <c r="AD866" s="19"/>
      <c r="AE866" s="19"/>
      <c r="AF866" s="19"/>
      <c r="AG866" s="19"/>
      <c r="AH866" s="19"/>
      <c r="AI866" s="19"/>
    </row>
    <row r="867" spans="1:35" x14ac:dyDescent="0.3">
      <c r="A867" s="416">
        <v>862</v>
      </c>
      <c r="B867" s="48">
        <v>816</v>
      </c>
      <c r="C867" s="90" t="s">
        <v>1866</v>
      </c>
      <c r="D867" s="91">
        <v>2020</v>
      </c>
      <c r="E867" s="20">
        <v>4</v>
      </c>
      <c r="F867" s="22" t="s">
        <v>125</v>
      </c>
      <c r="G867" s="22" t="s">
        <v>627</v>
      </c>
      <c r="H867" s="22" t="s">
        <v>3320</v>
      </c>
      <c r="I867" s="25"/>
      <c r="J867" s="20">
        <v>2</v>
      </c>
      <c r="K867" s="128">
        <v>1</v>
      </c>
      <c r="L867" s="85"/>
      <c r="M867" s="23" t="s">
        <v>1513</v>
      </c>
      <c r="N867" s="22"/>
      <c r="O867" s="22"/>
      <c r="P867" s="22" t="s">
        <v>3321</v>
      </c>
      <c r="Q867" s="22" t="s">
        <v>3322</v>
      </c>
      <c r="R867" s="33">
        <v>31</v>
      </c>
      <c r="S867" s="489" t="s">
        <v>2528</v>
      </c>
      <c r="T867" s="22"/>
      <c r="U867" s="22"/>
      <c r="V867" s="22" t="s">
        <v>2455</v>
      </c>
      <c r="W867" s="22" t="s">
        <v>3323</v>
      </c>
      <c r="X867" s="33">
        <v>31</v>
      </c>
      <c r="Y867" s="39" t="s">
        <v>712</v>
      </c>
      <c r="Z867" s="22" t="s">
        <v>3324</v>
      </c>
      <c r="AA867" s="19"/>
      <c r="AB867" s="19"/>
      <c r="AC867" s="19"/>
      <c r="AD867" s="19"/>
      <c r="AE867" s="19"/>
      <c r="AF867" s="19"/>
      <c r="AG867" s="19"/>
      <c r="AH867" s="19"/>
      <c r="AI867" s="19"/>
    </row>
    <row r="868" spans="1:35" x14ac:dyDescent="0.3">
      <c r="A868" s="416">
        <v>863</v>
      </c>
      <c r="B868" s="48">
        <v>816</v>
      </c>
      <c r="C868" s="90" t="s">
        <v>1866</v>
      </c>
      <c r="D868" s="91">
        <v>2020</v>
      </c>
      <c r="E868" s="20">
        <v>4</v>
      </c>
      <c r="F868" s="22" t="s">
        <v>2922</v>
      </c>
      <c r="G868" s="22" t="s">
        <v>3318</v>
      </c>
      <c r="H868" s="22"/>
      <c r="I868" s="25"/>
      <c r="J868" s="20">
        <v>5</v>
      </c>
      <c r="K868" s="128"/>
      <c r="L868" s="85"/>
      <c r="M868" s="23" t="s">
        <v>1513</v>
      </c>
      <c r="N868" s="22"/>
      <c r="O868" s="22"/>
      <c r="P868" s="22">
        <v>9.6</v>
      </c>
      <c r="Q868" s="22">
        <v>4.7</v>
      </c>
      <c r="R868" s="33">
        <v>31</v>
      </c>
      <c r="S868" s="489" t="s">
        <v>2528</v>
      </c>
      <c r="T868" s="22"/>
      <c r="U868" s="22"/>
      <c r="V868" s="92">
        <v>11</v>
      </c>
      <c r="W868" s="22">
        <v>7.6</v>
      </c>
      <c r="X868" s="33">
        <v>31</v>
      </c>
      <c r="Y868" s="39" t="s">
        <v>660</v>
      </c>
      <c r="Z868" s="22"/>
      <c r="AA868" s="19"/>
      <c r="AB868" s="19"/>
      <c r="AC868" s="19"/>
      <c r="AD868" s="19"/>
      <c r="AE868" s="19"/>
      <c r="AF868" s="19"/>
      <c r="AG868" s="19"/>
      <c r="AH868" s="19"/>
      <c r="AI868" s="19"/>
    </row>
    <row r="869" spans="1:35" x14ac:dyDescent="0.3">
      <c r="A869" s="416">
        <v>864</v>
      </c>
      <c r="B869" s="48">
        <v>816</v>
      </c>
      <c r="C869" s="90" t="s">
        <v>1866</v>
      </c>
      <c r="D869" s="91">
        <v>2020</v>
      </c>
      <c r="E869" s="20">
        <v>4</v>
      </c>
      <c r="F869" s="22" t="s">
        <v>970</v>
      </c>
      <c r="G869" s="22"/>
      <c r="H869" s="22" t="s">
        <v>997</v>
      </c>
      <c r="I869" s="25"/>
      <c r="J869" s="20">
        <v>1</v>
      </c>
      <c r="K869" s="128"/>
      <c r="L869" s="85"/>
      <c r="M869" s="23" t="s">
        <v>1513</v>
      </c>
      <c r="N869" s="22"/>
      <c r="O869" s="22"/>
      <c r="P869" s="567">
        <v>1.2</v>
      </c>
      <c r="Q869" s="567">
        <v>1.5</v>
      </c>
      <c r="R869" s="568">
        <v>31</v>
      </c>
      <c r="S869" s="489" t="s">
        <v>2528</v>
      </c>
      <c r="T869" s="567"/>
      <c r="U869" s="567"/>
      <c r="V869" s="567">
        <v>1</v>
      </c>
      <c r="W869" s="22">
        <v>1.3</v>
      </c>
      <c r="X869" s="33">
        <v>31</v>
      </c>
      <c r="Y869" s="39" t="s">
        <v>660</v>
      </c>
      <c r="Z869" s="22"/>
      <c r="AA869" s="19"/>
      <c r="AB869" s="19"/>
      <c r="AC869" s="19"/>
      <c r="AD869" s="19"/>
      <c r="AE869" s="19"/>
      <c r="AF869" s="19"/>
      <c r="AG869" s="19"/>
      <c r="AH869" s="19"/>
      <c r="AI869" s="19"/>
    </row>
    <row r="870" spans="1:35" x14ac:dyDescent="0.3">
      <c r="A870" s="416">
        <v>865</v>
      </c>
      <c r="B870" s="48">
        <v>816</v>
      </c>
      <c r="C870" s="90" t="s">
        <v>1866</v>
      </c>
      <c r="D870" s="91">
        <v>2020</v>
      </c>
      <c r="E870" s="20">
        <v>4</v>
      </c>
      <c r="F870" s="22" t="s">
        <v>970</v>
      </c>
      <c r="G870" s="22"/>
      <c r="H870" s="22" t="s">
        <v>2496</v>
      </c>
      <c r="I870" s="25"/>
      <c r="J870" s="20">
        <v>1</v>
      </c>
      <c r="K870" s="128"/>
      <c r="L870" s="85"/>
      <c r="M870" s="23" t="s">
        <v>1513</v>
      </c>
      <c r="N870" s="22"/>
      <c r="O870" s="22"/>
      <c r="P870" s="567">
        <v>1</v>
      </c>
      <c r="Q870" s="567">
        <v>1.5</v>
      </c>
      <c r="R870" s="568">
        <v>31</v>
      </c>
      <c r="S870" s="489" t="s">
        <v>2528</v>
      </c>
      <c r="T870" s="567"/>
      <c r="U870" s="567"/>
      <c r="V870" s="567">
        <v>0.7</v>
      </c>
      <c r="W870" s="22">
        <v>1.1000000000000001</v>
      </c>
      <c r="X870" s="33">
        <v>31</v>
      </c>
      <c r="Y870" s="39" t="s">
        <v>660</v>
      </c>
      <c r="Z870" s="22"/>
      <c r="AA870" s="19"/>
      <c r="AB870" s="19"/>
      <c r="AC870" s="19"/>
      <c r="AD870" s="19"/>
      <c r="AE870" s="19"/>
      <c r="AF870" s="19"/>
      <c r="AG870" s="19"/>
      <c r="AH870" s="19"/>
      <c r="AI870" s="19"/>
    </row>
    <row r="871" spans="1:35" x14ac:dyDescent="0.3">
      <c r="A871" s="416">
        <v>866</v>
      </c>
      <c r="B871" s="48">
        <v>816</v>
      </c>
      <c r="C871" s="90" t="s">
        <v>1866</v>
      </c>
      <c r="D871" s="91">
        <v>2020</v>
      </c>
      <c r="E871" s="20">
        <v>4</v>
      </c>
      <c r="F871" s="22" t="s">
        <v>970</v>
      </c>
      <c r="G871" s="22"/>
      <c r="H871" s="22" t="s">
        <v>1437</v>
      </c>
      <c r="I871" s="25"/>
      <c r="J871" s="20">
        <v>1</v>
      </c>
      <c r="K871" s="128"/>
      <c r="L871" s="85"/>
      <c r="M871" s="23" t="s">
        <v>1513</v>
      </c>
      <c r="N871" s="22"/>
      <c r="O871" s="22"/>
      <c r="P871" s="567">
        <v>0.7</v>
      </c>
      <c r="Q871" s="567">
        <v>1.3</v>
      </c>
      <c r="R871" s="568">
        <v>31</v>
      </c>
      <c r="S871" s="489" t="s">
        <v>2528</v>
      </c>
      <c r="T871" s="567"/>
      <c r="U871" s="567"/>
      <c r="V871" s="567">
        <v>0.4</v>
      </c>
      <c r="W871" s="22">
        <v>0.8</v>
      </c>
      <c r="X871" s="33">
        <v>31</v>
      </c>
      <c r="Y871" s="39" t="s">
        <v>660</v>
      </c>
      <c r="Z871" s="22"/>
      <c r="AA871" s="19"/>
      <c r="AB871" s="19"/>
      <c r="AC871" s="19"/>
      <c r="AD871" s="19"/>
      <c r="AE871" s="19"/>
      <c r="AF871" s="19"/>
      <c r="AG871" s="19"/>
      <c r="AH871" s="19"/>
      <c r="AI871" s="19"/>
    </row>
    <row r="872" spans="1:35" x14ac:dyDescent="0.3">
      <c r="A872" s="416">
        <v>867</v>
      </c>
      <c r="B872" s="48">
        <v>816</v>
      </c>
      <c r="C872" s="90" t="s">
        <v>1866</v>
      </c>
      <c r="D872" s="91">
        <v>2020</v>
      </c>
      <c r="E872" s="20">
        <v>4</v>
      </c>
      <c r="F872" s="290" t="s">
        <v>974</v>
      </c>
      <c r="G872" s="22"/>
      <c r="H872" s="22" t="s">
        <v>997</v>
      </c>
      <c r="I872" s="25"/>
      <c r="J872" s="20">
        <v>1</v>
      </c>
      <c r="K872" s="128"/>
      <c r="L872" s="85"/>
      <c r="M872" s="23" t="s">
        <v>1513</v>
      </c>
      <c r="N872" s="22"/>
      <c r="O872" s="22"/>
      <c r="P872" s="22">
        <v>4.4000000000000004</v>
      </c>
      <c r="Q872" s="22">
        <v>2.2999999999999998</v>
      </c>
      <c r="R872" s="33">
        <v>31</v>
      </c>
      <c r="S872" s="489" t="s">
        <v>2528</v>
      </c>
      <c r="T872" s="22"/>
      <c r="U872" s="22"/>
      <c r="V872" s="22">
        <v>2.7</v>
      </c>
      <c r="W872" s="22">
        <v>1.9</v>
      </c>
      <c r="X872" s="33">
        <v>31</v>
      </c>
      <c r="Y872" s="39" t="s">
        <v>712</v>
      </c>
      <c r="Z872" s="22"/>
      <c r="AA872" s="19"/>
      <c r="AB872" s="19"/>
      <c r="AC872" s="19"/>
      <c r="AD872" s="19"/>
      <c r="AE872" s="19"/>
      <c r="AF872" s="19"/>
      <c r="AG872" s="19"/>
      <c r="AH872" s="19"/>
      <c r="AI872" s="19"/>
    </row>
    <row r="873" spans="1:35" ht="17.25" thickBot="1" x14ac:dyDescent="0.35">
      <c r="A873" s="416">
        <v>868</v>
      </c>
      <c r="B873" s="64">
        <v>816</v>
      </c>
      <c r="C873" s="93" t="s">
        <v>1866</v>
      </c>
      <c r="D873" s="94">
        <v>2020</v>
      </c>
      <c r="E873" s="62">
        <v>4</v>
      </c>
      <c r="F873" s="453" t="s">
        <v>974</v>
      </c>
      <c r="G873" s="65"/>
      <c r="H873" s="65" t="s">
        <v>2496</v>
      </c>
      <c r="I873" s="86"/>
      <c r="J873" s="62">
        <v>1</v>
      </c>
      <c r="K873" s="79"/>
      <c r="L873" s="87"/>
      <c r="M873" s="66" t="s">
        <v>1513</v>
      </c>
      <c r="N873" s="65"/>
      <c r="O873" s="65"/>
      <c r="P873" s="65">
        <v>3.1</v>
      </c>
      <c r="Q873" s="65">
        <v>2.5</v>
      </c>
      <c r="R873" s="67">
        <v>31</v>
      </c>
      <c r="S873" s="491" t="s">
        <v>2528</v>
      </c>
      <c r="T873" s="65"/>
      <c r="U873" s="65"/>
      <c r="V873" s="65">
        <v>2.6</v>
      </c>
      <c r="W873" s="65">
        <v>1.8</v>
      </c>
      <c r="X873" s="67">
        <v>31</v>
      </c>
      <c r="Y873" s="49" t="s">
        <v>660</v>
      </c>
      <c r="Z873" s="65"/>
      <c r="AA873" s="19"/>
      <c r="AB873" s="19"/>
      <c r="AC873" s="19"/>
      <c r="AD873" s="19"/>
      <c r="AE873" s="19"/>
      <c r="AF873" s="19"/>
      <c r="AG873" s="19"/>
      <c r="AH873" s="19"/>
      <c r="AI873" s="19"/>
    </row>
    <row r="874" spans="1:35" x14ac:dyDescent="0.3">
      <c r="A874" s="416">
        <v>869</v>
      </c>
      <c r="B874" s="48">
        <v>816</v>
      </c>
      <c r="C874" s="90" t="s">
        <v>1866</v>
      </c>
      <c r="D874" s="91">
        <v>2020</v>
      </c>
      <c r="E874" s="20">
        <v>4</v>
      </c>
      <c r="F874" s="290" t="s">
        <v>974</v>
      </c>
      <c r="G874" s="22"/>
      <c r="H874" s="22" t="s">
        <v>1437</v>
      </c>
      <c r="I874" s="25"/>
      <c r="J874" s="20">
        <v>1</v>
      </c>
      <c r="K874" s="128"/>
      <c r="L874" s="85"/>
      <c r="M874" s="23" t="s">
        <v>1513</v>
      </c>
      <c r="N874" s="22"/>
      <c r="O874" s="22"/>
      <c r="P874" s="22">
        <v>1.7</v>
      </c>
      <c r="Q874" s="22">
        <v>1.7</v>
      </c>
      <c r="R874" s="33">
        <v>31</v>
      </c>
      <c r="S874" s="489" t="s">
        <v>2528</v>
      </c>
      <c r="T874" s="22"/>
      <c r="U874" s="22"/>
      <c r="V874" s="22">
        <v>1.6</v>
      </c>
      <c r="W874" s="22">
        <v>1.7</v>
      </c>
      <c r="X874" s="33">
        <v>31</v>
      </c>
      <c r="Y874" s="39" t="s">
        <v>660</v>
      </c>
      <c r="Z874" s="22"/>
      <c r="AA874" s="19"/>
      <c r="AB874" s="19"/>
      <c r="AC874" s="19"/>
      <c r="AD874" s="19"/>
      <c r="AE874" s="19"/>
      <c r="AF874" s="19"/>
      <c r="AG874" s="19"/>
      <c r="AH874" s="19"/>
      <c r="AI874" s="19"/>
    </row>
    <row r="875" spans="1:35" x14ac:dyDescent="0.3">
      <c r="A875" s="416">
        <v>870</v>
      </c>
      <c r="B875" s="48">
        <v>816</v>
      </c>
      <c r="C875" s="90" t="s">
        <v>1866</v>
      </c>
      <c r="D875" s="91">
        <v>2020</v>
      </c>
      <c r="E875" s="102" t="s">
        <v>1968</v>
      </c>
      <c r="F875" s="22" t="s">
        <v>3063</v>
      </c>
      <c r="G875" s="22" t="s">
        <v>3318</v>
      </c>
      <c r="H875" s="22"/>
      <c r="I875" s="25"/>
      <c r="J875" s="20">
        <v>3</v>
      </c>
      <c r="K875" s="128"/>
      <c r="L875" s="85"/>
      <c r="M875" s="23" t="s">
        <v>1513</v>
      </c>
      <c r="N875" s="22"/>
      <c r="O875" s="22"/>
      <c r="P875" s="22">
        <v>2.8</v>
      </c>
      <c r="Q875" s="92">
        <v>1</v>
      </c>
      <c r="R875" s="33">
        <v>31</v>
      </c>
      <c r="S875" s="489" t="s">
        <v>2528</v>
      </c>
      <c r="T875" s="22"/>
      <c r="U875" s="22"/>
      <c r="V875" s="22">
        <v>2.6</v>
      </c>
      <c r="W875" s="22">
        <v>0.8</v>
      </c>
      <c r="X875" s="33">
        <v>31</v>
      </c>
      <c r="Y875" s="39" t="s">
        <v>660</v>
      </c>
      <c r="Z875" s="22"/>
      <c r="AA875" s="19"/>
      <c r="AB875" s="19"/>
      <c r="AC875" s="19"/>
      <c r="AD875" s="19"/>
      <c r="AE875" s="19"/>
      <c r="AF875" s="19"/>
      <c r="AG875" s="19"/>
      <c r="AH875" s="19"/>
      <c r="AI875" s="19"/>
    </row>
    <row r="876" spans="1:35" x14ac:dyDescent="0.3">
      <c r="A876" s="416">
        <v>871</v>
      </c>
      <c r="B876" s="48">
        <v>1595</v>
      </c>
      <c r="C876" s="42" t="s">
        <v>2116</v>
      </c>
      <c r="D876" s="91">
        <v>2014</v>
      </c>
      <c r="E876" s="20">
        <v>3</v>
      </c>
      <c r="F876" s="22" t="s">
        <v>107</v>
      </c>
      <c r="G876" s="22" t="s">
        <v>3325</v>
      </c>
      <c r="H876" s="22" t="s">
        <v>3012</v>
      </c>
      <c r="I876" s="25"/>
      <c r="J876" s="20">
        <v>1</v>
      </c>
      <c r="K876" s="128"/>
      <c r="L876" s="85"/>
      <c r="M876" s="123" t="s">
        <v>1513</v>
      </c>
      <c r="N876" s="22"/>
      <c r="O876" s="22"/>
      <c r="P876" s="22">
        <v>7.6</v>
      </c>
      <c r="Q876" s="22">
        <v>1.7</v>
      </c>
      <c r="R876" s="33">
        <v>29</v>
      </c>
      <c r="S876" s="39" t="s">
        <v>1991</v>
      </c>
      <c r="T876" s="22"/>
      <c r="U876" s="22"/>
      <c r="V876" s="22">
        <v>7.3</v>
      </c>
      <c r="W876" s="22">
        <v>1.9</v>
      </c>
      <c r="X876" s="33">
        <v>31</v>
      </c>
      <c r="Y876" s="39">
        <v>0.67100000000000004</v>
      </c>
      <c r="Z876" s="22"/>
      <c r="AA876" s="6"/>
      <c r="AB876" s="6"/>
      <c r="AC876" s="6"/>
      <c r="AD876" s="6"/>
      <c r="AE876" s="6"/>
      <c r="AF876" s="6"/>
      <c r="AG876" s="6"/>
      <c r="AH876" s="6"/>
      <c r="AI876" s="6"/>
    </row>
    <row r="877" spans="1:35" x14ac:dyDescent="0.3">
      <c r="A877" s="416">
        <v>872</v>
      </c>
      <c r="B877" s="48">
        <v>1595</v>
      </c>
      <c r="C877" s="42" t="s">
        <v>2116</v>
      </c>
      <c r="D877" s="91">
        <v>2014</v>
      </c>
      <c r="E877" s="20">
        <v>3</v>
      </c>
      <c r="F877" s="22" t="s">
        <v>107</v>
      </c>
      <c r="G877" s="22" t="s">
        <v>3325</v>
      </c>
      <c r="H877" s="22" t="s">
        <v>2892</v>
      </c>
      <c r="I877" s="25"/>
      <c r="J877" s="20">
        <v>1</v>
      </c>
      <c r="K877" s="128"/>
      <c r="L877" s="85"/>
      <c r="M877" s="123" t="s">
        <v>1513</v>
      </c>
      <c r="N877" s="22"/>
      <c r="O877" s="22"/>
      <c r="P877" s="22">
        <v>4.8</v>
      </c>
      <c r="Q877" s="22">
        <v>1.4</v>
      </c>
      <c r="R877" s="33">
        <v>29</v>
      </c>
      <c r="S877" s="39" t="s">
        <v>1991</v>
      </c>
      <c r="T877" s="22"/>
      <c r="U877" s="22"/>
      <c r="V877" s="22">
        <v>4.5999999999999996</v>
      </c>
      <c r="W877" s="22">
        <v>1.3</v>
      </c>
      <c r="X877" s="33">
        <v>31</v>
      </c>
      <c r="Y877" s="39" t="s">
        <v>708</v>
      </c>
      <c r="Z877" s="22"/>
      <c r="AA877" s="6"/>
      <c r="AB877" s="6"/>
      <c r="AC877" s="6"/>
      <c r="AD877" s="6"/>
      <c r="AE877" s="6"/>
      <c r="AF877" s="6"/>
      <c r="AG877" s="6"/>
      <c r="AH877" s="6"/>
      <c r="AI877" s="6"/>
    </row>
    <row r="878" spans="1:35" x14ac:dyDescent="0.3">
      <c r="A878" s="416">
        <v>873</v>
      </c>
      <c r="B878" s="48">
        <v>1595</v>
      </c>
      <c r="C878" s="42" t="s">
        <v>2116</v>
      </c>
      <c r="D878" s="91">
        <v>2014</v>
      </c>
      <c r="E878" s="20">
        <v>3</v>
      </c>
      <c r="F878" s="22" t="s">
        <v>107</v>
      </c>
      <c r="G878" s="22" t="s">
        <v>3325</v>
      </c>
      <c r="H878" s="22" t="s">
        <v>2931</v>
      </c>
      <c r="I878" s="25"/>
      <c r="J878" s="20">
        <v>1</v>
      </c>
      <c r="K878" s="128"/>
      <c r="L878" s="85"/>
      <c r="M878" s="123" t="s">
        <v>1513</v>
      </c>
      <c r="N878" s="22"/>
      <c r="O878" s="22"/>
      <c r="P878" s="22">
        <v>3.3</v>
      </c>
      <c r="Q878" s="22">
        <v>1.3</v>
      </c>
      <c r="R878" s="33">
        <v>29</v>
      </c>
      <c r="S878" s="39" t="s">
        <v>1991</v>
      </c>
      <c r="T878" s="22"/>
      <c r="U878" s="22"/>
      <c r="V878" s="22">
        <v>3</v>
      </c>
      <c r="W878" s="22">
        <v>1.5</v>
      </c>
      <c r="X878" s="33">
        <v>31</v>
      </c>
      <c r="Y878" s="39" t="s">
        <v>708</v>
      </c>
      <c r="Z878" s="22"/>
      <c r="AA878" s="6"/>
      <c r="AB878" s="6"/>
      <c r="AC878" s="6"/>
      <c r="AD878" s="6"/>
      <c r="AE878" s="6"/>
      <c r="AF878" s="6"/>
      <c r="AG878" s="6"/>
      <c r="AH878" s="6"/>
      <c r="AI878" s="6"/>
    </row>
    <row r="879" spans="1:35" x14ac:dyDescent="0.3">
      <c r="A879" s="416">
        <v>874</v>
      </c>
      <c r="B879" s="48">
        <v>1595</v>
      </c>
      <c r="C879" s="42" t="s">
        <v>2116</v>
      </c>
      <c r="D879" s="91">
        <v>2014</v>
      </c>
      <c r="E879" s="20">
        <v>3</v>
      </c>
      <c r="F879" s="22" t="s">
        <v>107</v>
      </c>
      <c r="G879" s="22" t="s">
        <v>3325</v>
      </c>
      <c r="H879" s="22" t="s">
        <v>997</v>
      </c>
      <c r="I879" s="25"/>
      <c r="J879" s="20">
        <v>1</v>
      </c>
      <c r="K879" s="128"/>
      <c r="L879" s="85"/>
      <c r="M879" s="123" t="s">
        <v>1513</v>
      </c>
      <c r="N879" s="22"/>
      <c r="O879" s="22"/>
      <c r="P879" s="22">
        <v>2.7</v>
      </c>
      <c r="Q879" s="22">
        <v>1.4</v>
      </c>
      <c r="R879" s="33">
        <v>29</v>
      </c>
      <c r="S879" s="39" t="s">
        <v>1991</v>
      </c>
      <c r="T879" s="22"/>
      <c r="U879" s="22"/>
      <c r="V879" s="22">
        <v>2.6</v>
      </c>
      <c r="W879" s="22">
        <v>1.4</v>
      </c>
      <c r="X879" s="33">
        <v>31</v>
      </c>
      <c r="Y879" s="39" t="s">
        <v>708</v>
      </c>
      <c r="Z879" s="22"/>
      <c r="AA879" s="6"/>
      <c r="AB879" s="6"/>
      <c r="AC879" s="6"/>
      <c r="AD879" s="6"/>
      <c r="AE879" s="6"/>
      <c r="AF879" s="6"/>
      <c r="AG879" s="6"/>
      <c r="AH879" s="6"/>
      <c r="AI879" s="6"/>
    </row>
    <row r="880" spans="1:35" x14ac:dyDescent="0.3">
      <c r="A880" s="416">
        <v>875</v>
      </c>
      <c r="B880" s="48">
        <v>1595</v>
      </c>
      <c r="C880" s="42" t="s">
        <v>2116</v>
      </c>
      <c r="D880" s="91">
        <v>2014</v>
      </c>
      <c r="E880" s="20">
        <v>3</v>
      </c>
      <c r="F880" s="22" t="s">
        <v>2873</v>
      </c>
      <c r="G880" s="22" t="s">
        <v>2667</v>
      </c>
      <c r="H880" s="22"/>
      <c r="I880" s="25"/>
      <c r="J880" s="20">
        <v>5</v>
      </c>
      <c r="K880" s="128"/>
      <c r="L880" s="85"/>
      <c r="M880" s="123" t="s">
        <v>1513</v>
      </c>
      <c r="N880" s="22"/>
      <c r="O880" s="22"/>
      <c r="P880" s="22">
        <v>5</v>
      </c>
      <c r="Q880" s="22">
        <v>3.6</v>
      </c>
      <c r="R880" s="33">
        <v>29</v>
      </c>
      <c r="S880" s="39" t="s">
        <v>1991</v>
      </c>
      <c r="T880" s="22"/>
      <c r="U880" s="22"/>
      <c r="V880" s="22">
        <v>4.5</v>
      </c>
      <c r="W880" s="92">
        <v>3</v>
      </c>
      <c r="X880" s="33">
        <v>31</v>
      </c>
      <c r="Y880" s="39">
        <v>0.78600000000000003</v>
      </c>
      <c r="Z880" s="22"/>
      <c r="AA880" s="6"/>
      <c r="AB880" s="6"/>
      <c r="AC880" s="6"/>
      <c r="AD880" s="6"/>
      <c r="AE880" s="6"/>
      <c r="AF880" s="6"/>
      <c r="AG880" s="6"/>
      <c r="AH880" s="6"/>
      <c r="AI880" s="6"/>
    </row>
    <row r="881" spans="1:35" x14ac:dyDescent="0.3">
      <c r="A881" s="416">
        <v>876</v>
      </c>
      <c r="B881" s="48">
        <v>1595</v>
      </c>
      <c r="C881" s="42" t="s">
        <v>2116</v>
      </c>
      <c r="D881" s="91">
        <v>2014</v>
      </c>
      <c r="E881" s="20">
        <v>3</v>
      </c>
      <c r="F881" s="22" t="s">
        <v>3326</v>
      </c>
      <c r="G881" s="22" t="s">
        <v>1606</v>
      </c>
      <c r="H881" s="22"/>
      <c r="I881" s="25"/>
      <c r="J881" s="20">
        <v>3</v>
      </c>
      <c r="K881" s="128"/>
      <c r="L881" s="85"/>
      <c r="M881" s="123" t="s">
        <v>1513</v>
      </c>
      <c r="N881" s="22">
        <v>11</v>
      </c>
      <c r="O881" s="22">
        <v>29</v>
      </c>
      <c r="P881" s="22"/>
      <c r="Q881" s="22"/>
      <c r="R881" s="33"/>
      <c r="S881" s="39" t="s">
        <v>1991</v>
      </c>
      <c r="T881" s="22">
        <v>8</v>
      </c>
      <c r="U881" s="22">
        <v>31</v>
      </c>
      <c r="V881" s="22"/>
      <c r="W881" s="22"/>
      <c r="X881" s="33"/>
      <c r="Y881" s="39">
        <v>0.79500000000000004</v>
      </c>
      <c r="Z881" s="22"/>
      <c r="AA881" s="6"/>
      <c r="AB881" s="6"/>
      <c r="AC881" s="6"/>
      <c r="AD881" s="6"/>
      <c r="AE881" s="6"/>
      <c r="AF881" s="6"/>
      <c r="AG881" s="6"/>
      <c r="AH881" s="6"/>
      <c r="AI881" s="6"/>
    </row>
    <row r="882" spans="1:35" x14ac:dyDescent="0.3">
      <c r="A882" s="416">
        <v>877</v>
      </c>
      <c r="B882" s="48">
        <v>1595</v>
      </c>
      <c r="C882" s="42" t="s">
        <v>2116</v>
      </c>
      <c r="D882" s="91">
        <v>2014</v>
      </c>
      <c r="E882" s="20">
        <v>3</v>
      </c>
      <c r="F882" s="22" t="s">
        <v>3327</v>
      </c>
      <c r="G882" s="22" t="s">
        <v>1606</v>
      </c>
      <c r="H882" s="22" t="s">
        <v>2902</v>
      </c>
      <c r="I882" s="25"/>
      <c r="J882" s="20">
        <v>2</v>
      </c>
      <c r="K882" s="128">
        <v>1</v>
      </c>
      <c r="L882" s="85"/>
      <c r="M882" s="123" t="s">
        <v>1513</v>
      </c>
      <c r="N882" s="22">
        <v>18</v>
      </c>
      <c r="O882" s="22">
        <v>29</v>
      </c>
      <c r="P882" s="22"/>
      <c r="Q882" s="22"/>
      <c r="R882" s="33"/>
      <c r="S882" s="39" t="s">
        <v>1991</v>
      </c>
      <c r="T882" s="22">
        <v>9</v>
      </c>
      <c r="U882" s="22">
        <v>31</v>
      </c>
      <c r="V882" s="22"/>
      <c r="W882" s="22"/>
      <c r="X882" s="33"/>
      <c r="Y882" s="39">
        <v>0.01</v>
      </c>
      <c r="Z882" s="22"/>
      <c r="AA882" s="6"/>
      <c r="AB882" s="6"/>
      <c r="AC882" s="6"/>
      <c r="AD882" s="6"/>
      <c r="AE882" s="6"/>
      <c r="AF882" s="6"/>
      <c r="AG882" s="6"/>
      <c r="AH882" s="6"/>
      <c r="AI882" s="6"/>
    </row>
    <row r="883" spans="1:35" x14ac:dyDescent="0.3">
      <c r="A883" s="416">
        <v>878</v>
      </c>
      <c r="B883" s="48">
        <v>1595</v>
      </c>
      <c r="C883" s="42" t="s">
        <v>2116</v>
      </c>
      <c r="D883" s="91">
        <v>2014</v>
      </c>
      <c r="E883" s="20">
        <v>3</v>
      </c>
      <c r="F883" s="22" t="s">
        <v>3328</v>
      </c>
      <c r="G883" s="22" t="s">
        <v>2405</v>
      </c>
      <c r="H883" s="22"/>
      <c r="I883" s="25"/>
      <c r="J883" s="20">
        <v>3</v>
      </c>
      <c r="K883" s="128"/>
      <c r="L883" s="85"/>
      <c r="M883" s="123" t="s">
        <v>1513</v>
      </c>
      <c r="N883" s="22"/>
      <c r="O883" s="22"/>
      <c r="P883" s="22">
        <v>19</v>
      </c>
      <c r="Q883" s="22">
        <v>4.8</v>
      </c>
      <c r="R883" s="33">
        <v>29</v>
      </c>
      <c r="S883" s="39" t="s">
        <v>1991</v>
      </c>
      <c r="T883" s="22"/>
      <c r="U883" s="22"/>
      <c r="V883" s="22">
        <v>19.7</v>
      </c>
      <c r="W883" s="22">
        <v>4.0999999999999996</v>
      </c>
      <c r="X883" s="33">
        <v>31</v>
      </c>
      <c r="Y883" s="39">
        <v>0.52800000000000002</v>
      </c>
      <c r="Z883" s="22"/>
      <c r="AA883" s="6"/>
      <c r="AB883" s="6"/>
      <c r="AC883" s="6"/>
      <c r="AD883" s="6"/>
      <c r="AE883" s="6"/>
      <c r="AF883" s="6"/>
      <c r="AG883" s="6"/>
      <c r="AH883" s="6"/>
      <c r="AI883" s="6"/>
    </row>
    <row r="884" spans="1:35" x14ac:dyDescent="0.3">
      <c r="A884" s="416">
        <v>879</v>
      </c>
      <c r="B884" s="48">
        <v>779</v>
      </c>
      <c r="C884" s="90" t="s">
        <v>589</v>
      </c>
      <c r="D884" s="91">
        <v>2017</v>
      </c>
      <c r="E884" s="20">
        <v>8</v>
      </c>
      <c r="F884" s="22" t="s">
        <v>3329</v>
      </c>
      <c r="G884" s="22" t="s">
        <v>2906</v>
      </c>
      <c r="H884" s="22"/>
      <c r="I884" s="25" t="s">
        <v>868</v>
      </c>
      <c r="J884" s="20">
        <v>2</v>
      </c>
      <c r="K884" s="128">
        <v>2</v>
      </c>
      <c r="L884" s="85"/>
      <c r="M884" s="23" t="s">
        <v>1513</v>
      </c>
      <c r="N884" s="22"/>
      <c r="O884" s="22"/>
      <c r="P884" s="22" t="s">
        <v>1560</v>
      </c>
      <c r="Q884" s="22" t="s">
        <v>3330</v>
      </c>
      <c r="R884" s="33">
        <v>63</v>
      </c>
      <c r="S884" s="39" t="s">
        <v>8</v>
      </c>
      <c r="T884" s="22"/>
      <c r="U884" s="22"/>
      <c r="V884" s="22" t="s">
        <v>3331</v>
      </c>
      <c r="W884" s="22" t="s">
        <v>3332</v>
      </c>
      <c r="X884" s="33">
        <v>61</v>
      </c>
      <c r="Y884" s="39" t="s">
        <v>3333</v>
      </c>
      <c r="Z884" s="22"/>
      <c r="AA884" s="19"/>
      <c r="AB884" s="19"/>
      <c r="AC884" s="19"/>
      <c r="AD884" s="19"/>
      <c r="AE884" s="19"/>
      <c r="AF884" s="19"/>
      <c r="AG884" s="19"/>
      <c r="AH884" s="19"/>
      <c r="AI884" s="19"/>
    </row>
    <row r="885" spans="1:35" x14ac:dyDescent="0.3">
      <c r="A885" s="416">
        <v>880</v>
      </c>
      <c r="B885" s="48">
        <v>779</v>
      </c>
      <c r="C885" s="90" t="s">
        <v>589</v>
      </c>
      <c r="D885" s="91">
        <v>2017</v>
      </c>
      <c r="E885" s="20">
        <v>8</v>
      </c>
      <c r="F885" s="22" t="s">
        <v>1536</v>
      </c>
      <c r="G885" s="22" t="s">
        <v>627</v>
      </c>
      <c r="H885" s="22" t="s">
        <v>3294</v>
      </c>
      <c r="I885" s="25" t="s">
        <v>868</v>
      </c>
      <c r="J885" s="20">
        <v>2</v>
      </c>
      <c r="K885" s="128">
        <v>1</v>
      </c>
      <c r="L885" s="85"/>
      <c r="M885" s="23" t="s">
        <v>1513</v>
      </c>
      <c r="N885" s="22"/>
      <c r="O885" s="22"/>
      <c r="P885" s="22" t="s">
        <v>3248</v>
      </c>
      <c r="Q885" s="22" t="s">
        <v>1563</v>
      </c>
      <c r="R885" s="33">
        <v>63</v>
      </c>
      <c r="S885" s="39" t="s">
        <v>8</v>
      </c>
      <c r="T885" s="22"/>
      <c r="U885" s="22"/>
      <c r="V885" s="22" t="s">
        <v>1124</v>
      </c>
      <c r="W885" s="22" t="s">
        <v>3334</v>
      </c>
      <c r="X885" s="33">
        <v>61</v>
      </c>
      <c r="Y885" s="39" t="s">
        <v>780</v>
      </c>
      <c r="Z885" s="22"/>
      <c r="AA885" s="19"/>
      <c r="AB885" s="19"/>
      <c r="AC885" s="19"/>
      <c r="AD885" s="19"/>
      <c r="AE885" s="19"/>
      <c r="AF885" s="19"/>
      <c r="AG885" s="19"/>
      <c r="AH885" s="19"/>
      <c r="AI885" s="19"/>
    </row>
    <row r="886" spans="1:35" x14ac:dyDescent="0.3">
      <c r="A886" s="416">
        <v>881</v>
      </c>
      <c r="B886" s="48">
        <v>779</v>
      </c>
      <c r="C886" s="90" t="s">
        <v>589</v>
      </c>
      <c r="D886" s="91">
        <v>2017</v>
      </c>
      <c r="E886" s="20">
        <v>8</v>
      </c>
      <c r="F886" s="225" t="s">
        <v>1537</v>
      </c>
      <c r="G886" s="22" t="s">
        <v>1606</v>
      </c>
      <c r="H886" s="22"/>
      <c r="I886" s="25"/>
      <c r="J886" s="20">
        <v>2</v>
      </c>
      <c r="K886" s="128">
        <v>2</v>
      </c>
      <c r="L886" s="85"/>
      <c r="M886" s="23">
        <v>5</v>
      </c>
      <c r="N886" s="22">
        <v>5</v>
      </c>
      <c r="O886" s="22">
        <v>63</v>
      </c>
      <c r="P886" s="22"/>
      <c r="Q886" s="22"/>
      <c r="R886" s="33"/>
      <c r="S886" s="39" t="s">
        <v>8</v>
      </c>
      <c r="T886" s="22">
        <v>14</v>
      </c>
      <c r="U886" s="22">
        <v>61</v>
      </c>
      <c r="V886" s="22"/>
      <c r="W886" s="22"/>
      <c r="X886" s="33"/>
      <c r="Y886" s="39">
        <v>6.5199999999999994E-2</v>
      </c>
      <c r="Z886" s="22"/>
      <c r="AA886" s="19"/>
      <c r="AB886" s="19"/>
      <c r="AC886" s="19"/>
      <c r="AD886" s="19"/>
      <c r="AE886" s="19"/>
      <c r="AF886" s="19"/>
      <c r="AG886" s="19"/>
      <c r="AH886" s="19"/>
      <c r="AI886" s="19"/>
    </row>
    <row r="887" spans="1:35" x14ac:dyDescent="0.3">
      <c r="A887" s="416">
        <v>882</v>
      </c>
      <c r="B887" s="48">
        <v>779</v>
      </c>
      <c r="C887" s="90" t="s">
        <v>589</v>
      </c>
      <c r="D887" s="91">
        <v>2017</v>
      </c>
      <c r="E887" s="20">
        <v>8</v>
      </c>
      <c r="F887" s="22" t="s">
        <v>1538</v>
      </c>
      <c r="G887" s="22" t="s">
        <v>2906</v>
      </c>
      <c r="H887" s="22"/>
      <c r="I887" s="25"/>
      <c r="J887" s="20">
        <v>1</v>
      </c>
      <c r="K887" s="128"/>
      <c r="L887" s="85"/>
      <c r="M887" s="23" t="s">
        <v>1513</v>
      </c>
      <c r="N887" s="22"/>
      <c r="O887" s="22"/>
      <c r="P887" s="22" t="s">
        <v>1553</v>
      </c>
      <c r="Q887" s="22" t="s">
        <v>1554</v>
      </c>
      <c r="R887" s="33">
        <v>63</v>
      </c>
      <c r="S887" s="39" t="s">
        <v>8</v>
      </c>
      <c r="T887" s="22"/>
      <c r="U887" s="22"/>
      <c r="V887" s="22" t="s">
        <v>3335</v>
      </c>
      <c r="W887" s="22" t="s">
        <v>1554</v>
      </c>
      <c r="X887" s="33"/>
      <c r="Y887" s="39">
        <v>0.47099999999999997</v>
      </c>
      <c r="Z887" s="22"/>
      <c r="AA887" s="19"/>
      <c r="AB887" s="19"/>
      <c r="AC887" s="19"/>
      <c r="AD887" s="19"/>
      <c r="AE887" s="19"/>
      <c r="AF887" s="19"/>
      <c r="AG887" s="19"/>
      <c r="AH887" s="19"/>
      <c r="AI887" s="19"/>
    </row>
    <row r="888" spans="1:35" x14ac:dyDescent="0.3">
      <c r="A888" s="416">
        <v>883</v>
      </c>
      <c r="B888" s="48">
        <v>779</v>
      </c>
      <c r="C888" s="90" t="s">
        <v>589</v>
      </c>
      <c r="D888" s="91">
        <v>2017</v>
      </c>
      <c r="E888" s="20">
        <v>8</v>
      </c>
      <c r="F888" s="569" t="s">
        <v>3144</v>
      </c>
      <c r="G888" s="22" t="s">
        <v>2906</v>
      </c>
      <c r="H888" s="22"/>
      <c r="I888" s="25" t="s">
        <v>868</v>
      </c>
      <c r="J888" s="20">
        <v>3</v>
      </c>
      <c r="K888" s="128"/>
      <c r="L888" s="85"/>
      <c r="M888" s="23" t="s">
        <v>1513</v>
      </c>
      <c r="N888" s="22"/>
      <c r="O888" s="22"/>
      <c r="P888" s="22" t="s">
        <v>3336</v>
      </c>
      <c r="Q888" s="22" t="s">
        <v>3337</v>
      </c>
      <c r="R888" s="33">
        <v>63</v>
      </c>
      <c r="S888" s="39" t="s">
        <v>8</v>
      </c>
      <c r="T888" s="22"/>
      <c r="U888" s="22"/>
      <c r="V888" s="22" t="s">
        <v>3338</v>
      </c>
      <c r="W888" s="22" t="s">
        <v>3339</v>
      </c>
      <c r="X888" s="33">
        <v>61</v>
      </c>
      <c r="Y888" s="39">
        <v>0.15</v>
      </c>
      <c r="Z888" s="22"/>
      <c r="AA888" s="19"/>
      <c r="AB888" s="19"/>
      <c r="AC888" s="19"/>
      <c r="AD888" s="19"/>
      <c r="AE888" s="19"/>
      <c r="AF888" s="19"/>
      <c r="AG888" s="19"/>
      <c r="AH888" s="19"/>
      <c r="AI888" s="19"/>
    </row>
    <row r="889" spans="1:35" x14ac:dyDescent="0.3">
      <c r="A889" s="416">
        <v>884</v>
      </c>
      <c r="B889" s="48">
        <v>3024</v>
      </c>
      <c r="C889" s="90" t="s">
        <v>2739</v>
      </c>
      <c r="D889" s="90">
        <v>2003</v>
      </c>
      <c r="E889" s="20">
        <v>1</v>
      </c>
      <c r="F889" s="544" t="s">
        <v>970</v>
      </c>
      <c r="G889" s="22" t="s">
        <v>3043</v>
      </c>
      <c r="H889" s="22" t="s">
        <v>997</v>
      </c>
      <c r="I889" s="25" t="s">
        <v>3340</v>
      </c>
      <c r="J889" s="20">
        <v>1</v>
      </c>
      <c r="K889" s="128"/>
      <c r="L889" s="85"/>
      <c r="M889" s="23" t="s">
        <v>2740</v>
      </c>
      <c r="N889" s="22" t="s">
        <v>2875</v>
      </c>
      <c r="O889" s="22"/>
      <c r="P889" s="22" t="s">
        <v>2887</v>
      </c>
      <c r="Q889" s="22" t="s">
        <v>2887</v>
      </c>
      <c r="R889" s="33">
        <v>20</v>
      </c>
      <c r="S889" s="39" t="s">
        <v>2741</v>
      </c>
      <c r="T889" s="22" t="s">
        <v>2875</v>
      </c>
      <c r="U889" s="22"/>
      <c r="V889" s="22" t="s">
        <v>2887</v>
      </c>
      <c r="W889" s="22" t="s">
        <v>2887</v>
      </c>
      <c r="X889" s="33">
        <v>24</v>
      </c>
      <c r="Y889" s="39" t="s">
        <v>2511</v>
      </c>
      <c r="Z889" s="22" t="s">
        <v>2508</v>
      </c>
    </row>
    <row r="890" spans="1:35" x14ac:dyDescent="0.3">
      <c r="A890" s="416">
        <v>885</v>
      </c>
      <c r="B890" s="48">
        <v>3024</v>
      </c>
      <c r="C890" s="90" t="s">
        <v>2739</v>
      </c>
      <c r="D890" s="90">
        <v>2003</v>
      </c>
      <c r="E890" s="20">
        <v>1</v>
      </c>
      <c r="F890" s="544" t="s">
        <v>970</v>
      </c>
      <c r="G890" s="22" t="s">
        <v>3043</v>
      </c>
      <c r="H890" s="22" t="s">
        <v>822</v>
      </c>
      <c r="I890" s="25" t="s">
        <v>3340</v>
      </c>
      <c r="J890" s="20">
        <v>1</v>
      </c>
      <c r="K890" s="128"/>
      <c r="L890" s="85"/>
      <c r="M890" s="23" t="s">
        <v>2740</v>
      </c>
      <c r="N890" s="22" t="s">
        <v>2875</v>
      </c>
      <c r="O890" s="22"/>
      <c r="P890" s="22" t="s">
        <v>2887</v>
      </c>
      <c r="Q890" s="22" t="s">
        <v>2887</v>
      </c>
      <c r="R890" s="33">
        <v>20</v>
      </c>
      <c r="S890" s="39" t="s">
        <v>2741</v>
      </c>
      <c r="T890" s="22" t="s">
        <v>2875</v>
      </c>
      <c r="U890" s="22"/>
      <c r="V890" s="22" t="s">
        <v>2887</v>
      </c>
      <c r="W890" s="22" t="s">
        <v>2887</v>
      </c>
      <c r="X890" s="33">
        <v>24</v>
      </c>
      <c r="Y890" s="39" t="s">
        <v>2511</v>
      </c>
      <c r="Z890" s="22" t="s">
        <v>2508</v>
      </c>
    </row>
    <row r="891" spans="1:35" x14ac:dyDescent="0.3">
      <c r="A891" s="416">
        <v>886</v>
      </c>
      <c r="B891" s="48">
        <v>3024</v>
      </c>
      <c r="C891" s="90" t="s">
        <v>2739</v>
      </c>
      <c r="D891" s="90">
        <v>2003</v>
      </c>
      <c r="E891" s="20">
        <v>1</v>
      </c>
      <c r="F891" s="544" t="s">
        <v>970</v>
      </c>
      <c r="G891" s="22" t="s">
        <v>3043</v>
      </c>
      <c r="H891" s="22" t="s">
        <v>710</v>
      </c>
      <c r="I891" s="25" t="s">
        <v>3340</v>
      </c>
      <c r="J891" s="20">
        <v>1</v>
      </c>
      <c r="K891" s="128"/>
      <c r="L891" s="85"/>
      <c r="M891" s="23" t="s">
        <v>2740</v>
      </c>
      <c r="N891" s="22" t="s">
        <v>2875</v>
      </c>
      <c r="O891" s="22"/>
      <c r="P891" s="22" t="s">
        <v>2887</v>
      </c>
      <c r="Q891" s="22" t="s">
        <v>2887</v>
      </c>
      <c r="R891" s="33">
        <v>20</v>
      </c>
      <c r="S891" s="39" t="s">
        <v>2741</v>
      </c>
      <c r="T891" s="22" t="s">
        <v>2875</v>
      </c>
      <c r="U891" s="22"/>
      <c r="V891" s="22" t="s">
        <v>2887</v>
      </c>
      <c r="W891" s="22" t="s">
        <v>2887</v>
      </c>
      <c r="X891" s="33">
        <v>24</v>
      </c>
      <c r="Y891" s="166" t="s">
        <v>2872</v>
      </c>
      <c r="Z891" s="22" t="s">
        <v>1192</v>
      </c>
    </row>
    <row r="892" spans="1:35" x14ac:dyDescent="0.3">
      <c r="A892" s="416">
        <v>887</v>
      </c>
      <c r="B892" s="48">
        <v>3024</v>
      </c>
      <c r="C892" s="90" t="s">
        <v>2739</v>
      </c>
      <c r="D892" s="90">
        <v>2003</v>
      </c>
      <c r="E892" s="20">
        <v>1</v>
      </c>
      <c r="F892" s="544" t="s">
        <v>970</v>
      </c>
      <c r="G892" s="22" t="s">
        <v>3043</v>
      </c>
      <c r="H892" s="22" t="s">
        <v>828</v>
      </c>
      <c r="I892" s="25" t="s">
        <v>3340</v>
      </c>
      <c r="J892" s="20">
        <v>1</v>
      </c>
      <c r="K892" s="128"/>
      <c r="L892" s="85"/>
      <c r="M892" s="23" t="s">
        <v>2740</v>
      </c>
      <c r="N892" s="22" t="s">
        <v>2875</v>
      </c>
      <c r="O892" s="22"/>
      <c r="P892" s="22" t="s">
        <v>2887</v>
      </c>
      <c r="Q892" s="22" t="s">
        <v>2887</v>
      </c>
      <c r="R892" s="33">
        <v>20</v>
      </c>
      <c r="S892" s="39" t="s">
        <v>2741</v>
      </c>
      <c r="T892" s="22" t="s">
        <v>2875</v>
      </c>
      <c r="U892" s="22"/>
      <c r="V892" s="22" t="s">
        <v>2887</v>
      </c>
      <c r="W892" s="22" t="s">
        <v>2887</v>
      </c>
      <c r="X892" s="33">
        <v>24</v>
      </c>
      <c r="Y892" s="166" t="s">
        <v>2872</v>
      </c>
      <c r="Z892" s="22" t="s">
        <v>1192</v>
      </c>
    </row>
    <row r="893" spans="1:35" x14ac:dyDescent="0.3">
      <c r="A893" s="416">
        <v>888</v>
      </c>
      <c r="B893" s="48">
        <v>3024</v>
      </c>
      <c r="C893" s="90" t="s">
        <v>2739</v>
      </c>
      <c r="D893" s="90">
        <v>2003</v>
      </c>
      <c r="E893" s="20">
        <v>1</v>
      </c>
      <c r="F893" s="544" t="s">
        <v>970</v>
      </c>
      <c r="G893" s="22" t="s">
        <v>3043</v>
      </c>
      <c r="H893" s="22" t="s">
        <v>3341</v>
      </c>
      <c r="I893" s="25" t="s">
        <v>3340</v>
      </c>
      <c r="J893" s="20">
        <v>1</v>
      </c>
      <c r="K893" s="128"/>
      <c r="L893" s="85"/>
      <c r="M893" s="23" t="s">
        <v>2740</v>
      </c>
      <c r="N893" s="22" t="s">
        <v>2875</v>
      </c>
      <c r="O893" s="22"/>
      <c r="P893" s="22" t="s">
        <v>2887</v>
      </c>
      <c r="Q893" s="22" t="s">
        <v>2887</v>
      </c>
      <c r="R893" s="33">
        <v>20</v>
      </c>
      <c r="S893" s="39" t="s">
        <v>2741</v>
      </c>
      <c r="T893" s="22" t="s">
        <v>2875</v>
      </c>
      <c r="U893" s="22"/>
      <c r="V893" s="22" t="s">
        <v>2887</v>
      </c>
      <c r="W893" s="22" t="s">
        <v>2887</v>
      </c>
      <c r="X893" s="33">
        <v>24</v>
      </c>
      <c r="Y893" s="166" t="s">
        <v>2872</v>
      </c>
      <c r="Z893" s="22" t="s">
        <v>1192</v>
      </c>
    </row>
    <row r="894" spans="1:35" x14ac:dyDescent="0.3">
      <c r="A894" s="416">
        <v>889</v>
      </c>
      <c r="B894" s="48">
        <v>3024</v>
      </c>
      <c r="C894" s="90" t="s">
        <v>2739</v>
      </c>
      <c r="D894" s="90">
        <v>2003</v>
      </c>
      <c r="E894" s="20">
        <v>1</v>
      </c>
      <c r="F894" s="544" t="s">
        <v>970</v>
      </c>
      <c r="G894" s="22" t="s">
        <v>3043</v>
      </c>
      <c r="H894" s="22" t="s">
        <v>3342</v>
      </c>
      <c r="I894" s="25" t="s">
        <v>3340</v>
      </c>
      <c r="J894" s="20">
        <v>1</v>
      </c>
      <c r="K894" s="128"/>
      <c r="L894" s="85"/>
      <c r="M894" s="23" t="s">
        <v>2740</v>
      </c>
      <c r="N894" s="22" t="s">
        <v>2875</v>
      </c>
      <c r="O894" s="22"/>
      <c r="P894" s="22" t="s">
        <v>2887</v>
      </c>
      <c r="Q894" s="22" t="s">
        <v>2887</v>
      </c>
      <c r="R894" s="33">
        <v>20</v>
      </c>
      <c r="S894" s="39" t="s">
        <v>2741</v>
      </c>
      <c r="T894" s="22" t="s">
        <v>2875</v>
      </c>
      <c r="U894" s="22"/>
      <c r="V894" s="22" t="s">
        <v>2887</v>
      </c>
      <c r="W894" s="22" t="s">
        <v>2887</v>
      </c>
      <c r="X894" s="33">
        <v>24</v>
      </c>
      <c r="Y894" s="166" t="s">
        <v>2872</v>
      </c>
      <c r="Z894" s="22" t="s">
        <v>1192</v>
      </c>
    </row>
    <row r="895" spans="1:35" x14ac:dyDescent="0.3">
      <c r="A895" s="416">
        <v>890</v>
      </c>
      <c r="B895" s="48">
        <v>3024</v>
      </c>
      <c r="C895" s="90" t="s">
        <v>2739</v>
      </c>
      <c r="D895" s="90">
        <v>2003</v>
      </c>
      <c r="E895" s="20">
        <v>1</v>
      </c>
      <c r="F895" s="22" t="s">
        <v>3343</v>
      </c>
      <c r="G895" s="22" t="s">
        <v>2504</v>
      </c>
      <c r="H895" s="22" t="s">
        <v>3344</v>
      </c>
      <c r="I895" s="25"/>
      <c r="J895" s="20">
        <v>2</v>
      </c>
      <c r="K895" s="128">
        <v>2</v>
      </c>
      <c r="L895" s="85"/>
      <c r="M895" s="23" t="s">
        <v>2740</v>
      </c>
      <c r="N895" s="22">
        <v>0</v>
      </c>
      <c r="O895" s="22">
        <v>20</v>
      </c>
      <c r="P895" s="22"/>
      <c r="Q895" s="22"/>
      <c r="R895" s="33"/>
      <c r="S895" s="39" t="s">
        <v>2741</v>
      </c>
      <c r="T895" s="22">
        <v>6</v>
      </c>
      <c r="U895" s="22">
        <v>24</v>
      </c>
      <c r="V895" s="22"/>
      <c r="W895" s="22"/>
      <c r="X895" s="33"/>
      <c r="Y895" s="39">
        <v>2.5000000000000001E-2</v>
      </c>
      <c r="Z895" s="22" t="s">
        <v>2508</v>
      </c>
    </row>
    <row r="896" spans="1:35" ht="17.25" thickBot="1" x14ac:dyDescent="0.35">
      <c r="A896" s="416">
        <v>891</v>
      </c>
      <c r="B896" s="64">
        <v>3024</v>
      </c>
      <c r="C896" s="93" t="s">
        <v>2739</v>
      </c>
      <c r="D896" s="93">
        <v>2003</v>
      </c>
      <c r="E896" s="62">
        <v>1</v>
      </c>
      <c r="F896" s="65" t="s">
        <v>3345</v>
      </c>
      <c r="G896" s="65" t="s">
        <v>2879</v>
      </c>
      <c r="H896" s="65" t="s">
        <v>710</v>
      </c>
      <c r="I896" s="86" t="s">
        <v>3340</v>
      </c>
      <c r="J896" s="62">
        <v>2</v>
      </c>
      <c r="K896" s="79">
        <v>4</v>
      </c>
      <c r="L896" s="87"/>
      <c r="M896" s="66" t="s">
        <v>2740</v>
      </c>
      <c r="N896" s="65" t="s">
        <v>2875</v>
      </c>
      <c r="O896" s="65"/>
      <c r="P896" s="65" t="s">
        <v>750</v>
      </c>
      <c r="Q896" s="65" t="s">
        <v>3051</v>
      </c>
      <c r="R896" s="67">
        <v>20</v>
      </c>
      <c r="S896" s="49" t="s">
        <v>2741</v>
      </c>
      <c r="T896" s="65" t="s">
        <v>2875</v>
      </c>
      <c r="U896" s="65"/>
      <c r="V896" s="65" t="s">
        <v>3050</v>
      </c>
      <c r="W896" s="65" t="s">
        <v>3051</v>
      </c>
      <c r="X896" s="67">
        <v>24</v>
      </c>
      <c r="Y896" s="49">
        <v>6.3500000000000001E-2</v>
      </c>
      <c r="Z896" s="65" t="s">
        <v>1192</v>
      </c>
    </row>
    <row r="897" spans="1:35" x14ac:dyDescent="0.3">
      <c r="A897" s="416">
        <v>892</v>
      </c>
      <c r="B897" s="48">
        <v>3024</v>
      </c>
      <c r="C897" s="90" t="s">
        <v>2739</v>
      </c>
      <c r="D897" s="90">
        <v>2003</v>
      </c>
      <c r="E897" s="20">
        <v>1</v>
      </c>
      <c r="F897" s="22" t="s">
        <v>3309</v>
      </c>
      <c r="G897" s="22" t="s">
        <v>3043</v>
      </c>
      <c r="H897" s="22" t="s">
        <v>997</v>
      </c>
      <c r="I897" s="25" t="s">
        <v>3340</v>
      </c>
      <c r="J897" s="20">
        <v>1</v>
      </c>
      <c r="K897" s="128"/>
      <c r="L897" s="85"/>
      <c r="M897" s="23" t="s">
        <v>2740</v>
      </c>
      <c r="N897" s="22" t="s">
        <v>2875</v>
      </c>
      <c r="O897" s="22"/>
      <c r="P897" s="22" t="s">
        <v>2887</v>
      </c>
      <c r="Q897" s="22" t="s">
        <v>2887</v>
      </c>
      <c r="R897" s="33">
        <v>20</v>
      </c>
      <c r="S897" s="39" t="s">
        <v>2741</v>
      </c>
      <c r="T897" s="22" t="s">
        <v>2875</v>
      </c>
      <c r="U897" s="22"/>
      <c r="V897" s="22" t="s">
        <v>2887</v>
      </c>
      <c r="W897" s="22" t="s">
        <v>2887</v>
      </c>
      <c r="X897" s="33">
        <v>24</v>
      </c>
      <c r="Y897" s="39" t="s">
        <v>2511</v>
      </c>
      <c r="Z897" s="22" t="s">
        <v>2508</v>
      </c>
    </row>
    <row r="898" spans="1:35" x14ac:dyDescent="0.3">
      <c r="A898" s="416">
        <v>893</v>
      </c>
      <c r="B898" s="48">
        <v>3024</v>
      </c>
      <c r="C898" s="90" t="s">
        <v>2739</v>
      </c>
      <c r="D898" s="90">
        <v>2003</v>
      </c>
      <c r="E898" s="20">
        <v>1</v>
      </c>
      <c r="F898" s="103" t="s">
        <v>3144</v>
      </c>
      <c r="G898" s="22" t="s">
        <v>3346</v>
      </c>
      <c r="H898" s="22"/>
      <c r="I898" s="25" t="s">
        <v>3340</v>
      </c>
      <c r="J898" s="20">
        <v>3</v>
      </c>
      <c r="K898" s="128"/>
      <c r="L898" s="85"/>
      <c r="M898" s="23" t="s">
        <v>2740</v>
      </c>
      <c r="N898" s="22" t="s">
        <v>2875</v>
      </c>
      <c r="O898" s="22"/>
      <c r="P898" s="22" t="s">
        <v>3347</v>
      </c>
      <c r="Q898" s="22" t="s">
        <v>3348</v>
      </c>
      <c r="R898" s="33">
        <v>20</v>
      </c>
      <c r="S898" s="39" t="s">
        <v>2741</v>
      </c>
      <c r="T898" s="22" t="s">
        <v>2875</v>
      </c>
      <c r="U898" s="22"/>
      <c r="V898" s="22" t="s">
        <v>3347</v>
      </c>
      <c r="W898" s="22" t="s">
        <v>3349</v>
      </c>
      <c r="X898" s="33">
        <v>24</v>
      </c>
      <c r="Y898" s="39">
        <v>0.94</v>
      </c>
      <c r="Z898" s="22" t="s">
        <v>1192</v>
      </c>
    </row>
    <row r="899" spans="1:35" x14ac:dyDescent="0.3">
      <c r="A899" s="416">
        <v>894</v>
      </c>
      <c r="B899" s="48">
        <v>3024</v>
      </c>
      <c r="C899" s="90" t="s">
        <v>2739</v>
      </c>
      <c r="D899" s="90">
        <v>2003</v>
      </c>
      <c r="E899" s="20">
        <v>1</v>
      </c>
      <c r="F899" s="22" t="s">
        <v>3309</v>
      </c>
      <c r="G899" s="22" t="s">
        <v>3043</v>
      </c>
      <c r="H899" s="22" t="s">
        <v>822</v>
      </c>
      <c r="I899" s="25" t="s">
        <v>3340</v>
      </c>
      <c r="J899" s="20">
        <v>1</v>
      </c>
      <c r="K899" s="128"/>
      <c r="L899" s="85"/>
      <c r="M899" s="23" t="s">
        <v>2740</v>
      </c>
      <c r="N899" s="22" t="s">
        <v>2875</v>
      </c>
      <c r="O899" s="22"/>
      <c r="P899" s="22" t="s">
        <v>2887</v>
      </c>
      <c r="Q899" s="22" t="s">
        <v>2887</v>
      </c>
      <c r="R899" s="33">
        <v>20</v>
      </c>
      <c r="S899" s="39" t="s">
        <v>2741</v>
      </c>
      <c r="T899" s="22" t="s">
        <v>2875</v>
      </c>
      <c r="U899" s="22"/>
      <c r="V899" s="22" t="s">
        <v>2887</v>
      </c>
      <c r="W899" s="22" t="s">
        <v>2887</v>
      </c>
      <c r="X899" s="33">
        <v>24</v>
      </c>
      <c r="Y899" s="39" t="s">
        <v>2511</v>
      </c>
      <c r="Z899" s="22" t="s">
        <v>2508</v>
      </c>
    </row>
    <row r="900" spans="1:35" x14ac:dyDescent="0.3">
      <c r="A900" s="416">
        <v>895</v>
      </c>
      <c r="B900" s="48">
        <v>3024</v>
      </c>
      <c r="C900" s="90" t="s">
        <v>2739</v>
      </c>
      <c r="D900" s="90">
        <v>2003</v>
      </c>
      <c r="E900" s="20">
        <v>1</v>
      </c>
      <c r="F900" s="22" t="s">
        <v>3309</v>
      </c>
      <c r="G900" s="22" t="s">
        <v>3043</v>
      </c>
      <c r="H900" s="22" t="s">
        <v>710</v>
      </c>
      <c r="I900" s="25" t="s">
        <v>3340</v>
      </c>
      <c r="J900" s="20">
        <v>1</v>
      </c>
      <c r="K900" s="128"/>
      <c r="L900" s="85"/>
      <c r="M900" s="23" t="s">
        <v>2740</v>
      </c>
      <c r="N900" s="22" t="s">
        <v>2875</v>
      </c>
      <c r="O900" s="22"/>
      <c r="P900" s="22" t="s">
        <v>2887</v>
      </c>
      <c r="Q900" s="22" t="s">
        <v>2887</v>
      </c>
      <c r="R900" s="33">
        <v>20</v>
      </c>
      <c r="S900" s="39" t="s">
        <v>2741</v>
      </c>
      <c r="T900" s="22" t="s">
        <v>2875</v>
      </c>
      <c r="U900" s="22"/>
      <c r="V900" s="22" t="s">
        <v>2887</v>
      </c>
      <c r="W900" s="22" t="s">
        <v>2887</v>
      </c>
      <c r="X900" s="33">
        <v>24</v>
      </c>
      <c r="Y900" s="166" t="s">
        <v>2872</v>
      </c>
      <c r="Z900" s="22" t="s">
        <v>1192</v>
      </c>
    </row>
    <row r="901" spans="1:35" x14ac:dyDescent="0.3">
      <c r="A901" s="416">
        <v>896</v>
      </c>
      <c r="B901" s="48">
        <v>3024</v>
      </c>
      <c r="C901" s="90" t="s">
        <v>2739</v>
      </c>
      <c r="D901" s="90">
        <v>2003</v>
      </c>
      <c r="E901" s="20">
        <v>1</v>
      </c>
      <c r="F901" s="22" t="s">
        <v>3309</v>
      </c>
      <c r="G901" s="22" t="s">
        <v>3043</v>
      </c>
      <c r="H901" s="22" t="s">
        <v>828</v>
      </c>
      <c r="I901" s="25" t="s">
        <v>3340</v>
      </c>
      <c r="J901" s="20">
        <v>1</v>
      </c>
      <c r="K901" s="128"/>
      <c r="L901" s="85"/>
      <c r="M901" s="23" t="s">
        <v>2740</v>
      </c>
      <c r="N901" s="22" t="s">
        <v>2875</v>
      </c>
      <c r="O901" s="22"/>
      <c r="P901" s="22" t="s">
        <v>2887</v>
      </c>
      <c r="Q901" s="22" t="s">
        <v>2887</v>
      </c>
      <c r="R901" s="33">
        <v>20</v>
      </c>
      <c r="S901" s="39" t="s">
        <v>2741</v>
      </c>
      <c r="T901" s="22" t="s">
        <v>2875</v>
      </c>
      <c r="U901" s="22"/>
      <c r="V901" s="22" t="s">
        <v>2887</v>
      </c>
      <c r="W901" s="22" t="s">
        <v>2887</v>
      </c>
      <c r="X901" s="33">
        <v>24</v>
      </c>
      <c r="Y901" s="166" t="s">
        <v>2872</v>
      </c>
      <c r="Z901" s="22" t="s">
        <v>1192</v>
      </c>
    </row>
    <row r="902" spans="1:35" x14ac:dyDescent="0.3">
      <c r="A902" s="416">
        <v>897</v>
      </c>
      <c r="B902" s="48">
        <v>3024</v>
      </c>
      <c r="C902" s="90" t="s">
        <v>2739</v>
      </c>
      <c r="D902" s="90">
        <v>2003</v>
      </c>
      <c r="E902" s="20">
        <v>1</v>
      </c>
      <c r="F902" s="22" t="s">
        <v>3309</v>
      </c>
      <c r="G902" s="22" t="s">
        <v>3043</v>
      </c>
      <c r="H902" s="22" t="s">
        <v>3341</v>
      </c>
      <c r="I902" s="25" t="s">
        <v>3340</v>
      </c>
      <c r="J902" s="20">
        <v>1</v>
      </c>
      <c r="K902" s="128"/>
      <c r="L902" s="85"/>
      <c r="M902" s="23" t="s">
        <v>2740</v>
      </c>
      <c r="N902" s="22" t="s">
        <v>2875</v>
      </c>
      <c r="O902" s="22"/>
      <c r="P902" s="22" t="s">
        <v>2887</v>
      </c>
      <c r="Q902" s="22" t="s">
        <v>2887</v>
      </c>
      <c r="R902" s="33">
        <v>20</v>
      </c>
      <c r="S902" s="39" t="s">
        <v>2741</v>
      </c>
      <c r="T902" s="22" t="s">
        <v>2875</v>
      </c>
      <c r="U902" s="22"/>
      <c r="V902" s="22" t="s">
        <v>2887</v>
      </c>
      <c r="W902" s="22" t="s">
        <v>2887</v>
      </c>
      <c r="X902" s="33">
        <v>24</v>
      </c>
      <c r="Y902" s="166" t="s">
        <v>2872</v>
      </c>
      <c r="Z902" s="22" t="s">
        <v>1192</v>
      </c>
    </row>
    <row r="903" spans="1:35" x14ac:dyDescent="0.3">
      <c r="A903" s="416">
        <v>898</v>
      </c>
      <c r="B903" s="48">
        <v>3024</v>
      </c>
      <c r="C903" s="90" t="s">
        <v>2739</v>
      </c>
      <c r="D903" s="90">
        <v>2003</v>
      </c>
      <c r="E903" s="20">
        <v>1</v>
      </c>
      <c r="F903" s="22" t="s">
        <v>3309</v>
      </c>
      <c r="G903" s="22" t="s">
        <v>3043</v>
      </c>
      <c r="H903" s="22" t="s">
        <v>3342</v>
      </c>
      <c r="I903" s="25" t="s">
        <v>3340</v>
      </c>
      <c r="J903" s="20">
        <v>1</v>
      </c>
      <c r="K903" s="128"/>
      <c r="L903" s="85"/>
      <c r="M903" s="23" t="s">
        <v>2740</v>
      </c>
      <c r="N903" s="22" t="s">
        <v>2875</v>
      </c>
      <c r="O903" s="22"/>
      <c r="P903" s="22" t="s">
        <v>2887</v>
      </c>
      <c r="Q903" s="22" t="s">
        <v>2887</v>
      </c>
      <c r="R903" s="33">
        <v>20</v>
      </c>
      <c r="S903" s="39" t="s">
        <v>2741</v>
      </c>
      <c r="T903" s="22" t="s">
        <v>2875</v>
      </c>
      <c r="U903" s="22"/>
      <c r="V903" s="22" t="s">
        <v>2887</v>
      </c>
      <c r="W903" s="22" t="s">
        <v>2887</v>
      </c>
      <c r="X903" s="33">
        <v>24</v>
      </c>
      <c r="Y903" s="166" t="s">
        <v>2872</v>
      </c>
      <c r="Z903" s="22" t="s">
        <v>1192</v>
      </c>
    </row>
    <row r="904" spans="1:35" x14ac:dyDescent="0.3">
      <c r="A904" s="416">
        <v>899</v>
      </c>
      <c r="B904" s="48">
        <v>3024</v>
      </c>
      <c r="C904" s="90" t="s">
        <v>2739</v>
      </c>
      <c r="D904" s="90">
        <v>2003</v>
      </c>
      <c r="E904" s="20">
        <v>1</v>
      </c>
      <c r="F904" s="103" t="s">
        <v>3350</v>
      </c>
      <c r="G904" s="22" t="s">
        <v>3346</v>
      </c>
      <c r="H904" s="22"/>
      <c r="I904" s="25" t="s">
        <v>3340</v>
      </c>
      <c r="J904" s="20">
        <v>3</v>
      </c>
      <c r="K904" s="128"/>
      <c r="L904" s="85"/>
      <c r="M904" s="23" t="s">
        <v>2740</v>
      </c>
      <c r="N904" s="22" t="s">
        <v>2875</v>
      </c>
      <c r="O904" s="22"/>
      <c r="P904" s="22" t="s">
        <v>3351</v>
      </c>
      <c r="Q904" s="22" t="s">
        <v>3352</v>
      </c>
      <c r="R904" s="33">
        <v>20</v>
      </c>
      <c r="S904" s="39" t="s">
        <v>2741</v>
      </c>
      <c r="T904" s="22" t="s">
        <v>2875</v>
      </c>
      <c r="U904" s="22"/>
      <c r="V904" s="22" t="s">
        <v>3353</v>
      </c>
      <c r="W904" s="22" t="s">
        <v>3354</v>
      </c>
      <c r="X904" s="33">
        <v>24</v>
      </c>
      <c r="Y904" s="39">
        <v>0.15</v>
      </c>
      <c r="Z904" s="22" t="s">
        <v>1192</v>
      </c>
    </row>
    <row r="905" spans="1:35" x14ac:dyDescent="0.3">
      <c r="A905" s="416">
        <v>900</v>
      </c>
      <c r="B905" s="48">
        <v>3024</v>
      </c>
      <c r="C905" s="90" t="s">
        <v>2739</v>
      </c>
      <c r="D905" s="90">
        <v>2003</v>
      </c>
      <c r="E905" s="20">
        <v>1</v>
      </c>
      <c r="F905" s="499" t="s">
        <v>3355</v>
      </c>
      <c r="G905" s="22" t="s">
        <v>2504</v>
      </c>
      <c r="H905" s="22"/>
      <c r="I905" s="25"/>
      <c r="J905" s="20">
        <v>3</v>
      </c>
      <c r="K905" s="128"/>
      <c r="L905" s="85">
        <v>0</v>
      </c>
      <c r="M905" s="23" t="s">
        <v>2740</v>
      </c>
      <c r="N905" s="22">
        <v>20</v>
      </c>
      <c r="O905" s="22">
        <v>20</v>
      </c>
      <c r="P905" s="22"/>
      <c r="Q905" s="22"/>
      <c r="R905" s="33"/>
      <c r="S905" s="39" t="s">
        <v>2741</v>
      </c>
      <c r="T905" s="22">
        <v>22</v>
      </c>
      <c r="U905" s="22">
        <v>24</v>
      </c>
      <c r="V905" s="22"/>
      <c r="W905" s="22"/>
      <c r="X905" s="33"/>
      <c r="Y905" s="39"/>
      <c r="Z905" s="22"/>
    </row>
    <row r="906" spans="1:35" x14ac:dyDescent="0.3">
      <c r="A906" s="416">
        <v>901</v>
      </c>
      <c r="B906" s="48">
        <v>3024</v>
      </c>
      <c r="C906" s="90" t="s">
        <v>2739</v>
      </c>
      <c r="D906" s="90">
        <v>2003</v>
      </c>
      <c r="E906" s="20">
        <v>1</v>
      </c>
      <c r="F906" s="22" t="s">
        <v>3356</v>
      </c>
      <c r="G906" s="22" t="s">
        <v>2874</v>
      </c>
      <c r="H906" s="22"/>
      <c r="I906" s="25" t="s">
        <v>868</v>
      </c>
      <c r="J906" s="20">
        <v>3</v>
      </c>
      <c r="K906" s="128"/>
      <c r="L906" s="85"/>
      <c r="M906" s="23" t="s">
        <v>2740</v>
      </c>
      <c r="N906" s="22" t="s">
        <v>2875</v>
      </c>
      <c r="O906" s="22"/>
      <c r="P906" s="22" t="s">
        <v>3046</v>
      </c>
      <c r="Q906" s="22" t="s">
        <v>3357</v>
      </c>
      <c r="R906" s="33">
        <v>20</v>
      </c>
      <c r="S906" s="39" t="s">
        <v>2741</v>
      </c>
      <c r="T906" s="22" t="s">
        <v>2875</v>
      </c>
      <c r="U906" s="22"/>
      <c r="V906" s="22" t="s">
        <v>3358</v>
      </c>
      <c r="W906" s="22" t="s">
        <v>3359</v>
      </c>
      <c r="X906" s="33">
        <v>24</v>
      </c>
      <c r="Y906" s="39">
        <v>0.46600000000000003</v>
      </c>
      <c r="Z906" s="22" t="s">
        <v>1192</v>
      </c>
    </row>
    <row r="907" spans="1:35" x14ac:dyDescent="0.3">
      <c r="A907" s="416">
        <v>902</v>
      </c>
      <c r="B907" s="48">
        <v>3066</v>
      </c>
      <c r="C907" s="42" t="s">
        <v>2318</v>
      </c>
      <c r="D907" s="91">
        <v>2016</v>
      </c>
      <c r="E907" s="20">
        <v>3</v>
      </c>
      <c r="F907" s="22" t="s">
        <v>3285</v>
      </c>
      <c r="G907" s="22"/>
      <c r="H907" s="22" t="s">
        <v>997</v>
      </c>
      <c r="I907" s="25"/>
      <c r="J907" s="20">
        <v>4</v>
      </c>
      <c r="K907" s="128"/>
      <c r="L907" s="85"/>
      <c r="M907" s="123" t="s">
        <v>1513</v>
      </c>
      <c r="N907" s="22"/>
      <c r="O907" s="22"/>
      <c r="P907" s="22">
        <v>6.3</v>
      </c>
      <c r="Q907" s="22">
        <v>2.4</v>
      </c>
      <c r="R907" s="33">
        <v>15</v>
      </c>
      <c r="S907" s="39" t="s">
        <v>2713</v>
      </c>
      <c r="T907" s="22"/>
      <c r="U907" s="22"/>
      <c r="V907" s="22">
        <v>5.3</v>
      </c>
      <c r="W907" s="22">
        <v>2.2999999999999998</v>
      </c>
      <c r="X907" s="33">
        <v>9</v>
      </c>
      <c r="Y907" s="39">
        <v>1</v>
      </c>
      <c r="Z907" s="22"/>
      <c r="AA907" s="6"/>
      <c r="AB907" s="6"/>
      <c r="AC907" s="6"/>
      <c r="AD907" s="6"/>
      <c r="AE907" s="6"/>
      <c r="AF907" s="6"/>
      <c r="AG907" s="6"/>
      <c r="AH907" s="6"/>
      <c r="AI907" s="6"/>
    </row>
    <row r="908" spans="1:35" x14ac:dyDescent="0.3">
      <c r="A908" s="416">
        <v>903</v>
      </c>
      <c r="B908" s="48">
        <v>3066</v>
      </c>
      <c r="C908" s="42" t="s">
        <v>2318</v>
      </c>
      <c r="D908" s="91">
        <v>2016</v>
      </c>
      <c r="E908" s="20">
        <v>3</v>
      </c>
      <c r="F908" s="22" t="s">
        <v>3360</v>
      </c>
      <c r="G908" s="22" t="s">
        <v>3361</v>
      </c>
      <c r="H908" s="22" t="s">
        <v>3362</v>
      </c>
      <c r="I908" s="25"/>
      <c r="J908" s="20">
        <v>2</v>
      </c>
      <c r="K908" s="128">
        <v>1</v>
      </c>
      <c r="L908" s="85"/>
      <c r="M908" s="123" t="s">
        <v>1513</v>
      </c>
      <c r="N908" s="22"/>
      <c r="O908" s="22"/>
      <c r="P908" s="22">
        <v>11.9</v>
      </c>
      <c r="Q908" s="22">
        <v>19.5</v>
      </c>
      <c r="R908" s="33">
        <v>20</v>
      </c>
      <c r="S908" s="39" t="s">
        <v>2713</v>
      </c>
      <c r="T908" s="22"/>
      <c r="U908" s="22"/>
      <c r="V908" s="22">
        <v>15.5</v>
      </c>
      <c r="W908" s="22">
        <v>16.2</v>
      </c>
      <c r="X908" s="33">
        <v>22</v>
      </c>
      <c r="Y908" s="39">
        <v>0.111</v>
      </c>
      <c r="Z908" s="22"/>
      <c r="AA908" s="6"/>
      <c r="AB908" s="6"/>
      <c r="AC908" s="6"/>
      <c r="AD908" s="6"/>
      <c r="AE908" s="6"/>
      <c r="AF908" s="6"/>
      <c r="AG908" s="6"/>
      <c r="AH908" s="6"/>
      <c r="AI908" s="6"/>
    </row>
    <row r="909" spans="1:35" x14ac:dyDescent="0.3">
      <c r="A909" s="416">
        <v>904</v>
      </c>
      <c r="B909" s="48">
        <v>3066</v>
      </c>
      <c r="C909" s="42" t="s">
        <v>2318</v>
      </c>
      <c r="D909" s="91">
        <v>2016</v>
      </c>
      <c r="E909" s="20">
        <v>3</v>
      </c>
      <c r="F909" s="22" t="s">
        <v>3360</v>
      </c>
      <c r="G909" s="22" t="s">
        <v>3361</v>
      </c>
      <c r="H909" s="22" t="s">
        <v>3363</v>
      </c>
      <c r="I909" s="25"/>
      <c r="J909" s="20">
        <v>2</v>
      </c>
      <c r="K909" s="128">
        <v>1</v>
      </c>
      <c r="L909" s="85"/>
      <c r="M909" s="123" t="s">
        <v>1513</v>
      </c>
      <c r="N909" s="22"/>
      <c r="O909" s="22"/>
      <c r="P909" s="22">
        <v>50.6</v>
      </c>
      <c r="Q909" s="22">
        <v>36.5</v>
      </c>
      <c r="R909" s="33">
        <v>20</v>
      </c>
      <c r="S909" s="39" t="s">
        <v>2713</v>
      </c>
      <c r="T909" s="22"/>
      <c r="U909" s="22"/>
      <c r="V909" s="22">
        <v>126.8</v>
      </c>
      <c r="W909" s="22">
        <v>71.900000000000006</v>
      </c>
      <c r="X909" s="33">
        <v>22</v>
      </c>
      <c r="Y909" s="39" t="s">
        <v>2517</v>
      </c>
      <c r="Z909" s="22"/>
      <c r="AA909" s="6"/>
      <c r="AB909" s="6"/>
      <c r="AC909" s="6"/>
      <c r="AD909" s="6"/>
      <c r="AE909" s="6"/>
      <c r="AF909" s="6"/>
      <c r="AG909" s="6"/>
      <c r="AH909" s="6"/>
      <c r="AI909" s="6"/>
    </row>
    <row r="910" spans="1:35" x14ac:dyDescent="0.3">
      <c r="A910" s="416">
        <v>905</v>
      </c>
      <c r="B910" s="48">
        <v>3066</v>
      </c>
      <c r="C910" s="42" t="s">
        <v>2318</v>
      </c>
      <c r="D910" s="91">
        <v>2016</v>
      </c>
      <c r="E910" s="20">
        <v>3</v>
      </c>
      <c r="F910" s="22" t="s">
        <v>3360</v>
      </c>
      <c r="G910" s="22" t="s">
        <v>3361</v>
      </c>
      <c r="H910" s="22" t="s">
        <v>997</v>
      </c>
      <c r="I910" s="25"/>
      <c r="J910" s="20">
        <v>2</v>
      </c>
      <c r="K910" s="128">
        <v>1</v>
      </c>
      <c r="L910" s="85"/>
      <c r="M910" s="123" t="s">
        <v>1513</v>
      </c>
      <c r="N910" s="22"/>
      <c r="O910" s="22"/>
      <c r="P910" s="22">
        <v>199.4</v>
      </c>
      <c r="Q910" s="22">
        <v>97.9</v>
      </c>
      <c r="R910" s="33">
        <v>20</v>
      </c>
      <c r="S910" s="39" t="s">
        <v>2713</v>
      </c>
      <c r="T910" s="22"/>
      <c r="U910" s="22"/>
      <c r="V910" s="22">
        <v>500.5</v>
      </c>
      <c r="W910" s="22">
        <v>257.3</v>
      </c>
      <c r="X910" s="33">
        <v>22</v>
      </c>
      <c r="Y910" s="39" t="s">
        <v>2517</v>
      </c>
      <c r="Z910" s="22"/>
      <c r="AA910" s="6"/>
      <c r="AB910" s="6"/>
      <c r="AC910" s="6"/>
      <c r="AD910" s="6"/>
      <c r="AE910" s="6"/>
      <c r="AF910" s="6"/>
      <c r="AG910" s="6"/>
      <c r="AH910" s="6"/>
      <c r="AI910" s="6"/>
    </row>
    <row r="911" spans="1:35" x14ac:dyDescent="0.3">
      <c r="A911" s="416">
        <v>906</v>
      </c>
      <c r="B911" s="48">
        <v>3066</v>
      </c>
      <c r="C911" s="42" t="s">
        <v>2318</v>
      </c>
      <c r="D911" s="91">
        <v>2016</v>
      </c>
      <c r="E911" s="20">
        <v>3</v>
      </c>
      <c r="F911" s="22" t="s">
        <v>3285</v>
      </c>
      <c r="G911" s="22"/>
      <c r="H911" s="22" t="s">
        <v>822</v>
      </c>
      <c r="I911" s="25"/>
      <c r="J911" s="20">
        <v>4</v>
      </c>
      <c r="K911" s="128"/>
      <c r="L911" s="85"/>
      <c r="M911" s="123" t="s">
        <v>1513</v>
      </c>
      <c r="N911" s="22"/>
      <c r="O911" s="22"/>
      <c r="P911" s="22">
        <v>7.1</v>
      </c>
      <c r="Q911" s="22">
        <v>1.8</v>
      </c>
      <c r="R911" s="33"/>
      <c r="S911" s="39" t="s">
        <v>2713</v>
      </c>
      <c r="T911" s="22"/>
      <c r="U911" s="22"/>
      <c r="V911" s="22">
        <v>6.8</v>
      </c>
      <c r="W911" s="22">
        <v>2</v>
      </c>
      <c r="X911" s="33" t="s">
        <v>1598</v>
      </c>
      <c r="Y911" s="39">
        <v>1</v>
      </c>
      <c r="Z911" s="22"/>
      <c r="AA911" s="6"/>
      <c r="AB911" s="6"/>
      <c r="AC911" s="6"/>
      <c r="AD911" s="6"/>
      <c r="AE911" s="6"/>
      <c r="AF911" s="6"/>
      <c r="AG911" s="6"/>
      <c r="AH911" s="6"/>
      <c r="AI911" s="6"/>
    </row>
    <row r="912" spans="1:35" x14ac:dyDescent="0.3">
      <c r="A912" s="416">
        <v>907</v>
      </c>
      <c r="B912" s="48">
        <v>3066</v>
      </c>
      <c r="C912" s="42" t="s">
        <v>2318</v>
      </c>
      <c r="D912" s="91">
        <v>2016</v>
      </c>
      <c r="E912" s="20">
        <v>3</v>
      </c>
      <c r="F912" s="22" t="s">
        <v>3285</v>
      </c>
      <c r="G912" s="22"/>
      <c r="H912" s="22" t="s">
        <v>710</v>
      </c>
      <c r="I912" s="25"/>
      <c r="J912" s="20">
        <v>4</v>
      </c>
      <c r="K912" s="128"/>
      <c r="L912" s="85"/>
      <c r="M912" s="123" t="s">
        <v>1513</v>
      </c>
      <c r="N912" s="22"/>
      <c r="O912" s="22"/>
      <c r="P912" s="22">
        <v>6.6</v>
      </c>
      <c r="Q912" s="22">
        <v>1.7</v>
      </c>
      <c r="R912" s="33">
        <v>11</v>
      </c>
      <c r="S912" s="39" t="s">
        <v>2713</v>
      </c>
      <c r="T912" s="22"/>
      <c r="U912" s="22"/>
      <c r="V912" s="22">
        <v>7.3</v>
      </c>
      <c r="W912" s="22">
        <v>1.5</v>
      </c>
      <c r="X912" s="33">
        <v>8</v>
      </c>
      <c r="Y912" s="39">
        <v>0.98799999999999999</v>
      </c>
      <c r="Z912" s="22"/>
      <c r="AA912" s="6"/>
      <c r="AB912" s="6"/>
      <c r="AC912" s="6"/>
      <c r="AD912" s="6"/>
      <c r="AE912" s="6"/>
      <c r="AF912" s="6"/>
      <c r="AG912" s="6"/>
      <c r="AH912" s="6"/>
      <c r="AI912" s="6"/>
    </row>
    <row r="913" spans="1:35" x14ac:dyDescent="0.3">
      <c r="A913" s="416">
        <v>908</v>
      </c>
      <c r="B913" s="48">
        <v>3066</v>
      </c>
      <c r="C913" s="42" t="s">
        <v>2318</v>
      </c>
      <c r="D913" s="91">
        <v>2016</v>
      </c>
      <c r="E913" s="20">
        <v>3</v>
      </c>
      <c r="F913" s="22" t="s">
        <v>3360</v>
      </c>
      <c r="G913" s="22" t="s">
        <v>3361</v>
      </c>
      <c r="H913" s="22" t="s">
        <v>822</v>
      </c>
      <c r="I913" s="25"/>
      <c r="J913" s="20">
        <v>2</v>
      </c>
      <c r="K913" s="128">
        <v>1</v>
      </c>
      <c r="L913" s="85"/>
      <c r="M913" s="123" t="s">
        <v>1513</v>
      </c>
      <c r="N913" s="22"/>
      <c r="O913" s="22"/>
      <c r="P913" s="22">
        <v>363.6</v>
      </c>
      <c r="Q913" s="22">
        <v>157.4</v>
      </c>
      <c r="R913" s="33">
        <v>20</v>
      </c>
      <c r="S913" s="39" t="s">
        <v>2713</v>
      </c>
      <c r="T913" s="22"/>
      <c r="U913" s="22"/>
      <c r="V913" s="22">
        <v>850.7</v>
      </c>
      <c r="W913" s="22">
        <v>307.8</v>
      </c>
      <c r="X913" s="33">
        <v>22</v>
      </c>
      <c r="Y913" s="39" t="s">
        <v>2517</v>
      </c>
      <c r="Z913" s="22"/>
      <c r="AA913" s="6"/>
      <c r="AB913" s="6"/>
      <c r="AC913" s="6"/>
      <c r="AD913" s="6"/>
      <c r="AE913" s="6"/>
      <c r="AF913" s="6"/>
      <c r="AG913" s="6"/>
      <c r="AH913" s="6"/>
      <c r="AI913" s="6"/>
    </row>
    <row r="914" spans="1:35" x14ac:dyDescent="0.3">
      <c r="A914" s="416">
        <v>909</v>
      </c>
      <c r="B914" s="48">
        <v>3066</v>
      </c>
      <c r="C914" s="42" t="s">
        <v>2318</v>
      </c>
      <c r="D914" s="91">
        <v>2016</v>
      </c>
      <c r="E914" s="20">
        <v>3</v>
      </c>
      <c r="F914" s="22" t="s">
        <v>3360</v>
      </c>
      <c r="G914" s="22" t="s">
        <v>3361</v>
      </c>
      <c r="H914" s="22" t="s">
        <v>710</v>
      </c>
      <c r="I914" s="25"/>
      <c r="J914" s="20">
        <v>2</v>
      </c>
      <c r="K914" s="128">
        <v>1</v>
      </c>
      <c r="L914" s="85"/>
      <c r="M914" s="123" t="s">
        <v>1513</v>
      </c>
      <c r="N914" s="22"/>
      <c r="O914" s="22"/>
      <c r="P914" s="22">
        <v>540.6</v>
      </c>
      <c r="Q914" s="22">
        <v>240.6</v>
      </c>
      <c r="R914" s="33">
        <v>20</v>
      </c>
      <c r="S914" s="39" t="s">
        <v>2713</v>
      </c>
      <c r="T914" s="22"/>
      <c r="U914" s="22"/>
      <c r="V914" s="22">
        <v>1182.8</v>
      </c>
      <c r="W914" s="22">
        <v>339</v>
      </c>
      <c r="X914" s="33">
        <v>22</v>
      </c>
      <c r="Y914" s="39" t="s">
        <v>2517</v>
      </c>
      <c r="Z914" s="22"/>
      <c r="AA914" s="6"/>
      <c r="AB914" s="6"/>
      <c r="AC914" s="6"/>
      <c r="AD914" s="6"/>
      <c r="AE914" s="6"/>
      <c r="AF914" s="6"/>
      <c r="AG914" s="6"/>
      <c r="AH914" s="6"/>
      <c r="AI914" s="6"/>
    </row>
    <row r="915" spans="1:35" x14ac:dyDescent="0.3">
      <c r="A915" s="416">
        <v>910</v>
      </c>
      <c r="B915" s="48">
        <v>3066</v>
      </c>
      <c r="C915" s="42" t="s">
        <v>2318</v>
      </c>
      <c r="D915" s="91">
        <v>2016</v>
      </c>
      <c r="E915" s="20">
        <v>3</v>
      </c>
      <c r="F915" s="290" t="s">
        <v>3364</v>
      </c>
      <c r="G915" s="22" t="s">
        <v>627</v>
      </c>
      <c r="H915" s="22" t="s">
        <v>3362</v>
      </c>
      <c r="I915" s="25"/>
      <c r="J915" s="20">
        <v>2</v>
      </c>
      <c r="K915" s="128">
        <v>1</v>
      </c>
      <c r="L915" s="85"/>
      <c r="M915" s="123" t="s">
        <v>1513</v>
      </c>
      <c r="N915" s="22"/>
      <c r="O915" s="22"/>
      <c r="P915" s="22">
        <v>15.3</v>
      </c>
      <c r="Q915" s="22">
        <v>21.7</v>
      </c>
      <c r="R915" s="33">
        <v>20</v>
      </c>
      <c r="S915" s="39" t="s">
        <v>2713</v>
      </c>
      <c r="T915" s="22"/>
      <c r="U915" s="22"/>
      <c r="V915" s="22">
        <v>30.7</v>
      </c>
      <c r="W915" s="22">
        <v>25</v>
      </c>
      <c r="X915" s="33">
        <v>22</v>
      </c>
      <c r="Y915" s="39">
        <v>6.6000000000000003E-2</v>
      </c>
      <c r="Z915" s="22"/>
      <c r="AA915" s="6"/>
      <c r="AB915" s="6"/>
      <c r="AC915" s="6"/>
      <c r="AD915" s="6"/>
      <c r="AE915" s="6"/>
      <c r="AF915" s="6"/>
      <c r="AG915" s="6"/>
      <c r="AH915" s="6"/>
      <c r="AI915" s="6"/>
    </row>
    <row r="916" spans="1:35" x14ac:dyDescent="0.3">
      <c r="A916" s="416">
        <v>911</v>
      </c>
      <c r="B916" s="48">
        <v>3066</v>
      </c>
      <c r="C916" s="42" t="s">
        <v>2318</v>
      </c>
      <c r="D916" s="91">
        <v>2016</v>
      </c>
      <c r="E916" s="20">
        <v>3</v>
      </c>
      <c r="F916" s="22" t="s">
        <v>667</v>
      </c>
      <c r="G916" s="22" t="s">
        <v>107</v>
      </c>
      <c r="H916" s="22" t="s">
        <v>3365</v>
      </c>
      <c r="I916" s="25" t="s">
        <v>868</v>
      </c>
      <c r="J916" s="20">
        <v>1</v>
      </c>
      <c r="K916" s="128"/>
      <c r="L916" s="85"/>
      <c r="M916" s="123" t="s">
        <v>1513</v>
      </c>
      <c r="N916" s="22"/>
      <c r="O916" s="22"/>
      <c r="P916" s="22" t="s">
        <v>787</v>
      </c>
      <c r="Q916" s="22" t="s">
        <v>3366</v>
      </c>
      <c r="R916" s="33">
        <v>20</v>
      </c>
      <c r="S916" s="39" t="s">
        <v>2713</v>
      </c>
      <c r="T916" s="22"/>
      <c r="U916" s="22"/>
      <c r="V916" s="163" t="s">
        <v>3175</v>
      </c>
      <c r="W916" s="22" t="s">
        <v>3367</v>
      </c>
      <c r="X916" s="33">
        <v>22</v>
      </c>
      <c r="Y916" s="39">
        <v>0.38100000000000001</v>
      </c>
      <c r="Z916" s="22"/>
      <c r="AA916" s="6"/>
      <c r="AB916" s="6"/>
      <c r="AC916" s="6"/>
      <c r="AD916" s="6"/>
      <c r="AE916" s="6"/>
      <c r="AF916" s="6"/>
      <c r="AG916" s="6"/>
      <c r="AH916" s="6"/>
      <c r="AI916" s="6"/>
    </row>
    <row r="917" spans="1:35" ht="17.25" thickBot="1" x14ac:dyDescent="0.35">
      <c r="A917" s="416">
        <v>912</v>
      </c>
      <c r="B917" s="64">
        <v>3066</v>
      </c>
      <c r="C917" s="161" t="s">
        <v>2318</v>
      </c>
      <c r="D917" s="94">
        <v>2016</v>
      </c>
      <c r="E917" s="62">
        <v>3</v>
      </c>
      <c r="F917" s="65" t="s">
        <v>667</v>
      </c>
      <c r="G917" s="65" t="s">
        <v>107</v>
      </c>
      <c r="H917" s="65" t="s">
        <v>2892</v>
      </c>
      <c r="I917" s="86" t="s">
        <v>868</v>
      </c>
      <c r="J917" s="62">
        <v>1</v>
      </c>
      <c r="K917" s="79"/>
      <c r="L917" s="87"/>
      <c r="M917" s="159" t="s">
        <v>1513</v>
      </c>
      <c r="N917" s="65"/>
      <c r="O917" s="65"/>
      <c r="P917" s="65" t="s">
        <v>787</v>
      </c>
      <c r="Q917" s="65" t="s">
        <v>3368</v>
      </c>
      <c r="R917" s="67">
        <v>20</v>
      </c>
      <c r="S917" s="49" t="s">
        <v>2713</v>
      </c>
      <c r="T917" s="65"/>
      <c r="U917" s="65"/>
      <c r="V917" s="65" t="s">
        <v>787</v>
      </c>
      <c r="W917" s="65" t="s">
        <v>3369</v>
      </c>
      <c r="X917" s="67">
        <v>22</v>
      </c>
      <c r="Y917" s="49" t="s">
        <v>3370</v>
      </c>
      <c r="Z917" s="65"/>
      <c r="AA917" s="6"/>
      <c r="AB917" s="6"/>
      <c r="AC917" s="6"/>
      <c r="AD917" s="6"/>
      <c r="AE917" s="6"/>
      <c r="AF917" s="6"/>
      <c r="AG917" s="6"/>
      <c r="AH917" s="6"/>
      <c r="AI917" s="6"/>
    </row>
    <row r="918" spans="1:35" x14ac:dyDescent="0.3">
      <c r="A918" s="416">
        <v>913</v>
      </c>
      <c r="B918" s="48">
        <v>3066</v>
      </c>
      <c r="C918" s="42" t="s">
        <v>2318</v>
      </c>
      <c r="D918" s="91">
        <v>2016</v>
      </c>
      <c r="E918" s="20">
        <v>3</v>
      </c>
      <c r="F918" s="22" t="s">
        <v>667</v>
      </c>
      <c r="G918" s="22" t="s">
        <v>107</v>
      </c>
      <c r="H918" s="22" t="s">
        <v>997</v>
      </c>
      <c r="I918" s="25" t="s">
        <v>868</v>
      </c>
      <c r="J918" s="20">
        <v>1</v>
      </c>
      <c r="K918" s="128"/>
      <c r="L918" s="85"/>
      <c r="M918" s="123" t="s">
        <v>1513</v>
      </c>
      <c r="N918" s="22"/>
      <c r="O918" s="22"/>
      <c r="P918" s="22" t="s">
        <v>787</v>
      </c>
      <c r="Q918" s="22" t="s">
        <v>3371</v>
      </c>
      <c r="R918" s="33">
        <v>20</v>
      </c>
      <c r="S918" s="39" t="s">
        <v>2713</v>
      </c>
      <c r="T918" s="22"/>
      <c r="U918" s="22"/>
      <c r="V918" s="22" t="s">
        <v>787</v>
      </c>
      <c r="W918" s="22" t="s">
        <v>3372</v>
      </c>
      <c r="X918" s="33">
        <v>22</v>
      </c>
      <c r="Y918" s="39" t="s">
        <v>3370</v>
      </c>
      <c r="Z918" s="22"/>
      <c r="AA918" s="6"/>
      <c r="AB918" s="6"/>
      <c r="AC918" s="6"/>
      <c r="AD918" s="6"/>
      <c r="AE918" s="6"/>
      <c r="AF918" s="6"/>
      <c r="AG918" s="6"/>
      <c r="AH918" s="6"/>
      <c r="AI918" s="6"/>
    </row>
    <row r="919" spans="1:35" x14ac:dyDescent="0.3">
      <c r="A919" s="416">
        <v>914</v>
      </c>
      <c r="B919" s="48">
        <v>3066</v>
      </c>
      <c r="C919" s="42" t="s">
        <v>2318</v>
      </c>
      <c r="D919" s="91">
        <v>2016</v>
      </c>
      <c r="E919" s="20">
        <v>3</v>
      </c>
      <c r="F919" s="22" t="s">
        <v>667</v>
      </c>
      <c r="G919" s="22" t="s">
        <v>107</v>
      </c>
      <c r="H919" s="22" t="s">
        <v>822</v>
      </c>
      <c r="I919" s="25" t="s">
        <v>868</v>
      </c>
      <c r="J919" s="20">
        <v>1</v>
      </c>
      <c r="K919" s="128"/>
      <c r="L919" s="85"/>
      <c r="M919" s="123" t="s">
        <v>1513</v>
      </c>
      <c r="N919" s="22"/>
      <c r="O919" s="22"/>
      <c r="P919" s="22" t="s">
        <v>785</v>
      </c>
      <c r="Q919" s="22" t="s">
        <v>3373</v>
      </c>
      <c r="R919" s="33">
        <v>20</v>
      </c>
      <c r="S919" s="39" t="s">
        <v>2713</v>
      </c>
      <c r="T919" s="22"/>
      <c r="U919" s="22"/>
      <c r="V919" s="22" t="s">
        <v>785</v>
      </c>
      <c r="W919" s="22" t="s">
        <v>3374</v>
      </c>
      <c r="X919" s="33">
        <v>22</v>
      </c>
      <c r="Y919" s="39" t="s">
        <v>3370</v>
      </c>
      <c r="Z919" s="22"/>
      <c r="AA919" s="6"/>
      <c r="AB919" s="6"/>
      <c r="AC919" s="6"/>
      <c r="AD919" s="6"/>
      <c r="AE919" s="6"/>
      <c r="AF919" s="6"/>
      <c r="AG919" s="6"/>
      <c r="AH919" s="6"/>
      <c r="AI919" s="6"/>
    </row>
    <row r="920" spans="1:35" x14ac:dyDescent="0.3">
      <c r="A920" s="416">
        <v>915</v>
      </c>
      <c r="B920" s="48">
        <v>3066</v>
      </c>
      <c r="C920" s="42" t="s">
        <v>2318</v>
      </c>
      <c r="D920" s="91">
        <v>2016</v>
      </c>
      <c r="E920" s="20">
        <v>3</v>
      </c>
      <c r="F920" s="22" t="s">
        <v>667</v>
      </c>
      <c r="G920" s="22" t="s">
        <v>107</v>
      </c>
      <c r="H920" s="22" t="s">
        <v>710</v>
      </c>
      <c r="I920" s="25" t="s">
        <v>868</v>
      </c>
      <c r="J920" s="20">
        <v>1</v>
      </c>
      <c r="K920" s="128"/>
      <c r="L920" s="85"/>
      <c r="M920" s="123" t="s">
        <v>1513</v>
      </c>
      <c r="N920" s="22"/>
      <c r="O920" s="22"/>
      <c r="P920" s="22" t="s">
        <v>3375</v>
      </c>
      <c r="Q920" s="22" t="s">
        <v>3368</v>
      </c>
      <c r="R920" s="33">
        <v>20</v>
      </c>
      <c r="S920" s="39" t="s">
        <v>2713</v>
      </c>
      <c r="T920" s="22"/>
      <c r="U920" s="22"/>
      <c r="V920" s="22" t="s">
        <v>966</v>
      </c>
      <c r="W920" s="22" t="s">
        <v>3376</v>
      </c>
      <c r="X920" s="33">
        <v>22</v>
      </c>
      <c r="Y920" s="39" t="s">
        <v>3370</v>
      </c>
      <c r="Z920" s="22"/>
      <c r="AA920" s="6"/>
      <c r="AB920" s="6"/>
      <c r="AC920" s="6"/>
      <c r="AD920" s="6"/>
      <c r="AE920" s="6"/>
      <c r="AF920" s="6"/>
      <c r="AG920" s="6"/>
      <c r="AH920" s="6"/>
      <c r="AI920" s="6"/>
    </row>
    <row r="921" spans="1:35" x14ac:dyDescent="0.3">
      <c r="A921" s="416">
        <v>916</v>
      </c>
      <c r="B921" s="48">
        <v>3066</v>
      </c>
      <c r="C921" s="42" t="s">
        <v>2318</v>
      </c>
      <c r="D921" s="91">
        <v>2016</v>
      </c>
      <c r="E921" s="20">
        <v>3</v>
      </c>
      <c r="F921" s="290" t="s">
        <v>3377</v>
      </c>
      <c r="G921" s="22" t="s">
        <v>107</v>
      </c>
      <c r="H921" s="22" t="s">
        <v>3365</v>
      </c>
      <c r="I921" s="25" t="s">
        <v>868</v>
      </c>
      <c r="J921" s="20">
        <v>1</v>
      </c>
      <c r="K921" s="128"/>
      <c r="L921" s="85"/>
      <c r="M921" s="123" t="s">
        <v>1513</v>
      </c>
      <c r="N921" s="22"/>
      <c r="O921" s="22"/>
      <c r="P921" s="22" t="s">
        <v>3175</v>
      </c>
      <c r="Q921" s="22" t="s">
        <v>3378</v>
      </c>
      <c r="R921" s="33">
        <v>20</v>
      </c>
      <c r="S921" s="39" t="s">
        <v>2713</v>
      </c>
      <c r="T921" s="22"/>
      <c r="U921" s="22"/>
      <c r="V921" s="22" t="s">
        <v>3379</v>
      </c>
      <c r="W921" s="22" t="s">
        <v>3380</v>
      </c>
      <c r="X921" s="33">
        <v>22</v>
      </c>
      <c r="Y921" s="39" t="s">
        <v>3370</v>
      </c>
      <c r="Z921" s="22"/>
      <c r="AA921" s="6"/>
      <c r="AB921" s="6"/>
      <c r="AC921" s="6"/>
      <c r="AD921" s="6"/>
      <c r="AE921" s="6"/>
      <c r="AF921" s="6"/>
      <c r="AG921" s="6"/>
      <c r="AH921" s="6"/>
      <c r="AI921" s="6"/>
    </row>
    <row r="922" spans="1:35" x14ac:dyDescent="0.3">
      <c r="A922" s="416">
        <v>917</v>
      </c>
      <c r="B922" s="48">
        <v>3066</v>
      </c>
      <c r="C922" s="42" t="s">
        <v>2318</v>
      </c>
      <c r="D922" s="91">
        <v>2016</v>
      </c>
      <c r="E922" s="20">
        <v>3</v>
      </c>
      <c r="F922" s="290" t="s">
        <v>3377</v>
      </c>
      <c r="G922" s="22" t="s">
        <v>107</v>
      </c>
      <c r="H922" s="22" t="s">
        <v>2892</v>
      </c>
      <c r="I922" s="25" t="s">
        <v>868</v>
      </c>
      <c r="J922" s="20">
        <v>1</v>
      </c>
      <c r="K922" s="128"/>
      <c r="L922" s="85"/>
      <c r="M922" s="123" t="s">
        <v>1513</v>
      </c>
      <c r="N922" s="22"/>
      <c r="O922" s="22"/>
      <c r="P922" s="22" t="s">
        <v>3175</v>
      </c>
      <c r="Q922" s="22" t="s">
        <v>3381</v>
      </c>
      <c r="R922" s="33">
        <v>20</v>
      </c>
      <c r="S922" s="39" t="s">
        <v>2713</v>
      </c>
      <c r="T922" s="22"/>
      <c r="U922" s="22"/>
      <c r="V922" s="22" t="s">
        <v>3379</v>
      </c>
      <c r="W922" s="22" t="s">
        <v>3380</v>
      </c>
      <c r="X922" s="33">
        <v>22</v>
      </c>
      <c r="Y922" s="39">
        <v>0.93200000000000005</v>
      </c>
      <c r="Z922" s="22"/>
      <c r="AA922" s="6"/>
      <c r="AB922" s="6"/>
      <c r="AC922" s="6"/>
      <c r="AD922" s="6"/>
      <c r="AE922" s="6"/>
      <c r="AF922" s="6"/>
      <c r="AG922" s="6"/>
      <c r="AH922" s="6"/>
      <c r="AI922" s="6"/>
    </row>
    <row r="923" spans="1:35" x14ac:dyDescent="0.3">
      <c r="A923" s="416">
        <v>918</v>
      </c>
      <c r="B923" s="48">
        <v>3066</v>
      </c>
      <c r="C923" s="42" t="s">
        <v>2318</v>
      </c>
      <c r="D923" s="91">
        <v>2016</v>
      </c>
      <c r="E923" s="20">
        <v>3</v>
      </c>
      <c r="F923" s="290" t="s">
        <v>3377</v>
      </c>
      <c r="G923" s="22" t="s">
        <v>107</v>
      </c>
      <c r="H923" s="22" t="s">
        <v>997</v>
      </c>
      <c r="I923" s="25" t="s">
        <v>868</v>
      </c>
      <c r="J923" s="20">
        <v>1</v>
      </c>
      <c r="K923" s="128"/>
      <c r="L923" s="85"/>
      <c r="M923" s="123" t="s">
        <v>1513</v>
      </c>
      <c r="N923" s="22"/>
      <c r="O923" s="22"/>
      <c r="P923" s="22" t="s">
        <v>3175</v>
      </c>
      <c r="Q923" s="22" t="s">
        <v>3382</v>
      </c>
      <c r="R923" s="33">
        <v>20</v>
      </c>
      <c r="S923" s="39" t="s">
        <v>2713</v>
      </c>
      <c r="T923" s="22"/>
      <c r="U923" s="22"/>
      <c r="V923" s="22" t="s">
        <v>3175</v>
      </c>
      <c r="W923" s="22" t="s">
        <v>3383</v>
      </c>
      <c r="X923" s="33">
        <v>22</v>
      </c>
      <c r="Y923" s="39" t="s">
        <v>3370</v>
      </c>
      <c r="Z923" s="22"/>
      <c r="AA923" s="6"/>
      <c r="AB923" s="6"/>
      <c r="AC923" s="6"/>
      <c r="AD923" s="6"/>
      <c r="AE923" s="6"/>
      <c r="AF923" s="6"/>
      <c r="AG923" s="6"/>
      <c r="AH923" s="6"/>
      <c r="AI923" s="6"/>
    </row>
    <row r="924" spans="1:35" x14ac:dyDescent="0.3">
      <c r="A924" s="416">
        <v>919</v>
      </c>
      <c r="B924" s="48">
        <v>3066</v>
      </c>
      <c r="C924" s="42" t="s">
        <v>2318</v>
      </c>
      <c r="D924" s="91">
        <v>2016</v>
      </c>
      <c r="E924" s="20">
        <v>3</v>
      </c>
      <c r="F924" s="290" t="s">
        <v>3377</v>
      </c>
      <c r="G924" s="22" t="s">
        <v>107</v>
      </c>
      <c r="H924" s="22" t="s">
        <v>822</v>
      </c>
      <c r="I924" s="25" t="s">
        <v>868</v>
      </c>
      <c r="J924" s="20">
        <v>1</v>
      </c>
      <c r="K924" s="128"/>
      <c r="L924" s="85"/>
      <c r="M924" s="123" t="s">
        <v>1513</v>
      </c>
      <c r="N924" s="22"/>
      <c r="O924" s="22"/>
      <c r="P924" s="22" t="s">
        <v>3175</v>
      </c>
      <c r="Q924" s="22" t="s">
        <v>3381</v>
      </c>
      <c r="R924" s="33">
        <v>20</v>
      </c>
      <c r="S924" s="39" t="s">
        <v>2713</v>
      </c>
      <c r="T924" s="22"/>
      <c r="U924" s="22"/>
      <c r="V924" s="22" t="s">
        <v>3175</v>
      </c>
      <c r="W924" s="22" t="s">
        <v>3384</v>
      </c>
      <c r="X924" s="33">
        <v>22</v>
      </c>
      <c r="Y924" s="39" t="s">
        <v>3370</v>
      </c>
      <c r="Z924" s="22"/>
      <c r="AA924" s="6"/>
      <c r="AB924" s="6"/>
      <c r="AC924" s="6"/>
      <c r="AD924" s="6"/>
      <c r="AE924" s="6"/>
      <c r="AF924" s="6"/>
      <c r="AG924" s="6"/>
      <c r="AH924" s="6"/>
      <c r="AI924" s="6"/>
    </row>
    <row r="925" spans="1:35" ht="17.25" thickBot="1" x14ac:dyDescent="0.35">
      <c r="A925" s="416">
        <v>920</v>
      </c>
      <c r="B925" s="418">
        <v>3066</v>
      </c>
      <c r="C925" s="27" t="s">
        <v>2318</v>
      </c>
      <c r="D925" s="28">
        <v>2016</v>
      </c>
      <c r="E925" s="52">
        <v>3</v>
      </c>
      <c r="F925" s="282" t="s">
        <v>3377</v>
      </c>
      <c r="G925" s="29" t="s">
        <v>107</v>
      </c>
      <c r="H925" s="29" t="s">
        <v>710</v>
      </c>
      <c r="I925" s="53" t="s">
        <v>868</v>
      </c>
      <c r="J925" s="52">
        <v>1</v>
      </c>
      <c r="K925" s="131"/>
      <c r="L925" s="35"/>
      <c r="M925" s="158" t="s">
        <v>1513</v>
      </c>
      <c r="N925" s="29"/>
      <c r="O925" s="29"/>
      <c r="P925" s="29" t="s">
        <v>2951</v>
      </c>
      <c r="Q925" s="29" t="s">
        <v>3385</v>
      </c>
      <c r="R925" s="30">
        <v>20</v>
      </c>
      <c r="S925" s="37" t="s">
        <v>2713</v>
      </c>
      <c r="T925" s="29"/>
      <c r="U925" s="29"/>
      <c r="V925" s="29" t="s">
        <v>2951</v>
      </c>
      <c r="W925" s="29" t="s">
        <v>3381</v>
      </c>
      <c r="X925" s="30">
        <v>22</v>
      </c>
      <c r="Y925" s="37" t="s">
        <v>3370</v>
      </c>
      <c r="Z925" s="29"/>
      <c r="AA925" s="6"/>
      <c r="AB925" s="6"/>
      <c r="AC925" s="6"/>
      <c r="AD925" s="6"/>
      <c r="AE925" s="6"/>
      <c r="AF925" s="6"/>
      <c r="AG925" s="6"/>
      <c r="AH925" s="6"/>
      <c r="AI925" s="6"/>
    </row>
    <row r="926" spans="1:35" x14ac:dyDescent="0.3">
      <c r="A926" s="416">
        <v>921</v>
      </c>
      <c r="B926" s="48">
        <v>3066</v>
      </c>
      <c r="C926" s="42" t="s">
        <v>2318</v>
      </c>
      <c r="D926" s="91">
        <v>2016</v>
      </c>
      <c r="E926" s="20">
        <v>3</v>
      </c>
      <c r="F926" s="290" t="s">
        <v>3364</v>
      </c>
      <c r="G926" s="22" t="s">
        <v>627</v>
      </c>
      <c r="H926" s="22" t="s">
        <v>3363</v>
      </c>
      <c r="I926" s="25"/>
      <c r="J926" s="20">
        <v>2</v>
      </c>
      <c r="K926" s="128">
        <v>1</v>
      </c>
      <c r="L926" s="85"/>
      <c r="M926" s="123" t="s">
        <v>1513</v>
      </c>
      <c r="N926" s="22"/>
      <c r="O926" s="22"/>
      <c r="P926" s="22">
        <v>20.3</v>
      </c>
      <c r="Q926" s="22">
        <v>23.4</v>
      </c>
      <c r="R926" s="33">
        <v>20</v>
      </c>
      <c r="S926" s="39" t="s">
        <v>2713</v>
      </c>
      <c r="T926" s="22"/>
      <c r="U926" s="22"/>
      <c r="V926" s="22">
        <v>35.200000000000003</v>
      </c>
      <c r="W926" s="22">
        <v>30.1</v>
      </c>
      <c r="X926" s="33">
        <v>22</v>
      </c>
      <c r="Y926" s="39">
        <v>0.159</v>
      </c>
      <c r="Z926" s="22"/>
      <c r="AA926" s="6"/>
      <c r="AB926" s="6"/>
      <c r="AC926" s="6"/>
      <c r="AD926" s="6"/>
      <c r="AE926" s="6"/>
      <c r="AF926" s="6"/>
      <c r="AG926" s="6"/>
      <c r="AH926" s="6"/>
      <c r="AI926" s="6"/>
    </row>
    <row r="927" spans="1:35" x14ac:dyDescent="0.3">
      <c r="A927" s="416">
        <v>922</v>
      </c>
      <c r="B927" s="48">
        <v>3066</v>
      </c>
      <c r="C927" s="42" t="s">
        <v>2318</v>
      </c>
      <c r="D927" s="91">
        <v>2016</v>
      </c>
      <c r="E927" s="20">
        <v>3</v>
      </c>
      <c r="F927" s="290" t="s">
        <v>3364</v>
      </c>
      <c r="G927" s="22" t="s">
        <v>627</v>
      </c>
      <c r="H927" s="22" t="s">
        <v>997</v>
      </c>
      <c r="I927" s="25"/>
      <c r="J927" s="20">
        <v>2</v>
      </c>
      <c r="K927" s="128">
        <v>1</v>
      </c>
      <c r="L927" s="85"/>
      <c r="M927" s="123" t="s">
        <v>1513</v>
      </c>
      <c r="N927" s="22"/>
      <c r="O927" s="22"/>
      <c r="P927" s="22">
        <v>42.8</v>
      </c>
      <c r="Q927" s="22">
        <v>51.1</v>
      </c>
      <c r="R927" s="33">
        <v>20</v>
      </c>
      <c r="S927" s="39" t="s">
        <v>2713</v>
      </c>
      <c r="T927" s="22"/>
      <c r="U927" s="22"/>
      <c r="V927" s="22">
        <v>76.099999999999994</v>
      </c>
      <c r="W927" s="22">
        <v>81.8</v>
      </c>
      <c r="X927" s="33">
        <v>22</v>
      </c>
      <c r="Y927" s="39">
        <v>0.16300000000000001</v>
      </c>
      <c r="Z927" s="22"/>
      <c r="AA927" s="6"/>
      <c r="AB927" s="6"/>
      <c r="AC927" s="6"/>
      <c r="AD927" s="6"/>
      <c r="AE927" s="6"/>
      <c r="AF927" s="6"/>
      <c r="AG927" s="6"/>
      <c r="AH927" s="6"/>
      <c r="AI927" s="6"/>
    </row>
    <row r="928" spans="1:35" x14ac:dyDescent="0.3">
      <c r="A928" s="416">
        <v>923</v>
      </c>
      <c r="B928" s="48">
        <v>3066</v>
      </c>
      <c r="C928" s="42" t="s">
        <v>2318</v>
      </c>
      <c r="D928" s="91">
        <v>2016</v>
      </c>
      <c r="E928" s="20">
        <v>3</v>
      </c>
      <c r="F928" s="290" t="s">
        <v>3364</v>
      </c>
      <c r="G928" s="22" t="s">
        <v>627</v>
      </c>
      <c r="H928" s="22" t="s">
        <v>822</v>
      </c>
      <c r="I928" s="25"/>
      <c r="J928" s="20">
        <v>2</v>
      </c>
      <c r="K928" s="128">
        <v>1</v>
      </c>
      <c r="L928" s="85"/>
      <c r="M928" s="123" t="s">
        <v>1513</v>
      </c>
      <c r="N928" s="22"/>
      <c r="O928" s="22"/>
      <c r="P928" s="22">
        <v>70.3</v>
      </c>
      <c r="Q928" s="22">
        <v>88.8</v>
      </c>
      <c r="R928" s="33">
        <v>20</v>
      </c>
      <c r="S928" s="39" t="s">
        <v>2713</v>
      </c>
      <c r="T928" s="22"/>
      <c r="U928" s="22"/>
      <c r="V928" s="22">
        <v>94.3</v>
      </c>
      <c r="W928" s="22">
        <v>107.1</v>
      </c>
      <c r="X928" s="33">
        <v>22</v>
      </c>
      <c r="Y928" s="39">
        <v>0.41499999999999998</v>
      </c>
      <c r="Z928" s="22"/>
      <c r="AA928" s="6"/>
      <c r="AB928" s="6"/>
      <c r="AC928" s="6"/>
      <c r="AD928" s="6"/>
      <c r="AE928" s="6"/>
      <c r="AF928" s="6"/>
      <c r="AG928" s="6"/>
      <c r="AH928" s="6"/>
      <c r="AI928" s="6"/>
    </row>
    <row r="929" spans="1:35" x14ac:dyDescent="0.3">
      <c r="A929" s="416">
        <v>924</v>
      </c>
      <c r="B929" s="48">
        <v>3066</v>
      </c>
      <c r="C929" s="42" t="s">
        <v>2318</v>
      </c>
      <c r="D929" s="91">
        <v>2016</v>
      </c>
      <c r="E929" s="20">
        <v>3</v>
      </c>
      <c r="F929" s="290" t="s">
        <v>3364</v>
      </c>
      <c r="G929" s="22" t="s">
        <v>627</v>
      </c>
      <c r="H929" s="22" t="s">
        <v>710</v>
      </c>
      <c r="I929" s="25"/>
      <c r="J929" s="20">
        <v>2</v>
      </c>
      <c r="K929" s="128">
        <v>1</v>
      </c>
      <c r="L929" s="85"/>
      <c r="M929" s="123" t="s">
        <v>1513</v>
      </c>
      <c r="N929" s="22"/>
      <c r="O929" s="22"/>
      <c r="P929" s="22">
        <v>80.3</v>
      </c>
      <c r="Q929" s="22">
        <v>103.8</v>
      </c>
      <c r="R929" s="33">
        <v>20</v>
      </c>
      <c r="S929" s="39" t="s">
        <v>2713</v>
      </c>
      <c r="T929" s="22"/>
      <c r="U929" s="22"/>
      <c r="V929" s="22">
        <v>105.7</v>
      </c>
      <c r="W929" s="22">
        <v>125.4</v>
      </c>
      <c r="X929" s="33">
        <v>22</v>
      </c>
      <c r="Y929" s="39">
        <v>0.32800000000000001</v>
      </c>
      <c r="Z929" s="22"/>
      <c r="AA929" s="6"/>
      <c r="AB929" s="6"/>
      <c r="AC929" s="6"/>
      <c r="AD929" s="6"/>
      <c r="AE929" s="6"/>
      <c r="AF929" s="6"/>
      <c r="AG929" s="6"/>
      <c r="AH929" s="6"/>
      <c r="AI929" s="6"/>
    </row>
    <row r="930" spans="1:35" x14ac:dyDescent="0.3">
      <c r="A930" s="416">
        <v>925</v>
      </c>
      <c r="B930" s="48">
        <v>3066</v>
      </c>
      <c r="C930" s="42" t="s">
        <v>2318</v>
      </c>
      <c r="D930" s="91">
        <v>2016</v>
      </c>
      <c r="E930" s="20">
        <v>3</v>
      </c>
      <c r="F930" s="22" t="s">
        <v>3386</v>
      </c>
      <c r="G930" s="22" t="s">
        <v>1606</v>
      </c>
      <c r="H930" s="22" t="s">
        <v>3387</v>
      </c>
      <c r="I930" s="25"/>
      <c r="J930" s="20">
        <v>2</v>
      </c>
      <c r="K930" s="128">
        <v>2</v>
      </c>
      <c r="L930" s="85"/>
      <c r="M930" s="123" t="s">
        <v>1513</v>
      </c>
      <c r="N930" s="22">
        <v>8</v>
      </c>
      <c r="O930" s="22">
        <v>20</v>
      </c>
      <c r="P930" s="22"/>
      <c r="Q930" s="22"/>
      <c r="R930" s="33"/>
      <c r="S930" s="39" t="s">
        <v>2713</v>
      </c>
      <c r="T930" s="22">
        <v>4</v>
      </c>
      <c r="U930" s="22">
        <v>22</v>
      </c>
      <c r="V930" s="22"/>
      <c r="W930" s="22"/>
      <c r="X930" s="33"/>
      <c r="Y930" s="39">
        <v>0.17499999999999999</v>
      </c>
      <c r="Z930" s="22"/>
      <c r="AA930" s="6"/>
      <c r="AB930" s="6"/>
      <c r="AC930" s="6"/>
      <c r="AD930" s="6"/>
      <c r="AE930" s="6"/>
      <c r="AF930" s="6"/>
      <c r="AG930" s="6"/>
      <c r="AH930" s="6"/>
      <c r="AI930" s="6"/>
    </row>
    <row r="931" spans="1:35" x14ac:dyDescent="0.3">
      <c r="A931" s="416">
        <v>926</v>
      </c>
      <c r="B931" s="48">
        <v>3066</v>
      </c>
      <c r="C931" s="42" t="s">
        <v>2318</v>
      </c>
      <c r="D931" s="91">
        <v>2016</v>
      </c>
      <c r="E931" s="20">
        <v>3</v>
      </c>
      <c r="F931" s="290" t="s">
        <v>3388</v>
      </c>
      <c r="G931" s="22" t="s">
        <v>2405</v>
      </c>
      <c r="H931" s="22" t="s">
        <v>3389</v>
      </c>
      <c r="I931" s="25"/>
      <c r="J931" s="20">
        <v>2</v>
      </c>
      <c r="K931" s="128">
        <v>2</v>
      </c>
      <c r="L931" s="85"/>
      <c r="M931" s="123" t="s">
        <v>1513</v>
      </c>
      <c r="N931" s="22"/>
      <c r="O931" s="22"/>
      <c r="P931" s="22" t="s">
        <v>3390</v>
      </c>
      <c r="Q931" s="22" t="s">
        <v>3391</v>
      </c>
      <c r="R931" s="33">
        <v>20</v>
      </c>
      <c r="S931" s="39" t="s">
        <v>2713</v>
      </c>
      <c r="T931" s="22"/>
      <c r="U931" s="22"/>
      <c r="V931" s="22" t="s">
        <v>3392</v>
      </c>
      <c r="W931" s="22" t="s">
        <v>3393</v>
      </c>
      <c r="X931" s="33">
        <v>22</v>
      </c>
      <c r="Y931" s="39">
        <v>6.0999999999999999E-2</v>
      </c>
      <c r="Z931" s="22"/>
      <c r="AA931" s="6"/>
      <c r="AB931" s="6"/>
      <c r="AC931" s="6"/>
      <c r="AD931" s="6"/>
      <c r="AE931" s="6"/>
      <c r="AF931" s="6"/>
      <c r="AG931" s="6"/>
      <c r="AH931" s="6"/>
      <c r="AI931" s="6"/>
    </row>
    <row r="932" spans="1:35" x14ac:dyDescent="0.3">
      <c r="A932" s="416">
        <v>927</v>
      </c>
      <c r="B932" s="48">
        <v>3066</v>
      </c>
      <c r="C932" s="42" t="s">
        <v>2318</v>
      </c>
      <c r="D932" s="91">
        <v>2016</v>
      </c>
      <c r="E932" s="20">
        <v>3</v>
      </c>
      <c r="F932" s="290" t="s">
        <v>3388</v>
      </c>
      <c r="G932" s="22" t="s">
        <v>2405</v>
      </c>
      <c r="H932" s="22" t="s">
        <v>3394</v>
      </c>
      <c r="I932" s="25"/>
      <c r="J932" s="20">
        <v>2</v>
      </c>
      <c r="K932" s="128">
        <v>2</v>
      </c>
      <c r="L932" s="85"/>
      <c r="M932" s="123" t="s">
        <v>1513</v>
      </c>
      <c r="N932" s="22"/>
      <c r="O932" s="22"/>
      <c r="P932" s="22" t="s">
        <v>947</v>
      </c>
      <c r="Q932" s="22" t="s">
        <v>3395</v>
      </c>
      <c r="R932" s="33">
        <v>20</v>
      </c>
      <c r="S932" s="39" t="s">
        <v>2713</v>
      </c>
      <c r="T932" s="22"/>
      <c r="U932" s="22"/>
      <c r="V932" s="22" t="s">
        <v>937</v>
      </c>
      <c r="W932" s="22" t="s">
        <v>3396</v>
      </c>
      <c r="X932" s="33">
        <v>22</v>
      </c>
      <c r="Y932" s="39">
        <v>0.27900000000000003</v>
      </c>
      <c r="Z932" s="22"/>
      <c r="AA932" s="6"/>
      <c r="AB932" s="6"/>
      <c r="AC932" s="6"/>
      <c r="AD932" s="6"/>
      <c r="AE932" s="6"/>
      <c r="AF932" s="6"/>
      <c r="AG932" s="6"/>
      <c r="AH932" s="6"/>
      <c r="AI932" s="6"/>
    </row>
    <row r="933" spans="1:35" x14ac:dyDescent="0.3">
      <c r="A933" s="416">
        <v>928</v>
      </c>
      <c r="B933" s="48">
        <v>3066</v>
      </c>
      <c r="C933" s="42" t="s">
        <v>2318</v>
      </c>
      <c r="D933" s="91">
        <v>2016</v>
      </c>
      <c r="E933" s="20">
        <v>3</v>
      </c>
      <c r="F933" s="22" t="s">
        <v>2922</v>
      </c>
      <c r="G933" s="22" t="s">
        <v>2667</v>
      </c>
      <c r="H933" s="22"/>
      <c r="I933" s="25" t="s">
        <v>868</v>
      </c>
      <c r="J933" s="20">
        <v>5</v>
      </c>
      <c r="K933" s="128"/>
      <c r="L933" s="85"/>
      <c r="M933" s="123" t="s">
        <v>1513</v>
      </c>
      <c r="N933" s="22"/>
      <c r="O933" s="22"/>
      <c r="P933" s="22" t="s">
        <v>1013</v>
      </c>
      <c r="Q933" s="22" t="s">
        <v>3397</v>
      </c>
      <c r="R933" s="33">
        <v>20</v>
      </c>
      <c r="S933" s="39" t="s">
        <v>2713</v>
      </c>
      <c r="T933" s="22"/>
      <c r="U933" s="22"/>
      <c r="V933" s="22" t="s">
        <v>1013</v>
      </c>
      <c r="W933" s="22" t="s">
        <v>1014</v>
      </c>
      <c r="X933" s="33">
        <v>22</v>
      </c>
      <c r="Y933" s="39">
        <v>0.85299999999999998</v>
      </c>
      <c r="Z933" s="22"/>
      <c r="AA933" s="6"/>
      <c r="AB933" s="6"/>
      <c r="AC933" s="6"/>
      <c r="AD933" s="6"/>
      <c r="AE933" s="6"/>
      <c r="AF933" s="6"/>
      <c r="AG933" s="6"/>
      <c r="AH933" s="6"/>
      <c r="AI933" s="6"/>
    </row>
    <row r="934" spans="1:35" x14ac:dyDescent="0.3">
      <c r="A934" s="416">
        <v>929</v>
      </c>
      <c r="B934" s="48">
        <v>3066</v>
      </c>
      <c r="C934" s="42" t="s">
        <v>2318</v>
      </c>
      <c r="D934" s="91">
        <v>2016</v>
      </c>
      <c r="E934" s="20">
        <v>3</v>
      </c>
      <c r="F934" s="22" t="s">
        <v>2968</v>
      </c>
      <c r="G934" s="22" t="s">
        <v>2405</v>
      </c>
      <c r="H934" s="22"/>
      <c r="I934" s="25"/>
      <c r="J934" s="20">
        <v>3</v>
      </c>
      <c r="K934" s="128"/>
      <c r="L934" s="85"/>
      <c r="M934" s="123" t="s">
        <v>1513</v>
      </c>
      <c r="N934" s="22"/>
      <c r="O934" s="22"/>
      <c r="P934" s="22">
        <v>47.5</v>
      </c>
      <c r="Q934" s="22">
        <v>13.9</v>
      </c>
      <c r="R934" s="33">
        <v>20</v>
      </c>
      <c r="S934" s="39" t="s">
        <v>2713</v>
      </c>
      <c r="T934" s="22"/>
      <c r="U934" s="22"/>
      <c r="V934" s="22">
        <v>60.8</v>
      </c>
      <c r="W934" s="22">
        <v>17.899999999999999</v>
      </c>
      <c r="X934" s="33">
        <v>22</v>
      </c>
      <c r="Y934" s="39">
        <v>0.01</v>
      </c>
      <c r="Z934" s="22"/>
      <c r="AA934" s="6"/>
      <c r="AB934" s="6"/>
      <c r="AC934" s="6"/>
      <c r="AD934" s="6"/>
      <c r="AE934" s="6"/>
      <c r="AF934" s="6"/>
      <c r="AG934" s="6"/>
      <c r="AH934" s="6"/>
      <c r="AI934" s="6"/>
    </row>
    <row r="935" spans="1:35" x14ac:dyDescent="0.3">
      <c r="A935" s="416">
        <v>930</v>
      </c>
      <c r="B935" s="48">
        <v>3066</v>
      </c>
      <c r="C935" s="42" t="s">
        <v>2318</v>
      </c>
      <c r="D935" s="91">
        <v>2016</v>
      </c>
      <c r="E935" s="20">
        <v>3</v>
      </c>
      <c r="F935" s="22" t="s">
        <v>3398</v>
      </c>
      <c r="G935" s="22" t="s">
        <v>2667</v>
      </c>
      <c r="H935" s="22"/>
      <c r="I935" s="25" t="s">
        <v>868</v>
      </c>
      <c r="J935" s="20">
        <v>3</v>
      </c>
      <c r="K935" s="128"/>
      <c r="L935" s="85"/>
      <c r="M935" s="123" t="s">
        <v>1513</v>
      </c>
      <c r="N935" s="22"/>
      <c r="O935" s="22"/>
      <c r="P935" s="22" t="s">
        <v>742</v>
      </c>
      <c r="Q935" s="22" t="s">
        <v>1085</v>
      </c>
      <c r="R935" s="33">
        <v>20</v>
      </c>
      <c r="S935" s="39" t="s">
        <v>2713</v>
      </c>
      <c r="T935" s="22"/>
      <c r="U935" s="22"/>
      <c r="V935" s="22" t="s">
        <v>735</v>
      </c>
      <c r="W935" s="22" t="s">
        <v>3399</v>
      </c>
      <c r="X935" s="33">
        <v>22</v>
      </c>
      <c r="Y935" s="39">
        <v>0.49199999999999999</v>
      </c>
      <c r="Z935" s="22"/>
      <c r="AA935" s="6"/>
      <c r="AB935" s="6"/>
      <c r="AC935" s="6"/>
      <c r="AD935" s="6"/>
      <c r="AE935" s="6"/>
      <c r="AF935" s="6"/>
      <c r="AG935" s="6"/>
      <c r="AH935" s="6"/>
      <c r="AI935" s="6"/>
    </row>
    <row r="936" spans="1:35" x14ac:dyDescent="0.3">
      <c r="A936" s="416">
        <v>931</v>
      </c>
      <c r="B936" s="48">
        <v>2957</v>
      </c>
      <c r="C936" s="42" t="s">
        <v>2318</v>
      </c>
      <c r="D936" s="91">
        <v>2013</v>
      </c>
      <c r="E936" s="20">
        <v>8</v>
      </c>
      <c r="F936" s="266" t="s">
        <v>3400</v>
      </c>
      <c r="G936" s="22" t="s">
        <v>627</v>
      </c>
      <c r="H936" s="22" t="s">
        <v>3401</v>
      </c>
      <c r="I936" s="25" t="s">
        <v>868</v>
      </c>
      <c r="J936" s="20">
        <v>2</v>
      </c>
      <c r="K936" s="128">
        <v>1</v>
      </c>
      <c r="L936" s="85"/>
      <c r="M936" s="123" t="s">
        <v>2747</v>
      </c>
      <c r="N936" s="22"/>
      <c r="O936" s="22"/>
      <c r="P936" s="22" t="s">
        <v>3175</v>
      </c>
      <c r="Q936" s="22" t="s">
        <v>3402</v>
      </c>
      <c r="R936" s="33">
        <v>19</v>
      </c>
      <c r="S936" s="39" t="s">
        <v>2748</v>
      </c>
      <c r="T936" s="22"/>
      <c r="U936" s="22"/>
      <c r="V936" s="22" t="s">
        <v>3175</v>
      </c>
      <c r="W936" s="22" t="s">
        <v>3403</v>
      </c>
      <c r="X936" s="33">
        <v>21</v>
      </c>
      <c r="Y936" s="39" t="s">
        <v>2749</v>
      </c>
      <c r="Z936" s="22"/>
      <c r="AA936" s="6"/>
      <c r="AB936" s="6"/>
      <c r="AC936" s="6"/>
      <c r="AD936" s="6"/>
      <c r="AE936" s="6"/>
      <c r="AF936" s="6"/>
      <c r="AG936" s="6"/>
      <c r="AH936" s="6"/>
      <c r="AI936" s="6"/>
    </row>
    <row r="937" spans="1:35" x14ac:dyDescent="0.3">
      <c r="A937" s="416">
        <v>932</v>
      </c>
      <c r="B937" s="48">
        <v>2957</v>
      </c>
      <c r="C937" s="42" t="s">
        <v>2318</v>
      </c>
      <c r="D937" s="91">
        <v>2013</v>
      </c>
      <c r="E937" s="20">
        <v>8</v>
      </c>
      <c r="F937" s="266" t="s">
        <v>3404</v>
      </c>
      <c r="G937" s="22" t="s">
        <v>627</v>
      </c>
      <c r="H937" s="22" t="s">
        <v>3405</v>
      </c>
      <c r="I937" s="25"/>
      <c r="J937" s="20">
        <v>2</v>
      </c>
      <c r="K937" s="128">
        <v>1</v>
      </c>
      <c r="L937" s="85"/>
      <c r="M937" s="123" t="s">
        <v>2747</v>
      </c>
      <c r="N937" s="22"/>
      <c r="O937" s="22"/>
      <c r="P937" s="22" t="s">
        <v>750</v>
      </c>
      <c r="Q937" s="22" t="s">
        <v>3406</v>
      </c>
      <c r="R937" s="33">
        <v>19</v>
      </c>
      <c r="S937" s="39" t="s">
        <v>2748</v>
      </c>
      <c r="T937" s="22"/>
      <c r="U937" s="22"/>
      <c r="V937" s="22" t="s">
        <v>3175</v>
      </c>
      <c r="W937" s="22" t="s">
        <v>3407</v>
      </c>
      <c r="X937" s="33">
        <v>21</v>
      </c>
      <c r="Y937" s="39">
        <v>0.08</v>
      </c>
      <c r="Z937" s="22"/>
      <c r="AA937" s="6"/>
      <c r="AB937" s="6"/>
      <c r="AC937" s="6"/>
      <c r="AD937" s="6"/>
      <c r="AE937" s="6"/>
      <c r="AF937" s="6"/>
      <c r="AG937" s="6"/>
      <c r="AH937" s="6"/>
      <c r="AI937" s="6"/>
    </row>
    <row r="938" spans="1:35" x14ac:dyDescent="0.3">
      <c r="A938" s="416">
        <v>933</v>
      </c>
      <c r="B938" s="48">
        <v>2957</v>
      </c>
      <c r="C938" s="42" t="s">
        <v>2318</v>
      </c>
      <c r="D938" s="91">
        <v>2013</v>
      </c>
      <c r="E938" s="20">
        <v>8</v>
      </c>
      <c r="F938" s="266" t="s">
        <v>3404</v>
      </c>
      <c r="G938" s="22" t="s">
        <v>627</v>
      </c>
      <c r="H938" s="22" t="s">
        <v>3408</v>
      </c>
      <c r="I938" s="25"/>
      <c r="J938" s="20">
        <v>2</v>
      </c>
      <c r="K938" s="128">
        <v>1</v>
      </c>
      <c r="L938" s="85"/>
      <c r="M938" s="123" t="s">
        <v>2747</v>
      </c>
      <c r="N938" s="22"/>
      <c r="O938" s="22"/>
      <c r="P938" s="22" t="s">
        <v>750</v>
      </c>
      <c r="Q938" s="22" t="s">
        <v>3406</v>
      </c>
      <c r="R938" s="33">
        <v>19</v>
      </c>
      <c r="S938" s="39" t="s">
        <v>2748</v>
      </c>
      <c r="T938" s="22"/>
      <c r="U938" s="22"/>
      <c r="V938" s="22" t="s">
        <v>3175</v>
      </c>
      <c r="W938" s="22" t="s">
        <v>3409</v>
      </c>
      <c r="X938" s="33">
        <v>21</v>
      </c>
      <c r="Y938" s="39">
        <v>0.59</v>
      </c>
      <c r="Z938" s="22"/>
      <c r="AA938" s="6"/>
      <c r="AB938" s="6"/>
      <c r="AC938" s="6"/>
      <c r="AD938" s="6"/>
      <c r="AE938" s="6"/>
      <c r="AF938" s="6"/>
      <c r="AG938" s="6"/>
      <c r="AH938" s="6"/>
      <c r="AI938" s="6"/>
    </row>
    <row r="939" spans="1:35" x14ac:dyDescent="0.3">
      <c r="A939" s="416">
        <v>934</v>
      </c>
      <c r="B939" s="48">
        <v>2957</v>
      </c>
      <c r="C939" s="42" t="s">
        <v>2318</v>
      </c>
      <c r="D939" s="91">
        <v>2013</v>
      </c>
      <c r="E939" s="20">
        <v>8</v>
      </c>
      <c r="F939" s="266" t="s">
        <v>3404</v>
      </c>
      <c r="G939" s="22" t="s">
        <v>627</v>
      </c>
      <c r="H939" s="22" t="s">
        <v>3410</v>
      </c>
      <c r="I939" s="25"/>
      <c r="J939" s="20">
        <v>2</v>
      </c>
      <c r="K939" s="128">
        <v>1</v>
      </c>
      <c r="L939" s="85"/>
      <c r="M939" s="123" t="s">
        <v>2747</v>
      </c>
      <c r="N939" s="22"/>
      <c r="O939" s="22"/>
      <c r="P939" s="22" t="s">
        <v>3411</v>
      </c>
      <c r="Q939" s="22" t="s">
        <v>3412</v>
      </c>
      <c r="R939" s="33">
        <v>19</v>
      </c>
      <c r="S939" s="39" t="s">
        <v>2748</v>
      </c>
      <c r="T939" s="22"/>
      <c r="U939" s="22"/>
      <c r="V939" s="22" t="s">
        <v>3413</v>
      </c>
      <c r="W939" s="22" t="s">
        <v>3414</v>
      </c>
      <c r="X939" s="33">
        <v>21</v>
      </c>
      <c r="Y939" s="39" t="s">
        <v>812</v>
      </c>
      <c r="Z939" s="22"/>
      <c r="AA939" s="6"/>
      <c r="AB939" s="6"/>
      <c r="AC939" s="6"/>
      <c r="AD939" s="6"/>
      <c r="AE939" s="6"/>
      <c r="AF939" s="6"/>
      <c r="AG939" s="6"/>
      <c r="AH939" s="6"/>
      <c r="AI939" s="6"/>
    </row>
    <row r="940" spans="1:35" x14ac:dyDescent="0.3">
      <c r="A940" s="416">
        <v>935</v>
      </c>
      <c r="B940" s="48">
        <v>2957</v>
      </c>
      <c r="C940" s="42" t="s">
        <v>2318</v>
      </c>
      <c r="D940" s="91">
        <v>2013</v>
      </c>
      <c r="E940" s="20">
        <v>8</v>
      </c>
      <c r="F940" s="103" t="s">
        <v>3415</v>
      </c>
      <c r="G940" s="22" t="s">
        <v>1606</v>
      </c>
      <c r="H940" s="22" t="s">
        <v>3401</v>
      </c>
      <c r="I940" s="25"/>
      <c r="J940" s="20">
        <v>2</v>
      </c>
      <c r="K940" s="128">
        <v>2</v>
      </c>
      <c r="L940" s="85"/>
      <c r="M940" s="123" t="s">
        <v>2747</v>
      </c>
      <c r="N940" s="22">
        <v>15</v>
      </c>
      <c r="O940" s="22">
        <v>19</v>
      </c>
      <c r="P940" s="22"/>
      <c r="Q940" s="22"/>
      <c r="R940" s="33"/>
      <c r="S940" s="39" t="s">
        <v>2748</v>
      </c>
      <c r="T940" s="22">
        <v>14</v>
      </c>
      <c r="U940" s="22">
        <v>21</v>
      </c>
      <c r="V940" s="22"/>
      <c r="W940" s="22"/>
      <c r="X940" s="33"/>
      <c r="Y940" s="39" t="s">
        <v>2749</v>
      </c>
      <c r="Z940" s="22"/>
      <c r="AA940" s="6"/>
      <c r="AB940" s="6"/>
      <c r="AC940" s="6"/>
      <c r="AD940" s="6"/>
      <c r="AE940" s="6"/>
      <c r="AF940" s="6"/>
      <c r="AG940" s="6"/>
      <c r="AH940" s="6"/>
      <c r="AI940" s="6"/>
    </row>
    <row r="941" spans="1:35" x14ac:dyDescent="0.3">
      <c r="A941" s="416">
        <v>936</v>
      </c>
      <c r="B941" s="48">
        <v>2957</v>
      </c>
      <c r="C941" s="42" t="s">
        <v>2318</v>
      </c>
      <c r="D941" s="91">
        <v>2013</v>
      </c>
      <c r="E941" s="20">
        <v>8</v>
      </c>
      <c r="F941" s="103" t="s">
        <v>3415</v>
      </c>
      <c r="G941" s="22" t="s">
        <v>1606</v>
      </c>
      <c r="H941" s="22" t="s">
        <v>3405</v>
      </c>
      <c r="I941" s="25"/>
      <c r="J941" s="20">
        <v>2</v>
      </c>
      <c r="K941" s="128">
        <v>2</v>
      </c>
      <c r="L941" s="85"/>
      <c r="M941" s="123" t="s">
        <v>2747</v>
      </c>
      <c r="N941" s="22">
        <v>7</v>
      </c>
      <c r="O941" s="22">
        <v>19</v>
      </c>
      <c r="P941" s="22"/>
      <c r="Q941" s="22"/>
      <c r="R941" s="33"/>
      <c r="S941" s="39" t="s">
        <v>2748</v>
      </c>
      <c r="T941" s="22">
        <v>15</v>
      </c>
      <c r="U941" s="22">
        <v>21</v>
      </c>
      <c r="V941" s="22"/>
      <c r="W941" s="22"/>
      <c r="X941" s="33"/>
      <c r="Y941" s="39">
        <v>0.17</v>
      </c>
      <c r="Z941" s="22"/>
      <c r="AA941" s="6"/>
      <c r="AB941" s="6"/>
      <c r="AC941" s="6"/>
      <c r="AD941" s="6"/>
      <c r="AE941" s="6"/>
      <c r="AF941" s="6"/>
      <c r="AG941" s="6"/>
      <c r="AH941" s="6"/>
      <c r="AI941" s="6"/>
    </row>
    <row r="942" spans="1:35" x14ac:dyDescent="0.3">
      <c r="A942" s="416">
        <v>937</v>
      </c>
      <c r="B942" s="48">
        <v>2957</v>
      </c>
      <c r="C942" s="42" t="s">
        <v>2318</v>
      </c>
      <c r="D942" s="91">
        <v>2013</v>
      </c>
      <c r="E942" s="20">
        <v>8</v>
      </c>
      <c r="F942" s="103" t="s">
        <v>3415</v>
      </c>
      <c r="G942" s="22" t="s">
        <v>1606</v>
      </c>
      <c r="H942" s="22" t="s">
        <v>3408</v>
      </c>
      <c r="I942" s="25"/>
      <c r="J942" s="20">
        <v>2</v>
      </c>
      <c r="K942" s="128">
        <v>2</v>
      </c>
      <c r="L942" s="85"/>
      <c r="M942" s="123" t="s">
        <v>2747</v>
      </c>
      <c r="N942" s="22">
        <v>6</v>
      </c>
      <c r="O942" s="22">
        <v>19</v>
      </c>
      <c r="P942" s="22"/>
      <c r="Q942" s="22"/>
      <c r="R942" s="33"/>
      <c r="S942" s="39" t="s">
        <v>2748</v>
      </c>
      <c r="T942" s="22">
        <v>11</v>
      </c>
      <c r="U942" s="22">
        <v>21</v>
      </c>
      <c r="V942" s="22"/>
      <c r="W942" s="22"/>
      <c r="X942" s="33"/>
      <c r="Y942" s="39">
        <v>0.65</v>
      </c>
      <c r="Z942" s="22"/>
      <c r="AA942" s="6"/>
      <c r="AB942" s="6"/>
      <c r="AC942" s="6"/>
      <c r="AD942" s="6"/>
      <c r="AE942" s="6"/>
      <c r="AF942" s="6"/>
      <c r="AG942" s="6"/>
      <c r="AH942" s="6"/>
      <c r="AI942" s="6"/>
    </row>
    <row r="943" spans="1:35" x14ac:dyDescent="0.3">
      <c r="A943" s="416">
        <v>938</v>
      </c>
      <c r="B943" s="48">
        <v>2957</v>
      </c>
      <c r="C943" s="42" t="s">
        <v>2318</v>
      </c>
      <c r="D943" s="91">
        <v>2013</v>
      </c>
      <c r="E943" s="20">
        <v>8</v>
      </c>
      <c r="F943" s="176" t="s">
        <v>3416</v>
      </c>
      <c r="G943" s="22" t="s">
        <v>1606</v>
      </c>
      <c r="H943" s="22" t="s">
        <v>3417</v>
      </c>
      <c r="I943" s="25"/>
      <c r="J943" s="20">
        <v>2</v>
      </c>
      <c r="K943" s="128">
        <v>2</v>
      </c>
      <c r="L943" s="85"/>
      <c r="M943" s="123" t="s">
        <v>2747</v>
      </c>
      <c r="N943" s="22">
        <v>2</v>
      </c>
      <c r="O943" s="22">
        <v>19</v>
      </c>
      <c r="P943" s="22"/>
      <c r="Q943" s="22"/>
      <c r="R943" s="33"/>
      <c r="S943" s="39" t="s">
        <v>2748</v>
      </c>
      <c r="T943" s="22">
        <v>3</v>
      </c>
      <c r="U943" s="22">
        <v>21</v>
      </c>
      <c r="V943" s="22"/>
      <c r="W943" s="22"/>
      <c r="X943" s="33"/>
      <c r="Y943" s="39" t="s">
        <v>812</v>
      </c>
      <c r="Z943" s="22"/>
      <c r="AA943" s="6"/>
      <c r="AB943" s="6"/>
      <c r="AC943" s="6"/>
      <c r="AD943" s="6"/>
      <c r="AE943" s="6"/>
      <c r="AF943" s="6"/>
      <c r="AG943" s="6"/>
      <c r="AH943" s="6"/>
      <c r="AI943" s="6"/>
    </row>
    <row r="944" spans="1:35" x14ac:dyDescent="0.3">
      <c r="A944" s="416">
        <v>939</v>
      </c>
      <c r="B944" s="48">
        <v>2957</v>
      </c>
      <c r="C944" s="42" t="s">
        <v>2318</v>
      </c>
      <c r="D944" s="91">
        <v>2013</v>
      </c>
      <c r="E944" s="20">
        <v>8</v>
      </c>
      <c r="F944" s="266" t="s">
        <v>3418</v>
      </c>
      <c r="G944" s="103" t="s">
        <v>3419</v>
      </c>
      <c r="H944" s="22" t="s">
        <v>3401</v>
      </c>
      <c r="I944" s="25"/>
      <c r="J944" s="20">
        <v>2</v>
      </c>
      <c r="K944" s="128">
        <v>1</v>
      </c>
      <c r="L944" s="85"/>
      <c r="M944" s="123" t="s">
        <v>2747</v>
      </c>
      <c r="N944" s="22"/>
      <c r="O944" s="22"/>
      <c r="P944" s="22" t="s">
        <v>3420</v>
      </c>
      <c r="Q944" s="22" t="s">
        <v>3421</v>
      </c>
      <c r="R944" s="33">
        <v>19</v>
      </c>
      <c r="S944" s="39" t="s">
        <v>2748</v>
      </c>
      <c r="T944" s="22"/>
      <c r="U944" s="22"/>
      <c r="V944" s="22" t="s">
        <v>3422</v>
      </c>
      <c r="W944" s="22" t="s">
        <v>3423</v>
      </c>
      <c r="X944" s="33">
        <v>21</v>
      </c>
      <c r="Y944" s="39">
        <v>0.48</v>
      </c>
      <c r="Z944" s="22"/>
      <c r="AA944" s="6"/>
      <c r="AB944" s="6"/>
      <c r="AC944" s="6"/>
      <c r="AD944" s="6"/>
      <c r="AE944" s="6"/>
      <c r="AF944" s="6"/>
      <c r="AG944" s="6"/>
      <c r="AH944" s="6"/>
      <c r="AI944" s="6"/>
    </row>
    <row r="945" spans="1:35" x14ac:dyDescent="0.3">
      <c r="A945" s="416">
        <v>940</v>
      </c>
      <c r="B945" s="48">
        <v>2957</v>
      </c>
      <c r="C945" s="42" t="s">
        <v>2318</v>
      </c>
      <c r="D945" s="91">
        <v>2013</v>
      </c>
      <c r="E945" s="20">
        <v>8</v>
      </c>
      <c r="F945" s="266" t="s">
        <v>3418</v>
      </c>
      <c r="G945" s="103" t="s">
        <v>3419</v>
      </c>
      <c r="H945" s="22" t="s">
        <v>3405</v>
      </c>
      <c r="I945" s="25"/>
      <c r="J945" s="20">
        <v>2</v>
      </c>
      <c r="K945" s="128">
        <v>1</v>
      </c>
      <c r="L945" s="85"/>
      <c r="M945" s="123" t="s">
        <v>2747</v>
      </c>
      <c r="N945" s="22"/>
      <c r="O945" s="22"/>
      <c r="P945" s="22" t="s">
        <v>3424</v>
      </c>
      <c r="Q945" s="22" t="s">
        <v>3425</v>
      </c>
      <c r="R945" s="33">
        <v>19</v>
      </c>
      <c r="S945" s="39" t="s">
        <v>2748</v>
      </c>
      <c r="T945" s="22"/>
      <c r="U945" s="22"/>
      <c r="V945" s="22" t="s">
        <v>3426</v>
      </c>
      <c r="W945" s="22" t="s">
        <v>3427</v>
      </c>
      <c r="X945" s="33">
        <v>21</v>
      </c>
      <c r="Y945" s="39" t="s">
        <v>2834</v>
      </c>
      <c r="Z945" s="22"/>
      <c r="AA945" s="6"/>
      <c r="AB945" s="6"/>
      <c r="AC945" s="6"/>
      <c r="AD945" s="6"/>
      <c r="AE945" s="6"/>
      <c r="AF945" s="6"/>
      <c r="AG945" s="6"/>
      <c r="AH945" s="6"/>
      <c r="AI945" s="6"/>
    </row>
    <row r="946" spans="1:35" x14ac:dyDescent="0.3">
      <c r="A946" s="416">
        <v>941</v>
      </c>
      <c r="B946" s="48">
        <v>2957</v>
      </c>
      <c r="C946" s="42" t="s">
        <v>2318</v>
      </c>
      <c r="D946" s="91">
        <v>2013</v>
      </c>
      <c r="E946" s="20">
        <v>8</v>
      </c>
      <c r="F946" s="266" t="s">
        <v>3418</v>
      </c>
      <c r="G946" s="103" t="s">
        <v>3419</v>
      </c>
      <c r="H946" s="22" t="s">
        <v>3408</v>
      </c>
      <c r="I946" s="25"/>
      <c r="J946" s="20">
        <v>2</v>
      </c>
      <c r="K946" s="128">
        <v>1</v>
      </c>
      <c r="L946" s="85"/>
      <c r="M946" s="123" t="s">
        <v>2747</v>
      </c>
      <c r="N946" s="22"/>
      <c r="O946" s="22"/>
      <c r="P946" s="22" t="s">
        <v>3428</v>
      </c>
      <c r="Q946" s="22" t="s">
        <v>3429</v>
      </c>
      <c r="R946" s="33">
        <v>19</v>
      </c>
      <c r="S946" s="39" t="s">
        <v>2748</v>
      </c>
      <c r="T946" s="22"/>
      <c r="U946" s="22"/>
      <c r="V946" s="22" t="s">
        <v>3430</v>
      </c>
      <c r="W946" s="22" t="s">
        <v>3431</v>
      </c>
      <c r="X946" s="33">
        <v>21</v>
      </c>
      <c r="Y946" s="39">
        <v>0.02</v>
      </c>
      <c r="Z946" s="22"/>
      <c r="AA946" s="6"/>
      <c r="AB946" s="6"/>
      <c r="AC946" s="6"/>
      <c r="AD946" s="6"/>
      <c r="AE946" s="6"/>
      <c r="AF946" s="6"/>
      <c r="AG946" s="6"/>
      <c r="AH946" s="6"/>
      <c r="AI946" s="6"/>
    </row>
    <row r="947" spans="1:35" x14ac:dyDescent="0.3">
      <c r="A947" s="416">
        <v>942</v>
      </c>
      <c r="B947" s="48">
        <v>2957</v>
      </c>
      <c r="C947" s="42" t="s">
        <v>2318</v>
      </c>
      <c r="D947" s="91">
        <v>2013</v>
      </c>
      <c r="E947" s="20">
        <v>8</v>
      </c>
      <c r="F947" s="22" t="s">
        <v>901</v>
      </c>
      <c r="G947" s="22"/>
      <c r="H947" s="22" t="s">
        <v>767</v>
      </c>
      <c r="I947" s="25" t="s">
        <v>868</v>
      </c>
      <c r="J947" s="20">
        <v>1</v>
      </c>
      <c r="K947" s="128"/>
      <c r="L947" s="85"/>
      <c r="M947" s="123" t="s">
        <v>2747</v>
      </c>
      <c r="N947" s="22"/>
      <c r="O947" s="22"/>
      <c r="P947" s="163" t="s">
        <v>787</v>
      </c>
      <c r="Q947" s="22" t="s">
        <v>3432</v>
      </c>
      <c r="R947" s="33">
        <v>19</v>
      </c>
      <c r="S947" s="39" t="s">
        <v>2748</v>
      </c>
      <c r="T947" s="22"/>
      <c r="U947" s="22"/>
      <c r="V947" s="22" t="s">
        <v>785</v>
      </c>
      <c r="W947" s="22" t="s">
        <v>3433</v>
      </c>
      <c r="X947" s="33">
        <v>21</v>
      </c>
      <c r="Y947" s="39">
        <v>0.02</v>
      </c>
      <c r="Z947" s="22"/>
      <c r="AA947" s="6"/>
      <c r="AB947" s="6"/>
      <c r="AC947" s="6"/>
      <c r="AD947" s="6"/>
      <c r="AE947" s="6"/>
      <c r="AF947" s="6"/>
      <c r="AG947" s="6"/>
      <c r="AH947" s="6"/>
      <c r="AI947" s="6"/>
    </row>
    <row r="948" spans="1:35" x14ac:dyDescent="0.3">
      <c r="A948" s="416">
        <v>943</v>
      </c>
      <c r="B948" s="48">
        <v>2957</v>
      </c>
      <c r="C948" s="42" t="s">
        <v>2318</v>
      </c>
      <c r="D948" s="91">
        <v>2013</v>
      </c>
      <c r="E948" s="20">
        <v>8</v>
      </c>
      <c r="F948" s="22" t="s">
        <v>901</v>
      </c>
      <c r="G948" s="22"/>
      <c r="H948" s="22" t="s">
        <v>720</v>
      </c>
      <c r="I948" s="25"/>
      <c r="J948" s="20">
        <v>1</v>
      </c>
      <c r="K948" s="128"/>
      <c r="L948" s="85"/>
      <c r="M948" s="123" t="s">
        <v>2747</v>
      </c>
      <c r="N948" s="22"/>
      <c r="O948" s="22"/>
      <c r="P948" s="163" t="s">
        <v>787</v>
      </c>
      <c r="Q948" s="22" t="s">
        <v>3434</v>
      </c>
      <c r="R948" s="33">
        <v>19</v>
      </c>
      <c r="S948" s="39" t="s">
        <v>2748</v>
      </c>
      <c r="T948" s="22"/>
      <c r="U948" s="22"/>
      <c r="V948" s="22" t="s">
        <v>966</v>
      </c>
      <c r="W948" s="22" t="s">
        <v>3435</v>
      </c>
      <c r="X948" s="33">
        <v>21</v>
      </c>
      <c r="Y948" s="39">
        <v>0.02</v>
      </c>
      <c r="Z948" s="22"/>
      <c r="AA948" s="6"/>
      <c r="AB948" s="6"/>
      <c r="AC948" s="6"/>
      <c r="AD948" s="6"/>
      <c r="AE948" s="6"/>
      <c r="AF948" s="6"/>
      <c r="AG948" s="6"/>
      <c r="AH948" s="6"/>
      <c r="AI948" s="6"/>
    </row>
    <row r="949" spans="1:35" x14ac:dyDescent="0.3">
      <c r="A949" s="416">
        <v>944</v>
      </c>
      <c r="B949" s="48">
        <v>2957</v>
      </c>
      <c r="C949" s="42" t="s">
        <v>2318</v>
      </c>
      <c r="D949" s="91">
        <v>2013</v>
      </c>
      <c r="E949" s="20">
        <v>8</v>
      </c>
      <c r="F949" s="22" t="s">
        <v>901</v>
      </c>
      <c r="G949" s="22"/>
      <c r="H949" s="22" t="s">
        <v>733</v>
      </c>
      <c r="I949" s="25"/>
      <c r="J949" s="20">
        <v>1</v>
      </c>
      <c r="K949" s="128"/>
      <c r="L949" s="85"/>
      <c r="M949" s="123" t="s">
        <v>2747</v>
      </c>
      <c r="N949" s="22"/>
      <c r="O949" s="22"/>
      <c r="P949" s="163" t="s">
        <v>787</v>
      </c>
      <c r="Q949" s="22" t="s">
        <v>3434</v>
      </c>
      <c r="R949" s="33">
        <v>19</v>
      </c>
      <c r="S949" s="39" t="s">
        <v>2748</v>
      </c>
      <c r="T949" s="22"/>
      <c r="U949" s="22"/>
      <c r="V949" s="22" t="s">
        <v>785</v>
      </c>
      <c r="W949" s="22" t="s">
        <v>3436</v>
      </c>
      <c r="X949" s="33">
        <v>21</v>
      </c>
      <c r="Y949" s="39">
        <v>4.8000000000000001E-2</v>
      </c>
      <c r="Z949" s="22"/>
      <c r="AA949" s="6"/>
      <c r="AB949" s="6"/>
      <c r="AC949" s="6"/>
      <c r="AD949" s="6"/>
      <c r="AE949" s="6"/>
      <c r="AF949" s="6"/>
      <c r="AG949" s="6"/>
      <c r="AH949" s="6"/>
      <c r="AI949" s="6"/>
    </row>
    <row r="950" spans="1:35" x14ac:dyDescent="0.3">
      <c r="A950" s="416">
        <v>945</v>
      </c>
      <c r="B950" s="48">
        <v>2957</v>
      </c>
      <c r="C950" s="42" t="s">
        <v>2318</v>
      </c>
      <c r="D950" s="91">
        <v>2013</v>
      </c>
      <c r="E950" s="20">
        <v>8</v>
      </c>
      <c r="F950" s="22" t="s">
        <v>901</v>
      </c>
      <c r="G950" s="22"/>
      <c r="H950" s="22" t="s">
        <v>997</v>
      </c>
      <c r="I950" s="25"/>
      <c r="J950" s="20">
        <v>1</v>
      </c>
      <c r="K950" s="128"/>
      <c r="L950" s="85"/>
      <c r="M950" s="123" t="s">
        <v>2747</v>
      </c>
      <c r="N950" s="22"/>
      <c r="O950" s="22"/>
      <c r="P950" s="163" t="s">
        <v>787</v>
      </c>
      <c r="Q950" s="22" t="s">
        <v>3437</v>
      </c>
      <c r="R950" s="33">
        <v>19</v>
      </c>
      <c r="S950" s="39" t="s">
        <v>2748</v>
      </c>
      <c r="T950" s="22"/>
      <c r="U950" s="22"/>
      <c r="V950" s="22" t="s">
        <v>785</v>
      </c>
      <c r="W950" s="22" t="s">
        <v>3438</v>
      </c>
      <c r="X950" s="33">
        <v>21</v>
      </c>
      <c r="Y950" s="39" t="s">
        <v>2749</v>
      </c>
      <c r="Z950" s="22"/>
      <c r="AA950" s="6"/>
      <c r="AB950" s="6"/>
      <c r="AC950" s="6"/>
      <c r="AD950" s="6"/>
      <c r="AE950" s="6"/>
      <c r="AF950" s="6"/>
      <c r="AG950" s="6"/>
      <c r="AH950" s="6"/>
      <c r="AI950" s="6"/>
    </row>
    <row r="951" spans="1:35" x14ac:dyDescent="0.3">
      <c r="A951" s="416">
        <v>946</v>
      </c>
      <c r="B951" s="48">
        <v>2957</v>
      </c>
      <c r="C951" s="42" t="s">
        <v>2318</v>
      </c>
      <c r="D951" s="91">
        <v>2013</v>
      </c>
      <c r="E951" s="20">
        <v>8</v>
      </c>
      <c r="F951" s="22" t="s">
        <v>901</v>
      </c>
      <c r="G951" s="22"/>
      <c r="H951" s="22" t="s">
        <v>822</v>
      </c>
      <c r="I951" s="25"/>
      <c r="J951" s="20">
        <v>1</v>
      </c>
      <c r="K951" s="128"/>
      <c r="L951" s="85"/>
      <c r="M951" s="123" t="s">
        <v>2747</v>
      </c>
      <c r="N951" s="22"/>
      <c r="O951" s="22"/>
      <c r="P951" s="22" t="s">
        <v>785</v>
      </c>
      <c r="Q951" s="22" t="s">
        <v>3439</v>
      </c>
      <c r="R951" s="33">
        <v>19</v>
      </c>
      <c r="S951" s="39" t="s">
        <v>2748</v>
      </c>
      <c r="T951" s="22"/>
      <c r="U951" s="22"/>
      <c r="V951" s="22" t="s">
        <v>785</v>
      </c>
      <c r="W951" s="22" t="s">
        <v>3440</v>
      </c>
      <c r="X951" s="33">
        <v>21</v>
      </c>
      <c r="Y951" s="39" t="s">
        <v>2749</v>
      </c>
      <c r="Z951" s="22"/>
      <c r="AA951" s="6"/>
      <c r="AB951" s="6"/>
      <c r="AC951" s="6"/>
      <c r="AD951" s="6"/>
      <c r="AE951" s="6"/>
      <c r="AF951" s="6"/>
      <c r="AG951" s="6"/>
      <c r="AH951" s="6"/>
      <c r="AI951" s="6"/>
    </row>
    <row r="952" spans="1:35" x14ac:dyDescent="0.3">
      <c r="A952" s="416">
        <v>947</v>
      </c>
      <c r="B952" s="48">
        <v>2957</v>
      </c>
      <c r="C952" s="42" t="s">
        <v>2318</v>
      </c>
      <c r="D952" s="91">
        <v>2013</v>
      </c>
      <c r="E952" s="20">
        <v>8</v>
      </c>
      <c r="F952" s="22" t="s">
        <v>901</v>
      </c>
      <c r="G952" s="22"/>
      <c r="H952" s="22" t="s">
        <v>710</v>
      </c>
      <c r="I952" s="25"/>
      <c r="J952" s="20">
        <v>1</v>
      </c>
      <c r="K952" s="128"/>
      <c r="L952" s="85"/>
      <c r="M952" s="123" t="s">
        <v>2747</v>
      </c>
      <c r="N952" s="22"/>
      <c r="O952" s="22"/>
      <c r="P952" s="22" t="s">
        <v>785</v>
      </c>
      <c r="Q952" s="22" t="s">
        <v>3439</v>
      </c>
      <c r="R952" s="33">
        <v>19</v>
      </c>
      <c r="S952" s="39" t="s">
        <v>2748</v>
      </c>
      <c r="T952" s="22"/>
      <c r="U952" s="22"/>
      <c r="V952" s="22" t="s">
        <v>966</v>
      </c>
      <c r="W952" s="22" t="s">
        <v>3441</v>
      </c>
      <c r="X952" s="33">
        <v>21</v>
      </c>
      <c r="Y952" s="39" t="s">
        <v>2749</v>
      </c>
      <c r="Z952" s="22"/>
      <c r="AA952" s="6"/>
      <c r="AB952" s="6"/>
      <c r="AC952" s="6"/>
      <c r="AD952" s="6"/>
      <c r="AE952" s="6"/>
      <c r="AF952" s="6"/>
      <c r="AG952" s="6"/>
      <c r="AH952" s="6"/>
      <c r="AI952" s="6"/>
    </row>
    <row r="953" spans="1:35" x14ac:dyDescent="0.3">
      <c r="A953" s="416">
        <v>948</v>
      </c>
      <c r="B953" s="48">
        <v>2957</v>
      </c>
      <c r="C953" s="42" t="s">
        <v>2318</v>
      </c>
      <c r="D953" s="91">
        <v>2013</v>
      </c>
      <c r="E953" s="20">
        <v>8</v>
      </c>
      <c r="F953" s="290" t="s">
        <v>3442</v>
      </c>
      <c r="G953" s="22"/>
      <c r="H953" s="22" t="s">
        <v>767</v>
      </c>
      <c r="I953" s="25"/>
      <c r="J953" s="20">
        <v>1</v>
      </c>
      <c r="K953" s="128"/>
      <c r="L953" s="85"/>
      <c r="M953" s="123" t="s">
        <v>2747</v>
      </c>
      <c r="N953" s="22"/>
      <c r="O953" s="22"/>
      <c r="P953" s="163" t="s">
        <v>3175</v>
      </c>
      <c r="Q953" s="22" t="s">
        <v>3443</v>
      </c>
      <c r="R953" s="33">
        <v>19</v>
      </c>
      <c r="S953" s="39" t="s">
        <v>2748</v>
      </c>
      <c r="T953" s="22"/>
      <c r="U953" s="22"/>
      <c r="V953" s="163" t="s">
        <v>787</v>
      </c>
      <c r="W953" s="22" t="s">
        <v>3432</v>
      </c>
      <c r="X953" s="33">
        <v>21</v>
      </c>
      <c r="Y953" s="39" t="s">
        <v>2749</v>
      </c>
      <c r="Z953" s="22"/>
      <c r="AA953" s="6"/>
      <c r="AB953" s="6"/>
      <c r="AC953" s="6"/>
      <c r="AD953" s="6"/>
      <c r="AE953" s="6"/>
      <c r="AF953" s="6"/>
      <c r="AG953" s="6"/>
      <c r="AH953" s="6"/>
      <c r="AI953" s="6"/>
    </row>
    <row r="954" spans="1:35" x14ac:dyDescent="0.3">
      <c r="A954" s="416">
        <v>949</v>
      </c>
      <c r="B954" s="48">
        <v>2957</v>
      </c>
      <c r="C954" s="42" t="s">
        <v>2318</v>
      </c>
      <c r="D954" s="91">
        <v>2013</v>
      </c>
      <c r="E954" s="20">
        <v>8</v>
      </c>
      <c r="F954" s="290" t="s">
        <v>3442</v>
      </c>
      <c r="G954" s="22"/>
      <c r="H954" s="22" t="s">
        <v>720</v>
      </c>
      <c r="I954" s="25"/>
      <c r="J954" s="20">
        <v>1</v>
      </c>
      <c r="K954" s="128"/>
      <c r="L954" s="85"/>
      <c r="M954" s="123" t="s">
        <v>2747</v>
      </c>
      <c r="N954" s="22"/>
      <c r="O954" s="22"/>
      <c r="P954" s="22" t="s">
        <v>2951</v>
      </c>
      <c r="Q954" s="22" t="s">
        <v>3443</v>
      </c>
      <c r="R954" s="33">
        <v>19</v>
      </c>
      <c r="S954" s="39" t="s">
        <v>2748</v>
      </c>
      <c r="T954" s="22"/>
      <c r="U954" s="22"/>
      <c r="V954" s="163" t="s">
        <v>787</v>
      </c>
      <c r="W954" s="22" t="s">
        <v>3440</v>
      </c>
      <c r="X954" s="33">
        <v>21</v>
      </c>
      <c r="Y954" s="39">
        <v>0.06</v>
      </c>
      <c r="Z954" s="22"/>
      <c r="AA954" s="6"/>
      <c r="AB954" s="6"/>
      <c r="AC954" s="6"/>
      <c r="AD954" s="6"/>
      <c r="AE954" s="6"/>
      <c r="AF954" s="6"/>
      <c r="AG954" s="6"/>
      <c r="AH954" s="6"/>
      <c r="AI954" s="6"/>
    </row>
    <row r="955" spans="1:35" x14ac:dyDescent="0.3">
      <c r="A955" s="416">
        <v>950</v>
      </c>
      <c r="B955" s="48">
        <v>2957</v>
      </c>
      <c r="C955" s="42" t="s">
        <v>2318</v>
      </c>
      <c r="D955" s="91">
        <v>2013</v>
      </c>
      <c r="E955" s="20">
        <v>8</v>
      </c>
      <c r="F955" s="290" t="s">
        <v>3442</v>
      </c>
      <c r="G955" s="22"/>
      <c r="H955" s="22" t="s">
        <v>733</v>
      </c>
      <c r="I955" s="25"/>
      <c r="J955" s="20">
        <v>1</v>
      </c>
      <c r="K955" s="128"/>
      <c r="L955" s="85"/>
      <c r="M955" s="123" t="s">
        <v>2747</v>
      </c>
      <c r="N955" s="22"/>
      <c r="O955" s="22"/>
      <c r="P955" s="22" t="s">
        <v>2951</v>
      </c>
      <c r="Q955" s="22" t="s">
        <v>3444</v>
      </c>
      <c r="R955" s="33">
        <v>19</v>
      </c>
      <c r="S955" s="39" t="s">
        <v>2748</v>
      </c>
      <c r="T955" s="22"/>
      <c r="U955" s="22"/>
      <c r="V955" s="163" t="s">
        <v>787</v>
      </c>
      <c r="W955" s="22" t="s">
        <v>3445</v>
      </c>
      <c r="X955" s="33">
        <v>21</v>
      </c>
      <c r="Y955" s="39" t="s">
        <v>2749</v>
      </c>
      <c r="Z955" s="22"/>
      <c r="AA955" s="6"/>
      <c r="AB955" s="6"/>
      <c r="AC955" s="6"/>
      <c r="AD955" s="6"/>
      <c r="AE955" s="6"/>
      <c r="AF955" s="6"/>
      <c r="AG955" s="6"/>
      <c r="AH955" s="6"/>
      <c r="AI955" s="6"/>
    </row>
    <row r="956" spans="1:35" x14ac:dyDescent="0.3">
      <c r="A956" s="416">
        <v>951</v>
      </c>
      <c r="B956" s="48">
        <v>2957</v>
      </c>
      <c r="C956" s="42" t="s">
        <v>2318</v>
      </c>
      <c r="D956" s="91">
        <v>2013</v>
      </c>
      <c r="E956" s="20">
        <v>8</v>
      </c>
      <c r="F956" s="290" t="s">
        <v>3442</v>
      </c>
      <c r="G956" s="22"/>
      <c r="H956" s="22" t="s">
        <v>997</v>
      </c>
      <c r="I956" s="25"/>
      <c r="J956" s="20">
        <v>1</v>
      </c>
      <c r="K956" s="128"/>
      <c r="L956" s="85"/>
      <c r="M956" s="123" t="s">
        <v>2747</v>
      </c>
      <c r="N956" s="22"/>
      <c r="O956" s="22"/>
      <c r="P956" s="22" t="s">
        <v>3175</v>
      </c>
      <c r="Q956" s="22" t="s">
        <v>3446</v>
      </c>
      <c r="R956" s="33">
        <v>19</v>
      </c>
      <c r="S956" s="39" t="s">
        <v>2748</v>
      </c>
      <c r="T956" s="22"/>
      <c r="U956" s="22"/>
      <c r="V956" s="22" t="s">
        <v>2951</v>
      </c>
      <c r="W956" s="22" t="s">
        <v>3447</v>
      </c>
      <c r="X956" s="33">
        <v>21</v>
      </c>
      <c r="Y956" s="39" t="s">
        <v>2749</v>
      </c>
      <c r="Z956" s="22"/>
      <c r="AA956" s="6"/>
      <c r="AB956" s="6"/>
      <c r="AC956" s="6"/>
      <c r="AD956" s="6"/>
      <c r="AE956" s="6"/>
      <c r="AF956" s="6"/>
      <c r="AG956" s="6"/>
      <c r="AH956" s="6"/>
      <c r="AI956" s="6"/>
    </row>
    <row r="957" spans="1:35" x14ac:dyDescent="0.3">
      <c r="A957" s="416">
        <v>952</v>
      </c>
      <c r="B957" s="48">
        <v>2957</v>
      </c>
      <c r="C957" s="42" t="s">
        <v>2318</v>
      </c>
      <c r="D957" s="91">
        <v>2013</v>
      </c>
      <c r="E957" s="20">
        <v>8</v>
      </c>
      <c r="F957" s="290" t="s">
        <v>3442</v>
      </c>
      <c r="G957" s="22"/>
      <c r="H957" s="22" t="s">
        <v>822</v>
      </c>
      <c r="I957" s="25"/>
      <c r="J957" s="20">
        <v>1</v>
      </c>
      <c r="K957" s="128"/>
      <c r="L957" s="85"/>
      <c r="M957" s="123" t="s">
        <v>2747</v>
      </c>
      <c r="N957" s="22"/>
      <c r="O957" s="22"/>
      <c r="P957" s="22" t="s">
        <v>2951</v>
      </c>
      <c r="Q957" s="22" t="s">
        <v>3448</v>
      </c>
      <c r="R957" s="33">
        <v>19</v>
      </c>
      <c r="S957" s="39" t="s">
        <v>2748</v>
      </c>
      <c r="T957" s="22"/>
      <c r="U957" s="22"/>
      <c r="V957" s="22" t="s">
        <v>2951</v>
      </c>
      <c r="W957" s="22" t="s">
        <v>3432</v>
      </c>
      <c r="X957" s="33">
        <v>21</v>
      </c>
      <c r="Y957" s="39" t="s">
        <v>2749</v>
      </c>
      <c r="Z957" s="22"/>
      <c r="AA957" s="6"/>
      <c r="AB957" s="6"/>
      <c r="AC957" s="6"/>
      <c r="AD957" s="6"/>
      <c r="AE957" s="6"/>
      <c r="AF957" s="6"/>
      <c r="AG957" s="6"/>
      <c r="AH957" s="6"/>
      <c r="AI957" s="6"/>
    </row>
    <row r="958" spans="1:35" x14ac:dyDescent="0.3">
      <c r="A958" s="416">
        <v>953</v>
      </c>
      <c r="B958" s="48">
        <v>2957</v>
      </c>
      <c r="C958" s="42" t="s">
        <v>2318</v>
      </c>
      <c r="D958" s="91">
        <v>2013</v>
      </c>
      <c r="E958" s="20">
        <v>8</v>
      </c>
      <c r="F958" s="266" t="s">
        <v>3418</v>
      </c>
      <c r="G958" s="103" t="s">
        <v>3419</v>
      </c>
      <c r="H958" s="22" t="s">
        <v>3410</v>
      </c>
      <c r="I958" s="25"/>
      <c r="J958" s="20">
        <v>2</v>
      </c>
      <c r="K958" s="128">
        <v>1</v>
      </c>
      <c r="L958" s="85"/>
      <c r="M958" s="123" t="s">
        <v>2747</v>
      </c>
      <c r="N958" s="22"/>
      <c r="O958" s="22"/>
      <c r="P958" s="22" t="s">
        <v>3449</v>
      </c>
      <c r="Q958" s="22" t="s">
        <v>3450</v>
      </c>
      <c r="R958" s="33">
        <v>19</v>
      </c>
      <c r="S958" s="39" t="s">
        <v>2748</v>
      </c>
      <c r="T958" s="22"/>
      <c r="U958" s="22"/>
      <c r="V958" s="22" t="s">
        <v>3451</v>
      </c>
      <c r="W958" s="22" t="s">
        <v>3452</v>
      </c>
      <c r="X958" s="33">
        <v>21</v>
      </c>
      <c r="Y958" s="39">
        <v>4.0000000000000001E-3</v>
      </c>
      <c r="Z958" s="22"/>
      <c r="AA958" s="6"/>
      <c r="AB958" s="6"/>
      <c r="AC958" s="6"/>
      <c r="AD958" s="6"/>
      <c r="AE958" s="6"/>
      <c r="AF958" s="6"/>
      <c r="AG958" s="6"/>
      <c r="AH958" s="6"/>
      <c r="AI958" s="6"/>
    </row>
    <row r="959" spans="1:35" x14ac:dyDescent="0.3">
      <c r="A959" s="416">
        <v>954</v>
      </c>
      <c r="B959" s="48">
        <v>2957</v>
      </c>
      <c r="C959" s="42" t="s">
        <v>2318</v>
      </c>
      <c r="D959" s="91">
        <v>2013</v>
      </c>
      <c r="E959" s="20">
        <v>8</v>
      </c>
      <c r="F959" s="103" t="s">
        <v>3453</v>
      </c>
      <c r="G959" s="103" t="s">
        <v>3419</v>
      </c>
      <c r="H959" s="22" t="s">
        <v>3401</v>
      </c>
      <c r="I959" s="25"/>
      <c r="J959" s="85">
        <v>2</v>
      </c>
      <c r="K959" s="85">
        <v>1</v>
      </c>
      <c r="L959" s="85"/>
      <c r="M959" s="123" t="s">
        <v>2747</v>
      </c>
      <c r="N959" s="22"/>
      <c r="O959" s="22"/>
      <c r="P959" s="22" t="s">
        <v>3420</v>
      </c>
      <c r="Q959" s="22" t="s">
        <v>3421</v>
      </c>
      <c r="R959" s="33">
        <v>19</v>
      </c>
      <c r="S959" s="39" t="s">
        <v>2748</v>
      </c>
      <c r="T959" s="22"/>
      <c r="U959" s="22"/>
      <c r="V959" s="22" t="s">
        <v>3454</v>
      </c>
      <c r="W959" s="22" t="s">
        <v>3455</v>
      </c>
      <c r="X959" s="33">
        <v>21</v>
      </c>
      <c r="Y959" s="39">
        <v>0.04</v>
      </c>
      <c r="Z959" s="22"/>
      <c r="AA959" s="6"/>
      <c r="AB959" s="6"/>
      <c r="AC959" s="6"/>
      <c r="AD959" s="6"/>
      <c r="AE959" s="6"/>
      <c r="AF959" s="6"/>
      <c r="AG959" s="6"/>
      <c r="AH959" s="6"/>
      <c r="AI959" s="6"/>
    </row>
    <row r="960" spans="1:35" ht="17.25" thickBot="1" x14ac:dyDescent="0.35">
      <c r="A960" s="416">
        <v>955</v>
      </c>
      <c r="B960" s="64">
        <v>2957</v>
      </c>
      <c r="C960" s="161" t="s">
        <v>2318</v>
      </c>
      <c r="D960" s="94">
        <v>2013</v>
      </c>
      <c r="E960" s="62">
        <v>8</v>
      </c>
      <c r="F960" s="144" t="s">
        <v>3453</v>
      </c>
      <c r="G960" s="144" t="s">
        <v>3419</v>
      </c>
      <c r="H960" s="65" t="s">
        <v>3405</v>
      </c>
      <c r="I960" s="86"/>
      <c r="J960" s="62">
        <v>2</v>
      </c>
      <c r="K960" s="79">
        <v>1</v>
      </c>
      <c r="L960" s="87"/>
      <c r="M960" s="159" t="s">
        <v>2747</v>
      </c>
      <c r="N960" s="65"/>
      <c r="O960" s="65"/>
      <c r="P960" s="65" t="s">
        <v>3424</v>
      </c>
      <c r="Q960" s="65" t="s">
        <v>3425</v>
      </c>
      <c r="R960" s="67">
        <v>19</v>
      </c>
      <c r="S960" s="49" t="s">
        <v>2748</v>
      </c>
      <c r="T960" s="65"/>
      <c r="U960" s="65"/>
      <c r="V960" s="65" t="s">
        <v>3456</v>
      </c>
      <c r="W960" s="65" t="s">
        <v>3457</v>
      </c>
      <c r="X960" s="67">
        <v>21</v>
      </c>
      <c r="Y960" s="49" t="s">
        <v>2749</v>
      </c>
      <c r="Z960" s="65"/>
      <c r="AA960" s="6"/>
      <c r="AB960" s="6"/>
      <c r="AC960" s="6"/>
      <c r="AD960" s="6"/>
      <c r="AE960" s="6"/>
      <c r="AF960" s="6"/>
      <c r="AG960" s="6"/>
      <c r="AH960" s="6"/>
      <c r="AI960" s="6"/>
    </row>
    <row r="961" spans="1:35" x14ac:dyDescent="0.3">
      <c r="A961" s="416">
        <v>956</v>
      </c>
      <c r="B961" s="48">
        <v>2957</v>
      </c>
      <c r="C961" s="42" t="s">
        <v>2318</v>
      </c>
      <c r="D961" s="91">
        <v>2013</v>
      </c>
      <c r="E961" s="20">
        <v>8</v>
      </c>
      <c r="F961" s="103" t="s">
        <v>3453</v>
      </c>
      <c r="G961" s="103" t="s">
        <v>3419</v>
      </c>
      <c r="H961" s="22" t="s">
        <v>3408</v>
      </c>
      <c r="I961" s="25"/>
      <c r="J961" s="20">
        <v>2</v>
      </c>
      <c r="K961" s="128">
        <v>1</v>
      </c>
      <c r="L961" s="85"/>
      <c r="M961" s="123" t="s">
        <v>2747</v>
      </c>
      <c r="N961" s="22"/>
      <c r="O961" s="22"/>
      <c r="P961" s="22" t="s">
        <v>3428</v>
      </c>
      <c r="Q961" s="22" t="s">
        <v>3429</v>
      </c>
      <c r="R961" s="33">
        <v>19</v>
      </c>
      <c r="S961" s="39" t="s">
        <v>2748</v>
      </c>
      <c r="T961" s="22"/>
      <c r="U961" s="22"/>
      <c r="V961" s="22" t="s">
        <v>3458</v>
      </c>
      <c r="W961" s="22" t="s">
        <v>3459</v>
      </c>
      <c r="X961" s="33">
        <v>21</v>
      </c>
      <c r="Y961" s="39">
        <v>0.67</v>
      </c>
      <c r="Z961" s="22"/>
      <c r="AA961" s="6"/>
      <c r="AB961" s="6"/>
      <c r="AC961" s="6"/>
      <c r="AD961" s="6"/>
      <c r="AE961" s="6"/>
      <c r="AF961" s="6"/>
      <c r="AG961" s="6"/>
      <c r="AH961" s="6"/>
      <c r="AI961" s="6"/>
    </row>
    <row r="962" spans="1:35" x14ac:dyDescent="0.3">
      <c r="A962" s="416">
        <v>957</v>
      </c>
      <c r="B962" s="48">
        <v>2957</v>
      </c>
      <c r="C962" s="42" t="s">
        <v>2318</v>
      </c>
      <c r="D962" s="91">
        <v>2013</v>
      </c>
      <c r="E962" s="20">
        <v>8</v>
      </c>
      <c r="F962" s="103" t="s">
        <v>3453</v>
      </c>
      <c r="G962" s="103" t="s">
        <v>3419</v>
      </c>
      <c r="H962" s="22" t="s">
        <v>3410</v>
      </c>
      <c r="I962" s="25"/>
      <c r="J962" s="20">
        <v>2</v>
      </c>
      <c r="K962" s="128">
        <v>1</v>
      </c>
      <c r="L962" s="85"/>
      <c r="M962" s="123" t="s">
        <v>2747</v>
      </c>
      <c r="N962" s="22"/>
      <c r="O962" s="22"/>
      <c r="P962" s="22" t="s">
        <v>3449</v>
      </c>
      <c r="Q962" s="22" t="s">
        <v>3450</v>
      </c>
      <c r="R962" s="33">
        <v>19</v>
      </c>
      <c r="S962" s="39" t="s">
        <v>2748</v>
      </c>
      <c r="T962" s="22"/>
      <c r="U962" s="22"/>
      <c r="V962" s="22" t="s">
        <v>3460</v>
      </c>
      <c r="W962" s="22" t="s">
        <v>3461</v>
      </c>
      <c r="X962" s="33">
        <v>21</v>
      </c>
      <c r="Y962" s="39" t="s">
        <v>812</v>
      </c>
      <c r="Z962" s="22"/>
      <c r="AA962" s="6"/>
      <c r="AB962" s="6"/>
      <c r="AC962" s="6"/>
      <c r="AD962" s="6"/>
      <c r="AE962" s="6"/>
      <c r="AF962" s="6"/>
      <c r="AG962" s="6"/>
      <c r="AH962" s="6"/>
      <c r="AI962" s="6"/>
    </row>
    <row r="963" spans="1:35" x14ac:dyDescent="0.3">
      <c r="A963" s="416">
        <v>958</v>
      </c>
      <c r="B963" s="48">
        <v>2957</v>
      </c>
      <c r="C963" s="42" t="s">
        <v>2318</v>
      </c>
      <c r="D963" s="91">
        <v>2013</v>
      </c>
      <c r="E963" s="20">
        <v>8</v>
      </c>
      <c r="F963" s="264" t="s">
        <v>2873</v>
      </c>
      <c r="G963" s="22" t="s">
        <v>2667</v>
      </c>
      <c r="H963" s="21"/>
      <c r="I963" s="25"/>
      <c r="J963" s="20">
        <v>5</v>
      </c>
      <c r="K963" s="128"/>
      <c r="L963" s="85"/>
      <c r="M963" s="123" t="s">
        <v>2747</v>
      </c>
      <c r="N963" s="22"/>
      <c r="O963" s="22"/>
      <c r="P963" s="22">
        <v>17.899999999999999</v>
      </c>
      <c r="Q963" s="22">
        <v>11.6</v>
      </c>
      <c r="R963" s="33">
        <v>19</v>
      </c>
      <c r="S963" s="39" t="s">
        <v>2748</v>
      </c>
      <c r="T963" s="22"/>
      <c r="U963" s="22"/>
      <c r="V963" s="22">
        <v>15</v>
      </c>
      <c r="W963" s="22">
        <v>7.2</v>
      </c>
      <c r="X963" s="33">
        <v>21</v>
      </c>
      <c r="Y963" s="39">
        <v>0.44</v>
      </c>
      <c r="Z963" s="22"/>
      <c r="AA963" s="6"/>
      <c r="AB963" s="6"/>
      <c r="AC963" s="6"/>
      <c r="AD963" s="6"/>
      <c r="AE963" s="6"/>
      <c r="AF963" s="6"/>
      <c r="AG963" s="6"/>
      <c r="AH963" s="6"/>
      <c r="AI963" s="6"/>
    </row>
    <row r="964" spans="1:35" ht="17.25" thickBot="1" x14ac:dyDescent="0.35">
      <c r="A964" s="416">
        <v>959</v>
      </c>
      <c r="B964" s="48">
        <v>2957</v>
      </c>
      <c r="C964" s="42" t="s">
        <v>2318</v>
      </c>
      <c r="D964" s="91">
        <v>2013</v>
      </c>
      <c r="E964" s="20">
        <v>8</v>
      </c>
      <c r="F964" s="264" t="s">
        <v>3442</v>
      </c>
      <c r="G964" s="22"/>
      <c r="H964" s="118" t="s">
        <v>710</v>
      </c>
      <c r="I964" s="25"/>
      <c r="J964" s="20">
        <v>1</v>
      </c>
      <c r="K964" s="128"/>
      <c r="L964" s="85"/>
      <c r="M964" s="123" t="s">
        <v>2747</v>
      </c>
      <c r="N964" s="22"/>
      <c r="O964" s="22"/>
      <c r="P964" s="163" t="s">
        <v>787</v>
      </c>
      <c r="Q964" s="22" t="s">
        <v>3462</v>
      </c>
      <c r="R964" s="33">
        <v>19</v>
      </c>
      <c r="S964" s="39" t="s">
        <v>2748</v>
      </c>
      <c r="T964" s="22"/>
      <c r="U964" s="22"/>
      <c r="V964" s="163" t="s">
        <v>787</v>
      </c>
      <c r="W964" s="22" t="s">
        <v>3463</v>
      </c>
      <c r="X964" s="33">
        <v>21</v>
      </c>
      <c r="Y964" s="39" t="s">
        <v>2749</v>
      </c>
      <c r="Z964" s="22"/>
      <c r="AA964" s="6"/>
      <c r="AB964" s="6"/>
      <c r="AC964" s="6"/>
      <c r="AD964" s="6"/>
      <c r="AE964" s="6"/>
      <c r="AF964" s="6"/>
      <c r="AG964" s="6"/>
      <c r="AH964" s="6"/>
      <c r="AI964" s="6"/>
    </row>
    <row r="965" spans="1:35" x14ac:dyDescent="0.3">
      <c r="A965" s="416">
        <v>960</v>
      </c>
      <c r="B965" s="48">
        <v>2957</v>
      </c>
      <c r="C965" s="42" t="s">
        <v>2318</v>
      </c>
      <c r="D965" s="91">
        <v>2013</v>
      </c>
      <c r="E965" s="20">
        <v>8</v>
      </c>
      <c r="F965" s="17" t="s">
        <v>2899</v>
      </c>
      <c r="G965" s="16"/>
      <c r="H965" s="18" t="s">
        <v>997</v>
      </c>
      <c r="I965" s="570"/>
      <c r="J965" s="41">
        <v>4</v>
      </c>
      <c r="K965" s="128"/>
      <c r="L965" s="85"/>
      <c r="M965" s="123" t="s">
        <v>2747</v>
      </c>
      <c r="N965" s="22"/>
      <c r="O965" s="22"/>
      <c r="P965" s="22">
        <v>6.2</v>
      </c>
      <c r="Q965" s="22">
        <v>1.7</v>
      </c>
      <c r="R965" s="33">
        <v>19</v>
      </c>
      <c r="S965" s="39" t="s">
        <v>2748</v>
      </c>
      <c r="T965" s="22"/>
      <c r="U965" s="22"/>
      <c r="V965" s="22">
        <v>6.4</v>
      </c>
      <c r="W965" s="22">
        <v>2.5</v>
      </c>
      <c r="X965" s="33">
        <v>21</v>
      </c>
      <c r="Y965" s="39" t="s">
        <v>2749</v>
      </c>
      <c r="Z965" s="22"/>
      <c r="AA965" s="6"/>
      <c r="AB965" s="6"/>
      <c r="AC965" s="6"/>
      <c r="AD965" s="6"/>
      <c r="AE965" s="6"/>
      <c r="AF965" s="6"/>
      <c r="AG965" s="6"/>
      <c r="AH965" s="6"/>
      <c r="AI965" s="6"/>
    </row>
    <row r="966" spans="1:35" x14ac:dyDescent="0.3">
      <c r="A966" s="416">
        <v>961</v>
      </c>
      <c r="B966" s="48">
        <v>2957</v>
      </c>
      <c r="C966" s="42" t="s">
        <v>2318</v>
      </c>
      <c r="D966" s="91">
        <v>2013</v>
      </c>
      <c r="E966" s="20">
        <v>8</v>
      </c>
      <c r="F966" s="34" t="s">
        <v>2899</v>
      </c>
      <c r="G966" s="21"/>
      <c r="H966" s="24" t="s">
        <v>822</v>
      </c>
      <c r="I966" s="571"/>
      <c r="J966" s="41">
        <v>4</v>
      </c>
      <c r="K966" s="128"/>
      <c r="L966" s="85"/>
      <c r="M966" s="123" t="s">
        <v>2747</v>
      </c>
      <c r="N966" s="22"/>
      <c r="O966" s="22"/>
      <c r="P966" s="22">
        <v>6.3</v>
      </c>
      <c r="Q966" s="22">
        <v>1.7</v>
      </c>
      <c r="R966" s="33">
        <v>19</v>
      </c>
      <c r="S966" s="39" t="s">
        <v>2748</v>
      </c>
      <c r="T966" s="22"/>
      <c r="U966" s="22"/>
      <c r="V966" s="22">
        <v>6.4</v>
      </c>
      <c r="W966" s="22">
        <v>2.2000000000000002</v>
      </c>
      <c r="X966" s="33">
        <v>21</v>
      </c>
      <c r="Y966" s="39" t="s">
        <v>2749</v>
      </c>
      <c r="Z966" s="22"/>
      <c r="AA966" s="6"/>
      <c r="AB966" s="6"/>
      <c r="AC966" s="6"/>
      <c r="AD966" s="6"/>
      <c r="AE966" s="6"/>
      <c r="AF966" s="6"/>
      <c r="AG966" s="6"/>
      <c r="AH966" s="6"/>
      <c r="AI966" s="6"/>
    </row>
    <row r="967" spans="1:35" x14ac:dyDescent="0.3">
      <c r="A967" s="416">
        <v>962</v>
      </c>
      <c r="B967" s="48">
        <v>2957</v>
      </c>
      <c r="C967" s="42" t="s">
        <v>2318</v>
      </c>
      <c r="D967" s="91">
        <v>2013</v>
      </c>
      <c r="E967" s="20">
        <v>8</v>
      </c>
      <c r="F967" s="34" t="s">
        <v>2899</v>
      </c>
      <c r="G967" s="21"/>
      <c r="H967" s="24" t="s">
        <v>710</v>
      </c>
      <c r="I967" s="571"/>
      <c r="J967" s="41">
        <v>4</v>
      </c>
      <c r="K967" s="128"/>
      <c r="L967" s="85"/>
      <c r="M967" s="123" t="s">
        <v>2747</v>
      </c>
      <c r="N967" s="22"/>
      <c r="O967" s="22"/>
      <c r="P967" s="22">
        <v>6.1</v>
      </c>
      <c r="Q967" s="22">
        <v>1.6</v>
      </c>
      <c r="R967" s="33">
        <v>19</v>
      </c>
      <c r="S967" s="39" t="s">
        <v>2748</v>
      </c>
      <c r="T967" s="22"/>
      <c r="U967" s="22"/>
      <c r="V967" s="22">
        <v>6.4</v>
      </c>
      <c r="W967" s="22">
        <v>1.9</v>
      </c>
      <c r="X967" s="33">
        <v>21</v>
      </c>
      <c r="Y967" s="39" t="s">
        <v>2749</v>
      </c>
      <c r="Z967" s="22"/>
      <c r="AA967" s="6"/>
      <c r="AB967" s="6"/>
      <c r="AC967" s="6"/>
      <c r="AD967" s="6"/>
      <c r="AE967" s="6"/>
      <c r="AF967" s="6"/>
      <c r="AG967" s="6"/>
      <c r="AH967" s="6"/>
      <c r="AI967" s="6"/>
    </row>
    <row r="968" spans="1:35" x14ac:dyDescent="0.3">
      <c r="A968" s="416">
        <v>963</v>
      </c>
      <c r="B968" s="48">
        <v>2241</v>
      </c>
      <c r="C968" s="42" t="s">
        <v>2105</v>
      </c>
      <c r="D968" s="91">
        <v>2015</v>
      </c>
      <c r="E968" s="20">
        <v>4</v>
      </c>
      <c r="F968" s="34" t="s">
        <v>3464</v>
      </c>
      <c r="G968" s="21" t="s">
        <v>3465</v>
      </c>
      <c r="H968" s="24"/>
      <c r="I968" s="571" t="s">
        <v>2780</v>
      </c>
      <c r="J968" s="41">
        <v>2</v>
      </c>
      <c r="K968" s="128">
        <v>3</v>
      </c>
      <c r="L968" s="85"/>
      <c r="M968" s="123" t="s">
        <v>2576</v>
      </c>
      <c r="N968" s="22"/>
      <c r="O968" s="22"/>
      <c r="P968" s="22">
        <v>96</v>
      </c>
      <c r="Q968" s="22">
        <v>50</v>
      </c>
      <c r="R968" s="33">
        <v>12</v>
      </c>
      <c r="S968" s="39" t="s">
        <v>2781</v>
      </c>
      <c r="T968" s="22"/>
      <c r="U968" s="22"/>
      <c r="V968" s="22">
        <v>490</v>
      </c>
      <c r="W968" s="22">
        <v>9.4</v>
      </c>
      <c r="X968" s="33">
        <v>13</v>
      </c>
      <c r="Y968" s="39">
        <v>1.6E-2</v>
      </c>
      <c r="Z968" s="22"/>
      <c r="AA968" s="6"/>
      <c r="AB968" s="416"/>
      <c r="AC968" s="6"/>
      <c r="AD968" s="6"/>
      <c r="AE968" s="416"/>
      <c r="AF968" s="416"/>
      <c r="AG968" s="416"/>
      <c r="AH968" s="416"/>
      <c r="AI968" s="6"/>
    </row>
    <row r="969" spans="1:35" x14ac:dyDescent="0.3">
      <c r="A969" s="416">
        <v>964</v>
      </c>
      <c r="B969" s="48">
        <v>2241</v>
      </c>
      <c r="C969" s="42" t="s">
        <v>2105</v>
      </c>
      <c r="D969" s="91">
        <v>2015</v>
      </c>
      <c r="E969" s="20">
        <v>4</v>
      </c>
      <c r="F969" s="572" t="s">
        <v>3464</v>
      </c>
      <c r="G969" s="21" t="s">
        <v>3465</v>
      </c>
      <c r="H969" s="24"/>
      <c r="I969" s="573" t="s">
        <v>117</v>
      </c>
      <c r="J969" s="41">
        <v>2</v>
      </c>
      <c r="K969" s="128">
        <v>3</v>
      </c>
      <c r="L969" s="85"/>
      <c r="M969" s="123" t="s">
        <v>2576</v>
      </c>
      <c r="N969" s="22"/>
      <c r="O969" s="22"/>
      <c r="P969" s="22">
        <v>230</v>
      </c>
      <c r="Q969" s="22">
        <v>100</v>
      </c>
      <c r="R969" s="33">
        <v>18</v>
      </c>
      <c r="S969" s="39" t="s">
        <v>2784</v>
      </c>
      <c r="T969" s="22"/>
      <c r="U969" s="22"/>
      <c r="V969" s="22">
        <v>406</v>
      </c>
      <c r="W969" s="22">
        <v>200</v>
      </c>
      <c r="X969" s="33">
        <v>17</v>
      </c>
      <c r="Y969" s="39">
        <v>5.1999999999999998E-2</v>
      </c>
      <c r="Z969" s="22"/>
      <c r="AA969" s="6"/>
      <c r="AB969" s="416"/>
      <c r="AC969" s="6"/>
      <c r="AD969" s="6"/>
      <c r="AE969" s="416"/>
      <c r="AF969" s="416"/>
      <c r="AG969" s="416"/>
      <c r="AH969" s="416"/>
      <c r="AI969" s="6"/>
    </row>
    <row r="970" spans="1:35" x14ac:dyDescent="0.3">
      <c r="A970" s="416">
        <v>965</v>
      </c>
      <c r="B970" s="48">
        <v>2241</v>
      </c>
      <c r="C970" s="42" t="s">
        <v>2778</v>
      </c>
      <c r="D970" s="91">
        <v>2015</v>
      </c>
      <c r="E970" s="20">
        <v>4</v>
      </c>
      <c r="F970" s="34" t="s">
        <v>809</v>
      </c>
      <c r="G970" s="21"/>
      <c r="H970" s="24"/>
      <c r="I970" s="571" t="s">
        <v>2780</v>
      </c>
      <c r="J970" s="41">
        <v>1</v>
      </c>
      <c r="K970" s="128"/>
      <c r="L970" s="85"/>
      <c r="M970" s="123" t="s">
        <v>2576</v>
      </c>
      <c r="N970" s="22"/>
      <c r="O970" s="22"/>
      <c r="P970" s="22">
        <v>2.5</v>
      </c>
      <c r="Q970" s="22">
        <v>0.8</v>
      </c>
      <c r="R970" s="33">
        <v>12</v>
      </c>
      <c r="S970" s="39" t="s">
        <v>2781</v>
      </c>
      <c r="T970" s="22"/>
      <c r="U970" s="22"/>
      <c r="V970" s="22">
        <v>3.5</v>
      </c>
      <c r="W970" s="22">
        <v>0.7</v>
      </c>
      <c r="X970" s="33">
        <v>13</v>
      </c>
      <c r="Y970" s="39">
        <v>2.3E-2</v>
      </c>
      <c r="Z970" s="22"/>
      <c r="AA970" s="6"/>
      <c r="AB970" s="6"/>
      <c r="AC970" s="6"/>
      <c r="AD970" s="6"/>
      <c r="AE970" s="6"/>
      <c r="AF970" s="6"/>
      <c r="AG970" s="6"/>
      <c r="AH970" s="6"/>
      <c r="AI970" s="6"/>
    </row>
    <row r="971" spans="1:35" x14ac:dyDescent="0.3">
      <c r="A971" s="416">
        <v>966</v>
      </c>
      <c r="B971" s="48">
        <v>2241</v>
      </c>
      <c r="C971" s="42" t="s">
        <v>2105</v>
      </c>
      <c r="D971" s="91">
        <v>2015</v>
      </c>
      <c r="E971" s="20">
        <v>4</v>
      </c>
      <c r="F971" s="572" t="s">
        <v>809</v>
      </c>
      <c r="G971" s="21"/>
      <c r="H971" s="24"/>
      <c r="I971" s="573" t="s">
        <v>117</v>
      </c>
      <c r="J971" s="41">
        <v>1</v>
      </c>
      <c r="K971" s="128"/>
      <c r="L971" s="85"/>
      <c r="M971" s="123" t="s">
        <v>2576</v>
      </c>
      <c r="N971" s="22"/>
      <c r="O971" s="22"/>
      <c r="P971" s="22">
        <v>2.4</v>
      </c>
      <c r="Q971" s="22">
        <v>1.2</v>
      </c>
      <c r="R971" s="33">
        <v>18</v>
      </c>
      <c r="S971" s="39" t="s">
        <v>2784</v>
      </c>
      <c r="T971" s="22"/>
      <c r="U971" s="22"/>
      <c r="V971" s="22">
        <v>3</v>
      </c>
      <c r="W971" s="22">
        <v>1.2</v>
      </c>
      <c r="X971" s="33">
        <v>17</v>
      </c>
      <c r="Y971" s="39">
        <v>4.1000000000000002E-2</v>
      </c>
      <c r="Z971" s="22"/>
      <c r="AA971" s="6"/>
      <c r="AB971" s="6"/>
      <c r="AC971" s="6"/>
      <c r="AD971" s="6"/>
      <c r="AE971" s="6"/>
      <c r="AF971" s="6"/>
      <c r="AG971" s="6"/>
      <c r="AH971" s="6"/>
      <c r="AI971" s="6"/>
    </row>
    <row r="972" spans="1:35" ht="17.25" thickBot="1" x14ac:dyDescent="0.35">
      <c r="A972" s="416">
        <v>967</v>
      </c>
      <c r="B972" s="48">
        <v>2241</v>
      </c>
      <c r="C972" s="42" t="s">
        <v>2105</v>
      </c>
      <c r="D972" s="91">
        <v>2015</v>
      </c>
      <c r="E972" s="545">
        <v>4</v>
      </c>
      <c r="F972" s="36" t="s">
        <v>2873</v>
      </c>
      <c r="G972" s="29"/>
      <c r="H972" s="30"/>
      <c r="I972" s="574" t="s">
        <v>2780</v>
      </c>
      <c r="J972" s="41">
        <v>5</v>
      </c>
      <c r="K972" s="128"/>
      <c r="L972" s="85"/>
      <c r="M972" s="123" t="s">
        <v>2576</v>
      </c>
      <c r="N972" s="22"/>
      <c r="O972" s="22"/>
      <c r="P972" s="22">
        <v>4</v>
      </c>
      <c r="Q972" s="22">
        <v>0.98</v>
      </c>
      <c r="R972" s="33">
        <v>12</v>
      </c>
      <c r="S972" s="39" t="s">
        <v>2781</v>
      </c>
      <c r="T972" s="22"/>
      <c r="U972" s="22"/>
      <c r="V972" s="22">
        <v>4.3</v>
      </c>
      <c r="W972" s="22">
        <v>2</v>
      </c>
      <c r="X972" s="33">
        <v>13</v>
      </c>
      <c r="Y972" s="39">
        <v>0.76</v>
      </c>
      <c r="Z972" s="22"/>
      <c r="AA972" s="6"/>
      <c r="AB972" s="6"/>
      <c r="AC972" s="6"/>
      <c r="AD972" s="6"/>
      <c r="AE972" s="6"/>
      <c r="AF972" s="6"/>
      <c r="AG972" s="6"/>
      <c r="AH972" s="6"/>
      <c r="AI972" s="6"/>
    </row>
    <row r="973" spans="1:35" x14ac:dyDescent="0.3">
      <c r="A973" s="416">
        <v>968</v>
      </c>
      <c r="B973" s="48">
        <v>2241</v>
      </c>
      <c r="C973" s="42" t="s">
        <v>2105</v>
      </c>
      <c r="D973" s="91">
        <v>2015</v>
      </c>
      <c r="E973" s="41">
        <v>4</v>
      </c>
      <c r="F973" s="290" t="s">
        <v>2873</v>
      </c>
      <c r="G973" s="22"/>
      <c r="H973" s="22"/>
      <c r="I973" s="575" t="s">
        <v>117</v>
      </c>
      <c r="J973" s="41">
        <v>5</v>
      </c>
      <c r="K973" s="128"/>
      <c r="L973" s="85"/>
      <c r="M973" s="123" t="s">
        <v>2576</v>
      </c>
      <c r="N973" s="22"/>
      <c r="O973" s="22"/>
      <c r="P973" s="22">
        <v>6</v>
      </c>
      <c r="Q973" s="22">
        <v>3</v>
      </c>
      <c r="R973" s="33">
        <v>18</v>
      </c>
      <c r="S973" s="39" t="s">
        <v>2784</v>
      </c>
      <c r="T973" s="22"/>
      <c r="U973" s="22"/>
      <c r="V973" s="22">
        <v>7.2</v>
      </c>
      <c r="W973" s="22">
        <v>3</v>
      </c>
      <c r="X973" s="33">
        <v>17</v>
      </c>
      <c r="Y973" s="39">
        <v>0.6</v>
      </c>
      <c r="Z973" s="22"/>
      <c r="AA973" s="6"/>
      <c r="AB973" s="6"/>
      <c r="AC973" s="6"/>
      <c r="AD973" s="6"/>
      <c r="AE973" s="6"/>
      <c r="AF973" s="6"/>
      <c r="AG973" s="6"/>
      <c r="AH973" s="6"/>
      <c r="AI973" s="6"/>
    </row>
    <row r="974" spans="1:35" ht="17.25" thickBot="1" x14ac:dyDescent="0.35">
      <c r="A974" s="416">
        <v>969</v>
      </c>
      <c r="B974" s="64">
        <v>2241</v>
      </c>
      <c r="C974" s="161" t="s">
        <v>2778</v>
      </c>
      <c r="D974" s="94">
        <v>2015</v>
      </c>
      <c r="E974" s="52">
        <v>4</v>
      </c>
      <c r="F974" s="29" t="s">
        <v>3466</v>
      </c>
      <c r="G974" s="29" t="s">
        <v>2667</v>
      </c>
      <c r="H974" s="29"/>
      <c r="I974" s="53" t="s">
        <v>2780</v>
      </c>
      <c r="J974" s="52">
        <v>3</v>
      </c>
      <c r="K974" s="79"/>
      <c r="L974" s="87"/>
      <c r="M974" s="159" t="s">
        <v>2576</v>
      </c>
      <c r="N974" s="65"/>
      <c r="O974" s="65"/>
      <c r="P974" s="65">
        <v>2.8</v>
      </c>
      <c r="Q974" s="65">
        <v>1.7</v>
      </c>
      <c r="R974" s="67">
        <v>12</v>
      </c>
      <c r="S974" s="49" t="s">
        <v>2781</v>
      </c>
      <c r="T974" s="65"/>
      <c r="U974" s="65"/>
      <c r="V974" s="65">
        <v>3.6</v>
      </c>
      <c r="W974" s="65">
        <v>1.7</v>
      </c>
      <c r="X974" s="67">
        <v>13</v>
      </c>
      <c r="Y974" s="49">
        <v>0.25</v>
      </c>
      <c r="Z974" s="65"/>
      <c r="AA974" s="6"/>
      <c r="AB974" s="6"/>
      <c r="AC974" s="6"/>
      <c r="AD974" s="6"/>
      <c r="AE974" s="6"/>
      <c r="AF974" s="6"/>
      <c r="AG974" s="6"/>
      <c r="AH974" s="6"/>
      <c r="AI974" s="6"/>
    </row>
    <row r="975" spans="1:35" x14ac:dyDescent="0.3">
      <c r="A975" s="416">
        <v>970</v>
      </c>
      <c r="B975" s="48">
        <v>2241</v>
      </c>
      <c r="C975" s="42" t="s">
        <v>2105</v>
      </c>
      <c r="D975" s="91">
        <v>2015</v>
      </c>
      <c r="E975" s="20">
        <v>4</v>
      </c>
      <c r="F975" s="22" t="s">
        <v>3467</v>
      </c>
      <c r="G975" s="22" t="s">
        <v>2667</v>
      </c>
      <c r="H975" s="22"/>
      <c r="I975" s="25" t="s">
        <v>2780</v>
      </c>
      <c r="J975" s="85">
        <v>3</v>
      </c>
      <c r="K975" s="85"/>
      <c r="L975" s="85"/>
      <c r="M975" s="123" t="s">
        <v>2576</v>
      </c>
      <c r="N975" s="22"/>
      <c r="O975" s="22"/>
      <c r="P975" s="22">
        <v>2.6</v>
      </c>
      <c r="Q975" s="22">
        <v>1.7</v>
      </c>
      <c r="R975" s="33">
        <v>12</v>
      </c>
      <c r="S975" s="39" t="s">
        <v>2781</v>
      </c>
      <c r="T975" s="22"/>
      <c r="U975" s="22"/>
      <c r="V975" s="22">
        <v>4.8</v>
      </c>
      <c r="W975" s="22">
        <v>2.5</v>
      </c>
      <c r="X975" s="33">
        <v>13</v>
      </c>
      <c r="Y975" s="39">
        <v>0.06</v>
      </c>
      <c r="Z975" s="22"/>
      <c r="AA975" s="6"/>
      <c r="AB975" s="6"/>
      <c r="AC975" s="6"/>
      <c r="AD975" s="6"/>
      <c r="AE975" s="6"/>
      <c r="AF975" s="6"/>
      <c r="AG975" s="6"/>
      <c r="AH975" s="6"/>
      <c r="AI975" s="6"/>
    </row>
    <row r="976" spans="1:35" x14ac:dyDescent="0.3">
      <c r="A976" s="416">
        <v>971</v>
      </c>
      <c r="B976" s="48">
        <v>2241</v>
      </c>
      <c r="C976" s="42" t="s">
        <v>2105</v>
      </c>
      <c r="D976" s="91">
        <v>2015</v>
      </c>
      <c r="E976" s="20">
        <v>4</v>
      </c>
      <c r="F976" s="22" t="s">
        <v>3466</v>
      </c>
      <c r="G976" s="22" t="s">
        <v>2667</v>
      </c>
      <c r="H976" s="89"/>
      <c r="I976" s="576" t="s">
        <v>117</v>
      </c>
      <c r="J976" s="85">
        <v>3</v>
      </c>
      <c r="K976" s="85"/>
      <c r="L976" s="85"/>
      <c r="M976" s="123" t="s">
        <v>2576</v>
      </c>
      <c r="N976" s="22"/>
      <c r="O976" s="22"/>
      <c r="P976" s="22">
        <v>2.2000000000000002</v>
      </c>
      <c r="Q976" s="22">
        <v>1.8</v>
      </c>
      <c r="R976" s="33">
        <v>18</v>
      </c>
      <c r="S976" s="39" t="s">
        <v>2784</v>
      </c>
      <c r="T976" s="22"/>
      <c r="U976" s="22"/>
      <c r="V976" s="22">
        <v>3.4</v>
      </c>
      <c r="W976" s="22">
        <v>1.5</v>
      </c>
      <c r="X976" s="33">
        <v>17</v>
      </c>
      <c r="Y976" s="39">
        <v>0.33</v>
      </c>
      <c r="Z976" s="22"/>
      <c r="AA976" s="6"/>
      <c r="AB976" s="6"/>
      <c r="AC976" s="6"/>
      <c r="AD976" s="6"/>
      <c r="AE976" s="6"/>
      <c r="AF976" s="6"/>
      <c r="AG976" s="6"/>
      <c r="AH976" s="6"/>
      <c r="AI976" s="6"/>
    </row>
    <row r="977" spans="1:35" x14ac:dyDescent="0.3">
      <c r="A977" s="416">
        <v>972</v>
      </c>
      <c r="B977" s="48">
        <v>2241</v>
      </c>
      <c r="C977" s="42" t="s">
        <v>2105</v>
      </c>
      <c r="D977" s="91">
        <v>2015</v>
      </c>
      <c r="E977" s="20">
        <v>4</v>
      </c>
      <c r="F977" s="22" t="s">
        <v>3467</v>
      </c>
      <c r="G977" s="22" t="s">
        <v>2667</v>
      </c>
      <c r="H977" s="89"/>
      <c r="I977" s="576" t="s">
        <v>117</v>
      </c>
      <c r="J977" s="85">
        <v>3</v>
      </c>
      <c r="K977" s="85"/>
      <c r="L977" s="85"/>
      <c r="M977" s="123" t="s">
        <v>2576</v>
      </c>
      <c r="N977" s="22"/>
      <c r="O977" s="22"/>
      <c r="P977" s="22">
        <v>4</v>
      </c>
      <c r="Q977" s="22">
        <v>1.9</v>
      </c>
      <c r="R977" s="33">
        <v>18</v>
      </c>
      <c r="S977" s="39" t="s">
        <v>2784</v>
      </c>
      <c r="T977" s="22"/>
      <c r="U977" s="22"/>
      <c r="V977" s="22">
        <v>5.0999999999999996</v>
      </c>
      <c r="W977" s="22">
        <v>1.8</v>
      </c>
      <c r="X977" s="33">
        <v>17</v>
      </c>
      <c r="Y977" s="39">
        <v>0.13</v>
      </c>
      <c r="Z977" s="22"/>
      <c r="AA977" s="6"/>
      <c r="AB977" s="6"/>
      <c r="AC977" s="6"/>
      <c r="AD977" s="6"/>
      <c r="AE977" s="6"/>
      <c r="AF977" s="6"/>
      <c r="AG977" s="6"/>
      <c r="AH977" s="6"/>
      <c r="AI977" s="6"/>
    </row>
    <row r="978" spans="1:35" x14ac:dyDescent="0.3">
      <c r="A978" s="416">
        <v>973</v>
      </c>
      <c r="B978" s="48">
        <v>4556</v>
      </c>
      <c r="C978" s="90" t="s">
        <v>2581</v>
      </c>
      <c r="D978" s="90">
        <v>2006</v>
      </c>
      <c r="E978" s="20">
        <v>3</v>
      </c>
      <c r="F978" s="544" t="s">
        <v>3468</v>
      </c>
      <c r="G978" s="22" t="s">
        <v>2504</v>
      </c>
      <c r="H978" s="89"/>
      <c r="I978" s="570"/>
      <c r="J978" s="85">
        <v>4</v>
      </c>
      <c r="K978" s="85"/>
      <c r="L978" s="85"/>
      <c r="M978" s="23" t="s">
        <v>2583</v>
      </c>
      <c r="N978" s="22">
        <v>0</v>
      </c>
      <c r="O978" s="22">
        <v>10</v>
      </c>
      <c r="P978" s="22"/>
      <c r="Q978" s="22"/>
      <c r="R978" s="33"/>
      <c r="S978" s="39" t="s">
        <v>2584</v>
      </c>
      <c r="T978" s="22">
        <v>7</v>
      </c>
      <c r="U978" s="22">
        <v>10</v>
      </c>
      <c r="V978" s="22"/>
      <c r="W978" s="22"/>
      <c r="X978" s="33"/>
      <c r="Y978" s="39"/>
      <c r="Z978" s="22"/>
      <c r="AA978" s="6"/>
      <c r="AB978" s="6"/>
      <c r="AC978" s="6"/>
      <c r="AD978" s="6"/>
      <c r="AE978" s="6"/>
      <c r="AF978" s="6"/>
      <c r="AG978" s="6"/>
      <c r="AH978" s="6"/>
      <c r="AI978" s="6"/>
    </row>
    <row r="979" spans="1:35" x14ac:dyDescent="0.3">
      <c r="A979" s="416">
        <v>974</v>
      </c>
      <c r="B979" s="48">
        <v>4556</v>
      </c>
      <c r="C979" s="90" t="s">
        <v>2581</v>
      </c>
      <c r="D979" s="90">
        <v>2006</v>
      </c>
      <c r="E979" s="20">
        <v>3</v>
      </c>
      <c r="F979" s="22" t="s">
        <v>107</v>
      </c>
      <c r="G979" s="22"/>
      <c r="H979" s="89"/>
      <c r="I979" s="39" t="s">
        <v>3469</v>
      </c>
      <c r="J979" s="85">
        <v>1</v>
      </c>
      <c r="K979" s="85"/>
      <c r="L979" s="85"/>
      <c r="M979" s="23" t="s">
        <v>2583</v>
      </c>
      <c r="N979" s="22"/>
      <c r="O979" s="22"/>
      <c r="P979" s="577" t="s">
        <v>2872</v>
      </c>
      <c r="Q979" s="577" t="s">
        <v>2872</v>
      </c>
      <c r="R979" s="139">
        <v>10</v>
      </c>
      <c r="S979" s="39" t="s">
        <v>2584</v>
      </c>
      <c r="T979" s="103"/>
      <c r="U979" s="103"/>
      <c r="V979" s="577" t="s">
        <v>2872</v>
      </c>
      <c r="W979" s="577" t="s">
        <v>2872</v>
      </c>
      <c r="X979" s="139">
        <v>10</v>
      </c>
      <c r="Y979" s="166" t="s">
        <v>2872</v>
      </c>
      <c r="Z979" s="22" t="s">
        <v>3470</v>
      </c>
    </row>
    <row r="980" spans="1:35" x14ac:dyDescent="0.3">
      <c r="A980" s="416">
        <v>975</v>
      </c>
      <c r="B980" s="48">
        <v>4556</v>
      </c>
      <c r="C980" s="90" t="s">
        <v>2581</v>
      </c>
      <c r="D980" s="90">
        <v>2006</v>
      </c>
      <c r="E980" s="20">
        <v>3</v>
      </c>
      <c r="F980" s="544" t="s">
        <v>3471</v>
      </c>
      <c r="G980" s="22" t="s">
        <v>2504</v>
      </c>
      <c r="H980" s="89"/>
      <c r="I980" s="570"/>
      <c r="J980" s="85">
        <v>4</v>
      </c>
      <c r="K980" s="85"/>
      <c r="L980" s="85"/>
      <c r="M980" s="23" t="s">
        <v>2583</v>
      </c>
      <c r="N980" s="22">
        <v>0</v>
      </c>
      <c r="O980" s="22">
        <v>10</v>
      </c>
      <c r="P980" s="103"/>
      <c r="Q980" s="103"/>
      <c r="R980" s="33"/>
      <c r="S980" s="39" t="s">
        <v>2584</v>
      </c>
      <c r="T980" s="103">
        <v>2</v>
      </c>
      <c r="U980" s="103">
        <v>10</v>
      </c>
      <c r="V980" s="103"/>
      <c r="W980" s="103"/>
      <c r="X980" s="33"/>
      <c r="Y980" s="39"/>
      <c r="Z980" s="22"/>
      <c r="AA980" s="6"/>
      <c r="AB980" s="6"/>
      <c r="AC980" s="6"/>
      <c r="AD980" s="6"/>
      <c r="AE980" s="6"/>
      <c r="AF980" s="6"/>
      <c r="AG980" s="6"/>
      <c r="AH980" s="6"/>
      <c r="AI980" s="6"/>
    </row>
    <row r="981" spans="1:35" x14ac:dyDescent="0.3">
      <c r="A981" s="416">
        <v>976</v>
      </c>
      <c r="B981" s="48">
        <v>4556</v>
      </c>
      <c r="C981" s="90" t="s">
        <v>2581</v>
      </c>
      <c r="D981" s="90">
        <v>2006</v>
      </c>
      <c r="E981" s="20">
        <v>3</v>
      </c>
      <c r="F981" s="544" t="s">
        <v>3472</v>
      </c>
      <c r="G981" s="22" t="s">
        <v>2504</v>
      </c>
      <c r="H981" s="89"/>
      <c r="I981" s="570"/>
      <c r="J981" s="85">
        <v>4</v>
      </c>
      <c r="K981" s="85"/>
      <c r="L981" s="85"/>
      <c r="M981" s="23" t="s">
        <v>2583</v>
      </c>
      <c r="N981" s="22">
        <v>5</v>
      </c>
      <c r="O981" s="22">
        <v>10</v>
      </c>
      <c r="P981" s="103"/>
      <c r="Q981" s="103"/>
      <c r="R981" s="33"/>
      <c r="S981" s="39" t="s">
        <v>2584</v>
      </c>
      <c r="T981" s="103">
        <v>1</v>
      </c>
      <c r="U981" s="103">
        <v>10</v>
      </c>
      <c r="V981" s="103"/>
      <c r="W981" s="103"/>
      <c r="X981" s="33"/>
      <c r="Y981" s="39"/>
      <c r="Z981" s="22"/>
      <c r="AA981" s="6"/>
      <c r="AB981" s="6"/>
      <c r="AC981" s="6"/>
      <c r="AD981" s="6"/>
      <c r="AE981" s="6"/>
      <c r="AF981" s="6"/>
      <c r="AG981" s="6"/>
      <c r="AH981" s="6"/>
      <c r="AI981" s="6"/>
    </row>
    <row r="982" spans="1:35" x14ac:dyDescent="0.3">
      <c r="A982" s="416">
        <v>977</v>
      </c>
      <c r="B982" s="48">
        <v>4556</v>
      </c>
      <c r="C982" s="90" t="s">
        <v>2581</v>
      </c>
      <c r="D982" s="90">
        <v>2006</v>
      </c>
      <c r="E982" s="20">
        <v>3</v>
      </c>
      <c r="F982" s="544" t="s">
        <v>3473</v>
      </c>
      <c r="G982" s="21" t="s">
        <v>2504</v>
      </c>
      <c r="H982" s="22"/>
      <c r="I982" s="571"/>
      <c r="J982" s="85">
        <v>4</v>
      </c>
      <c r="K982" s="85"/>
      <c r="L982" s="85"/>
      <c r="M982" s="23" t="s">
        <v>2583</v>
      </c>
      <c r="N982" s="22">
        <v>5</v>
      </c>
      <c r="O982" s="22">
        <v>10</v>
      </c>
      <c r="P982" s="103"/>
      <c r="Q982" s="103"/>
      <c r="R982" s="33"/>
      <c r="S982" s="39" t="s">
        <v>2584</v>
      </c>
      <c r="T982" s="103">
        <v>0</v>
      </c>
      <c r="U982" s="103">
        <v>10</v>
      </c>
      <c r="V982" s="103"/>
      <c r="W982" s="103"/>
      <c r="X982" s="33"/>
      <c r="Y982" s="39"/>
      <c r="Z982" s="22"/>
      <c r="AA982" s="6"/>
      <c r="AB982" s="6"/>
      <c r="AC982" s="6"/>
      <c r="AD982" s="6"/>
      <c r="AE982" s="6"/>
      <c r="AF982" s="6"/>
      <c r="AG982" s="6"/>
      <c r="AH982" s="6"/>
      <c r="AI982" s="6"/>
    </row>
    <row r="983" spans="1:35" x14ac:dyDescent="0.3">
      <c r="A983" s="416">
        <v>978</v>
      </c>
      <c r="B983" s="48">
        <v>4556</v>
      </c>
      <c r="C983" s="90" t="s">
        <v>2581</v>
      </c>
      <c r="D983" s="90">
        <v>2006</v>
      </c>
      <c r="E983" s="20">
        <v>3</v>
      </c>
      <c r="F983" s="22" t="s">
        <v>3474</v>
      </c>
      <c r="G983" s="21"/>
      <c r="H983" s="89"/>
      <c r="I983" s="571"/>
      <c r="J983" s="85">
        <v>3</v>
      </c>
      <c r="K983" s="85"/>
      <c r="L983" s="85"/>
      <c r="M983" s="23" t="s">
        <v>2583</v>
      </c>
      <c r="N983" s="22"/>
      <c r="O983" s="22"/>
      <c r="P983" s="577" t="s">
        <v>2872</v>
      </c>
      <c r="Q983" s="577" t="s">
        <v>2872</v>
      </c>
      <c r="R983" s="139">
        <v>10</v>
      </c>
      <c r="S983" s="39" t="s">
        <v>2584</v>
      </c>
      <c r="T983" s="103"/>
      <c r="U983" s="103"/>
      <c r="V983" s="577" t="s">
        <v>2872</v>
      </c>
      <c r="W983" s="577" t="s">
        <v>2872</v>
      </c>
      <c r="X983" s="139">
        <v>10</v>
      </c>
      <c r="Y983" s="166" t="s">
        <v>2872</v>
      </c>
      <c r="Z983" s="22" t="s">
        <v>1192</v>
      </c>
    </row>
    <row r="984" spans="1:35" x14ac:dyDescent="0.3">
      <c r="A984" s="416">
        <v>979</v>
      </c>
      <c r="B984" s="48">
        <v>4556</v>
      </c>
      <c r="C984" s="90" t="s">
        <v>2581</v>
      </c>
      <c r="D984" s="90">
        <v>2006</v>
      </c>
      <c r="E984" s="20">
        <v>3</v>
      </c>
      <c r="F984" s="22" t="s">
        <v>3475</v>
      </c>
      <c r="G984" s="21" t="s">
        <v>3476</v>
      </c>
      <c r="H984" s="89"/>
      <c r="I984" s="571"/>
      <c r="J984" s="85">
        <v>2</v>
      </c>
      <c r="K984" s="85">
        <v>3</v>
      </c>
      <c r="L984" s="85"/>
      <c r="M984" s="23" t="s">
        <v>2583</v>
      </c>
      <c r="N984" s="22"/>
      <c r="O984" s="22"/>
      <c r="P984" s="103">
        <v>380</v>
      </c>
      <c r="Q984" s="103">
        <v>30</v>
      </c>
      <c r="R984" s="33">
        <v>10</v>
      </c>
      <c r="S984" s="39" t="s">
        <v>2584</v>
      </c>
      <c r="T984" s="103"/>
      <c r="U984" s="103"/>
      <c r="V984" s="103">
        <v>455</v>
      </c>
      <c r="W984" s="103">
        <v>22</v>
      </c>
      <c r="X984" s="33">
        <v>10</v>
      </c>
      <c r="Y984" s="166" t="s">
        <v>2872</v>
      </c>
      <c r="Z984" s="22" t="s">
        <v>2508</v>
      </c>
      <c r="AA984" s="6"/>
      <c r="AB984" s="6"/>
      <c r="AC984" s="6"/>
      <c r="AD984" s="6"/>
      <c r="AE984" s="6"/>
      <c r="AF984" s="6"/>
      <c r="AG984" s="6"/>
      <c r="AH984" s="6"/>
      <c r="AI984" s="6"/>
    </row>
    <row r="985" spans="1:35" x14ac:dyDescent="0.3">
      <c r="A985" s="416">
        <v>980</v>
      </c>
      <c r="B985" s="48">
        <v>4556</v>
      </c>
      <c r="C985" s="90" t="s">
        <v>2581</v>
      </c>
      <c r="D985" s="90">
        <v>2006</v>
      </c>
      <c r="E985" s="20">
        <v>3</v>
      </c>
      <c r="F985" s="22" t="s">
        <v>3477</v>
      </c>
      <c r="G985" s="21" t="s">
        <v>2504</v>
      </c>
      <c r="H985" s="89"/>
      <c r="I985" s="571"/>
      <c r="J985" s="85">
        <v>2</v>
      </c>
      <c r="K985" s="85">
        <v>2</v>
      </c>
      <c r="L985" s="85"/>
      <c r="M985" s="23" t="s">
        <v>2583</v>
      </c>
      <c r="N985" s="22">
        <v>5</v>
      </c>
      <c r="O985" s="22">
        <v>10</v>
      </c>
      <c r="P985" s="103"/>
      <c r="Q985" s="103"/>
      <c r="R985" s="139"/>
      <c r="S985" s="39" t="s">
        <v>2584</v>
      </c>
      <c r="T985" s="103">
        <v>1</v>
      </c>
      <c r="U985" s="103">
        <v>10</v>
      </c>
      <c r="V985" s="103"/>
      <c r="W985" s="103"/>
      <c r="X985" s="139"/>
      <c r="Y985" s="39" t="s">
        <v>708</v>
      </c>
      <c r="Z985" s="22" t="s">
        <v>712</v>
      </c>
    </row>
    <row r="986" spans="1:35" x14ac:dyDescent="0.3">
      <c r="A986" s="416">
        <v>981</v>
      </c>
      <c r="B986" s="48">
        <v>2521</v>
      </c>
      <c r="C986" s="90" t="s">
        <v>1938</v>
      </c>
      <c r="D986" s="91">
        <v>2018</v>
      </c>
      <c r="E986" s="20">
        <v>6</v>
      </c>
      <c r="F986" s="278" t="s">
        <v>3478</v>
      </c>
      <c r="G986" s="22"/>
      <c r="H986" s="89" t="s">
        <v>3479</v>
      </c>
      <c r="I986" s="85" t="s">
        <v>868</v>
      </c>
      <c r="J986" s="85">
        <v>2</v>
      </c>
      <c r="K986" s="85">
        <v>1</v>
      </c>
      <c r="L986" s="85"/>
      <c r="M986" s="23" t="s">
        <v>2794</v>
      </c>
      <c r="N986" s="22"/>
      <c r="O986" s="22"/>
      <c r="P986" s="22">
        <v>25.6</v>
      </c>
      <c r="Q986" s="22" t="s">
        <v>3480</v>
      </c>
      <c r="R986" s="33">
        <v>45</v>
      </c>
      <c r="S986" s="39" t="s">
        <v>2796</v>
      </c>
      <c r="T986" s="22"/>
      <c r="U986" s="22"/>
      <c r="V986" s="22" t="s">
        <v>3481</v>
      </c>
      <c r="W986" s="22" t="s">
        <v>3482</v>
      </c>
      <c r="X986" s="33">
        <v>44</v>
      </c>
      <c r="Y986" s="39">
        <v>0.02</v>
      </c>
      <c r="Z986" s="22"/>
      <c r="AA986" s="19"/>
      <c r="AB986" s="19"/>
      <c r="AC986" s="19"/>
      <c r="AD986" s="19"/>
      <c r="AE986" s="19"/>
      <c r="AF986" s="19"/>
      <c r="AG986" s="19"/>
      <c r="AH986" s="19"/>
      <c r="AI986" s="19"/>
    </row>
    <row r="987" spans="1:35" x14ac:dyDescent="0.3">
      <c r="A987" s="416">
        <v>982</v>
      </c>
      <c r="B987" s="48">
        <v>2521</v>
      </c>
      <c r="C987" s="90" t="s">
        <v>1938</v>
      </c>
      <c r="D987" s="91">
        <v>2018</v>
      </c>
      <c r="E987" s="20">
        <v>6</v>
      </c>
      <c r="F987" s="278" t="s">
        <v>3478</v>
      </c>
      <c r="G987" s="22"/>
      <c r="H987" s="89" t="s">
        <v>2468</v>
      </c>
      <c r="I987" s="26"/>
      <c r="J987" s="85">
        <v>2</v>
      </c>
      <c r="K987" s="85">
        <v>1</v>
      </c>
      <c r="L987" s="85"/>
      <c r="M987" s="23" t="s">
        <v>2794</v>
      </c>
      <c r="N987" s="22"/>
      <c r="O987" s="22"/>
      <c r="P987" s="92">
        <v>38.4</v>
      </c>
      <c r="Q987" s="22" t="s">
        <v>3483</v>
      </c>
      <c r="R987" s="33">
        <v>45</v>
      </c>
      <c r="S987" s="39" t="s">
        <v>2796</v>
      </c>
      <c r="T987" s="22"/>
      <c r="U987" s="22"/>
      <c r="V987" s="22" t="s">
        <v>3484</v>
      </c>
      <c r="W987" s="22" t="s">
        <v>3485</v>
      </c>
      <c r="X987" s="33">
        <v>44</v>
      </c>
      <c r="Y987" s="39">
        <v>0.42</v>
      </c>
      <c r="Z987" s="22"/>
      <c r="AA987" s="19"/>
      <c r="AB987" s="19"/>
      <c r="AC987" s="19"/>
      <c r="AD987" s="19"/>
      <c r="AE987" s="19"/>
      <c r="AF987" s="19"/>
      <c r="AG987" s="19"/>
      <c r="AH987" s="19"/>
      <c r="AI987" s="19"/>
    </row>
    <row r="988" spans="1:35" x14ac:dyDescent="0.3">
      <c r="A988" s="416">
        <v>983</v>
      </c>
      <c r="B988" s="48">
        <v>2521</v>
      </c>
      <c r="C988" s="90" t="s">
        <v>1938</v>
      </c>
      <c r="D988" s="91">
        <v>2018</v>
      </c>
      <c r="E988" s="20">
        <v>6</v>
      </c>
      <c r="F988" s="278" t="s">
        <v>3478</v>
      </c>
      <c r="G988" s="22"/>
      <c r="H988" s="89" t="s">
        <v>1746</v>
      </c>
      <c r="I988" s="26"/>
      <c r="J988" s="85">
        <v>2</v>
      </c>
      <c r="K988" s="85">
        <v>1</v>
      </c>
      <c r="L988" s="85"/>
      <c r="M988" s="23" t="s">
        <v>2794</v>
      </c>
      <c r="N988" s="22"/>
      <c r="O988" s="22"/>
      <c r="P988" s="22">
        <v>21.2</v>
      </c>
      <c r="Q988" s="22" t="s">
        <v>3486</v>
      </c>
      <c r="R988" s="33">
        <v>43</v>
      </c>
      <c r="S988" s="39" t="s">
        <v>2796</v>
      </c>
      <c r="T988" s="22"/>
      <c r="U988" s="22"/>
      <c r="V988" s="22" t="s">
        <v>3487</v>
      </c>
      <c r="W988" s="22" t="s">
        <v>3488</v>
      </c>
      <c r="X988" s="33">
        <v>43</v>
      </c>
      <c r="Y988" s="39">
        <v>0.98</v>
      </c>
      <c r="Z988" s="22"/>
      <c r="AA988" s="19"/>
      <c r="AB988" s="19"/>
      <c r="AC988" s="19"/>
      <c r="AD988" s="19"/>
      <c r="AE988" s="19"/>
      <c r="AF988" s="19"/>
      <c r="AG988" s="19"/>
      <c r="AH988" s="19"/>
      <c r="AI988" s="19"/>
    </row>
    <row r="989" spans="1:35" x14ac:dyDescent="0.3">
      <c r="A989" s="416">
        <v>984</v>
      </c>
      <c r="B989" s="48">
        <v>2521</v>
      </c>
      <c r="C989" s="90" t="s">
        <v>1938</v>
      </c>
      <c r="D989" s="91">
        <v>2018</v>
      </c>
      <c r="E989" s="20">
        <v>6</v>
      </c>
      <c r="F989" s="278" t="s">
        <v>3478</v>
      </c>
      <c r="G989" s="22"/>
      <c r="H989" s="89" t="s">
        <v>2365</v>
      </c>
      <c r="I989" s="26"/>
      <c r="J989" s="85">
        <v>2</v>
      </c>
      <c r="K989" s="85">
        <v>1</v>
      </c>
      <c r="L989" s="85"/>
      <c r="M989" s="23" t="s">
        <v>2794</v>
      </c>
      <c r="N989" s="22"/>
      <c r="O989" s="22"/>
      <c r="P989" s="22">
        <v>15.7</v>
      </c>
      <c r="Q989" s="22" t="s">
        <v>3489</v>
      </c>
      <c r="R989" s="33">
        <v>34</v>
      </c>
      <c r="S989" s="39" t="s">
        <v>2796</v>
      </c>
      <c r="T989" s="22"/>
      <c r="U989" s="22"/>
      <c r="V989" s="22" t="s">
        <v>3490</v>
      </c>
      <c r="W989" s="22" t="s">
        <v>3491</v>
      </c>
      <c r="X989" s="33">
        <v>37</v>
      </c>
      <c r="Y989" s="39">
        <v>0.83</v>
      </c>
      <c r="Z989" s="22"/>
      <c r="AA989" s="19"/>
      <c r="AB989" s="19"/>
      <c r="AC989" s="19"/>
      <c r="AD989" s="19"/>
      <c r="AE989" s="19"/>
      <c r="AF989" s="19"/>
      <c r="AG989" s="19"/>
      <c r="AH989" s="19"/>
      <c r="AI989" s="19"/>
    </row>
    <row r="990" spans="1:35" x14ac:dyDescent="0.3">
      <c r="A990" s="416">
        <v>985</v>
      </c>
      <c r="B990" s="48">
        <v>2521</v>
      </c>
      <c r="C990" s="90" t="s">
        <v>1938</v>
      </c>
      <c r="D990" s="91">
        <v>2018</v>
      </c>
      <c r="E990" s="20">
        <v>6</v>
      </c>
      <c r="F990" s="278" t="s">
        <v>3478</v>
      </c>
      <c r="G990" s="22"/>
      <c r="H990" s="89" t="s">
        <v>3492</v>
      </c>
      <c r="I990" s="26"/>
      <c r="J990" s="85">
        <v>2</v>
      </c>
      <c r="K990" s="85">
        <v>1</v>
      </c>
      <c r="L990" s="85"/>
      <c r="M990" s="23" t="s">
        <v>2794</v>
      </c>
      <c r="N990" s="22"/>
      <c r="O990" s="22"/>
      <c r="P990" s="22">
        <v>10</v>
      </c>
      <c r="Q990" s="22" t="s">
        <v>3493</v>
      </c>
      <c r="R990" s="33">
        <v>29</v>
      </c>
      <c r="S990" s="39" t="s">
        <v>2796</v>
      </c>
      <c r="T990" s="22"/>
      <c r="U990" s="22"/>
      <c r="V990" s="22" t="s">
        <v>3494</v>
      </c>
      <c r="W990" s="22" t="s">
        <v>3495</v>
      </c>
      <c r="X990" s="33">
        <v>29</v>
      </c>
      <c r="Y990" s="39">
        <v>0.36</v>
      </c>
      <c r="Z990" s="22"/>
      <c r="AA990" s="19" t="s">
        <v>3496</v>
      </c>
      <c r="AB990" s="19"/>
      <c r="AC990" s="19"/>
      <c r="AD990" s="19"/>
      <c r="AE990" s="19"/>
      <c r="AF990" s="19"/>
      <c r="AG990" s="19"/>
      <c r="AH990" s="19"/>
      <c r="AI990" s="19"/>
    </row>
    <row r="991" spans="1:35" x14ac:dyDescent="0.3">
      <c r="A991" s="416">
        <v>986</v>
      </c>
      <c r="B991" s="48">
        <v>2521</v>
      </c>
      <c r="C991" s="90" t="s">
        <v>1938</v>
      </c>
      <c r="D991" s="91">
        <v>2018</v>
      </c>
      <c r="E991" s="20">
        <v>6</v>
      </c>
      <c r="F991" s="225" t="s">
        <v>107</v>
      </c>
      <c r="G991" s="22" t="s">
        <v>107</v>
      </c>
      <c r="H991" s="89" t="s">
        <v>106</v>
      </c>
      <c r="I991" s="26" t="s">
        <v>3497</v>
      </c>
      <c r="J991" s="85">
        <v>1</v>
      </c>
      <c r="K991" s="85"/>
      <c r="L991" s="85"/>
      <c r="M991" s="23" t="s">
        <v>3498</v>
      </c>
      <c r="N991" s="22"/>
      <c r="O991" s="22"/>
      <c r="P991" s="22">
        <v>3.5</v>
      </c>
      <c r="Q991" s="22">
        <v>2.8</v>
      </c>
      <c r="R991" s="33">
        <v>44</v>
      </c>
      <c r="S991" s="39" t="s">
        <v>3499</v>
      </c>
      <c r="T991" s="22"/>
      <c r="U991" s="22"/>
      <c r="V991" s="22">
        <v>2.2999999999999998</v>
      </c>
      <c r="W991" s="22">
        <v>2.5</v>
      </c>
      <c r="X991" s="33">
        <v>41</v>
      </c>
      <c r="Y991" s="105">
        <v>0.04</v>
      </c>
      <c r="Z991" s="22"/>
      <c r="AA991" s="19"/>
      <c r="AB991" s="19"/>
      <c r="AC991" s="19"/>
      <c r="AD991" s="19"/>
      <c r="AE991" s="19"/>
      <c r="AF991" s="19"/>
      <c r="AG991" s="19"/>
      <c r="AH991" s="19"/>
      <c r="AI991" s="19"/>
    </row>
    <row r="992" spans="1:35" x14ac:dyDescent="0.3">
      <c r="A992" s="416">
        <v>987</v>
      </c>
      <c r="B992" s="48">
        <v>2521</v>
      </c>
      <c r="C992" s="90" t="s">
        <v>1938</v>
      </c>
      <c r="D992" s="91">
        <v>2018</v>
      </c>
      <c r="E992" s="20">
        <v>6</v>
      </c>
      <c r="F992" s="225" t="s">
        <v>107</v>
      </c>
      <c r="G992" s="22" t="s">
        <v>107</v>
      </c>
      <c r="H992" s="89" t="s">
        <v>3500</v>
      </c>
      <c r="I992" s="26" t="s">
        <v>3497</v>
      </c>
      <c r="J992" s="85">
        <v>1</v>
      </c>
      <c r="K992" s="85"/>
      <c r="L992" s="85"/>
      <c r="M992" s="23" t="s">
        <v>2794</v>
      </c>
      <c r="N992" s="22"/>
      <c r="O992" s="22"/>
      <c r="P992" s="22">
        <v>3.9</v>
      </c>
      <c r="Q992" s="92">
        <v>2</v>
      </c>
      <c r="R992" s="33">
        <v>45</v>
      </c>
      <c r="S992" s="39" t="s">
        <v>2796</v>
      </c>
      <c r="T992" s="22"/>
      <c r="U992" s="22"/>
      <c r="V992" s="22">
        <v>2.6</v>
      </c>
      <c r="W992" s="22">
        <v>1.7</v>
      </c>
      <c r="X992" s="33">
        <v>44</v>
      </c>
      <c r="Y992" s="105" t="s">
        <v>719</v>
      </c>
      <c r="Z992" s="22"/>
      <c r="AA992" s="19"/>
      <c r="AB992" s="19"/>
      <c r="AC992" s="19"/>
      <c r="AD992" s="19"/>
      <c r="AE992" s="19"/>
      <c r="AF992" s="19"/>
      <c r="AG992" s="19"/>
      <c r="AH992" s="19"/>
      <c r="AI992" s="19"/>
    </row>
    <row r="993" spans="1:35" x14ac:dyDescent="0.3">
      <c r="A993" s="416">
        <v>988</v>
      </c>
      <c r="B993" s="48">
        <v>2521</v>
      </c>
      <c r="C993" s="90" t="s">
        <v>3501</v>
      </c>
      <c r="D993" s="91">
        <v>2018</v>
      </c>
      <c r="E993" s="20">
        <v>6</v>
      </c>
      <c r="F993" s="225" t="s">
        <v>107</v>
      </c>
      <c r="G993" s="22" t="s">
        <v>107</v>
      </c>
      <c r="H993" s="578" t="s">
        <v>2468</v>
      </c>
      <c r="I993" s="26" t="s">
        <v>3497</v>
      </c>
      <c r="J993" s="85">
        <v>1</v>
      </c>
      <c r="K993" s="85"/>
      <c r="L993" s="85"/>
      <c r="M993" s="23" t="s">
        <v>2794</v>
      </c>
      <c r="N993" s="22"/>
      <c r="O993" s="22"/>
      <c r="P993" s="22">
        <v>3.2</v>
      </c>
      <c r="Q993" s="22">
        <v>1.8</v>
      </c>
      <c r="R993" s="33">
        <v>46</v>
      </c>
      <c r="S993" s="39" t="s">
        <v>2796</v>
      </c>
      <c r="T993" s="22"/>
      <c r="U993" s="22"/>
      <c r="V993" s="22">
        <v>2.6</v>
      </c>
      <c r="W993" s="22">
        <v>1.9</v>
      </c>
      <c r="X993" s="33">
        <v>44</v>
      </c>
      <c r="Y993" s="105">
        <v>0.11</v>
      </c>
      <c r="Z993" s="22"/>
      <c r="AA993" s="19"/>
      <c r="AB993" s="19"/>
      <c r="AC993" s="19"/>
      <c r="AD993" s="19"/>
      <c r="AE993" s="19"/>
      <c r="AF993" s="19"/>
      <c r="AG993" s="19"/>
      <c r="AH993" s="19"/>
      <c r="AI993" s="19"/>
    </row>
    <row r="994" spans="1:35" x14ac:dyDescent="0.3">
      <c r="A994" s="416">
        <v>989</v>
      </c>
      <c r="B994" s="417">
        <v>2521</v>
      </c>
      <c r="C994" s="83" t="s">
        <v>1938</v>
      </c>
      <c r="D994" s="84">
        <v>2018</v>
      </c>
      <c r="E994" s="41">
        <v>6</v>
      </c>
      <c r="F994" s="4" t="s">
        <v>107</v>
      </c>
      <c r="G994" s="21" t="s">
        <v>107</v>
      </c>
      <c r="H994" s="579" t="s">
        <v>1746</v>
      </c>
      <c r="I994" s="26" t="s">
        <v>3497</v>
      </c>
      <c r="J994" s="85">
        <v>1</v>
      </c>
      <c r="K994" s="85"/>
      <c r="L994" s="85"/>
      <c r="M994" s="34" t="s">
        <v>2794</v>
      </c>
      <c r="N994" s="21"/>
      <c r="O994" s="21"/>
      <c r="P994" s="21">
        <v>2.6</v>
      </c>
      <c r="Q994" s="21">
        <v>1.7</v>
      </c>
      <c r="R994" s="24">
        <v>45</v>
      </c>
      <c r="S994" s="26" t="s">
        <v>2796</v>
      </c>
      <c r="T994" s="21"/>
      <c r="U994" s="21"/>
      <c r="V994" s="21">
        <v>2.1</v>
      </c>
      <c r="W994" s="21">
        <v>1.7</v>
      </c>
      <c r="X994" s="24">
        <v>43</v>
      </c>
      <c r="Y994" s="155">
        <v>0.39</v>
      </c>
      <c r="Z994" s="21"/>
      <c r="AA994" s="19"/>
      <c r="AB994" s="19"/>
      <c r="AC994" s="19"/>
      <c r="AD994" s="19"/>
      <c r="AE994" s="19"/>
      <c r="AF994" s="19"/>
      <c r="AG994" s="19"/>
      <c r="AH994" s="19"/>
      <c r="AI994" s="19"/>
    </row>
    <row r="995" spans="1:35" ht="17.25" thickBot="1" x14ac:dyDescent="0.35">
      <c r="A995" s="416">
        <v>990</v>
      </c>
      <c r="B995" s="64">
        <v>2521</v>
      </c>
      <c r="C995" s="93" t="s">
        <v>1938</v>
      </c>
      <c r="D995" s="94">
        <v>2018</v>
      </c>
      <c r="E995" s="62">
        <v>6</v>
      </c>
      <c r="F995" s="224" t="s">
        <v>107</v>
      </c>
      <c r="G995" s="65" t="s">
        <v>107</v>
      </c>
      <c r="H995" s="580" t="s">
        <v>2365</v>
      </c>
      <c r="I995" s="37" t="s">
        <v>3497</v>
      </c>
      <c r="J995" s="52">
        <v>1</v>
      </c>
      <c r="K995" s="79"/>
      <c r="L995" s="87"/>
      <c r="M995" s="66" t="s">
        <v>2794</v>
      </c>
      <c r="N995" s="65"/>
      <c r="O995" s="65"/>
      <c r="P995" s="65">
        <v>2.9</v>
      </c>
      <c r="Q995" s="65">
        <v>1.9</v>
      </c>
      <c r="R995" s="67">
        <v>37</v>
      </c>
      <c r="S995" s="49" t="s">
        <v>2796</v>
      </c>
      <c r="T995" s="65"/>
      <c r="U995" s="65"/>
      <c r="V995" s="65">
        <v>2.7</v>
      </c>
      <c r="W995" s="65">
        <v>1.9</v>
      </c>
      <c r="X995" s="67">
        <v>39</v>
      </c>
      <c r="Y995" s="160">
        <v>0.84</v>
      </c>
      <c r="Z995" s="65"/>
      <c r="AA995" s="19"/>
      <c r="AB995" s="19"/>
      <c r="AC995" s="19"/>
      <c r="AD995" s="19"/>
      <c r="AE995" s="19"/>
      <c r="AF995" s="19"/>
      <c r="AG995" s="19"/>
      <c r="AH995" s="19"/>
      <c r="AI995" s="19"/>
    </row>
    <row r="996" spans="1:35" x14ac:dyDescent="0.3">
      <c r="A996" s="416">
        <v>991</v>
      </c>
      <c r="B996" s="48">
        <v>2521</v>
      </c>
      <c r="C996" s="90" t="s">
        <v>1938</v>
      </c>
      <c r="D996" s="91">
        <v>2018</v>
      </c>
      <c r="E996" s="20">
        <v>6</v>
      </c>
      <c r="F996" s="225" t="s">
        <v>107</v>
      </c>
      <c r="G996" s="22" t="s">
        <v>107</v>
      </c>
      <c r="H996" s="103" t="s">
        <v>3492</v>
      </c>
      <c r="I996" s="22" t="s">
        <v>3497</v>
      </c>
      <c r="J996" s="20">
        <v>1</v>
      </c>
      <c r="K996" s="128"/>
      <c r="L996" s="85"/>
      <c r="M996" s="23" t="s">
        <v>2794</v>
      </c>
      <c r="N996" s="22"/>
      <c r="O996" s="22"/>
      <c r="P996" s="22">
        <v>3.1</v>
      </c>
      <c r="Q996" s="22">
        <v>2.1</v>
      </c>
      <c r="R996" s="33">
        <v>26</v>
      </c>
      <c r="S996" s="39" t="s">
        <v>2796</v>
      </c>
      <c r="T996" s="22"/>
      <c r="U996" s="22"/>
      <c r="V996" s="22">
        <v>2.7</v>
      </c>
      <c r="W996" s="22">
        <v>1.8</v>
      </c>
      <c r="X996" s="33">
        <v>26</v>
      </c>
      <c r="Y996" s="105">
        <v>0.75</v>
      </c>
      <c r="Z996" s="22"/>
      <c r="AA996" s="19"/>
      <c r="AB996" s="19"/>
      <c r="AC996" s="19"/>
      <c r="AD996" s="19"/>
      <c r="AE996" s="19"/>
      <c r="AF996" s="19"/>
      <c r="AG996" s="19"/>
      <c r="AH996" s="19"/>
      <c r="AI996" s="19"/>
    </row>
    <row r="997" spans="1:35" x14ac:dyDescent="0.3">
      <c r="A997" s="416">
        <v>992</v>
      </c>
      <c r="B997" s="48">
        <v>2521</v>
      </c>
      <c r="C997" s="90" t="s">
        <v>1938</v>
      </c>
      <c r="D997" s="91">
        <v>2018</v>
      </c>
      <c r="E997" s="20">
        <v>6</v>
      </c>
      <c r="F997" s="22" t="s">
        <v>2922</v>
      </c>
      <c r="G997" s="22"/>
      <c r="H997" s="21"/>
      <c r="I997" s="47"/>
      <c r="J997" s="41">
        <v>5</v>
      </c>
      <c r="K997" s="128"/>
      <c r="L997" s="85"/>
      <c r="M997" s="23" t="s">
        <v>2794</v>
      </c>
      <c r="N997" s="22"/>
      <c r="O997" s="22"/>
      <c r="P997" s="22">
        <v>4.5</v>
      </c>
      <c r="Q997" s="92">
        <v>3</v>
      </c>
      <c r="R997" s="33">
        <v>46</v>
      </c>
      <c r="S997" s="39" t="s">
        <v>2796</v>
      </c>
      <c r="T997" s="22"/>
      <c r="U997" s="22"/>
      <c r="V997" s="92">
        <v>5</v>
      </c>
      <c r="W997" s="92">
        <v>4</v>
      </c>
      <c r="X997" s="33">
        <v>44</v>
      </c>
      <c r="Y997" s="39">
        <v>0.47</v>
      </c>
      <c r="Z997" s="22"/>
      <c r="AA997" s="19"/>
      <c r="AB997" s="19"/>
      <c r="AC997" s="19"/>
      <c r="AD997" s="19"/>
      <c r="AE997" s="19"/>
      <c r="AF997" s="19"/>
      <c r="AG997" s="19"/>
      <c r="AH997" s="19"/>
      <c r="AI997" s="19"/>
    </row>
    <row r="998" spans="1:35" x14ac:dyDescent="0.3">
      <c r="A998" s="416">
        <v>993</v>
      </c>
      <c r="B998" s="48">
        <v>2521</v>
      </c>
      <c r="C998" s="90" t="s">
        <v>1938</v>
      </c>
      <c r="D998" s="91">
        <v>2018</v>
      </c>
      <c r="E998" s="20">
        <v>6</v>
      </c>
      <c r="F998" s="225" t="s">
        <v>3502</v>
      </c>
      <c r="G998" s="22" t="s">
        <v>2405</v>
      </c>
      <c r="H998" s="21"/>
      <c r="I998" s="22"/>
      <c r="J998" s="41">
        <v>3</v>
      </c>
      <c r="K998" s="128"/>
      <c r="L998" s="85"/>
      <c r="M998" s="23" t="s">
        <v>2794</v>
      </c>
      <c r="N998" s="22"/>
      <c r="O998" s="22"/>
      <c r="P998" s="22" t="s">
        <v>3503</v>
      </c>
      <c r="Q998" s="22" t="s">
        <v>812</v>
      </c>
      <c r="R998" s="33">
        <v>44</v>
      </c>
      <c r="S998" s="39" t="s">
        <v>2796</v>
      </c>
      <c r="T998" s="22"/>
      <c r="U998" s="22"/>
      <c r="V998" s="22" t="s">
        <v>3504</v>
      </c>
      <c r="W998" s="22" t="s">
        <v>812</v>
      </c>
      <c r="X998" s="33">
        <v>46</v>
      </c>
      <c r="Y998" s="39">
        <v>0.53</v>
      </c>
      <c r="Z998" s="22"/>
      <c r="AA998" s="19"/>
      <c r="AB998" s="19"/>
      <c r="AC998" s="19"/>
      <c r="AD998" s="19"/>
      <c r="AE998" s="19"/>
      <c r="AF998" s="19"/>
      <c r="AG998" s="19"/>
      <c r="AH998" s="19"/>
      <c r="AI998" s="19"/>
    </row>
    <row r="999" spans="1:35" x14ac:dyDescent="0.3">
      <c r="A999" s="416">
        <v>994</v>
      </c>
      <c r="B999" s="77">
        <v>813</v>
      </c>
      <c r="C999" s="125" t="s">
        <v>2007</v>
      </c>
      <c r="D999" s="101">
        <v>2016</v>
      </c>
      <c r="E999" s="102">
        <v>5</v>
      </c>
      <c r="F999" s="22" t="s">
        <v>3505</v>
      </c>
      <c r="G999" s="22" t="s">
        <v>1606</v>
      </c>
      <c r="H999" s="21"/>
      <c r="I999" s="25"/>
      <c r="J999" s="126">
        <v>2</v>
      </c>
      <c r="K999" s="177">
        <v>2</v>
      </c>
      <c r="L999" s="104"/>
      <c r="M999" s="23" t="s">
        <v>1513</v>
      </c>
      <c r="N999" s="22">
        <v>11</v>
      </c>
      <c r="O999" s="22">
        <v>55</v>
      </c>
      <c r="P999" s="22"/>
      <c r="Q999" s="22"/>
      <c r="R999" s="33"/>
      <c r="S999" s="39" t="s">
        <v>2598</v>
      </c>
      <c r="T999" s="22">
        <v>11</v>
      </c>
      <c r="U999" s="22">
        <v>47</v>
      </c>
      <c r="V999" s="22"/>
      <c r="W999" s="22"/>
      <c r="X999" s="33"/>
      <c r="Y999" s="192" t="s">
        <v>3506</v>
      </c>
      <c r="Z999" s="22"/>
      <c r="AA999" s="6"/>
      <c r="AB999" s="6"/>
      <c r="AC999" s="6"/>
      <c r="AD999" s="6"/>
      <c r="AE999" s="6"/>
      <c r="AF999" s="6"/>
      <c r="AG999" s="6"/>
      <c r="AH999" s="6"/>
      <c r="AI999" s="6"/>
    </row>
    <row r="1000" spans="1:35" x14ac:dyDescent="0.3">
      <c r="A1000" s="416">
        <v>995</v>
      </c>
      <c r="B1000" s="77">
        <v>813</v>
      </c>
      <c r="C1000" s="125" t="s">
        <v>2007</v>
      </c>
      <c r="D1000" s="101">
        <v>2016</v>
      </c>
      <c r="E1000" s="102">
        <v>5</v>
      </c>
      <c r="F1000" s="22" t="s">
        <v>125</v>
      </c>
      <c r="G1000" s="22" t="s">
        <v>627</v>
      </c>
      <c r="H1000" s="21"/>
      <c r="I1000" s="25"/>
      <c r="J1000" s="41">
        <v>2</v>
      </c>
      <c r="K1000" s="128">
        <v>1</v>
      </c>
      <c r="L1000" s="85"/>
      <c r="M1000" s="123" t="s">
        <v>1513</v>
      </c>
      <c r="N1000" s="22"/>
      <c r="O1000" s="22"/>
      <c r="P1000" s="22">
        <v>71</v>
      </c>
      <c r="Q1000" s="22">
        <v>64</v>
      </c>
      <c r="R1000" s="33">
        <v>55</v>
      </c>
      <c r="S1000" s="39" t="s">
        <v>2598</v>
      </c>
      <c r="T1000" s="22"/>
      <c r="U1000" s="22"/>
      <c r="V1000" s="22">
        <v>464</v>
      </c>
      <c r="W1000" s="22">
        <v>140</v>
      </c>
      <c r="X1000" s="33">
        <v>47</v>
      </c>
      <c r="Y1000" s="39" t="s">
        <v>1231</v>
      </c>
      <c r="Z1000" s="22"/>
      <c r="AA1000" s="6"/>
      <c r="AB1000" s="6"/>
      <c r="AC1000" s="6"/>
      <c r="AD1000" s="6"/>
      <c r="AE1000" s="6"/>
      <c r="AF1000" s="6"/>
      <c r="AG1000" s="6"/>
      <c r="AH1000" s="6"/>
      <c r="AI1000" s="6"/>
    </row>
    <row r="1001" spans="1:35" x14ac:dyDescent="0.3">
      <c r="A1001" s="416">
        <v>996</v>
      </c>
      <c r="B1001" s="77">
        <v>813</v>
      </c>
      <c r="C1001" s="125" t="s">
        <v>2007</v>
      </c>
      <c r="D1001" s="101">
        <v>2016</v>
      </c>
      <c r="E1001" s="102">
        <v>5</v>
      </c>
      <c r="F1001" s="22" t="s">
        <v>3507</v>
      </c>
      <c r="G1001" s="22" t="s">
        <v>627</v>
      </c>
      <c r="H1001" s="21"/>
      <c r="I1001" s="25"/>
      <c r="J1001" s="41">
        <v>2</v>
      </c>
      <c r="K1001" s="128">
        <v>1</v>
      </c>
      <c r="L1001" s="85">
        <v>0</v>
      </c>
      <c r="M1001" s="123" t="s">
        <v>1513</v>
      </c>
      <c r="N1001" s="22"/>
      <c r="O1001" s="22"/>
      <c r="P1001" s="22">
        <v>40</v>
      </c>
      <c r="Q1001" s="22">
        <v>58</v>
      </c>
      <c r="R1001" s="33">
        <v>55</v>
      </c>
      <c r="S1001" s="39" t="s">
        <v>2598</v>
      </c>
      <c r="T1001" s="22"/>
      <c r="U1001" s="22"/>
      <c r="V1001" s="22" t="s">
        <v>2699</v>
      </c>
      <c r="W1001" s="22" t="s">
        <v>2699</v>
      </c>
      <c r="X1001" s="33">
        <v>47</v>
      </c>
      <c r="Y1001" s="166" t="s">
        <v>708</v>
      </c>
      <c r="Z1001" s="22"/>
      <c r="AA1001" s="6"/>
      <c r="AB1001" s="6"/>
      <c r="AC1001" s="6"/>
      <c r="AD1001" s="6"/>
      <c r="AE1001" s="6"/>
      <c r="AF1001" s="6"/>
      <c r="AG1001" s="6"/>
      <c r="AH1001" s="6"/>
      <c r="AI1001" s="6"/>
    </row>
    <row r="1002" spans="1:35" x14ac:dyDescent="0.3">
      <c r="A1002" s="416">
        <v>997</v>
      </c>
      <c r="B1002" s="77">
        <v>813</v>
      </c>
      <c r="C1002" s="125" t="s">
        <v>2007</v>
      </c>
      <c r="D1002" s="101">
        <v>2016</v>
      </c>
      <c r="E1002" s="102">
        <v>5</v>
      </c>
      <c r="F1002" s="290" t="s">
        <v>3508</v>
      </c>
      <c r="G1002" s="22" t="s">
        <v>627</v>
      </c>
      <c r="H1002" s="21" t="s">
        <v>106</v>
      </c>
      <c r="I1002" s="25"/>
      <c r="J1002" s="41">
        <v>2</v>
      </c>
      <c r="K1002" s="128">
        <v>1</v>
      </c>
      <c r="L1002" s="85"/>
      <c r="M1002" s="123" t="s">
        <v>1513</v>
      </c>
      <c r="N1002" s="22"/>
      <c r="O1002" s="22"/>
      <c r="P1002" s="22">
        <v>0.2</v>
      </c>
      <c r="Q1002" s="22">
        <v>0.7</v>
      </c>
      <c r="R1002" s="33">
        <v>55</v>
      </c>
      <c r="S1002" s="39" t="s">
        <v>2598</v>
      </c>
      <c r="T1002" s="22"/>
      <c r="U1002" s="22"/>
      <c r="V1002" s="22">
        <v>1</v>
      </c>
      <c r="W1002" s="22">
        <v>2</v>
      </c>
      <c r="X1002" s="33">
        <v>47</v>
      </c>
      <c r="Y1002" s="39">
        <v>6.1999999999999998E-3</v>
      </c>
      <c r="Z1002" s="22"/>
      <c r="AA1002" s="6"/>
      <c r="AB1002" s="6"/>
      <c r="AC1002" s="6"/>
      <c r="AD1002" s="6"/>
      <c r="AE1002" s="6"/>
      <c r="AF1002" s="6"/>
      <c r="AG1002" s="6"/>
      <c r="AH1002" s="6"/>
      <c r="AI1002" s="6"/>
    </row>
    <row r="1003" spans="1:35" x14ac:dyDescent="0.3">
      <c r="A1003" s="416">
        <v>998</v>
      </c>
      <c r="B1003" s="77">
        <v>813</v>
      </c>
      <c r="C1003" s="125" t="s">
        <v>2007</v>
      </c>
      <c r="D1003" s="101">
        <v>2016</v>
      </c>
      <c r="E1003" s="102">
        <v>5</v>
      </c>
      <c r="F1003" s="290" t="s">
        <v>3509</v>
      </c>
      <c r="G1003" s="22" t="s">
        <v>2897</v>
      </c>
      <c r="H1003" s="21" t="s">
        <v>106</v>
      </c>
      <c r="I1003" s="25"/>
      <c r="J1003" s="41">
        <v>2</v>
      </c>
      <c r="K1003" s="128">
        <v>4</v>
      </c>
      <c r="L1003" s="85">
        <v>0</v>
      </c>
      <c r="M1003" s="123" t="s">
        <v>1513</v>
      </c>
      <c r="N1003" s="22">
        <v>8</v>
      </c>
      <c r="O1003" s="22">
        <v>55</v>
      </c>
      <c r="P1003" s="22"/>
      <c r="Q1003" s="22"/>
      <c r="R1003" s="33"/>
      <c r="S1003" s="39" t="s">
        <v>2598</v>
      </c>
      <c r="T1003" s="22">
        <v>19</v>
      </c>
      <c r="U1003" s="22">
        <v>47</v>
      </c>
      <c r="V1003" s="22"/>
      <c r="W1003" s="22"/>
      <c r="X1003" s="33"/>
      <c r="Y1003" s="39">
        <v>6.4000000000000003E-3</v>
      </c>
      <c r="Z1003" s="22"/>
      <c r="AA1003" s="6"/>
      <c r="AB1003" s="6"/>
      <c r="AC1003" s="6"/>
      <c r="AD1003" s="6"/>
      <c r="AE1003" s="6"/>
      <c r="AF1003" s="6"/>
      <c r="AG1003" s="6"/>
      <c r="AH1003" s="6"/>
      <c r="AI1003" s="6"/>
    </row>
    <row r="1004" spans="1:35" x14ac:dyDescent="0.3">
      <c r="A1004" s="416">
        <v>999</v>
      </c>
      <c r="B1004" s="77">
        <v>813</v>
      </c>
      <c r="C1004" s="125" t="s">
        <v>2007</v>
      </c>
      <c r="D1004" s="101">
        <v>2016</v>
      </c>
      <c r="E1004" s="102">
        <v>5</v>
      </c>
      <c r="F1004" s="290" t="s">
        <v>3510</v>
      </c>
      <c r="G1004" s="22" t="s">
        <v>2405</v>
      </c>
      <c r="H1004" s="21" t="s">
        <v>106</v>
      </c>
      <c r="I1004" s="25"/>
      <c r="J1004" s="41">
        <v>2</v>
      </c>
      <c r="K1004" s="128">
        <v>3</v>
      </c>
      <c r="L1004" s="85">
        <v>0</v>
      </c>
      <c r="M1004" s="123" t="s">
        <v>1513</v>
      </c>
      <c r="N1004" s="22"/>
      <c r="O1004" s="22"/>
      <c r="P1004" s="22">
        <v>1.6</v>
      </c>
      <c r="Q1004" s="22">
        <v>4.5</v>
      </c>
      <c r="R1004" s="33">
        <v>55</v>
      </c>
      <c r="S1004" s="39" t="s">
        <v>2598</v>
      </c>
      <c r="T1004" s="22"/>
      <c r="U1004" s="22"/>
      <c r="V1004" s="22">
        <v>5.0999999999999996</v>
      </c>
      <c r="W1004" s="22">
        <v>9</v>
      </c>
      <c r="X1004" s="33">
        <v>47</v>
      </c>
      <c r="Y1004" s="39">
        <v>4.7999999999999996E-3</v>
      </c>
      <c r="Z1004" s="22"/>
      <c r="AA1004" s="6"/>
      <c r="AB1004" s="6"/>
      <c r="AC1004" s="6"/>
      <c r="AD1004" s="6"/>
      <c r="AE1004" s="6"/>
      <c r="AF1004" s="6"/>
      <c r="AG1004" s="6"/>
      <c r="AH1004" s="6"/>
      <c r="AI1004" s="6"/>
    </row>
    <row r="1005" spans="1:35" x14ac:dyDescent="0.3">
      <c r="A1005" s="416">
        <v>1000</v>
      </c>
      <c r="B1005" s="48">
        <v>813</v>
      </c>
      <c r="C1005" s="125" t="s">
        <v>2007</v>
      </c>
      <c r="D1005" s="101">
        <v>2016</v>
      </c>
      <c r="E1005" s="20">
        <v>5</v>
      </c>
      <c r="F1005" s="22" t="s">
        <v>3511</v>
      </c>
      <c r="G1005" s="22"/>
      <c r="H1005" s="21" t="s">
        <v>3512</v>
      </c>
      <c r="I1005" s="25"/>
      <c r="J1005" s="41">
        <v>1</v>
      </c>
      <c r="K1005" s="128"/>
      <c r="L1005" s="85"/>
      <c r="M1005" s="123" t="s">
        <v>1513</v>
      </c>
      <c r="N1005" s="22"/>
      <c r="O1005" s="22"/>
      <c r="P1005" s="22">
        <v>3.8</v>
      </c>
      <c r="Q1005" s="22">
        <v>2.4</v>
      </c>
      <c r="R1005" s="33">
        <v>55</v>
      </c>
      <c r="S1005" s="39" t="s">
        <v>2598</v>
      </c>
      <c r="T1005" s="22"/>
      <c r="U1005" s="22"/>
      <c r="V1005" s="22">
        <v>4.4000000000000004</v>
      </c>
      <c r="W1005" s="22">
        <v>2.2000000000000002</v>
      </c>
      <c r="X1005" s="33">
        <v>47</v>
      </c>
      <c r="Y1005" s="39" t="s">
        <v>3513</v>
      </c>
      <c r="Z1005" s="111" t="s">
        <v>712</v>
      </c>
      <c r="AA1005" s="6" t="s">
        <v>3514</v>
      </c>
      <c r="AB1005" s="6"/>
      <c r="AC1005" s="6"/>
      <c r="AD1005" s="6"/>
      <c r="AE1005" s="6"/>
      <c r="AF1005" s="6"/>
      <c r="AG1005" s="6"/>
      <c r="AH1005" s="6"/>
      <c r="AI1005" s="6"/>
    </row>
    <row r="1006" spans="1:35" x14ac:dyDescent="0.3">
      <c r="A1006" s="416">
        <v>1001</v>
      </c>
      <c r="B1006" s="48">
        <v>813</v>
      </c>
      <c r="C1006" s="125" t="s">
        <v>2007</v>
      </c>
      <c r="D1006" s="101">
        <v>2016</v>
      </c>
      <c r="E1006" s="20">
        <v>5</v>
      </c>
      <c r="F1006" s="290" t="s">
        <v>3515</v>
      </c>
      <c r="G1006" s="22"/>
      <c r="H1006" s="21" t="s">
        <v>997</v>
      </c>
      <c r="I1006" s="25"/>
      <c r="J1006" s="41">
        <v>1</v>
      </c>
      <c r="K1006" s="128"/>
      <c r="L1006" s="85">
        <v>0</v>
      </c>
      <c r="M1006" s="123" t="s">
        <v>1513</v>
      </c>
      <c r="N1006" s="22"/>
      <c r="O1006" s="22"/>
      <c r="P1006" s="22" t="s">
        <v>3516</v>
      </c>
      <c r="Q1006" s="22" t="s">
        <v>3517</v>
      </c>
      <c r="R1006" s="33">
        <v>55</v>
      </c>
      <c r="S1006" s="39" t="s">
        <v>2598</v>
      </c>
      <c r="T1006" s="22"/>
      <c r="U1006" s="22"/>
      <c r="V1006" s="22" t="s">
        <v>3518</v>
      </c>
      <c r="W1006" s="22" t="s">
        <v>3519</v>
      </c>
      <c r="X1006" s="33">
        <v>47</v>
      </c>
      <c r="Y1006" s="39" t="s">
        <v>3520</v>
      </c>
      <c r="Z1006" s="111" t="s">
        <v>712</v>
      </c>
      <c r="AA1006" s="6"/>
      <c r="AB1006" s="6"/>
      <c r="AC1006" s="6"/>
      <c r="AD1006" s="6"/>
      <c r="AE1006" s="6"/>
      <c r="AF1006" s="6"/>
      <c r="AG1006" s="6"/>
      <c r="AH1006" s="6"/>
      <c r="AI1006" s="6"/>
    </row>
    <row r="1007" spans="1:35" x14ac:dyDescent="0.3">
      <c r="A1007" s="416">
        <v>1002</v>
      </c>
      <c r="B1007" s="48">
        <v>813</v>
      </c>
      <c r="C1007" s="125" t="s">
        <v>2007</v>
      </c>
      <c r="D1007" s="101">
        <v>2016</v>
      </c>
      <c r="E1007" s="20">
        <v>5</v>
      </c>
      <c r="F1007" s="290" t="s">
        <v>3515</v>
      </c>
      <c r="G1007" s="22"/>
      <c r="H1007" s="21" t="s">
        <v>997</v>
      </c>
      <c r="I1007" s="25"/>
      <c r="J1007" s="41">
        <v>1</v>
      </c>
      <c r="K1007" s="128"/>
      <c r="L1007" s="85">
        <v>0</v>
      </c>
      <c r="M1007" s="123" t="s">
        <v>1513</v>
      </c>
      <c r="N1007" s="22"/>
      <c r="O1007" s="22"/>
      <c r="P1007" s="22" t="s">
        <v>3518</v>
      </c>
      <c r="Q1007" s="22" t="s">
        <v>3517</v>
      </c>
      <c r="R1007" s="33">
        <v>55</v>
      </c>
      <c r="S1007" s="39" t="s">
        <v>2598</v>
      </c>
      <c r="T1007" s="22"/>
      <c r="U1007" s="22"/>
      <c r="V1007" s="22" t="s">
        <v>3521</v>
      </c>
      <c r="W1007" s="22" t="s">
        <v>3522</v>
      </c>
      <c r="X1007" s="33">
        <v>47</v>
      </c>
      <c r="Y1007" s="39" t="s">
        <v>3523</v>
      </c>
      <c r="Z1007" s="111" t="s">
        <v>660</v>
      </c>
      <c r="AA1007" s="6"/>
      <c r="AB1007" s="6"/>
      <c r="AC1007" s="6"/>
      <c r="AD1007" s="6"/>
      <c r="AE1007" s="6"/>
      <c r="AF1007" s="6"/>
      <c r="AG1007" s="6"/>
      <c r="AH1007" s="6"/>
      <c r="AI1007" s="6"/>
    </row>
    <row r="1008" spans="1:35" x14ac:dyDescent="0.3">
      <c r="A1008" s="416">
        <v>1003</v>
      </c>
      <c r="B1008" s="77">
        <v>813</v>
      </c>
      <c r="C1008" s="125" t="s">
        <v>2007</v>
      </c>
      <c r="D1008" s="101">
        <v>2016</v>
      </c>
      <c r="E1008" s="102">
        <v>5</v>
      </c>
      <c r="F1008" s="22" t="s">
        <v>3524</v>
      </c>
      <c r="G1008" s="22" t="s">
        <v>2405</v>
      </c>
      <c r="H1008" s="21"/>
      <c r="I1008" s="25"/>
      <c r="J1008" s="41">
        <v>5</v>
      </c>
      <c r="K1008" s="128"/>
      <c r="L1008" s="85"/>
      <c r="M1008" s="123" t="s">
        <v>1513</v>
      </c>
      <c r="N1008" s="22"/>
      <c r="O1008" s="22"/>
      <c r="P1008" s="22">
        <v>12.1</v>
      </c>
      <c r="Q1008" s="22">
        <v>7.1</v>
      </c>
      <c r="R1008" s="33">
        <v>55</v>
      </c>
      <c r="S1008" s="39" t="s">
        <v>2598</v>
      </c>
      <c r="T1008" s="22"/>
      <c r="U1008" s="22"/>
      <c r="V1008" s="22">
        <v>15.4</v>
      </c>
      <c r="W1008" s="22">
        <v>13.6</v>
      </c>
      <c r="X1008" s="33">
        <v>47</v>
      </c>
      <c r="Y1008" s="39">
        <v>0.65069999999999995</v>
      </c>
      <c r="Z1008" s="22"/>
      <c r="AA1008" s="6"/>
      <c r="AB1008" s="6"/>
      <c r="AC1008" s="6"/>
      <c r="AD1008" s="6"/>
      <c r="AE1008" s="6"/>
      <c r="AF1008" s="6"/>
      <c r="AG1008" s="6"/>
      <c r="AH1008" s="6"/>
      <c r="AI1008" s="6"/>
    </row>
    <row r="1009" spans="1:35" x14ac:dyDescent="0.3">
      <c r="A1009" s="416">
        <v>1004</v>
      </c>
      <c r="B1009" s="48">
        <v>813</v>
      </c>
      <c r="C1009" s="125" t="s">
        <v>2007</v>
      </c>
      <c r="D1009" s="101">
        <v>2016</v>
      </c>
      <c r="E1009" s="20">
        <v>5</v>
      </c>
      <c r="F1009" s="290" t="s">
        <v>3515</v>
      </c>
      <c r="G1009" s="22"/>
      <c r="H1009" s="21" t="s">
        <v>997</v>
      </c>
      <c r="I1009" s="25"/>
      <c r="J1009" s="41">
        <v>1</v>
      </c>
      <c r="K1009" s="128"/>
      <c r="L1009" s="85">
        <v>0</v>
      </c>
      <c r="M1009" s="123" t="s">
        <v>1513</v>
      </c>
      <c r="N1009" s="22"/>
      <c r="O1009" s="22"/>
      <c r="P1009" s="22" t="s">
        <v>3525</v>
      </c>
      <c r="Q1009" s="22" t="s">
        <v>3517</v>
      </c>
      <c r="R1009" s="33">
        <v>55</v>
      </c>
      <c r="S1009" s="39" t="s">
        <v>2598</v>
      </c>
      <c r="T1009" s="22"/>
      <c r="U1009" s="22"/>
      <c r="V1009" s="22" t="s">
        <v>3518</v>
      </c>
      <c r="W1009" s="22" t="s">
        <v>3522</v>
      </c>
      <c r="X1009" s="33">
        <v>47</v>
      </c>
      <c r="Y1009" s="39" t="s">
        <v>3526</v>
      </c>
      <c r="Z1009" s="111" t="s">
        <v>712</v>
      </c>
      <c r="AA1009" s="6"/>
      <c r="AB1009" s="6"/>
      <c r="AC1009" s="6"/>
      <c r="AD1009" s="6"/>
      <c r="AE1009" s="6"/>
      <c r="AF1009" s="6"/>
      <c r="AG1009" s="6"/>
      <c r="AH1009" s="6"/>
      <c r="AI1009" s="6"/>
    </row>
    <row r="1010" spans="1:35" x14ac:dyDescent="0.3">
      <c r="A1010" s="416">
        <v>1005</v>
      </c>
      <c r="B1010" s="48">
        <v>813</v>
      </c>
      <c r="C1010" s="125" t="s">
        <v>2007</v>
      </c>
      <c r="D1010" s="101">
        <v>2016</v>
      </c>
      <c r="E1010" s="20">
        <v>5</v>
      </c>
      <c r="F1010" s="290" t="s">
        <v>3515</v>
      </c>
      <c r="G1010" s="22"/>
      <c r="H1010" s="21" t="s">
        <v>997</v>
      </c>
      <c r="I1010" s="25"/>
      <c r="J1010" s="41">
        <v>1</v>
      </c>
      <c r="K1010" s="128"/>
      <c r="L1010" s="85">
        <v>0</v>
      </c>
      <c r="M1010" s="123" t="s">
        <v>1513</v>
      </c>
      <c r="N1010" s="22"/>
      <c r="O1010" s="22"/>
      <c r="P1010" s="22" t="s">
        <v>3527</v>
      </c>
      <c r="Q1010" s="22" t="s">
        <v>3528</v>
      </c>
      <c r="R1010" s="33">
        <v>55</v>
      </c>
      <c r="S1010" s="39" t="s">
        <v>2598</v>
      </c>
      <c r="T1010" s="22"/>
      <c r="U1010" s="22"/>
      <c r="V1010" s="22" t="s">
        <v>3529</v>
      </c>
      <c r="W1010" s="22" t="s">
        <v>3530</v>
      </c>
      <c r="X1010" s="33">
        <v>47</v>
      </c>
      <c r="Y1010" s="39" t="s">
        <v>3531</v>
      </c>
      <c r="Z1010" s="111" t="s">
        <v>712</v>
      </c>
      <c r="AA1010" s="6"/>
      <c r="AB1010" s="6"/>
      <c r="AC1010" s="6"/>
      <c r="AD1010" s="6"/>
      <c r="AE1010" s="6"/>
      <c r="AF1010" s="6"/>
      <c r="AG1010" s="6"/>
      <c r="AH1010" s="6"/>
      <c r="AI1010" s="6"/>
    </row>
    <row r="1011" spans="1:35" ht="17.25" thickBot="1" x14ac:dyDescent="0.35">
      <c r="A1011" s="416">
        <v>1006</v>
      </c>
      <c r="B1011" s="64">
        <v>813</v>
      </c>
      <c r="C1011" s="169" t="s">
        <v>2007</v>
      </c>
      <c r="D1011" s="170">
        <v>2016</v>
      </c>
      <c r="E1011" s="62">
        <v>5</v>
      </c>
      <c r="F1011" s="453" t="s">
        <v>3515</v>
      </c>
      <c r="G1011" s="65"/>
      <c r="H1011" s="29" t="s">
        <v>997</v>
      </c>
      <c r="I1011" s="86"/>
      <c r="J1011" s="52">
        <v>1</v>
      </c>
      <c r="K1011" s="79"/>
      <c r="L1011" s="87">
        <v>0</v>
      </c>
      <c r="M1011" s="159" t="s">
        <v>1513</v>
      </c>
      <c r="N1011" s="65"/>
      <c r="O1011" s="65"/>
      <c r="P1011" s="65" t="s">
        <v>3527</v>
      </c>
      <c r="Q1011" s="65" t="s">
        <v>3532</v>
      </c>
      <c r="R1011" s="67">
        <v>55</v>
      </c>
      <c r="S1011" s="49" t="s">
        <v>2598</v>
      </c>
      <c r="T1011" s="65"/>
      <c r="U1011" s="65"/>
      <c r="V1011" s="65" t="s">
        <v>3533</v>
      </c>
      <c r="W1011" s="65" t="s">
        <v>3532</v>
      </c>
      <c r="X1011" s="67">
        <v>47</v>
      </c>
      <c r="Y1011" s="49" t="s">
        <v>3534</v>
      </c>
      <c r="Z1011" s="401" t="s">
        <v>712</v>
      </c>
      <c r="AA1011" s="6"/>
      <c r="AB1011" s="6"/>
      <c r="AC1011" s="6"/>
      <c r="AD1011" s="6"/>
      <c r="AE1011" s="6"/>
      <c r="AF1011" s="6"/>
      <c r="AG1011" s="6"/>
      <c r="AH1011" s="6"/>
      <c r="AI1011" s="6"/>
    </row>
    <row r="1012" spans="1:35" x14ac:dyDescent="0.3">
      <c r="A1012" s="416">
        <v>1007</v>
      </c>
      <c r="B1012" s="77">
        <v>813</v>
      </c>
      <c r="C1012" s="125" t="s">
        <v>2007</v>
      </c>
      <c r="D1012" s="101">
        <v>2016</v>
      </c>
      <c r="E1012" s="102">
        <v>5</v>
      </c>
      <c r="F1012" s="290" t="s">
        <v>970</v>
      </c>
      <c r="G1012" s="22"/>
      <c r="H1012" s="21" t="s">
        <v>3535</v>
      </c>
      <c r="I1012" s="25" t="s">
        <v>868</v>
      </c>
      <c r="J1012" s="20">
        <v>1</v>
      </c>
      <c r="K1012" s="128"/>
      <c r="L1012" s="85"/>
      <c r="M1012" s="123" t="s">
        <v>1513</v>
      </c>
      <c r="N1012" s="22"/>
      <c r="O1012" s="22"/>
      <c r="P1012" s="22" t="s">
        <v>742</v>
      </c>
      <c r="Q1012" s="22" t="s">
        <v>3536</v>
      </c>
      <c r="R1012" s="33">
        <v>55</v>
      </c>
      <c r="S1012" s="39" t="s">
        <v>2598</v>
      </c>
      <c r="T1012" s="22"/>
      <c r="U1012" s="22"/>
      <c r="V1012" s="22" t="s">
        <v>743</v>
      </c>
      <c r="W1012" s="22" t="s">
        <v>3537</v>
      </c>
      <c r="X1012" s="33">
        <v>47</v>
      </c>
      <c r="Y1012" s="39" t="s">
        <v>3538</v>
      </c>
      <c r="Z1012" s="22"/>
      <c r="AA1012" s="6"/>
      <c r="AB1012" s="6"/>
      <c r="AC1012" s="6"/>
      <c r="AD1012" s="6"/>
      <c r="AE1012" s="6"/>
      <c r="AF1012" s="6"/>
      <c r="AG1012" s="6"/>
      <c r="AH1012" s="6"/>
      <c r="AI1012" s="6"/>
    </row>
    <row r="1013" spans="1:35" x14ac:dyDescent="0.3">
      <c r="A1013" s="416">
        <v>1008</v>
      </c>
      <c r="B1013" s="77">
        <v>813</v>
      </c>
      <c r="C1013" s="125" t="s">
        <v>2007</v>
      </c>
      <c r="D1013" s="101">
        <v>2016</v>
      </c>
      <c r="E1013" s="102">
        <v>5</v>
      </c>
      <c r="F1013" s="22" t="s">
        <v>2873</v>
      </c>
      <c r="G1013" s="22" t="s">
        <v>2667</v>
      </c>
      <c r="H1013" s="21"/>
      <c r="I1013" s="47"/>
      <c r="J1013" s="20">
        <v>5</v>
      </c>
      <c r="K1013" s="128"/>
      <c r="L1013" s="85"/>
      <c r="M1013" s="123" t="s">
        <v>1513</v>
      </c>
      <c r="N1013" s="22"/>
      <c r="O1013" s="22"/>
      <c r="P1013" s="22">
        <v>12.9</v>
      </c>
      <c r="Q1013" s="22">
        <v>13.7</v>
      </c>
      <c r="R1013" s="33">
        <v>55</v>
      </c>
      <c r="S1013" s="39" t="s">
        <v>2598</v>
      </c>
      <c r="T1013" s="22"/>
      <c r="U1013" s="22"/>
      <c r="V1013" s="22">
        <v>10.5</v>
      </c>
      <c r="W1013" s="22">
        <v>6.5</v>
      </c>
      <c r="X1013" s="33">
        <v>47</v>
      </c>
      <c r="Y1013" s="39">
        <v>0.66849999999999998</v>
      </c>
      <c r="Z1013" s="22"/>
      <c r="AA1013" s="6"/>
      <c r="AB1013" s="6"/>
      <c r="AC1013" s="6"/>
      <c r="AD1013" s="6"/>
      <c r="AE1013" s="6"/>
      <c r="AF1013" s="6"/>
      <c r="AG1013" s="6"/>
      <c r="AH1013" s="6"/>
      <c r="AI1013" s="6"/>
    </row>
    <row r="1014" spans="1:35" x14ac:dyDescent="0.3">
      <c r="A1014" s="416">
        <v>1009</v>
      </c>
      <c r="B1014" s="77">
        <v>813</v>
      </c>
      <c r="C1014" s="125" t="s">
        <v>2007</v>
      </c>
      <c r="D1014" s="101">
        <v>2016</v>
      </c>
      <c r="E1014" s="102">
        <v>5</v>
      </c>
      <c r="F1014" s="290" t="s">
        <v>970</v>
      </c>
      <c r="G1014" s="22"/>
      <c r="H1014" s="21" t="s">
        <v>3539</v>
      </c>
      <c r="I1014" s="47" t="s">
        <v>868</v>
      </c>
      <c r="J1014" s="20">
        <v>1</v>
      </c>
      <c r="K1014" s="128"/>
      <c r="L1014" s="85"/>
      <c r="M1014" s="123" t="s">
        <v>1513</v>
      </c>
      <c r="N1014" s="22"/>
      <c r="O1014" s="22"/>
      <c r="P1014" s="22" t="s">
        <v>742</v>
      </c>
      <c r="Q1014" s="22" t="s">
        <v>3536</v>
      </c>
      <c r="R1014" s="33">
        <v>55</v>
      </c>
      <c r="S1014" s="39" t="s">
        <v>2598</v>
      </c>
      <c r="T1014" s="22"/>
      <c r="U1014" s="22"/>
      <c r="V1014" s="22" t="s">
        <v>742</v>
      </c>
      <c r="W1014" s="22" t="s">
        <v>3536</v>
      </c>
      <c r="X1014" s="33">
        <v>47</v>
      </c>
      <c r="Y1014" s="39" t="s">
        <v>3540</v>
      </c>
      <c r="Z1014" s="22"/>
      <c r="AA1014" s="6"/>
      <c r="AB1014" s="6"/>
      <c r="AC1014" s="6"/>
      <c r="AD1014" s="6"/>
      <c r="AE1014" s="6"/>
      <c r="AF1014" s="6"/>
      <c r="AG1014" s="6"/>
      <c r="AH1014" s="6"/>
      <c r="AI1014" s="6"/>
    </row>
    <row r="1015" spans="1:35" x14ac:dyDescent="0.3">
      <c r="A1015" s="416">
        <v>1010</v>
      </c>
      <c r="B1015" s="77">
        <v>813</v>
      </c>
      <c r="C1015" s="125" t="s">
        <v>2007</v>
      </c>
      <c r="D1015" s="101">
        <v>2016</v>
      </c>
      <c r="E1015" s="102">
        <v>5</v>
      </c>
      <c r="F1015" s="290" t="s">
        <v>970</v>
      </c>
      <c r="G1015" s="22"/>
      <c r="H1015" s="22" t="s">
        <v>3541</v>
      </c>
      <c r="I1015" s="47" t="s">
        <v>868</v>
      </c>
      <c r="J1015" s="20">
        <v>1</v>
      </c>
      <c r="K1015" s="128"/>
      <c r="L1015" s="85"/>
      <c r="M1015" s="123" t="s">
        <v>1513</v>
      </c>
      <c r="N1015" s="22"/>
      <c r="O1015" s="22"/>
      <c r="P1015" s="22" t="s">
        <v>742</v>
      </c>
      <c r="Q1015" s="22" t="s">
        <v>1029</v>
      </c>
      <c r="R1015" s="33">
        <v>55</v>
      </c>
      <c r="S1015" s="39" t="s">
        <v>2598</v>
      </c>
      <c r="T1015" s="22"/>
      <c r="U1015" s="22"/>
      <c r="V1015" s="22" t="s">
        <v>741</v>
      </c>
      <c r="W1015" s="22" t="s">
        <v>3542</v>
      </c>
      <c r="X1015" s="33">
        <v>47</v>
      </c>
      <c r="Y1015" s="39" t="s">
        <v>3543</v>
      </c>
      <c r="Z1015" s="22"/>
      <c r="AA1015" s="6"/>
      <c r="AB1015" s="6"/>
      <c r="AC1015" s="6"/>
      <c r="AD1015" s="6"/>
      <c r="AE1015" s="6"/>
      <c r="AF1015" s="6"/>
      <c r="AG1015" s="6"/>
      <c r="AH1015" s="6"/>
      <c r="AI1015" s="6"/>
    </row>
    <row r="1016" spans="1:35" x14ac:dyDescent="0.3">
      <c r="A1016" s="416">
        <v>1011</v>
      </c>
      <c r="B1016" s="77">
        <v>813</v>
      </c>
      <c r="C1016" s="125" t="s">
        <v>2007</v>
      </c>
      <c r="D1016" s="101">
        <v>2016</v>
      </c>
      <c r="E1016" s="102">
        <v>5</v>
      </c>
      <c r="F1016" s="290" t="s">
        <v>970</v>
      </c>
      <c r="G1016" s="22"/>
      <c r="H1016" s="22" t="s">
        <v>3544</v>
      </c>
      <c r="I1016" s="47" t="s">
        <v>868</v>
      </c>
      <c r="J1016" s="20">
        <v>1</v>
      </c>
      <c r="K1016" s="128"/>
      <c r="L1016" s="85"/>
      <c r="M1016" s="123" t="s">
        <v>1513</v>
      </c>
      <c r="N1016" s="22"/>
      <c r="O1016" s="22"/>
      <c r="P1016" s="22" t="s">
        <v>741</v>
      </c>
      <c r="Q1016" s="22" t="s">
        <v>1029</v>
      </c>
      <c r="R1016" s="33">
        <v>55</v>
      </c>
      <c r="S1016" s="39" t="s">
        <v>2598</v>
      </c>
      <c r="T1016" s="22"/>
      <c r="U1016" s="22"/>
      <c r="V1016" s="22" t="s">
        <v>743</v>
      </c>
      <c r="W1016" s="22" t="s">
        <v>1029</v>
      </c>
      <c r="X1016" s="33">
        <v>47</v>
      </c>
      <c r="Y1016" s="39" t="s">
        <v>3545</v>
      </c>
      <c r="Z1016" s="22"/>
      <c r="AA1016" s="6"/>
      <c r="AB1016" s="6"/>
      <c r="AC1016" s="6"/>
      <c r="AD1016" s="6"/>
      <c r="AE1016" s="6"/>
      <c r="AF1016" s="6"/>
      <c r="AG1016" s="6"/>
      <c r="AH1016" s="6"/>
      <c r="AI1016" s="6"/>
    </row>
    <row r="1017" spans="1:35" x14ac:dyDescent="0.3">
      <c r="A1017" s="416">
        <v>1012</v>
      </c>
      <c r="B1017" s="77">
        <v>813</v>
      </c>
      <c r="C1017" s="125" t="s">
        <v>2007</v>
      </c>
      <c r="D1017" s="101">
        <v>2016</v>
      </c>
      <c r="E1017" s="102">
        <v>5</v>
      </c>
      <c r="F1017" s="290" t="s">
        <v>970</v>
      </c>
      <c r="G1017" s="22"/>
      <c r="H1017" s="21" t="s">
        <v>3546</v>
      </c>
      <c r="I1017" s="47" t="s">
        <v>868</v>
      </c>
      <c r="J1017" s="20">
        <v>1</v>
      </c>
      <c r="K1017" s="128"/>
      <c r="L1017" s="85"/>
      <c r="M1017" s="123" t="s">
        <v>1513</v>
      </c>
      <c r="N1017" s="22"/>
      <c r="O1017" s="22"/>
      <c r="P1017" s="22" t="s">
        <v>742</v>
      </c>
      <c r="Q1017" s="22" t="s">
        <v>1029</v>
      </c>
      <c r="R1017" s="33">
        <v>55</v>
      </c>
      <c r="S1017" s="39" t="s">
        <v>2598</v>
      </c>
      <c r="T1017" s="22"/>
      <c r="U1017" s="22"/>
      <c r="V1017" s="22" t="s">
        <v>742</v>
      </c>
      <c r="W1017" s="22" t="s">
        <v>3547</v>
      </c>
      <c r="X1017" s="33">
        <v>47</v>
      </c>
      <c r="Y1017" s="39" t="s">
        <v>3548</v>
      </c>
      <c r="Z1017" s="22"/>
      <c r="AA1017" s="6"/>
      <c r="AB1017" s="6"/>
      <c r="AC1017" s="6"/>
      <c r="AD1017" s="6"/>
      <c r="AE1017" s="6"/>
      <c r="AF1017" s="6"/>
      <c r="AG1017" s="6"/>
      <c r="AH1017" s="6"/>
      <c r="AI1017" s="6"/>
    </row>
    <row r="1018" spans="1:35" x14ac:dyDescent="0.3">
      <c r="A1018" s="416">
        <v>1013</v>
      </c>
      <c r="B1018" s="77">
        <v>813</v>
      </c>
      <c r="C1018" s="125" t="s">
        <v>2007</v>
      </c>
      <c r="D1018" s="101">
        <v>2016</v>
      </c>
      <c r="E1018" s="102">
        <v>5</v>
      </c>
      <c r="F1018" s="290" t="s">
        <v>970</v>
      </c>
      <c r="G1018" s="22"/>
      <c r="H1018" s="21" t="s">
        <v>3549</v>
      </c>
      <c r="I1018" s="47" t="s">
        <v>868</v>
      </c>
      <c r="J1018" s="20">
        <v>1</v>
      </c>
      <c r="K1018" s="128"/>
      <c r="L1018" s="85"/>
      <c r="M1018" s="123" t="s">
        <v>1513</v>
      </c>
      <c r="N1018" s="22"/>
      <c r="O1018" s="22"/>
      <c r="P1018" s="22" t="s">
        <v>742</v>
      </c>
      <c r="Q1018" s="22" t="s">
        <v>3550</v>
      </c>
      <c r="R1018" s="33">
        <v>55</v>
      </c>
      <c r="S1018" s="39" t="s">
        <v>2598</v>
      </c>
      <c r="T1018" s="22"/>
      <c r="U1018" s="22"/>
      <c r="V1018" s="22" t="s">
        <v>742</v>
      </c>
      <c r="W1018" s="22" t="s">
        <v>3551</v>
      </c>
      <c r="X1018" s="33">
        <v>47</v>
      </c>
      <c r="Y1018" s="39" t="s">
        <v>3552</v>
      </c>
      <c r="Z1018" s="22"/>
      <c r="AA1018" s="6"/>
      <c r="AB1018" s="6"/>
      <c r="AC1018" s="6"/>
      <c r="AD1018" s="6"/>
      <c r="AE1018" s="6"/>
      <c r="AF1018" s="6"/>
      <c r="AG1018" s="6"/>
      <c r="AH1018" s="6"/>
      <c r="AI1018" s="6"/>
    </row>
    <row r="1019" spans="1:35" x14ac:dyDescent="0.3">
      <c r="A1019" s="416">
        <v>1014</v>
      </c>
      <c r="B1019" s="77">
        <v>813</v>
      </c>
      <c r="C1019" s="125" t="s">
        <v>2007</v>
      </c>
      <c r="D1019" s="101">
        <v>2016</v>
      </c>
      <c r="E1019" s="102">
        <v>5</v>
      </c>
      <c r="F1019" s="22" t="s">
        <v>3553</v>
      </c>
      <c r="G1019" s="22"/>
      <c r="H1019" s="21" t="s">
        <v>3535</v>
      </c>
      <c r="I1019" s="47" t="s">
        <v>868</v>
      </c>
      <c r="J1019" s="20">
        <v>1</v>
      </c>
      <c r="K1019" s="128"/>
      <c r="L1019" s="85"/>
      <c r="M1019" s="123" t="s">
        <v>1513</v>
      </c>
      <c r="N1019" s="22"/>
      <c r="O1019" s="22"/>
      <c r="P1019" s="22" t="s">
        <v>1007</v>
      </c>
      <c r="Q1019" s="22" t="s">
        <v>3064</v>
      </c>
      <c r="R1019" s="33">
        <v>55</v>
      </c>
      <c r="S1019" s="39" t="s">
        <v>2598</v>
      </c>
      <c r="T1019" s="22"/>
      <c r="U1019" s="22"/>
      <c r="V1019" s="22" t="s">
        <v>742</v>
      </c>
      <c r="W1019" s="22" t="s">
        <v>3551</v>
      </c>
      <c r="X1019" s="33">
        <v>47</v>
      </c>
      <c r="Y1019" s="39" t="s">
        <v>3554</v>
      </c>
      <c r="Z1019" s="22"/>
      <c r="AA1019" s="6"/>
      <c r="AB1019" s="6"/>
      <c r="AC1019" s="6"/>
      <c r="AD1019" s="6"/>
      <c r="AE1019" s="6"/>
      <c r="AF1019" s="6"/>
      <c r="AG1019" s="6"/>
      <c r="AH1019" s="6"/>
      <c r="AI1019" s="6"/>
    </row>
    <row r="1020" spans="1:35" x14ac:dyDescent="0.3">
      <c r="A1020" s="416">
        <v>1015</v>
      </c>
      <c r="B1020" s="77">
        <v>813</v>
      </c>
      <c r="C1020" s="125" t="s">
        <v>2007</v>
      </c>
      <c r="D1020" s="101">
        <v>2016</v>
      </c>
      <c r="E1020" s="102">
        <v>5</v>
      </c>
      <c r="F1020" s="22" t="s">
        <v>3553</v>
      </c>
      <c r="G1020" s="22"/>
      <c r="H1020" s="21" t="s">
        <v>3539</v>
      </c>
      <c r="I1020" s="47" t="s">
        <v>868</v>
      </c>
      <c r="J1020" s="20">
        <v>1</v>
      </c>
      <c r="K1020" s="128"/>
      <c r="L1020" s="85"/>
      <c r="M1020" s="123" t="s">
        <v>1513</v>
      </c>
      <c r="N1020" s="22"/>
      <c r="O1020" s="22"/>
      <c r="P1020" s="22" t="s">
        <v>1007</v>
      </c>
      <c r="Q1020" s="22" t="s">
        <v>3357</v>
      </c>
      <c r="R1020" s="33">
        <v>55</v>
      </c>
      <c r="S1020" s="39" t="s">
        <v>2598</v>
      </c>
      <c r="T1020" s="22"/>
      <c r="U1020" s="22"/>
      <c r="V1020" s="22" t="s">
        <v>3555</v>
      </c>
      <c r="W1020" s="22" t="s">
        <v>967</v>
      </c>
      <c r="X1020" s="33">
        <v>47</v>
      </c>
      <c r="Y1020" s="39" t="s">
        <v>3556</v>
      </c>
      <c r="Z1020" s="22"/>
      <c r="AA1020" s="6"/>
      <c r="AB1020" s="6"/>
      <c r="AC1020" s="6"/>
      <c r="AD1020" s="6"/>
      <c r="AE1020" s="6"/>
      <c r="AF1020" s="6"/>
      <c r="AG1020" s="6"/>
      <c r="AH1020" s="6"/>
      <c r="AI1020" s="6"/>
    </row>
    <row r="1021" spans="1:35" x14ac:dyDescent="0.3">
      <c r="A1021" s="416">
        <v>1016</v>
      </c>
      <c r="B1021" s="77">
        <v>813</v>
      </c>
      <c r="C1021" s="125" t="s">
        <v>2815</v>
      </c>
      <c r="D1021" s="101">
        <v>2016</v>
      </c>
      <c r="E1021" s="102">
        <v>5</v>
      </c>
      <c r="F1021" s="22" t="s">
        <v>3553</v>
      </c>
      <c r="G1021" s="22"/>
      <c r="H1021" s="22" t="s">
        <v>3541</v>
      </c>
      <c r="I1021" s="47" t="s">
        <v>868</v>
      </c>
      <c r="J1021" s="20">
        <v>1</v>
      </c>
      <c r="K1021" s="128"/>
      <c r="L1021" s="85"/>
      <c r="M1021" s="123" t="s">
        <v>1513</v>
      </c>
      <c r="N1021" s="22"/>
      <c r="O1021" s="22"/>
      <c r="P1021" s="22" t="s">
        <v>1007</v>
      </c>
      <c r="Q1021" s="22" t="s">
        <v>3064</v>
      </c>
      <c r="R1021" s="33">
        <v>55</v>
      </c>
      <c r="S1021" s="39" t="s">
        <v>2598</v>
      </c>
      <c r="T1021" s="22"/>
      <c r="U1021" s="22"/>
      <c r="V1021" s="22" t="s">
        <v>742</v>
      </c>
      <c r="W1021" s="22" t="s">
        <v>3557</v>
      </c>
      <c r="X1021" s="33">
        <v>47</v>
      </c>
      <c r="Y1021" s="39" t="s">
        <v>3558</v>
      </c>
      <c r="Z1021" s="22"/>
      <c r="AA1021" s="6"/>
      <c r="AB1021" s="6"/>
      <c r="AC1021" s="6"/>
      <c r="AD1021" s="6"/>
      <c r="AE1021" s="6"/>
      <c r="AF1021" s="6"/>
      <c r="AG1021" s="6"/>
      <c r="AH1021" s="6"/>
      <c r="AI1021" s="6"/>
    </row>
    <row r="1022" spans="1:35" x14ac:dyDescent="0.3">
      <c r="A1022" s="416">
        <v>1017</v>
      </c>
      <c r="B1022" s="77">
        <v>813</v>
      </c>
      <c r="C1022" s="125" t="s">
        <v>2007</v>
      </c>
      <c r="D1022" s="101">
        <v>2016</v>
      </c>
      <c r="E1022" s="102">
        <v>5</v>
      </c>
      <c r="F1022" s="22" t="s">
        <v>3553</v>
      </c>
      <c r="G1022" s="22"/>
      <c r="H1022" s="22" t="s">
        <v>3544</v>
      </c>
      <c r="I1022" s="47" t="s">
        <v>868</v>
      </c>
      <c r="J1022" s="20">
        <v>1</v>
      </c>
      <c r="K1022" s="128"/>
      <c r="L1022" s="85"/>
      <c r="M1022" s="123" t="s">
        <v>1513</v>
      </c>
      <c r="N1022" s="22"/>
      <c r="O1022" s="22"/>
      <c r="P1022" s="22" t="s">
        <v>1007</v>
      </c>
      <c r="Q1022" s="22" t="s">
        <v>3064</v>
      </c>
      <c r="R1022" s="33">
        <v>55</v>
      </c>
      <c r="S1022" s="39" t="s">
        <v>2598</v>
      </c>
      <c r="T1022" s="22"/>
      <c r="U1022" s="22"/>
      <c r="V1022" s="22" t="s">
        <v>742</v>
      </c>
      <c r="W1022" s="22" t="s">
        <v>1008</v>
      </c>
      <c r="X1022" s="33">
        <v>47</v>
      </c>
      <c r="Y1022" s="39" t="s">
        <v>3559</v>
      </c>
      <c r="Z1022" s="22"/>
      <c r="AA1022" s="6"/>
      <c r="AB1022" s="6"/>
      <c r="AC1022" s="6"/>
      <c r="AD1022" s="6"/>
      <c r="AE1022" s="6"/>
      <c r="AF1022" s="6"/>
      <c r="AG1022" s="6"/>
      <c r="AH1022" s="6"/>
      <c r="AI1022" s="6"/>
    </row>
    <row r="1023" spans="1:35" x14ac:dyDescent="0.3">
      <c r="A1023" s="416">
        <v>1018</v>
      </c>
      <c r="B1023" s="77">
        <v>813</v>
      </c>
      <c r="C1023" s="125" t="s">
        <v>2007</v>
      </c>
      <c r="D1023" s="101">
        <v>2016</v>
      </c>
      <c r="E1023" s="102">
        <v>5</v>
      </c>
      <c r="F1023" s="22" t="s">
        <v>3553</v>
      </c>
      <c r="G1023" s="22"/>
      <c r="H1023" s="21" t="s">
        <v>3546</v>
      </c>
      <c r="I1023" s="47" t="s">
        <v>868</v>
      </c>
      <c r="J1023" s="20">
        <v>1</v>
      </c>
      <c r="K1023" s="128"/>
      <c r="L1023" s="85"/>
      <c r="M1023" s="123" t="s">
        <v>1513</v>
      </c>
      <c r="N1023" s="22"/>
      <c r="O1023" s="22"/>
      <c r="P1023" s="22" t="s">
        <v>1007</v>
      </c>
      <c r="Q1023" s="22" t="s">
        <v>3064</v>
      </c>
      <c r="R1023" s="33">
        <v>55</v>
      </c>
      <c r="S1023" s="39" t="s">
        <v>2598</v>
      </c>
      <c r="T1023" s="22"/>
      <c r="U1023" s="22"/>
      <c r="V1023" s="22" t="s">
        <v>735</v>
      </c>
      <c r="W1023" s="22" t="s">
        <v>3560</v>
      </c>
      <c r="X1023" s="33">
        <v>47</v>
      </c>
      <c r="Y1023" s="39" t="s">
        <v>3561</v>
      </c>
      <c r="Z1023" s="22"/>
      <c r="AA1023" s="6"/>
      <c r="AB1023" s="6"/>
      <c r="AC1023" s="6"/>
      <c r="AD1023" s="6"/>
      <c r="AE1023" s="6"/>
      <c r="AF1023" s="6"/>
      <c r="AG1023" s="6"/>
      <c r="AH1023" s="6"/>
      <c r="AI1023" s="6"/>
    </row>
    <row r="1024" spans="1:35" x14ac:dyDescent="0.3">
      <c r="A1024" s="416">
        <v>1019</v>
      </c>
      <c r="B1024" s="77">
        <v>813</v>
      </c>
      <c r="C1024" s="125" t="s">
        <v>2007</v>
      </c>
      <c r="D1024" s="101">
        <v>2016</v>
      </c>
      <c r="E1024" s="102">
        <v>5</v>
      </c>
      <c r="F1024" s="22" t="s">
        <v>3553</v>
      </c>
      <c r="G1024" s="22"/>
      <c r="H1024" s="22" t="s">
        <v>3549</v>
      </c>
      <c r="I1024" s="47" t="s">
        <v>868</v>
      </c>
      <c r="J1024" s="41">
        <v>1</v>
      </c>
      <c r="K1024" s="128"/>
      <c r="L1024" s="85"/>
      <c r="M1024" s="123" t="s">
        <v>1513</v>
      </c>
      <c r="N1024" s="22"/>
      <c r="O1024" s="22"/>
      <c r="P1024" s="22" t="s">
        <v>1007</v>
      </c>
      <c r="Q1024" s="22" t="s">
        <v>3051</v>
      </c>
      <c r="R1024" s="33">
        <v>55</v>
      </c>
      <c r="S1024" s="39" t="s">
        <v>2598</v>
      </c>
      <c r="T1024" s="22"/>
      <c r="U1024" s="22"/>
      <c r="V1024" s="22" t="s">
        <v>1007</v>
      </c>
      <c r="W1024" s="22" t="s">
        <v>1012</v>
      </c>
      <c r="X1024" s="33">
        <v>47</v>
      </c>
      <c r="Y1024" s="39" t="s">
        <v>3562</v>
      </c>
      <c r="Z1024" s="22"/>
      <c r="AA1024" s="6"/>
      <c r="AB1024" s="6"/>
      <c r="AC1024" s="6"/>
      <c r="AD1024" s="6"/>
      <c r="AE1024" s="6"/>
      <c r="AF1024" s="6"/>
      <c r="AG1024" s="6"/>
      <c r="AH1024" s="6"/>
      <c r="AI1024" s="6"/>
    </row>
    <row r="1025" spans="1:35" x14ac:dyDescent="0.3">
      <c r="A1025" s="416">
        <v>1020</v>
      </c>
      <c r="B1025" s="77">
        <v>813</v>
      </c>
      <c r="C1025" s="125" t="s">
        <v>2007</v>
      </c>
      <c r="D1025" s="101">
        <v>2016</v>
      </c>
      <c r="E1025" s="102">
        <v>5</v>
      </c>
      <c r="F1025" s="22" t="s">
        <v>3563</v>
      </c>
      <c r="G1025" s="22" t="s">
        <v>2667</v>
      </c>
      <c r="H1025" s="22"/>
      <c r="I1025" s="47"/>
      <c r="J1025" s="41">
        <v>3</v>
      </c>
      <c r="K1025" s="128"/>
      <c r="L1025" s="85"/>
      <c r="M1025" s="123" t="s">
        <v>1513</v>
      </c>
      <c r="N1025" s="22"/>
      <c r="O1025" s="22"/>
      <c r="P1025" s="22">
        <v>5.6</v>
      </c>
      <c r="Q1025" s="22">
        <v>10.4</v>
      </c>
      <c r="R1025" s="33">
        <v>55</v>
      </c>
      <c r="S1025" s="39" t="s">
        <v>2598</v>
      </c>
      <c r="T1025" s="22"/>
      <c r="U1025" s="22"/>
      <c r="V1025" s="22">
        <v>5.8</v>
      </c>
      <c r="W1025" s="22">
        <v>4.5</v>
      </c>
      <c r="X1025" s="33">
        <v>47</v>
      </c>
      <c r="Y1025" s="39">
        <v>2.4E-2</v>
      </c>
      <c r="Z1025" s="22"/>
      <c r="AA1025" s="6"/>
      <c r="AB1025" s="6"/>
      <c r="AC1025" s="6"/>
      <c r="AD1025" s="6"/>
      <c r="AE1025" s="6"/>
      <c r="AF1025" s="6"/>
      <c r="AG1025" s="6"/>
      <c r="AH1025" s="6"/>
      <c r="AI1025" s="6"/>
    </row>
    <row r="1026" spans="1:35" x14ac:dyDescent="0.3">
      <c r="A1026" s="416">
        <v>1021</v>
      </c>
      <c r="B1026" s="77">
        <v>813</v>
      </c>
      <c r="C1026" s="125" t="s">
        <v>2007</v>
      </c>
      <c r="D1026" s="101">
        <v>2016</v>
      </c>
      <c r="E1026" s="102">
        <v>5</v>
      </c>
      <c r="F1026" s="22" t="s">
        <v>3398</v>
      </c>
      <c r="G1026" s="22" t="s">
        <v>2667</v>
      </c>
      <c r="H1026" s="22"/>
      <c r="I1026" s="47"/>
      <c r="J1026" s="41">
        <v>3</v>
      </c>
      <c r="K1026" s="128"/>
      <c r="L1026" s="85"/>
      <c r="M1026" s="123" t="s">
        <v>1513</v>
      </c>
      <c r="N1026" s="22"/>
      <c r="O1026" s="22"/>
      <c r="P1026" s="22">
        <v>5.2</v>
      </c>
      <c r="Q1026" s="22">
        <v>6.2</v>
      </c>
      <c r="R1026" s="33">
        <v>55</v>
      </c>
      <c r="S1026" s="39" t="s">
        <v>2598</v>
      </c>
      <c r="T1026" s="22"/>
      <c r="U1026" s="22"/>
      <c r="V1026" s="22">
        <v>7.6</v>
      </c>
      <c r="W1026" s="22">
        <v>7.2</v>
      </c>
      <c r="X1026" s="33">
        <v>47</v>
      </c>
      <c r="Y1026" s="39">
        <v>9.1200000000000003E-2</v>
      </c>
      <c r="Z1026" s="22"/>
      <c r="AA1026" s="6"/>
      <c r="AB1026" s="6"/>
      <c r="AC1026" s="6"/>
      <c r="AD1026" s="6"/>
      <c r="AE1026" s="6"/>
      <c r="AF1026" s="6"/>
      <c r="AG1026" s="6"/>
      <c r="AH1026" s="6"/>
      <c r="AI1026" s="6"/>
    </row>
    <row r="1027" spans="1:35" x14ac:dyDescent="0.3">
      <c r="A1027" s="416">
        <v>1022</v>
      </c>
      <c r="B1027" s="77">
        <v>813</v>
      </c>
      <c r="C1027" s="125" t="s">
        <v>2007</v>
      </c>
      <c r="D1027" s="101">
        <v>2016</v>
      </c>
      <c r="E1027" s="102">
        <v>5</v>
      </c>
      <c r="F1027" s="290" t="s">
        <v>2899</v>
      </c>
      <c r="G1027" s="22" t="s">
        <v>3564</v>
      </c>
      <c r="H1027" s="22"/>
      <c r="I1027" s="47" t="s">
        <v>3565</v>
      </c>
      <c r="J1027" s="41">
        <v>4</v>
      </c>
      <c r="K1027" s="128"/>
      <c r="L1027" s="85"/>
      <c r="M1027" s="123" t="s">
        <v>1513</v>
      </c>
      <c r="N1027" s="22"/>
      <c r="O1027" s="22"/>
      <c r="P1027" s="22">
        <v>3.4</v>
      </c>
      <c r="Q1027" s="22">
        <v>0.8</v>
      </c>
      <c r="R1027" s="33">
        <v>55</v>
      </c>
      <c r="S1027" s="39" t="s">
        <v>2598</v>
      </c>
      <c r="T1027" s="22"/>
      <c r="U1027" s="22"/>
      <c r="V1027" s="22">
        <v>3.4</v>
      </c>
      <c r="W1027" s="22">
        <v>0.6</v>
      </c>
      <c r="X1027" s="33">
        <v>47</v>
      </c>
      <c r="Y1027" s="39">
        <v>0.53969999999999996</v>
      </c>
      <c r="Z1027" s="22"/>
      <c r="AA1027" s="6"/>
      <c r="AB1027" s="6"/>
      <c r="AC1027" s="6"/>
      <c r="AD1027" s="6"/>
      <c r="AE1027" s="6"/>
      <c r="AF1027" s="6"/>
      <c r="AG1027" s="6"/>
      <c r="AH1027" s="6"/>
      <c r="AI1027" s="6"/>
    </row>
    <row r="1028" spans="1:35" x14ac:dyDescent="0.3">
      <c r="A1028" s="416">
        <v>1023</v>
      </c>
      <c r="B1028" s="48">
        <v>826</v>
      </c>
      <c r="C1028" s="90" t="s">
        <v>1851</v>
      </c>
      <c r="D1028" s="91">
        <v>2021</v>
      </c>
      <c r="E1028" s="20">
        <v>6</v>
      </c>
      <c r="F1028" s="22" t="s">
        <v>8</v>
      </c>
      <c r="G1028" s="22"/>
      <c r="H1028" s="22" t="s">
        <v>3566</v>
      </c>
      <c r="I1028" s="47"/>
      <c r="J1028" s="41">
        <v>2</v>
      </c>
      <c r="K1028" s="128">
        <v>1</v>
      </c>
      <c r="L1028" s="85"/>
      <c r="M1028" s="23" t="s">
        <v>1513</v>
      </c>
      <c r="N1028" s="22"/>
      <c r="O1028" s="22"/>
      <c r="P1028" s="581">
        <v>1.95</v>
      </c>
      <c r="Q1028" s="581">
        <v>1.96</v>
      </c>
      <c r="R1028" s="33">
        <v>20</v>
      </c>
      <c r="S1028" s="39" t="s">
        <v>2522</v>
      </c>
      <c r="T1028" s="22"/>
      <c r="U1028" s="22"/>
      <c r="V1028" s="581">
        <v>3.2</v>
      </c>
      <c r="W1028" s="581">
        <v>1.24</v>
      </c>
      <c r="X1028" s="33">
        <v>20</v>
      </c>
      <c r="Y1028" s="63">
        <v>0.01</v>
      </c>
      <c r="Z1028" s="22"/>
      <c r="AA1028" s="19"/>
      <c r="AB1028" s="19"/>
      <c r="AC1028" s="19"/>
      <c r="AD1028" s="19"/>
      <c r="AE1028" s="19"/>
      <c r="AF1028" s="19"/>
      <c r="AG1028" s="19"/>
      <c r="AH1028" s="19"/>
      <c r="AI1028" s="19"/>
    </row>
    <row r="1029" spans="1:35" x14ac:dyDescent="0.3">
      <c r="A1029" s="416">
        <v>1024</v>
      </c>
      <c r="B1029" s="48">
        <v>826</v>
      </c>
      <c r="C1029" s="90" t="s">
        <v>1851</v>
      </c>
      <c r="D1029" s="91">
        <v>2021</v>
      </c>
      <c r="E1029" s="20">
        <v>6</v>
      </c>
      <c r="F1029" s="22" t="s">
        <v>8</v>
      </c>
      <c r="G1029" s="22"/>
      <c r="H1029" s="22" t="s">
        <v>3567</v>
      </c>
      <c r="I1029" s="47"/>
      <c r="J1029" s="41">
        <v>2</v>
      </c>
      <c r="K1029" s="128">
        <v>1</v>
      </c>
      <c r="L1029" s="85"/>
      <c r="M1029" s="23" t="s">
        <v>1513</v>
      </c>
      <c r="N1029" s="22"/>
      <c r="O1029" s="22"/>
      <c r="P1029" s="581">
        <v>2</v>
      </c>
      <c r="Q1029" s="581">
        <v>1.38</v>
      </c>
      <c r="R1029" s="33">
        <v>20</v>
      </c>
      <c r="S1029" s="39" t="s">
        <v>2522</v>
      </c>
      <c r="T1029" s="22"/>
      <c r="U1029" s="22"/>
      <c r="V1029" s="581">
        <v>2.85</v>
      </c>
      <c r="W1029" s="581">
        <v>0.88</v>
      </c>
      <c r="X1029" s="33">
        <v>20</v>
      </c>
      <c r="Y1029" s="63">
        <v>1.2999999999999999E-2</v>
      </c>
      <c r="Z1029" s="22"/>
      <c r="AA1029" s="19"/>
      <c r="AB1029" s="19"/>
      <c r="AC1029" s="19"/>
      <c r="AD1029" s="19"/>
      <c r="AE1029" s="19"/>
      <c r="AF1029" s="19"/>
      <c r="AG1029" s="19"/>
      <c r="AH1029" s="19"/>
      <c r="AI1029" s="19"/>
    </row>
    <row r="1030" spans="1:35" x14ac:dyDescent="0.3">
      <c r="A1030" s="416">
        <v>1025</v>
      </c>
      <c r="B1030" s="48">
        <v>826</v>
      </c>
      <c r="C1030" s="90" t="s">
        <v>1851</v>
      </c>
      <c r="D1030" s="91">
        <v>2021</v>
      </c>
      <c r="E1030" s="20">
        <v>6</v>
      </c>
      <c r="F1030" s="22" t="s">
        <v>8</v>
      </c>
      <c r="G1030" s="22"/>
      <c r="H1030" s="22" t="s">
        <v>3568</v>
      </c>
      <c r="I1030" s="47"/>
      <c r="J1030" s="41">
        <v>2</v>
      </c>
      <c r="K1030" s="128">
        <v>1</v>
      </c>
      <c r="L1030" s="85"/>
      <c r="M1030" s="23" t="s">
        <v>1513</v>
      </c>
      <c r="N1030" s="22"/>
      <c r="O1030" s="22"/>
      <c r="P1030" s="581">
        <v>2.1</v>
      </c>
      <c r="Q1030" s="581">
        <v>1.83</v>
      </c>
      <c r="R1030" s="33">
        <v>20</v>
      </c>
      <c r="S1030" s="39" t="s">
        <v>2522</v>
      </c>
      <c r="T1030" s="22"/>
      <c r="U1030" s="22"/>
      <c r="V1030" s="581">
        <v>2.9</v>
      </c>
      <c r="W1030" s="581">
        <v>1.37</v>
      </c>
      <c r="X1030" s="33">
        <v>20</v>
      </c>
      <c r="Y1030" s="63">
        <v>6.3E-2</v>
      </c>
      <c r="Z1030" s="22"/>
      <c r="AA1030" s="19"/>
      <c r="AB1030" s="19"/>
      <c r="AC1030" s="19"/>
      <c r="AD1030" s="19"/>
      <c r="AE1030" s="19"/>
      <c r="AF1030" s="19"/>
      <c r="AG1030" s="19"/>
      <c r="AH1030" s="19"/>
      <c r="AI1030" s="19"/>
    </row>
    <row r="1031" spans="1:35" x14ac:dyDescent="0.3">
      <c r="A1031" s="416">
        <v>1026</v>
      </c>
      <c r="B1031" s="48">
        <v>826</v>
      </c>
      <c r="C1031" s="90" t="s">
        <v>1851</v>
      </c>
      <c r="D1031" s="91">
        <v>2021</v>
      </c>
      <c r="E1031" s="20">
        <v>6</v>
      </c>
      <c r="F1031" s="22" t="s">
        <v>8</v>
      </c>
      <c r="G1031" s="22"/>
      <c r="H1031" s="22" t="s">
        <v>997</v>
      </c>
      <c r="I1031" s="47"/>
      <c r="J1031" s="41">
        <v>2</v>
      </c>
      <c r="K1031" s="128">
        <v>1</v>
      </c>
      <c r="L1031" s="85"/>
      <c r="M1031" s="23" t="s">
        <v>1513</v>
      </c>
      <c r="N1031" s="22"/>
      <c r="O1031" s="22"/>
      <c r="P1031" s="581">
        <v>0.85</v>
      </c>
      <c r="Q1031" s="581">
        <v>1.35</v>
      </c>
      <c r="R1031" s="33">
        <v>20</v>
      </c>
      <c r="S1031" s="39" t="s">
        <v>2522</v>
      </c>
      <c r="T1031" s="22"/>
      <c r="U1031" s="22"/>
      <c r="V1031" s="581">
        <v>0.9</v>
      </c>
      <c r="W1031" s="581">
        <v>1.1200000000000001</v>
      </c>
      <c r="X1031" s="33">
        <v>20</v>
      </c>
      <c r="Y1031" s="63">
        <v>0.89900000000000002</v>
      </c>
      <c r="Z1031" s="22"/>
      <c r="AA1031" s="19"/>
      <c r="AB1031" s="19"/>
      <c r="AC1031" s="19"/>
      <c r="AD1031" s="19"/>
      <c r="AE1031" s="19"/>
      <c r="AF1031" s="19"/>
      <c r="AG1031" s="19"/>
      <c r="AH1031" s="19"/>
      <c r="AI1031" s="19"/>
    </row>
    <row r="1032" spans="1:35" x14ac:dyDescent="0.3">
      <c r="A1032" s="416">
        <v>1027</v>
      </c>
      <c r="B1032" s="48">
        <v>826</v>
      </c>
      <c r="C1032" s="90" t="s">
        <v>1851</v>
      </c>
      <c r="D1032" s="91">
        <v>2021</v>
      </c>
      <c r="E1032" s="20">
        <v>6</v>
      </c>
      <c r="F1032" s="22" t="s">
        <v>8</v>
      </c>
      <c r="G1032" s="22"/>
      <c r="H1032" s="22" t="s">
        <v>822</v>
      </c>
      <c r="I1032" s="47"/>
      <c r="J1032" s="41">
        <v>2</v>
      </c>
      <c r="K1032" s="128">
        <v>1</v>
      </c>
      <c r="L1032" s="85"/>
      <c r="M1032" s="23" t="s">
        <v>1513</v>
      </c>
      <c r="N1032" s="22"/>
      <c r="O1032" s="22"/>
      <c r="P1032" s="581">
        <v>0.3</v>
      </c>
      <c r="Q1032" s="581">
        <v>1.1299999999999999</v>
      </c>
      <c r="R1032" s="33">
        <v>20</v>
      </c>
      <c r="S1032" s="39" t="s">
        <v>2522</v>
      </c>
      <c r="T1032" s="22"/>
      <c r="U1032" s="22"/>
      <c r="V1032" s="581">
        <v>0.35</v>
      </c>
      <c r="W1032" s="581">
        <v>0.75</v>
      </c>
      <c r="X1032" s="33">
        <v>20</v>
      </c>
      <c r="Y1032" s="63">
        <v>0.87</v>
      </c>
      <c r="Z1032" s="22"/>
      <c r="AA1032" s="19"/>
      <c r="AB1032" s="19"/>
      <c r="AC1032" s="19"/>
      <c r="AD1032" s="19"/>
      <c r="AE1032" s="19"/>
      <c r="AF1032" s="19"/>
      <c r="AG1032" s="19"/>
      <c r="AH1032" s="19"/>
      <c r="AI1032" s="19"/>
    </row>
    <row r="1033" spans="1:35" x14ac:dyDescent="0.3">
      <c r="A1033" s="416">
        <v>1028</v>
      </c>
      <c r="B1033" s="48">
        <v>826</v>
      </c>
      <c r="C1033" s="90" t="s">
        <v>1851</v>
      </c>
      <c r="D1033" s="91">
        <v>2021</v>
      </c>
      <c r="E1033" s="20">
        <v>6</v>
      </c>
      <c r="F1033" s="290" t="s">
        <v>3569</v>
      </c>
      <c r="G1033" s="22" t="s">
        <v>3570</v>
      </c>
      <c r="H1033" s="22" t="s">
        <v>3571</v>
      </c>
      <c r="I1033" s="47"/>
      <c r="J1033" s="41">
        <v>4</v>
      </c>
      <c r="K1033" s="128"/>
      <c r="L1033" s="85"/>
      <c r="M1033" s="23" t="s">
        <v>1513</v>
      </c>
      <c r="N1033" s="22">
        <v>9</v>
      </c>
      <c r="O1033" s="22">
        <v>20</v>
      </c>
      <c r="P1033" s="581"/>
      <c r="Q1033" s="581"/>
      <c r="R1033" s="33"/>
      <c r="S1033" s="39" t="s">
        <v>2522</v>
      </c>
      <c r="T1033" s="22">
        <v>5</v>
      </c>
      <c r="U1033" s="22">
        <v>20</v>
      </c>
      <c r="V1033" s="581"/>
      <c r="W1033" s="581"/>
      <c r="X1033" s="33"/>
      <c r="Y1033" s="63">
        <v>0.27200000000000002</v>
      </c>
      <c r="Z1033" s="22"/>
      <c r="AA1033" s="19"/>
      <c r="AB1033" s="19"/>
      <c r="AC1033" s="19"/>
      <c r="AD1033" s="19"/>
      <c r="AE1033" s="19"/>
      <c r="AF1033" s="19"/>
      <c r="AG1033" s="19"/>
      <c r="AH1033" s="19"/>
      <c r="AI1033" s="19"/>
    </row>
    <row r="1034" spans="1:35" x14ac:dyDescent="0.3">
      <c r="A1034" s="416">
        <v>1029</v>
      </c>
      <c r="B1034" s="48">
        <v>826</v>
      </c>
      <c r="C1034" s="90" t="s">
        <v>1851</v>
      </c>
      <c r="D1034" s="91">
        <v>2021</v>
      </c>
      <c r="E1034" s="20">
        <v>6</v>
      </c>
      <c r="F1034" s="22" t="s">
        <v>901</v>
      </c>
      <c r="G1034" s="22" t="s">
        <v>107</v>
      </c>
      <c r="H1034" s="22" t="s">
        <v>767</v>
      </c>
      <c r="I1034" s="47"/>
      <c r="J1034" s="41">
        <v>1</v>
      </c>
      <c r="K1034" s="128"/>
      <c r="L1034" s="85"/>
      <c r="M1034" s="23" t="s">
        <v>1513</v>
      </c>
      <c r="N1034" s="22"/>
      <c r="O1034" s="22"/>
      <c r="P1034" s="581">
        <v>2.4500000000000002</v>
      </c>
      <c r="Q1034" s="581">
        <v>1.32</v>
      </c>
      <c r="R1034" s="33">
        <v>20</v>
      </c>
      <c r="S1034" s="39" t="s">
        <v>2522</v>
      </c>
      <c r="T1034" s="22"/>
      <c r="U1034" s="22"/>
      <c r="V1034" s="581">
        <v>3.45</v>
      </c>
      <c r="W1034" s="581">
        <v>1.05</v>
      </c>
      <c r="X1034" s="33">
        <v>20</v>
      </c>
      <c r="Y1034" s="63">
        <v>1.2E-2</v>
      </c>
      <c r="Z1034" s="22"/>
      <c r="AA1034" s="19"/>
      <c r="AB1034" s="19"/>
      <c r="AC1034" s="19"/>
      <c r="AD1034" s="19"/>
      <c r="AE1034" s="19"/>
      <c r="AF1034" s="19"/>
      <c r="AG1034" s="19"/>
      <c r="AH1034" s="19"/>
      <c r="AI1034" s="19"/>
    </row>
    <row r="1035" spans="1:35" x14ac:dyDescent="0.3">
      <c r="A1035" s="416">
        <v>1030</v>
      </c>
      <c r="B1035" s="48">
        <v>826</v>
      </c>
      <c r="C1035" s="90" t="s">
        <v>1851</v>
      </c>
      <c r="D1035" s="91">
        <v>2021</v>
      </c>
      <c r="E1035" s="20">
        <v>6</v>
      </c>
      <c r="F1035" s="22" t="s">
        <v>901</v>
      </c>
      <c r="G1035" s="22" t="s">
        <v>107</v>
      </c>
      <c r="H1035" s="22" t="s">
        <v>720</v>
      </c>
      <c r="I1035" s="47"/>
      <c r="J1035" s="41">
        <v>1</v>
      </c>
      <c r="K1035" s="128"/>
      <c r="L1035" s="85"/>
      <c r="M1035" s="23" t="s">
        <v>1513</v>
      </c>
      <c r="N1035" s="22"/>
      <c r="O1035" s="22"/>
      <c r="P1035" s="581">
        <v>1.95</v>
      </c>
      <c r="Q1035" s="581">
        <v>1.1499999999999999</v>
      </c>
      <c r="R1035" s="33">
        <v>20</v>
      </c>
      <c r="S1035" s="39" t="s">
        <v>2522</v>
      </c>
      <c r="T1035" s="22"/>
      <c r="U1035" s="22"/>
      <c r="V1035" s="581">
        <v>2.75</v>
      </c>
      <c r="W1035" s="581">
        <v>0.79</v>
      </c>
      <c r="X1035" s="33">
        <v>20</v>
      </c>
      <c r="Y1035" s="63">
        <v>1.4E-2</v>
      </c>
      <c r="Z1035" s="22"/>
      <c r="AA1035" s="19"/>
      <c r="AB1035" s="19"/>
      <c r="AC1035" s="19"/>
      <c r="AD1035" s="19"/>
      <c r="AE1035" s="19"/>
      <c r="AF1035" s="19"/>
      <c r="AG1035" s="19"/>
      <c r="AH1035" s="19"/>
      <c r="AI1035" s="19"/>
    </row>
    <row r="1036" spans="1:35" x14ac:dyDescent="0.3">
      <c r="A1036" s="416">
        <v>1031</v>
      </c>
      <c r="B1036" s="48">
        <v>826</v>
      </c>
      <c r="C1036" s="90" t="s">
        <v>1851</v>
      </c>
      <c r="D1036" s="91">
        <v>2021</v>
      </c>
      <c r="E1036" s="20">
        <v>6</v>
      </c>
      <c r="F1036" s="22" t="s">
        <v>901</v>
      </c>
      <c r="G1036" s="22" t="s">
        <v>107</v>
      </c>
      <c r="H1036" s="22" t="s">
        <v>733</v>
      </c>
      <c r="I1036" s="47"/>
      <c r="J1036" s="41">
        <v>1</v>
      </c>
      <c r="K1036" s="128"/>
      <c r="L1036" s="85"/>
      <c r="M1036" s="23" t="s">
        <v>1513</v>
      </c>
      <c r="N1036" s="22"/>
      <c r="O1036" s="22"/>
      <c r="P1036" s="581">
        <v>1.35</v>
      </c>
      <c r="Q1036" s="581">
        <v>1.04</v>
      </c>
      <c r="R1036" s="33">
        <v>20</v>
      </c>
      <c r="S1036" s="39" t="s">
        <v>2522</v>
      </c>
      <c r="T1036" s="22"/>
      <c r="U1036" s="22"/>
      <c r="V1036" s="581">
        <v>1.85</v>
      </c>
      <c r="W1036" s="581">
        <v>0.59</v>
      </c>
      <c r="X1036" s="33">
        <v>20</v>
      </c>
      <c r="Y1036" s="63">
        <v>7.0999999999999994E-2</v>
      </c>
      <c r="Z1036" s="22"/>
      <c r="AA1036" s="19"/>
      <c r="AB1036" s="19"/>
      <c r="AC1036" s="19"/>
      <c r="AD1036" s="19"/>
      <c r="AE1036" s="19"/>
      <c r="AF1036" s="19"/>
      <c r="AG1036" s="19"/>
      <c r="AH1036" s="19"/>
      <c r="AI1036" s="19"/>
    </row>
    <row r="1037" spans="1:35" x14ac:dyDescent="0.3">
      <c r="A1037" s="416">
        <v>1032</v>
      </c>
      <c r="B1037" s="48">
        <v>826</v>
      </c>
      <c r="C1037" s="90" t="s">
        <v>1851</v>
      </c>
      <c r="D1037" s="91">
        <v>2021</v>
      </c>
      <c r="E1037" s="20">
        <v>6</v>
      </c>
      <c r="F1037" s="22" t="s">
        <v>901</v>
      </c>
      <c r="G1037" s="22" t="s">
        <v>107</v>
      </c>
      <c r="H1037" s="22" t="s">
        <v>2468</v>
      </c>
      <c r="I1037" s="47"/>
      <c r="J1037" s="41">
        <v>1</v>
      </c>
      <c r="K1037" s="128"/>
      <c r="L1037" s="85"/>
      <c r="M1037" s="23" t="s">
        <v>1513</v>
      </c>
      <c r="N1037" s="22"/>
      <c r="O1037" s="22"/>
      <c r="P1037" s="581">
        <v>0.8</v>
      </c>
      <c r="Q1037" s="581">
        <v>0.77</v>
      </c>
      <c r="R1037" s="33">
        <v>20</v>
      </c>
      <c r="S1037" s="39" t="s">
        <v>2522</v>
      </c>
      <c r="T1037" s="22"/>
      <c r="U1037" s="22"/>
      <c r="V1037" s="581">
        <v>1.1499999999999999</v>
      </c>
      <c r="W1037" s="581">
        <v>0.49</v>
      </c>
      <c r="X1037" s="33">
        <v>20</v>
      </c>
      <c r="Y1037" s="63">
        <v>9.4E-2</v>
      </c>
      <c r="Z1037" s="22"/>
      <c r="AA1037" s="19"/>
      <c r="AB1037" s="19"/>
      <c r="AC1037" s="19"/>
      <c r="AD1037" s="19"/>
      <c r="AE1037" s="19"/>
      <c r="AF1037" s="19"/>
      <c r="AG1037" s="19"/>
      <c r="AH1037" s="19"/>
      <c r="AI1037" s="19"/>
    </row>
    <row r="1038" spans="1:35" x14ac:dyDescent="0.3">
      <c r="A1038" s="416">
        <v>1033</v>
      </c>
      <c r="B1038" s="48">
        <v>826</v>
      </c>
      <c r="C1038" s="90" t="s">
        <v>1851</v>
      </c>
      <c r="D1038" s="91">
        <v>2021</v>
      </c>
      <c r="E1038" s="20">
        <v>6</v>
      </c>
      <c r="F1038" s="22" t="s">
        <v>901</v>
      </c>
      <c r="G1038" s="22" t="s">
        <v>107</v>
      </c>
      <c r="H1038" s="22" t="s">
        <v>1746</v>
      </c>
      <c r="I1038" s="47"/>
      <c r="J1038" s="41">
        <v>1</v>
      </c>
      <c r="K1038" s="128"/>
      <c r="L1038" s="85"/>
      <c r="M1038" s="23" t="s">
        <v>1513</v>
      </c>
      <c r="N1038" s="22"/>
      <c r="O1038" s="22"/>
      <c r="P1038" s="581">
        <v>0.3</v>
      </c>
      <c r="Q1038" s="581">
        <v>0.47</v>
      </c>
      <c r="R1038" s="33">
        <v>20</v>
      </c>
      <c r="S1038" s="39" t="s">
        <v>2522</v>
      </c>
      <c r="T1038" s="22"/>
      <c r="U1038" s="22"/>
      <c r="V1038" s="581">
        <v>0.45</v>
      </c>
      <c r="W1038" s="581">
        <v>0.51</v>
      </c>
      <c r="X1038" s="33">
        <v>20</v>
      </c>
      <c r="Y1038" s="63">
        <v>0.34</v>
      </c>
      <c r="Z1038" s="22"/>
      <c r="AA1038" s="19"/>
      <c r="AB1038" s="19"/>
      <c r="AC1038" s="19"/>
      <c r="AD1038" s="19"/>
      <c r="AE1038" s="19"/>
      <c r="AF1038" s="19"/>
      <c r="AG1038" s="19"/>
      <c r="AH1038" s="19"/>
      <c r="AI1038" s="19"/>
    </row>
    <row r="1039" spans="1:35" x14ac:dyDescent="0.3">
      <c r="A1039" s="416">
        <v>1034</v>
      </c>
      <c r="B1039" s="48">
        <v>826</v>
      </c>
      <c r="C1039" s="90" t="s">
        <v>1851</v>
      </c>
      <c r="D1039" s="91">
        <v>2021</v>
      </c>
      <c r="E1039" s="20">
        <v>6</v>
      </c>
      <c r="F1039" s="290" t="s">
        <v>2944</v>
      </c>
      <c r="G1039" s="22" t="s">
        <v>107</v>
      </c>
      <c r="H1039" s="22" t="s">
        <v>767</v>
      </c>
      <c r="I1039" s="47"/>
      <c r="J1039" s="41">
        <v>1</v>
      </c>
      <c r="K1039" s="128"/>
      <c r="L1039" s="85"/>
      <c r="M1039" s="23" t="s">
        <v>1513</v>
      </c>
      <c r="N1039" s="22"/>
      <c r="O1039" s="22"/>
      <c r="P1039" s="581">
        <v>3.5</v>
      </c>
      <c r="Q1039" s="581">
        <v>1.36</v>
      </c>
      <c r="R1039" s="33">
        <v>20</v>
      </c>
      <c r="S1039" s="39" t="s">
        <v>2522</v>
      </c>
      <c r="T1039" s="22"/>
      <c r="U1039" s="22"/>
      <c r="V1039" s="581">
        <v>4.4000000000000004</v>
      </c>
      <c r="W1039" s="581">
        <v>1.1000000000000001</v>
      </c>
      <c r="X1039" s="33">
        <v>20</v>
      </c>
      <c r="Y1039" s="63">
        <v>2.7E-2</v>
      </c>
      <c r="Z1039" s="22"/>
      <c r="AA1039" s="19"/>
      <c r="AB1039" s="19"/>
      <c r="AC1039" s="19"/>
      <c r="AD1039" s="19"/>
      <c r="AE1039" s="19"/>
      <c r="AF1039" s="19"/>
      <c r="AG1039" s="19"/>
      <c r="AH1039" s="19"/>
      <c r="AI1039" s="19"/>
    </row>
    <row r="1040" spans="1:35" x14ac:dyDescent="0.3">
      <c r="A1040" s="416">
        <v>1035</v>
      </c>
      <c r="B1040" s="48">
        <v>826</v>
      </c>
      <c r="C1040" s="90" t="s">
        <v>1851</v>
      </c>
      <c r="D1040" s="91">
        <v>2021</v>
      </c>
      <c r="E1040" s="20">
        <v>6</v>
      </c>
      <c r="F1040" s="290" t="s">
        <v>2944</v>
      </c>
      <c r="G1040" s="22" t="s">
        <v>107</v>
      </c>
      <c r="H1040" s="22" t="s">
        <v>720</v>
      </c>
      <c r="I1040" s="47"/>
      <c r="J1040" s="41">
        <v>1</v>
      </c>
      <c r="K1040" s="128"/>
      <c r="L1040" s="85"/>
      <c r="M1040" s="23" t="s">
        <v>1513</v>
      </c>
      <c r="N1040" s="22"/>
      <c r="O1040" s="22"/>
      <c r="P1040" s="581">
        <v>3.05</v>
      </c>
      <c r="Q1040" s="581">
        <v>1.5</v>
      </c>
      <c r="R1040" s="33">
        <v>20</v>
      </c>
      <c r="S1040" s="39" t="s">
        <v>2522</v>
      </c>
      <c r="T1040" s="22"/>
      <c r="U1040" s="22"/>
      <c r="V1040" s="581">
        <v>3.9</v>
      </c>
      <c r="W1040" s="581">
        <v>0.85</v>
      </c>
      <c r="X1040" s="33">
        <v>20</v>
      </c>
      <c r="Y1040" s="63">
        <v>3.4000000000000002E-2</v>
      </c>
      <c r="Z1040" s="22"/>
      <c r="AA1040" s="19"/>
      <c r="AB1040" s="19"/>
      <c r="AC1040" s="19"/>
      <c r="AD1040" s="19"/>
      <c r="AE1040" s="19"/>
      <c r="AF1040" s="19"/>
      <c r="AG1040" s="19"/>
      <c r="AH1040" s="19"/>
      <c r="AI1040" s="19"/>
    </row>
    <row r="1041" spans="1:35" x14ac:dyDescent="0.3">
      <c r="A1041" s="416">
        <v>1036</v>
      </c>
      <c r="B1041" s="48">
        <v>826</v>
      </c>
      <c r="C1041" s="90" t="s">
        <v>1851</v>
      </c>
      <c r="D1041" s="91">
        <v>2021</v>
      </c>
      <c r="E1041" s="20">
        <v>6</v>
      </c>
      <c r="F1041" s="290" t="s">
        <v>2944</v>
      </c>
      <c r="G1041" s="22" t="s">
        <v>107</v>
      </c>
      <c r="H1041" s="22" t="s">
        <v>733</v>
      </c>
      <c r="I1041" s="47"/>
      <c r="J1041" s="41">
        <v>1</v>
      </c>
      <c r="K1041" s="128"/>
      <c r="L1041" s="85"/>
      <c r="M1041" s="23" t="s">
        <v>1513</v>
      </c>
      <c r="N1041" s="22"/>
      <c r="O1041" s="22"/>
      <c r="P1041" s="581">
        <v>2.4500000000000002</v>
      </c>
      <c r="Q1041" s="581">
        <v>1.54</v>
      </c>
      <c r="R1041" s="33">
        <v>20</v>
      </c>
      <c r="S1041" s="39" t="s">
        <v>2522</v>
      </c>
      <c r="T1041" s="22"/>
      <c r="U1041" s="22"/>
      <c r="V1041" s="581">
        <v>3.1</v>
      </c>
      <c r="W1041" s="581">
        <v>0.91</v>
      </c>
      <c r="X1041" s="33">
        <v>20</v>
      </c>
      <c r="Y1041" s="63">
        <v>0.112</v>
      </c>
      <c r="Z1041" s="22"/>
      <c r="AA1041" s="19"/>
      <c r="AB1041" s="19"/>
      <c r="AC1041" s="19"/>
      <c r="AD1041" s="19"/>
      <c r="AE1041" s="19"/>
      <c r="AF1041" s="19"/>
      <c r="AG1041" s="19"/>
      <c r="AH1041" s="19"/>
      <c r="AI1041" s="19"/>
    </row>
    <row r="1042" spans="1:35" x14ac:dyDescent="0.3">
      <c r="A1042" s="416">
        <v>1037</v>
      </c>
      <c r="B1042" s="48">
        <v>826</v>
      </c>
      <c r="C1042" s="90" t="s">
        <v>1851</v>
      </c>
      <c r="D1042" s="91">
        <v>2021</v>
      </c>
      <c r="E1042" s="20">
        <v>6</v>
      </c>
      <c r="F1042" s="290" t="s">
        <v>2944</v>
      </c>
      <c r="G1042" s="22" t="s">
        <v>107</v>
      </c>
      <c r="H1042" s="22" t="s">
        <v>2468</v>
      </c>
      <c r="I1042" s="47"/>
      <c r="J1042" s="41">
        <v>1</v>
      </c>
      <c r="K1042" s="128"/>
      <c r="L1042" s="85"/>
      <c r="M1042" s="23" t="s">
        <v>1513</v>
      </c>
      <c r="N1042" s="22"/>
      <c r="O1042" s="22"/>
      <c r="P1042" s="581">
        <v>1.7</v>
      </c>
      <c r="Q1042" s="581">
        <v>1.08</v>
      </c>
      <c r="R1042" s="33">
        <v>20</v>
      </c>
      <c r="S1042" s="39" t="s">
        <v>2522</v>
      </c>
      <c r="T1042" s="22"/>
      <c r="U1042" s="22"/>
      <c r="V1042" s="581">
        <v>2</v>
      </c>
      <c r="W1042" s="581">
        <v>0.69</v>
      </c>
      <c r="X1042" s="33">
        <v>20</v>
      </c>
      <c r="Y1042" s="63">
        <v>0.29399999999999998</v>
      </c>
      <c r="Z1042" s="22"/>
      <c r="AA1042" s="19"/>
      <c r="AB1042" s="19"/>
      <c r="AC1042" s="19"/>
      <c r="AD1042" s="19"/>
      <c r="AE1042" s="19"/>
      <c r="AF1042" s="19"/>
      <c r="AG1042" s="19"/>
      <c r="AH1042" s="19"/>
      <c r="AI1042" s="19"/>
    </row>
    <row r="1043" spans="1:35" ht="17.25" thickBot="1" x14ac:dyDescent="0.35">
      <c r="A1043" s="416">
        <v>1038</v>
      </c>
      <c r="B1043" s="64">
        <v>826</v>
      </c>
      <c r="C1043" s="93" t="s">
        <v>1851</v>
      </c>
      <c r="D1043" s="94">
        <v>2021</v>
      </c>
      <c r="E1043" s="20">
        <v>6</v>
      </c>
      <c r="F1043" s="453" t="s">
        <v>3569</v>
      </c>
      <c r="G1043" s="65" t="s">
        <v>3570</v>
      </c>
      <c r="H1043" s="65" t="s">
        <v>3572</v>
      </c>
      <c r="I1043" s="53"/>
      <c r="J1043" s="52">
        <v>4</v>
      </c>
      <c r="K1043" s="79"/>
      <c r="L1043" s="87"/>
      <c r="M1043" s="66" t="s">
        <v>1513</v>
      </c>
      <c r="N1043" s="65">
        <v>7</v>
      </c>
      <c r="O1043" s="65">
        <v>20</v>
      </c>
      <c r="P1043" s="582"/>
      <c r="Q1043" s="582"/>
      <c r="R1043" s="67"/>
      <c r="S1043" s="49" t="s">
        <v>2522</v>
      </c>
      <c r="T1043" s="65">
        <v>12</v>
      </c>
      <c r="U1043" s="65">
        <v>20</v>
      </c>
      <c r="V1043" s="582"/>
      <c r="W1043" s="582"/>
      <c r="X1043" s="67"/>
      <c r="Y1043" s="215"/>
      <c r="Z1043" s="65"/>
      <c r="AA1043" s="19"/>
      <c r="AB1043" s="19"/>
      <c r="AC1043" s="19"/>
      <c r="AD1043" s="19"/>
      <c r="AE1043" s="19"/>
      <c r="AF1043" s="19"/>
      <c r="AG1043" s="19"/>
      <c r="AH1043" s="19"/>
      <c r="AI1043" s="19"/>
    </row>
    <row r="1044" spans="1:35" x14ac:dyDescent="0.3">
      <c r="A1044" s="416">
        <v>1039</v>
      </c>
      <c r="B1044" s="48">
        <v>826</v>
      </c>
      <c r="C1044" s="90" t="s">
        <v>1851</v>
      </c>
      <c r="D1044" s="91">
        <v>2021</v>
      </c>
      <c r="E1044" s="20">
        <v>6</v>
      </c>
      <c r="F1044" s="290" t="s">
        <v>2944</v>
      </c>
      <c r="G1044" s="22" t="s">
        <v>107</v>
      </c>
      <c r="H1044" s="22" t="s">
        <v>1746</v>
      </c>
      <c r="I1044" s="25"/>
      <c r="J1044" s="20">
        <v>1</v>
      </c>
      <c r="K1044" s="128"/>
      <c r="L1044" s="85"/>
      <c r="M1044" s="23" t="s">
        <v>1513</v>
      </c>
      <c r="N1044" s="22"/>
      <c r="O1044" s="22"/>
      <c r="P1044" s="581">
        <v>0.95</v>
      </c>
      <c r="Q1044" s="581">
        <v>0.95</v>
      </c>
      <c r="R1044" s="33">
        <v>20</v>
      </c>
      <c r="S1044" s="39" t="s">
        <v>2522</v>
      </c>
      <c r="T1044" s="22"/>
      <c r="U1044" s="22"/>
      <c r="V1044" s="581">
        <v>1.3</v>
      </c>
      <c r="W1044" s="581">
        <v>0.73</v>
      </c>
      <c r="X1044" s="33">
        <v>20</v>
      </c>
      <c r="Y1044" s="63">
        <v>0.19800000000000001</v>
      </c>
      <c r="Z1044" s="22"/>
      <c r="AA1044" s="19"/>
      <c r="AB1044" s="19"/>
      <c r="AC1044" s="19"/>
      <c r="AD1044" s="19"/>
      <c r="AE1044" s="19"/>
      <c r="AF1044" s="19"/>
      <c r="AG1044" s="19"/>
      <c r="AH1044" s="19"/>
      <c r="AI1044" s="19"/>
    </row>
    <row r="1045" spans="1:35" x14ac:dyDescent="0.3">
      <c r="A1045" s="416">
        <v>1040</v>
      </c>
      <c r="B1045" s="48">
        <v>826</v>
      </c>
      <c r="C1045" s="90" t="s">
        <v>1851</v>
      </c>
      <c r="D1045" s="91">
        <v>2021</v>
      </c>
      <c r="E1045" s="20">
        <v>6</v>
      </c>
      <c r="F1045" s="290" t="s">
        <v>3569</v>
      </c>
      <c r="G1045" s="22" t="s">
        <v>3570</v>
      </c>
      <c r="H1045" s="22" t="s">
        <v>3573</v>
      </c>
      <c r="I1045" s="47"/>
      <c r="J1045" s="41">
        <v>4</v>
      </c>
      <c r="K1045" s="128"/>
      <c r="L1045" s="85"/>
      <c r="M1045" s="23" t="s">
        <v>1513</v>
      </c>
      <c r="N1045" s="22">
        <v>4</v>
      </c>
      <c r="O1045" s="22">
        <v>20</v>
      </c>
      <c r="P1045" s="581"/>
      <c r="Q1045" s="581"/>
      <c r="R1045" s="33"/>
      <c r="S1045" s="39" t="s">
        <v>2522</v>
      </c>
      <c r="T1045" s="22">
        <v>3</v>
      </c>
      <c r="U1045" s="22">
        <v>20</v>
      </c>
      <c r="V1045" s="581"/>
      <c r="W1045" s="581"/>
      <c r="X1045" s="33"/>
      <c r="Y1045" s="63"/>
      <c r="Z1045" s="22"/>
      <c r="AA1045" s="19"/>
      <c r="AB1045" s="19"/>
      <c r="AC1045" s="19"/>
      <c r="AD1045" s="19"/>
      <c r="AE1045" s="19"/>
      <c r="AF1045" s="19"/>
      <c r="AG1045" s="19"/>
      <c r="AH1045" s="19"/>
      <c r="AI1045" s="19"/>
    </row>
    <row r="1046" spans="1:35" x14ac:dyDescent="0.3">
      <c r="A1046" s="416">
        <v>1041</v>
      </c>
      <c r="B1046" s="48">
        <v>3188</v>
      </c>
      <c r="C1046" s="42" t="s">
        <v>2610</v>
      </c>
      <c r="D1046" s="91">
        <v>2012</v>
      </c>
      <c r="E1046" s="20">
        <v>4</v>
      </c>
      <c r="F1046" s="22" t="s">
        <v>3285</v>
      </c>
      <c r="G1046" s="22" t="s">
        <v>3574</v>
      </c>
      <c r="H1046" s="22" t="s">
        <v>2382</v>
      </c>
      <c r="I1046" s="47" t="s">
        <v>868</v>
      </c>
      <c r="J1046" s="20">
        <v>4</v>
      </c>
      <c r="K1046" s="128"/>
      <c r="L1046" s="85"/>
      <c r="M1046" s="123" t="s">
        <v>1513</v>
      </c>
      <c r="N1046" s="22"/>
      <c r="O1046" s="22"/>
      <c r="P1046" s="22" t="s">
        <v>965</v>
      </c>
      <c r="Q1046" s="22" t="s">
        <v>3575</v>
      </c>
      <c r="R1046" s="33">
        <v>26</v>
      </c>
      <c r="S1046" s="39" t="s">
        <v>2612</v>
      </c>
      <c r="T1046" s="22"/>
      <c r="U1046" s="22"/>
      <c r="V1046" s="22" t="s">
        <v>841</v>
      </c>
      <c r="W1046" s="22" t="s">
        <v>3576</v>
      </c>
      <c r="X1046" s="33">
        <v>24</v>
      </c>
      <c r="Y1046" s="39">
        <v>0.37</v>
      </c>
      <c r="Z1046" s="22"/>
      <c r="AA1046" s="6"/>
      <c r="AB1046" s="6"/>
      <c r="AC1046" s="6"/>
      <c r="AD1046" s="6"/>
      <c r="AE1046" s="6"/>
      <c r="AF1046" s="6"/>
      <c r="AG1046" s="6"/>
      <c r="AH1046" s="6"/>
      <c r="AI1046" s="6"/>
    </row>
    <row r="1047" spans="1:35" x14ac:dyDescent="0.3">
      <c r="A1047" s="416">
        <v>1042</v>
      </c>
      <c r="B1047" s="48">
        <v>3188</v>
      </c>
      <c r="C1047" s="42" t="s">
        <v>2210</v>
      </c>
      <c r="D1047" s="91">
        <v>2012</v>
      </c>
      <c r="E1047" s="20">
        <v>4</v>
      </c>
      <c r="F1047" s="22" t="s">
        <v>3577</v>
      </c>
      <c r="G1047" s="22" t="s">
        <v>3578</v>
      </c>
      <c r="H1047" s="22" t="s">
        <v>2958</v>
      </c>
      <c r="I1047" s="47"/>
      <c r="J1047" s="20">
        <v>1</v>
      </c>
      <c r="K1047" s="128"/>
      <c r="L1047" s="85"/>
      <c r="M1047" s="123" t="s">
        <v>1513</v>
      </c>
      <c r="N1047" s="22"/>
      <c r="O1047" s="22"/>
      <c r="P1047" s="22" t="s">
        <v>665</v>
      </c>
      <c r="Q1047" s="22" t="s">
        <v>665</v>
      </c>
      <c r="R1047" s="33">
        <v>29</v>
      </c>
      <c r="S1047" s="39" t="s">
        <v>2612</v>
      </c>
      <c r="T1047" s="22"/>
      <c r="U1047" s="22"/>
      <c r="V1047" s="22" t="s">
        <v>665</v>
      </c>
      <c r="W1047" s="22" t="s">
        <v>665</v>
      </c>
      <c r="X1047" s="33">
        <v>29</v>
      </c>
      <c r="Y1047" s="39" t="s">
        <v>2834</v>
      </c>
      <c r="Z1047" s="22" t="s">
        <v>2573</v>
      </c>
      <c r="AA1047" s="6"/>
      <c r="AB1047" s="6"/>
      <c r="AC1047" s="6"/>
      <c r="AD1047" s="6"/>
      <c r="AE1047" s="6"/>
      <c r="AF1047" s="6"/>
      <c r="AG1047" s="6"/>
      <c r="AH1047" s="6"/>
      <c r="AI1047" s="6"/>
    </row>
    <row r="1048" spans="1:35" x14ac:dyDescent="0.3">
      <c r="A1048" s="416">
        <v>1043</v>
      </c>
      <c r="B1048" s="48">
        <v>3188</v>
      </c>
      <c r="C1048" s="42" t="s">
        <v>2610</v>
      </c>
      <c r="D1048" s="91">
        <v>2012</v>
      </c>
      <c r="E1048" s="20">
        <v>4</v>
      </c>
      <c r="F1048" s="22" t="s">
        <v>3577</v>
      </c>
      <c r="G1048" s="22" t="s">
        <v>3578</v>
      </c>
      <c r="H1048" s="22" t="s">
        <v>2892</v>
      </c>
      <c r="I1048" s="47"/>
      <c r="J1048" s="20">
        <v>1</v>
      </c>
      <c r="K1048" s="128"/>
      <c r="L1048" s="85"/>
      <c r="M1048" s="123" t="s">
        <v>1513</v>
      </c>
      <c r="N1048" s="22"/>
      <c r="O1048" s="22"/>
      <c r="P1048" s="22" t="s">
        <v>665</v>
      </c>
      <c r="Q1048" s="22" t="s">
        <v>665</v>
      </c>
      <c r="R1048" s="33">
        <v>29</v>
      </c>
      <c r="S1048" s="39" t="s">
        <v>2612</v>
      </c>
      <c r="T1048" s="22"/>
      <c r="U1048" s="22"/>
      <c r="V1048" s="22" t="s">
        <v>665</v>
      </c>
      <c r="W1048" s="22" t="s">
        <v>665</v>
      </c>
      <c r="X1048" s="33">
        <v>29</v>
      </c>
      <c r="Y1048" s="39" t="s">
        <v>2834</v>
      </c>
      <c r="Z1048" s="22" t="s">
        <v>2573</v>
      </c>
      <c r="AA1048" s="6"/>
      <c r="AB1048" s="6"/>
      <c r="AC1048" s="6"/>
      <c r="AD1048" s="6"/>
      <c r="AE1048" s="6"/>
      <c r="AF1048" s="6"/>
      <c r="AG1048" s="6"/>
      <c r="AH1048" s="6"/>
      <c r="AI1048" s="6"/>
    </row>
    <row r="1049" spans="1:35" x14ac:dyDescent="0.3">
      <c r="A1049" s="416">
        <v>1044</v>
      </c>
      <c r="B1049" s="48">
        <v>3188</v>
      </c>
      <c r="C1049" s="42" t="s">
        <v>2610</v>
      </c>
      <c r="D1049" s="91">
        <v>2012</v>
      </c>
      <c r="E1049" s="20">
        <v>4</v>
      </c>
      <c r="F1049" s="22" t="s">
        <v>3577</v>
      </c>
      <c r="G1049" s="22" t="s">
        <v>3578</v>
      </c>
      <c r="H1049" s="22" t="s">
        <v>997</v>
      </c>
      <c r="I1049" s="47"/>
      <c r="J1049" s="20">
        <v>1</v>
      </c>
      <c r="K1049" s="128"/>
      <c r="L1049" s="85"/>
      <c r="M1049" s="123" t="s">
        <v>1513</v>
      </c>
      <c r="N1049" s="22"/>
      <c r="O1049" s="22"/>
      <c r="P1049" s="22" t="s">
        <v>750</v>
      </c>
      <c r="Q1049" s="22" t="s">
        <v>2658</v>
      </c>
      <c r="R1049" s="33">
        <v>29</v>
      </c>
      <c r="S1049" s="39" t="s">
        <v>2612</v>
      </c>
      <c r="T1049" s="22"/>
      <c r="U1049" s="22"/>
      <c r="V1049" s="22" t="s">
        <v>1007</v>
      </c>
      <c r="W1049" s="22" t="s">
        <v>3399</v>
      </c>
      <c r="X1049" s="33">
        <v>29</v>
      </c>
      <c r="Y1049" s="39" t="s">
        <v>2834</v>
      </c>
      <c r="Z1049" s="22" t="s">
        <v>2573</v>
      </c>
      <c r="AA1049" s="6"/>
      <c r="AB1049" s="6"/>
      <c r="AC1049" s="6"/>
      <c r="AD1049" s="6"/>
      <c r="AE1049" s="6"/>
      <c r="AF1049" s="6"/>
      <c r="AG1049" s="6"/>
      <c r="AH1049" s="6"/>
      <c r="AI1049" s="6"/>
    </row>
    <row r="1050" spans="1:35" x14ac:dyDescent="0.3">
      <c r="A1050" s="416">
        <v>1045</v>
      </c>
      <c r="B1050" s="48">
        <v>3188</v>
      </c>
      <c r="C1050" s="42" t="s">
        <v>2610</v>
      </c>
      <c r="D1050" s="91">
        <v>2012</v>
      </c>
      <c r="E1050" s="20">
        <v>4</v>
      </c>
      <c r="F1050" s="22" t="s">
        <v>3577</v>
      </c>
      <c r="G1050" s="22" t="s">
        <v>3579</v>
      </c>
      <c r="H1050" s="22" t="s">
        <v>822</v>
      </c>
      <c r="I1050" s="47"/>
      <c r="J1050" s="20">
        <v>1</v>
      </c>
      <c r="K1050" s="128"/>
      <c r="L1050" s="85"/>
      <c r="M1050" s="123" t="s">
        <v>1513</v>
      </c>
      <c r="N1050" s="22"/>
      <c r="O1050" s="22"/>
      <c r="P1050" s="22" t="s">
        <v>665</v>
      </c>
      <c r="Q1050" s="22" t="s">
        <v>665</v>
      </c>
      <c r="R1050" s="33">
        <v>29</v>
      </c>
      <c r="S1050" s="39" t="s">
        <v>2612</v>
      </c>
      <c r="T1050" s="22"/>
      <c r="U1050" s="22"/>
      <c r="V1050" s="22" t="s">
        <v>665</v>
      </c>
      <c r="W1050" s="22" t="s">
        <v>665</v>
      </c>
      <c r="X1050" s="33">
        <v>29</v>
      </c>
      <c r="Y1050" s="39" t="s">
        <v>2834</v>
      </c>
      <c r="Z1050" s="22" t="s">
        <v>2573</v>
      </c>
      <c r="AA1050" s="6"/>
      <c r="AB1050" s="6"/>
      <c r="AC1050" s="6"/>
      <c r="AD1050" s="6"/>
      <c r="AE1050" s="6"/>
      <c r="AF1050" s="6"/>
      <c r="AG1050" s="6"/>
      <c r="AH1050" s="6"/>
      <c r="AI1050" s="6"/>
    </row>
    <row r="1051" spans="1:35" x14ac:dyDescent="0.3">
      <c r="A1051" s="416">
        <v>1046</v>
      </c>
      <c r="B1051" s="48">
        <v>3188</v>
      </c>
      <c r="C1051" s="42" t="s">
        <v>2610</v>
      </c>
      <c r="D1051" s="91">
        <v>2012</v>
      </c>
      <c r="E1051" s="20">
        <v>4</v>
      </c>
      <c r="F1051" s="290" t="s">
        <v>3580</v>
      </c>
      <c r="G1051" s="22" t="s">
        <v>3578</v>
      </c>
      <c r="H1051" s="22" t="s">
        <v>2958</v>
      </c>
      <c r="I1051" s="47"/>
      <c r="J1051" s="20">
        <v>1</v>
      </c>
      <c r="K1051" s="128"/>
      <c r="L1051" s="85"/>
      <c r="M1051" s="123" t="s">
        <v>1513</v>
      </c>
      <c r="N1051" s="22"/>
      <c r="O1051" s="22"/>
      <c r="P1051" s="22" t="s">
        <v>665</v>
      </c>
      <c r="Q1051" s="22" t="s">
        <v>665</v>
      </c>
      <c r="R1051" s="33">
        <v>29</v>
      </c>
      <c r="S1051" s="39" t="s">
        <v>2612</v>
      </c>
      <c r="T1051" s="22"/>
      <c r="U1051" s="22"/>
      <c r="V1051" s="22" t="s">
        <v>665</v>
      </c>
      <c r="W1051" s="22" t="s">
        <v>665</v>
      </c>
      <c r="X1051" s="33">
        <v>29</v>
      </c>
      <c r="Y1051" s="39" t="s">
        <v>2834</v>
      </c>
      <c r="Z1051" s="22" t="s">
        <v>2573</v>
      </c>
      <c r="AA1051" s="6"/>
      <c r="AB1051" s="6"/>
      <c r="AC1051" s="6"/>
      <c r="AD1051" s="6"/>
      <c r="AE1051" s="6"/>
      <c r="AF1051" s="6"/>
      <c r="AG1051" s="6"/>
      <c r="AH1051" s="6"/>
      <c r="AI1051" s="6"/>
    </row>
    <row r="1052" spans="1:35" x14ac:dyDescent="0.3">
      <c r="A1052" s="416">
        <v>1047</v>
      </c>
      <c r="B1052" s="48">
        <v>3188</v>
      </c>
      <c r="C1052" s="42" t="s">
        <v>2610</v>
      </c>
      <c r="D1052" s="91">
        <v>2012</v>
      </c>
      <c r="E1052" s="20">
        <v>4</v>
      </c>
      <c r="F1052" s="290" t="s">
        <v>3580</v>
      </c>
      <c r="G1052" s="22" t="s">
        <v>3578</v>
      </c>
      <c r="H1052" s="22" t="s">
        <v>2892</v>
      </c>
      <c r="I1052" s="47"/>
      <c r="J1052" s="41">
        <v>1</v>
      </c>
      <c r="K1052" s="128"/>
      <c r="L1052" s="85"/>
      <c r="M1052" s="123" t="s">
        <v>1513</v>
      </c>
      <c r="N1052" s="22"/>
      <c r="O1052" s="22"/>
      <c r="P1052" s="22" t="s">
        <v>665</v>
      </c>
      <c r="Q1052" s="22" t="s">
        <v>665</v>
      </c>
      <c r="R1052" s="33">
        <v>29</v>
      </c>
      <c r="S1052" s="39" t="s">
        <v>2612</v>
      </c>
      <c r="T1052" s="22"/>
      <c r="U1052" s="22"/>
      <c r="V1052" s="22" t="s">
        <v>665</v>
      </c>
      <c r="W1052" s="22" t="s">
        <v>665</v>
      </c>
      <c r="X1052" s="33">
        <v>29</v>
      </c>
      <c r="Y1052" s="39" t="s">
        <v>2834</v>
      </c>
      <c r="Z1052" s="22" t="s">
        <v>2573</v>
      </c>
      <c r="AA1052" s="6"/>
      <c r="AB1052" s="6"/>
      <c r="AC1052" s="6"/>
      <c r="AD1052" s="6"/>
      <c r="AE1052" s="6"/>
      <c r="AF1052" s="6"/>
      <c r="AG1052" s="6"/>
      <c r="AH1052" s="6"/>
      <c r="AI1052" s="6"/>
    </row>
    <row r="1053" spans="1:35" x14ac:dyDescent="0.3">
      <c r="A1053" s="416">
        <v>1048</v>
      </c>
      <c r="B1053" s="48">
        <v>3188</v>
      </c>
      <c r="C1053" s="42" t="s">
        <v>2610</v>
      </c>
      <c r="D1053" s="91">
        <v>2012</v>
      </c>
      <c r="E1053" s="20">
        <v>4</v>
      </c>
      <c r="F1053" s="290" t="s">
        <v>3580</v>
      </c>
      <c r="G1053" s="22" t="s">
        <v>3578</v>
      </c>
      <c r="H1053" s="22" t="s">
        <v>997</v>
      </c>
      <c r="I1053" s="47"/>
      <c r="J1053" s="41">
        <v>1</v>
      </c>
      <c r="K1053" s="128"/>
      <c r="L1053" s="85"/>
      <c r="M1053" s="123" t="s">
        <v>1513</v>
      </c>
      <c r="N1053" s="22"/>
      <c r="O1053" s="22"/>
      <c r="P1053" s="22" t="s">
        <v>665</v>
      </c>
      <c r="Q1053" s="22" t="s">
        <v>665</v>
      </c>
      <c r="R1053" s="33">
        <v>29</v>
      </c>
      <c r="S1053" s="39" t="s">
        <v>2612</v>
      </c>
      <c r="T1053" s="22"/>
      <c r="U1053" s="22"/>
      <c r="V1053" s="22" t="s">
        <v>665</v>
      </c>
      <c r="W1053" s="22" t="s">
        <v>665</v>
      </c>
      <c r="X1053" s="33">
        <v>29</v>
      </c>
      <c r="Y1053" s="39" t="s">
        <v>660</v>
      </c>
      <c r="Z1053" s="22"/>
      <c r="AA1053" s="6"/>
      <c r="AB1053" s="6"/>
      <c r="AC1053" s="6"/>
      <c r="AD1053" s="6"/>
      <c r="AE1053" s="6"/>
      <c r="AF1053" s="6"/>
      <c r="AG1053" s="6"/>
      <c r="AH1053" s="6"/>
      <c r="AI1053" s="6"/>
    </row>
    <row r="1054" spans="1:35" x14ac:dyDescent="0.3">
      <c r="A1054" s="416">
        <v>1049</v>
      </c>
      <c r="B1054" s="48">
        <v>3188</v>
      </c>
      <c r="C1054" s="42" t="s">
        <v>2610</v>
      </c>
      <c r="D1054" s="91">
        <v>2012</v>
      </c>
      <c r="E1054" s="20">
        <v>4</v>
      </c>
      <c r="F1054" s="290" t="s">
        <v>3580</v>
      </c>
      <c r="G1054" s="22" t="s">
        <v>3578</v>
      </c>
      <c r="H1054" s="22" t="s">
        <v>822</v>
      </c>
      <c r="I1054" s="47"/>
      <c r="J1054" s="41">
        <v>1</v>
      </c>
      <c r="K1054" s="128"/>
      <c r="L1054" s="85"/>
      <c r="M1054" s="123" t="s">
        <v>1513</v>
      </c>
      <c r="N1054" s="22"/>
      <c r="O1054" s="22"/>
      <c r="P1054" s="22" t="s">
        <v>665</v>
      </c>
      <c r="Q1054" s="22" t="s">
        <v>665</v>
      </c>
      <c r="R1054" s="33">
        <v>29</v>
      </c>
      <c r="S1054" s="39" t="s">
        <v>2612</v>
      </c>
      <c r="T1054" s="22"/>
      <c r="U1054" s="22"/>
      <c r="V1054" s="22" t="s">
        <v>665</v>
      </c>
      <c r="W1054" s="22" t="s">
        <v>665</v>
      </c>
      <c r="X1054" s="33">
        <v>29</v>
      </c>
      <c r="Y1054" s="39" t="s">
        <v>660</v>
      </c>
      <c r="Z1054" s="22"/>
      <c r="AA1054" s="6"/>
      <c r="AB1054" s="6"/>
      <c r="AC1054" s="6"/>
      <c r="AD1054" s="6"/>
      <c r="AE1054" s="6"/>
      <c r="AF1054" s="6"/>
      <c r="AG1054" s="6"/>
      <c r="AH1054" s="6"/>
      <c r="AI1054" s="6"/>
    </row>
    <row r="1055" spans="1:35" x14ac:dyDescent="0.3">
      <c r="A1055" s="416">
        <v>1050</v>
      </c>
      <c r="B1055" s="48">
        <v>3188</v>
      </c>
      <c r="C1055" s="42" t="s">
        <v>2610</v>
      </c>
      <c r="D1055" s="91">
        <v>2012</v>
      </c>
      <c r="E1055" s="20">
        <v>4</v>
      </c>
      <c r="F1055" s="22" t="s">
        <v>3581</v>
      </c>
      <c r="G1055" s="22" t="s">
        <v>1606</v>
      </c>
      <c r="H1055" s="22" t="s">
        <v>822</v>
      </c>
      <c r="I1055" s="47"/>
      <c r="J1055" s="41">
        <v>3</v>
      </c>
      <c r="K1055" s="128"/>
      <c r="L1055" s="85"/>
      <c r="M1055" s="123" t="s">
        <v>1513</v>
      </c>
      <c r="N1055" s="22">
        <v>25</v>
      </c>
      <c r="O1055" s="22">
        <v>29</v>
      </c>
      <c r="P1055" s="22"/>
      <c r="Q1055" s="22"/>
      <c r="R1055" s="33"/>
      <c r="S1055" s="39" t="s">
        <v>2612</v>
      </c>
      <c r="T1055" s="22">
        <v>14</v>
      </c>
      <c r="U1055" s="22">
        <v>29</v>
      </c>
      <c r="V1055" s="22"/>
      <c r="W1055" s="22"/>
      <c r="X1055" s="33"/>
      <c r="Y1055" s="39">
        <v>5.0000000000000001E-3</v>
      </c>
      <c r="Z1055" s="22"/>
      <c r="AA1055" s="6"/>
      <c r="AB1055" s="416"/>
      <c r="AC1055" s="416"/>
      <c r="AD1055" s="416"/>
      <c r="AE1055" s="416"/>
      <c r="AF1055" s="416"/>
      <c r="AG1055" s="416"/>
      <c r="AH1055" s="6"/>
      <c r="AI1055" s="6"/>
    </row>
    <row r="1056" spans="1:35" x14ac:dyDescent="0.3">
      <c r="A1056" s="416">
        <v>1051</v>
      </c>
      <c r="B1056" s="48">
        <v>3188</v>
      </c>
      <c r="C1056" s="42" t="s">
        <v>2610</v>
      </c>
      <c r="D1056" s="91">
        <v>2012</v>
      </c>
      <c r="E1056" s="20">
        <v>4</v>
      </c>
      <c r="F1056" s="583" t="s">
        <v>3582</v>
      </c>
      <c r="G1056" s="22"/>
      <c r="H1056" s="22" t="s">
        <v>2902</v>
      </c>
      <c r="I1056" s="47"/>
      <c r="J1056" s="41">
        <v>3</v>
      </c>
      <c r="K1056" s="128"/>
      <c r="L1056" s="85">
        <v>0</v>
      </c>
      <c r="M1056" s="123" t="s">
        <v>1513</v>
      </c>
      <c r="N1056" s="22">
        <v>25</v>
      </c>
      <c r="O1056" s="22">
        <v>29</v>
      </c>
      <c r="P1056" s="22"/>
      <c r="Q1056" s="22"/>
      <c r="R1056" s="33"/>
      <c r="S1056" s="39" t="s">
        <v>2612</v>
      </c>
      <c r="T1056" s="22">
        <v>0</v>
      </c>
      <c r="U1056" s="22">
        <v>29</v>
      </c>
      <c r="V1056" s="22"/>
      <c r="W1056" s="22"/>
      <c r="X1056" s="33"/>
      <c r="Y1056" s="39" t="s">
        <v>2834</v>
      </c>
      <c r="Z1056" s="22"/>
      <c r="AA1056" s="6"/>
      <c r="AB1056" s="416"/>
      <c r="AC1056" s="416"/>
      <c r="AD1056" s="416"/>
      <c r="AE1056" s="416"/>
      <c r="AF1056" s="416"/>
      <c r="AG1056" s="416"/>
      <c r="AH1056" s="6"/>
      <c r="AI1056" s="6"/>
    </row>
    <row r="1057" spans="1:35" x14ac:dyDescent="0.3">
      <c r="A1057" s="416">
        <v>1052</v>
      </c>
      <c r="B1057" s="48">
        <v>3188</v>
      </c>
      <c r="C1057" s="42" t="s">
        <v>2610</v>
      </c>
      <c r="D1057" s="91">
        <v>2012</v>
      </c>
      <c r="E1057" s="20">
        <v>4</v>
      </c>
      <c r="F1057" s="22" t="s">
        <v>3583</v>
      </c>
      <c r="G1057" s="22" t="s">
        <v>1606</v>
      </c>
      <c r="H1057" s="22"/>
      <c r="I1057" s="47" t="s">
        <v>868</v>
      </c>
      <c r="J1057" s="41">
        <v>2</v>
      </c>
      <c r="K1057" s="128">
        <v>2</v>
      </c>
      <c r="L1057" s="85"/>
      <c r="M1057" s="123" t="s">
        <v>1513</v>
      </c>
      <c r="N1057" s="22"/>
      <c r="O1057" s="22"/>
      <c r="P1057" s="22" t="s">
        <v>750</v>
      </c>
      <c r="Q1057" s="22" t="s">
        <v>3584</v>
      </c>
      <c r="R1057" s="33">
        <v>29</v>
      </c>
      <c r="S1057" s="39" t="s">
        <v>2612</v>
      </c>
      <c r="T1057" s="22"/>
      <c r="U1057" s="22"/>
      <c r="V1057" s="22" t="s">
        <v>750</v>
      </c>
      <c r="W1057" s="22" t="s">
        <v>3584</v>
      </c>
      <c r="X1057" s="33">
        <v>29</v>
      </c>
      <c r="Y1057" s="39" t="s">
        <v>812</v>
      </c>
      <c r="Z1057" s="22"/>
      <c r="AA1057" s="6"/>
      <c r="AB1057" s="6"/>
      <c r="AC1057" s="6"/>
      <c r="AD1057" s="6"/>
      <c r="AE1057" s="6"/>
      <c r="AF1057" s="6"/>
      <c r="AG1057" s="6"/>
      <c r="AH1057" s="6"/>
      <c r="AI1057" s="6"/>
    </row>
    <row r="1058" spans="1:35" x14ac:dyDescent="0.3">
      <c r="A1058" s="416">
        <v>1053</v>
      </c>
      <c r="B1058" s="48">
        <v>1272</v>
      </c>
      <c r="C1058" s="90" t="s">
        <v>2835</v>
      </c>
      <c r="D1058" s="91">
        <v>2018</v>
      </c>
      <c r="E1058" s="20">
        <v>4</v>
      </c>
      <c r="F1058" s="22" t="s">
        <v>3585</v>
      </c>
      <c r="G1058" s="22" t="s">
        <v>1606</v>
      </c>
      <c r="H1058" s="22" t="s">
        <v>997</v>
      </c>
      <c r="I1058" s="47"/>
      <c r="J1058" s="41">
        <v>2</v>
      </c>
      <c r="K1058" s="128">
        <v>2</v>
      </c>
      <c r="L1058" s="85"/>
      <c r="M1058" s="23" t="s">
        <v>1513</v>
      </c>
      <c r="N1058" s="22">
        <v>7</v>
      </c>
      <c r="O1058" s="22">
        <v>20</v>
      </c>
      <c r="P1058" s="22"/>
      <c r="Q1058" s="22"/>
      <c r="R1058" s="33"/>
      <c r="S1058" s="39" t="s">
        <v>2836</v>
      </c>
      <c r="T1058" s="22">
        <v>6</v>
      </c>
      <c r="U1058" s="22">
        <v>20</v>
      </c>
      <c r="V1058" s="22"/>
      <c r="W1058" s="22"/>
      <c r="X1058" s="33"/>
      <c r="Y1058" s="39">
        <v>0.73599999999999999</v>
      </c>
      <c r="Z1058" s="22"/>
      <c r="AA1058" s="19"/>
      <c r="AB1058" s="19"/>
      <c r="AC1058" s="19"/>
      <c r="AD1058" s="19"/>
      <c r="AE1058" s="19"/>
      <c r="AF1058" s="19"/>
      <c r="AG1058" s="19"/>
      <c r="AH1058" s="19"/>
      <c r="AI1058" s="19"/>
    </row>
    <row r="1059" spans="1:35" x14ac:dyDescent="0.3">
      <c r="A1059" s="416">
        <v>1054</v>
      </c>
      <c r="B1059" s="48">
        <v>1272</v>
      </c>
      <c r="C1059" s="90" t="s">
        <v>2835</v>
      </c>
      <c r="D1059" s="91">
        <v>2018</v>
      </c>
      <c r="E1059" s="20">
        <v>4</v>
      </c>
      <c r="F1059" s="22" t="s">
        <v>3586</v>
      </c>
      <c r="G1059" s="22" t="s">
        <v>2405</v>
      </c>
      <c r="H1059" s="22"/>
      <c r="I1059" s="47"/>
      <c r="J1059" s="41">
        <v>2</v>
      </c>
      <c r="K1059" s="128">
        <v>2</v>
      </c>
      <c r="L1059" s="85"/>
      <c r="M1059" s="23" t="s">
        <v>1513</v>
      </c>
      <c r="N1059" s="22"/>
      <c r="O1059" s="22"/>
      <c r="P1059" s="22">
        <v>20.86</v>
      </c>
      <c r="Q1059" s="22" t="s">
        <v>708</v>
      </c>
      <c r="R1059" s="33">
        <v>20</v>
      </c>
      <c r="S1059" s="39" t="s">
        <v>2836</v>
      </c>
      <c r="T1059" s="22"/>
      <c r="U1059" s="22"/>
      <c r="V1059" s="22">
        <v>19.5</v>
      </c>
      <c r="W1059" s="22" t="s">
        <v>708</v>
      </c>
      <c r="X1059" s="33">
        <v>20</v>
      </c>
      <c r="Y1059" s="39">
        <v>0.66400000000000003</v>
      </c>
      <c r="Z1059" s="22"/>
      <c r="AA1059" s="19"/>
      <c r="AB1059" s="19"/>
      <c r="AC1059" s="19"/>
      <c r="AD1059" s="19"/>
      <c r="AE1059" s="19"/>
      <c r="AF1059" s="19"/>
      <c r="AG1059" s="19"/>
      <c r="AH1059" s="19"/>
      <c r="AI1059" s="19"/>
    </row>
    <row r="1060" spans="1:35" x14ac:dyDescent="0.3">
      <c r="A1060" s="416">
        <v>1055</v>
      </c>
      <c r="B1060" s="48">
        <v>1272</v>
      </c>
      <c r="C1060" s="90" t="s">
        <v>2835</v>
      </c>
      <c r="D1060" s="91">
        <v>2018</v>
      </c>
      <c r="E1060" s="20">
        <v>4</v>
      </c>
      <c r="F1060" s="22" t="s">
        <v>8</v>
      </c>
      <c r="G1060" s="22" t="s">
        <v>627</v>
      </c>
      <c r="H1060" s="22"/>
      <c r="I1060" s="47"/>
      <c r="J1060" s="41">
        <v>2</v>
      </c>
      <c r="K1060" s="128">
        <v>1</v>
      </c>
      <c r="L1060" s="85"/>
      <c r="M1060" s="23" t="s">
        <v>1513</v>
      </c>
      <c r="N1060" s="22"/>
      <c r="O1060" s="22"/>
      <c r="P1060" s="22">
        <v>7.29</v>
      </c>
      <c r="Q1060" s="22" t="s">
        <v>708</v>
      </c>
      <c r="R1060" s="33">
        <v>20</v>
      </c>
      <c r="S1060" s="39" t="s">
        <v>2836</v>
      </c>
      <c r="T1060" s="22"/>
      <c r="U1060" s="22"/>
      <c r="V1060" s="99">
        <v>7.5</v>
      </c>
      <c r="W1060" s="22" t="s">
        <v>708</v>
      </c>
      <c r="X1060" s="33">
        <v>20</v>
      </c>
      <c r="Y1060" s="39">
        <v>0.81200000000000006</v>
      </c>
      <c r="Z1060" s="22"/>
      <c r="AA1060" s="19"/>
      <c r="AB1060" s="19"/>
      <c r="AC1060" s="19"/>
      <c r="AD1060" s="19"/>
      <c r="AE1060" s="19"/>
      <c r="AF1060" s="19"/>
      <c r="AG1060" s="19"/>
      <c r="AH1060" s="19"/>
      <c r="AI1060" s="19"/>
    </row>
    <row r="1061" spans="1:35" x14ac:dyDescent="0.3">
      <c r="A1061" s="416">
        <v>1056</v>
      </c>
      <c r="B1061" s="48">
        <v>1272</v>
      </c>
      <c r="C1061" s="90" t="s">
        <v>2835</v>
      </c>
      <c r="D1061" s="91">
        <v>2018</v>
      </c>
      <c r="E1061" s="20">
        <v>4</v>
      </c>
      <c r="F1061" s="290" t="s">
        <v>3587</v>
      </c>
      <c r="G1061" s="22"/>
      <c r="H1061" s="22"/>
      <c r="I1061" s="47"/>
      <c r="J1061" s="41">
        <v>4</v>
      </c>
      <c r="K1061" s="128"/>
      <c r="L1061" s="85"/>
      <c r="M1061" s="23" t="s">
        <v>1513</v>
      </c>
      <c r="N1061" s="22">
        <v>0</v>
      </c>
      <c r="O1061" s="22">
        <v>20</v>
      </c>
      <c r="P1061" s="22"/>
      <c r="Q1061" s="22"/>
      <c r="R1061" s="33"/>
      <c r="S1061" s="39" t="s">
        <v>2836</v>
      </c>
      <c r="T1061" s="22">
        <v>0</v>
      </c>
      <c r="U1061" s="22"/>
      <c r="V1061" s="22"/>
      <c r="W1061" s="22"/>
      <c r="X1061" s="33"/>
      <c r="Y1061" s="107">
        <v>1</v>
      </c>
      <c r="Z1061" s="22"/>
      <c r="AA1061" s="19"/>
      <c r="AB1061" s="19"/>
      <c r="AC1061" s="19"/>
      <c r="AD1061" s="19"/>
      <c r="AE1061" s="19"/>
      <c r="AF1061" s="19"/>
      <c r="AG1061" s="19"/>
      <c r="AH1061" s="19"/>
      <c r="AI1061" s="19"/>
    </row>
    <row r="1062" spans="1:35" x14ac:dyDescent="0.3">
      <c r="A1062" s="416">
        <v>1057</v>
      </c>
      <c r="B1062" s="48">
        <v>1272</v>
      </c>
      <c r="C1062" s="90" t="s">
        <v>2835</v>
      </c>
      <c r="D1062" s="91">
        <v>2018</v>
      </c>
      <c r="E1062" s="20">
        <v>4</v>
      </c>
      <c r="F1062" s="278" t="s">
        <v>3588</v>
      </c>
      <c r="G1062" s="22"/>
      <c r="H1062" s="22"/>
      <c r="I1062" s="47"/>
      <c r="J1062" s="41">
        <v>4</v>
      </c>
      <c r="K1062" s="128"/>
      <c r="L1062" s="85"/>
      <c r="M1062" s="23" t="s">
        <v>1513</v>
      </c>
      <c r="N1062" s="22">
        <v>0</v>
      </c>
      <c r="O1062" s="22">
        <v>20</v>
      </c>
      <c r="P1062" s="22"/>
      <c r="Q1062" s="22"/>
      <c r="R1062" s="33"/>
      <c r="S1062" s="39" t="s">
        <v>2836</v>
      </c>
      <c r="T1062" s="22">
        <v>0</v>
      </c>
      <c r="U1062" s="22"/>
      <c r="V1062" s="22"/>
      <c r="W1062" s="22"/>
      <c r="X1062" s="33"/>
      <c r="Y1062" s="39"/>
      <c r="Z1062" s="22"/>
      <c r="AA1062" s="19"/>
      <c r="AB1062" s="19"/>
      <c r="AC1062" s="19"/>
      <c r="AD1062" s="19"/>
      <c r="AE1062" s="19"/>
      <c r="AF1062" s="19"/>
      <c r="AG1062" s="19"/>
      <c r="AH1062" s="19"/>
      <c r="AI1062" s="19"/>
    </row>
    <row r="1063" spans="1:35" x14ac:dyDescent="0.3">
      <c r="A1063" s="416">
        <v>1058</v>
      </c>
      <c r="B1063" s="48">
        <v>1272</v>
      </c>
      <c r="C1063" s="90" t="s">
        <v>2835</v>
      </c>
      <c r="D1063" s="91">
        <v>2018</v>
      </c>
      <c r="E1063" s="20">
        <v>4</v>
      </c>
      <c r="F1063" s="278" t="s">
        <v>3589</v>
      </c>
      <c r="G1063" s="22"/>
      <c r="H1063" s="22"/>
      <c r="I1063" s="47"/>
      <c r="J1063" s="41">
        <v>4</v>
      </c>
      <c r="K1063" s="128"/>
      <c r="L1063" s="85"/>
      <c r="M1063" s="23" t="s">
        <v>1513</v>
      </c>
      <c r="N1063" s="22">
        <v>6</v>
      </c>
      <c r="O1063" s="22">
        <v>20</v>
      </c>
      <c r="P1063" s="22"/>
      <c r="Q1063" s="22"/>
      <c r="R1063" s="33"/>
      <c r="S1063" s="39" t="s">
        <v>2836</v>
      </c>
      <c r="T1063" s="22">
        <v>6</v>
      </c>
      <c r="U1063" s="22"/>
      <c r="V1063" s="22"/>
      <c r="W1063" s="22"/>
      <c r="X1063" s="33"/>
      <c r="Y1063" s="39"/>
      <c r="Z1063" s="22"/>
      <c r="AA1063" s="19"/>
      <c r="AB1063" s="19"/>
      <c r="AC1063" s="19"/>
      <c r="AD1063" s="19"/>
      <c r="AE1063" s="19"/>
      <c r="AF1063" s="19"/>
      <c r="AG1063" s="19"/>
      <c r="AH1063" s="19"/>
      <c r="AI1063" s="19"/>
    </row>
    <row r="1064" spans="1:35" x14ac:dyDescent="0.3">
      <c r="A1064" s="416">
        <v>1059</v>
      </c>
      <c r="B1064" s="48">
        <v>1272</v>
      </c>
      <c r="C1064" s="90" t="s">
        <v>2835</v>
      </c>
      <c r="D1064" s="91">
        <v>2018</v>
      </c>
      <c r="E1064" s="20">
        <v>4</v>
      </c>
      <c r="F1064" s="22" t="s">
        <v>901</v>
      </c>
      <c r="G1064" s="22" t="s">
        <v>107</v>
      </c>
      <c r="H1064" s="22" t="s">
        <v>3085</v>
      </c>
      <c r="I1064" s="47"/>
      <c r="J1064" s="41">
        <v>1</v>
      </c>
      <c r="K1064" s="128"/>
      <c r="L1064" s="85"/>
      <c r="M1064" s="23" t="s">
        <v>1513</v>
      </c>
      <c r="N1064" s="22"/>
      <c r="O1064" s="22"/>
      <c r="P1064" s="22" t="s">
        <v>665</v>
      </c>
      <c r="Q1064" s="22" t="s">
        <v>665</v>
      </c>
      <c r="R1064" s="33">
        <v>20</v>
      </c>
      <c r="S1064" s="39" t="s">
        <v>2836</v>
      </c>
      <c r="T1064" s="22"/>
      <c r="U1064" s="22"/>
      <c r="V1064" s="22" t="s">
        <v>665</v>
      </c>
      <c r="W1064" s="22" t="s">
        <v>665</v>
      </c>
      <c r="X1064" s="33">
        <v>20</v>
      </c>
      <c r="Y1064" s="39" t="s">
        <v>660</v>
      </c>
      <c r="Z1064" s="22"/>
      <c r="AA1064" s="19"/>
      <c r="AB1064" s="19"/>
      <c r="AC1064" s="19"/>
      <c r="AD1064" s="19"/>
      <c r="AE1064" s="19"/>
      <c r="AF1064" s="19"/>
      <c r="AG1064" s="19"/>
      <c r="AH1064" s="19"/>
      <c r="AI1064" s="19"/>
    </row>
    <row r="1065" spans="1:35" x14ac:dyDescent="0.3">
      <c r="A1065" s="416">
        <v>1060</v>
      </c>
      <c r="B1065" s="48">
        <v>1272</v>
      </c>
      <c r="C1065" s="90" t="s">
        <v>2835</v>
      </c>
      <c r="D1065" s="91">
        <v>2018</v>
      </c>
      <c r="E1065" s="20">
        <v>4</v>
      </c>
      <c r="F1065" s="22" t="s">
        <v>901</v>
      </c>
      <c r="G1065" s="22" t="s">
        <v>107</v>
      </c>
      <c r="H1065" s="22" t="s">
        <v>2958</v>
      </c>
      <c r="I1065" s="47"/>
      <c r="J1065" s="41">
        <v>1</v>
      </c>
      <c r="K1065" s="128"/>
      <c r="L1065" s="85"/>
      <c r="M1065" s="23" t="s">
        <v>1513</v>
      </c>
      <c r="N1065" s="22"/>
      <c r="O1065" s="22"/>
      <c r="P1065" s="22" t="s">
        <v>665</v>
      </c>
      <c r="Q1065" s="22" t="s">
        <v>665</v>
      </c>
      <c r="R1065" s="33">
        <v>20</v>
      </c>
      <c r="S1065" s="39" t="s">
        <v>2836</v>
      </c>
      <c r="T1065" s="22"/>
      <c r="U1065" s="22"/>
      <c r="V1065" s="22" t="s">
        <v>665</v>
      </c>
      <c r="W1065" s="22" t="s">
        <v>665</v>
      </c>
      <c r="X1065" s="33">
        <v>20</v>
      </c>
      <c r="Y1065" s="39" t="s">
        <v>3590</v>
      </c>
      <c r="Z1065" s="22" t="s">
        <v>2890</v>
      </c>
      <c r="AA1065" s="19"/>
      <c r="AB1065" s="19"/>
      <c r="AC1065" s="19"/>
      <c r="AD1065" s="19"/>
      <c r="AE1065" s="19"/>
      <c r="AF1065" s="19"/>
      <c r="AG1065" s="19"/>
      <c r="AH1065" s="19"/>
      <c r="AI1065" s="19"/>
    </row>
    <row r="1066" spans="1:35" x14ac:dyDescent="0.3">
      <c r="A1066" s="416">
        <v>1061</v>
      </c>
      <c r="B1066" s="48">
        <v>1272</v>
      </c>
      <c r="C1066" s="90" t="s">
        <v>2835</v>
      </c>
      <c r="D1066" s="91">
        <v>2018</v>
      </c>
      <c r="E1066" s="20">
        <v>4</v>
      </c>
      <c r="F1066" s="22" t="s">
        <v>901</v>
      </c>
      <c r="G1066" s="22" t="s">
        <v>107</v>
      </c>
      <c r="H1066" s="22" t="s">
        <v>3098</v>
      </c>
      <c r="I1066" s="47"/>
      <c r="J1066" s="41">
        <v>1</v>
      </c>
      <c r="K1066" s="128"/>
      <c r="L1066" s="85"/>
      <c r="M1066" s="23" t="s">
        <v>1513</v>
      </c>
      <c r="N1066" s="22"/>
      <c r="O1066" s="22"/>
      <c r="P1066" s="22" t="s">
        <v>665</v>
      </c>
      <c r="Q1066" s="22" t="s">
        <v>665</v>
      </c>
      <c r="R1066" s="33">
        <v>20</v>
      </c>
      <c r="S1066" s="39" t="s">
        <v>2836</v>
      </c>
      <c r="T1066" s="22"/>
      <c r="U1066" s="22"/>
      <c r="V1066" s="22" t="s">
        <v>665</v>
      </c>
      <c r="W1066" s="22" t="s">
        <v>665</v>
      </c>
      <c r="X1066" s="33">
        <v>20</v>
      </c>
      <c r="Y1066" s="39" t="s">
        <v>3590</v>
      </c>
      <c r="Z1066" s="22" t="s">
        <v>2890</v>
      </c>
      <c r="AA1066" s="19"/>
      <c r="AB1066" s="19"/>
      <c r="AC1066" s="19"/>
      <c r="AD1066" s="19"/>
      <c r="AE1066" s="19"/>
      <c r="AF1066" s="19"/>
      <c r="AG1066" s="19"/>
      <c r="AH1066" s="19"/>
      <c r="AI1066" s="19"/>
    </row>
    <row r="1067" spans="1:35" x14ac:dyDescent="0.3">
      <c r="A1067" s="416">
        <v>1062</v>
      </c>
      <c r="B1067" s="48">
        <v>1272</v>
      </c>
      <c r="C1067" s="90" t="s">
        <v>2835</v>
      </c>
      <c r="D1067" s="91">
        <v>2018</v>
      </c>
      <c r="E1067" s="20">
        <v>4</v>
      </c>
      <c r="F1067" s="22" t="s">
        <v>901</v>
      </c>
      <c r="G1067" s="22" t="s">
        <v>107</v>
      </c>
      <c r="H1067" s="22" t="s">
        <v>2892</v>
      </c>
      <c r="I1067" s="47"/>
      <c r="J1067" s="41">
        <v>1</v>
      </c>
      <c r="K1067" s="128"/>
      <c r="L1067" s="85"/>
      <c r="M1067" s="23" t="s">
        <v>1513</v>
      </c>
      <c r="N1067" s="22"/>
      <c r="O1067" s="22"/>
      <c r="P1067" s="22" t="s">
        <v>665</v>
      </c>
      <c r="Q1067" s="22" t="s">
        <v>665</v>
      </c>
      <c r="R1067" s="33">
        <v>20</v>
      </c>
      <c r="S1067" s="39" t="s">
        <v>2836</v>
      </c>
      <c r="T1067" s="22"/>
      <c r="U1067" s="22"/>
      <c r="V1067" s="22" t="s">
        <v>665</v>
      </c>
      <c r="W1067" s="22" t="s">
        <v>665</v>
      </c>
      <c r="X1067" s="33">
        <v>20</v>
      </c>
      <c r="Y1067" s="39" t="s">
        <v>3590</v>
      </c>
      <c r="Z1067" s="22" t="s">
        <v>2890</v>
      </c>
      <c r="AA1067" s="19"/>
      <c r="AB1067" s="19"/>
      <c r="AC1067" s="19"/>
      <c r="AD1067" s="19"/>
      <c r="AE1067" s="19"/>
      <c r="AF1067" s="19"/>
      <c r="AG1067" s="19"/>
      <c r="AH1067" s="19"/>
      <c r="AI1067" s="19"/>
    </row>
    <row r="1068" spans="1:35" x14ac:dyDescent="0.3">
      <c r="A1068" s="416">
        <v>1063</v>
      </c>
      <c r="B1068" s="48">
        <v>1272</v>
      </c>
      <c r="C1068" s="90" t="s">
        <v>2835</v>
      </c>
      <c r="D1068" s="91">
        <v>2018</v>
      </c>
      <c r="E1068" s="20">
        <v>4</v>
      </c>
      <c r="F1068" s="22" t="s">
        <v>901</v>
      </c>
      <c r="G1068" s="22" t="s">
        <v>107</v>
      </c>
      <c r="H1068" s="22" t="s">
        <v>3099</v>
      </c>
      <c r="I1068" s="47"/>
      <c r="J1068" s="41">
        <v>1</v>
      </c>
      <c r="K1068" s="128"/>
      <c r="L1068" s="85"/>
      <c r="M1068" s="23" t="s">
        <v>1513</v>
      </c>
      <c r="N1068" s="22"/>
      <c r="O1068" s="22"/>
      <c r="P1068" s="22" t="s">
        <v>665</v>
      </c>
      <c r="Q1068" s="22" t="s">
        <v>665</v>
      </c>
      <c r="R1068" s="33">
        <v>20</v>
      </c>
      <c r="S1068" s="39" t="s">
        <v>2836</v>
      </c>
      <c r="T1068" s="22"/>
      <c r="U1068" s="22"/>
      <c r="V1068" s="22" t="s">
        <v>665</v>
      </c>
      <c r="W1068" s="22" t="s">
        <v>665</v>
      </c>
      <c r="X1068" s="33">
        <v>20</v>
      </c>
      <c r="Y1068" s="39" t="s">
        <v>3590</v>
      </c>
      <c r="Z1068" s="22" t="s">
        <v>2890</v>
      </c>
      <c r="AA1068" s="19"/>
      <c r="AB1068" s="19"/>
      <c r="AC1068" s="19"/>
      <c r="AD1068" s="19"/>
      <c r="AE1068" s="19"/>
      <c r="AF1068" s="19"/>
      <c r="AG1068" s="19"/>
      <c r="AH1068" s="19"/>
      <c r="AI1068" s="19"/>
    </row>
    <row r="1069" spans="1:35" x14ac:dyDescent="0.3">
      <c r="A1069" s="416">
        <v>1064</v>
      </c>
      <c r="B1069" s="48">
        <v>1272</v>
      </c>
      <c r="C1069" s="90" t="s">
        <v>2835</v>
      </c>
      <c r="D1069" s="91">
        <v>2018</v>
      </c>
      <c r="E1069" s="20">
        <v>4</v>
      </c>
      <c r="F1069" s="22" t="s">
        <v>901</v>
      </c>
      <c r="G1069" s="22" t="s">
        <v>107</v>
      </c>
      <c r="H1069" s="22" t="s">
        <v>2931</v>
      </c>
      <c r="I1069" s="47"/>
      <c r="J1069" s="41">
        <v>1</v>
      </c>
      <c r="K1069" s="128"/>
      <c r="L1069" s="85"/>
      <c r="M1069" s="23" t="s">
        <v>1513</v>
      </c>
      <c r="N1069" s="22"/>
      <c r="O1069" s="22"/>
      <c r="P1069" s="22" t="s">
        <v>665</v>
      </c>
      <c r="Q1069" s="22" t="s">
        <v>665</v>
      </c>
      <c r="R1069" s="33">
        <v>20</v>
      </c>
      <c r="S1069" s="39" t="s">
        <v>2836</v>
      </c>
      <c r="T1069" s="22"/>
      <c r="U1069" s="22"/>
      <c r="V1069" s="22" t="s">
        <v>665</v>
      </c>
      <c r="W1069" s="22" t="s">
        <v>665</v>
      </c>
      <c r="X1069" s="33">
        <v>20</v>
      </c>
      <c r="Y1069" s="39" t="s">
        <v>3590</v>
      </c>
      <c r="Z1069" s="22" t="s">
        <v>2890</v>
      </c>
      <c r="AA1069" s="19"/>
      <c r="AB1069" s="19"/>
      <c r="AC1069" s="19"/>
      <c r="AD1069" s="19"/>
      <c r="AE1069" s="19"/>
      <c r="AF1069" s="19"/>
      <c r="AG1069" s="19"/>
      <c r="AH1069" s="19"/>
      <c r="AI1069" s="19"/>
    </row>
    <row r="1070" spans="1:35" x14ac:dyDescent="0.3">
      <c r="A1070" s="416">
        <v>1065</v>
      </c>
      <c r="B1070" s="48">
        <v>1272</v>
      </c>
      <c r="C1070" s="90" t="s">
        <v>2835</v>
      </c>
      <c r="D1070" s="91">
        <v>2018</v>
      </c>
      <c r="E1070" s="20">
        <v>4</v>
      </c>
      <c r="F1070" s="22" t="s">
        <v>901</v>
      </c>
      <c r="G1070" s="22" t="s">
        <v>107</v>
      </c>
      <c r="H1070" s="22" t="s">
        <v>3591</v>
      </c>
      <c r="I1070" s="47"/>
      <c r="J1070" s="41">
        <v>1</v>
      </c>
      <c r="K1070" s="128"/>
      <c r="L1070" s="85"/>
      <c r="M1070" s="23" t="s">
        <v>1513</v>
      </c>
      <c r="N1070" s="22"/>
      <c r="O1070" s="22"/>
      <c r="P1070" s="22" t="s">
        <v>665</v>
      </c>
      <c r="Q1070" s="22" t="s">
        <v>665</v>
      </c>
      <c r="R1070" s="33">
        <v>20</v>
      </c>
      <c r="S1070" s="39" t="s">
        <v>2836</v>
      </c>
      <c r="T1070" s="22"/>
      <c r="U1070" s="22"/>
      <c r="V1070" s="22" t="s">
        <v>665</v>
      </c>
      <c r="W1070" s="22" t="s">
        <v>665</v>
      </c>
      <c r="X1070" s="33">
        <v>20</v>
      </c>
      <c r="Y1070" s="39" t="s">
        <v>660</v>
      </c>
      <c r="Z1070" s="22"/>
      <c r="AA1070" s="19"/>
      <c r="AB1070" s="19"/>
      <c r="AC1070" s="19"/>
      <c r="AD1070" s="19"/>
      <c r="AE1070" s="19"/>
      <c r="AF1070" s="19"/>
      <c r="AG1070" s="19"/>
      <c r="AH1070" s="19"/>
      <c r="AI1070" s="19"/>
    </row>
    <row r="1071" spans="1:35" ht="17.25" thickBot="1" x14ac:dyDescent="0.35">
      <c r="A1071" s="416">
        <v>1066</v>
      </c>
      <c r="B1071" s="64">
        <v>1272</v>
      </c>
      <c r="C1071" s="93" t="s">
        <v>2835</v>
      </c>
      <c r="D1071" s="94">
        <v>2018</v>
      </c>
      <c r="E1071" s="62">
        <v>4</v>
      </c>
      <c r="F1071" s="279" t="s">
        <v>3592</v>
      </c>
      <c r="G1071" s="65"/>
      <c r="H1071" s="65"/>
      <c r="I1071" s="53"/>
      <c r="J1071" s="52">
        <v>4</v>
      </c>
      <c r="K1071" s="79"/>
      <c r="L1071" s="87"/>
      <c r="M1071" s="66" t="s">
        <v>1513</v>
      </c>
      <c r="N1071" s="65">
        <v>14</v>
      </c>
      <c r="O1071" s="65">
        <v>20</v>
      </c>
      <c r="P1071" s="65"/>
      <c r="Q1071" s="65"/>
      <c r="R1071" s="67"/>
      <c r="S1071" s="49" t="s">
        <v>2836</v>
      </c>
      <c r="T1071" s="65">
        <v>14</v>
      </c>
      <c r="U1071" s="65"/>
      <c r="V1071" s="65"/>
      <c r="W1071" s="65"/>
      <c r="X1071" s="67"/>
      <c r="Y1071" s="49"/>
      <c r="Z1071" s="65"/>
      <c r="AA1071" s="19"/>
      <c r="AB1071" s="19"/>
      <c r="AC1071" s="19"/>
      <c r="AD1071" s="19"/>
      <c r="AE1071" s="19"/>
      <c r="AF1071" s="19"/>
      <c r="AG1071" s="19"/>
      <c r="AH1071" s="19"/>
      <c r="AI1071" s="19"/>
    </row>
    <row r="1072" spans="1:35" x14ac:dyDescent="0.3">
      <c r="A1072" s="416">
        <v>1067</v>
      </c>
      <c r="B1072" s="48">
        <v>1272</v>
      </c>
      <c r="C1072" s="90" t="s">
        <v>2835</v>
      </c>
      <c r="D1072" s="91">
        <v>2018</v>
      </c>
      <c r="E1072" s="20">
        <v>4</v>
      </c>
      <c r="F1072" s="22" t="s">
        <v>901</v>
      </c>
      <c r="G1072" s="22" t="s">
        <v>107</v>
      </c>
      <c r="H1072" s="22" t="s">
        <v>997</v>
      </c>
      <c r="I1072" s="25"/>
      <c r="J1072" s="20">
        <v>1</v>
      </c>
      <c r="K1072" s="128"/>
      <c r="L1072" s="85"/>
      <c r="M1072" s="23" t="s">
        <v>1513</v>
      </c>
      <c r="N1072" s="22"/>
      <c r="O1072" s="22"/>
      <c r="P1072" s="22" t="s">
        <v>665</v>
      </c>
      <c r="Q1072" s="22" t="s">
        <v>665</v>
      </c>
      <c r="R1072" s="33">
        <v>20</v>
      </c>
      <c r="S1072" s="39" t="s">
        <v>2836</v>
      </c>
      <c r="T1072" s="22"/>
      <c r="U1072" s="22"/>
      <c r="V1072" s="22" t="s">
        <v>665</v>
      </c>
      <c r="W1072" s="22" t="s">
        <v>665</v>
      </c>
      <c r="X1072" s="33">
        <v>20</v>
      </c>
      <c r="Y1072" s="39" t="s">
        <v>660</v>
      </c>
      <c r="Z1072" s="22"/>
      <c r="AA1072" s="19"/>
      <c r="AB1072" s="19"/>
      <c r="AC1072" s="19"/>
      <c r="AD1072" s="19"/>
      <c r="AE1072" s="19"/>
      <c r="AF1072" s="19"/>
      <c r="AG1072" s="19"/>
      <c r="AH1072" s="19"/>
      <c r="AI1072" s="19"/>
    </row>
    <row r="1073" spans="1:35" x14ac:dyDescent="0.3">
      <c r="A1073" s="416">
        <v>1068</v>
      </c>
      <c r="B1073" s="48">
        <v>1272</v>
      </c>
      <c r="C1073" s="90" t="s">
        <v>2835</v>
      </c>
      <c r="D1073" s="91">
        <v>2018</v>
      </c>
      <c r="E1073" s="20">
        <v>4</v>
      </c>
      <c r="F1073" s="290" t="s">
        <v>2944</v>
      </c>
      <c r="G1073" s="22" t="s">
        <v>107</v>
      </c>
      <c r="H1073" s="22" t="s">
        <v>3085</v>
      </c>
      <c r="I1073" s="47"/>
      <c r="J1073" s="41">
        <v>1</v>
      </c>
      <c r="K1073" s="128"/>
      <c r="L1073" s="85"/>
      <c r="M1073" s="23" t="s">
        <v>1513</v>
      </c>
      <c r="N1073" s="22"/>
      <c r="O1073" s="22"/>
      <c r="P1073" s="22" t="s">
        <v>665</v>
      </c>
      <c r="Q1073" s="22" t="s">
        <v>665</v>
      </c>
      <c r="R1073" s="33">
        <v>20</v>
      </c>
      <c r="S1073" s="39" t="s">
        <v>2836</v>
      </c>
      <c r="T1073" s="22"/>
      <c r="U1073" s="22"/>
      <c r="V1073" s="22" t="s">
        <v>665</v>
      </c>
      <c r="W1073" s="22" t="s">
        <v>665</v>
      </c>
      <c r="X1073" s="33">
        <v>20</v>
      </c>
      <c r="Y1073" s="39" t="s">
        <v>660</v>
      </c>
      <c r="Z1073" s="22"/>
      <c r="AA1073" s="19"/>
      <c r="AB1073" s="19"/>
      <c r="AC1073" s="19"/>
      <c r="AD1073" s="19"/>
      <c r="AE1073" s="19"/>
      <c r="AF1073" s="19"/>
      <c r="AG1073" s="19"/>
      <c r="AH1073" s="19"/>
      <c r="AI1073" s="19"/>
    </row>
    <row r="1074" spans="1:35" x14ac:dyDescent="0.3">
      <c r="A1074" s="416">
        <v>1069</v>
      </c>
      <c r="B1074" s="48">
        <v>1272</v>
      </c>
      <c r="C1074" s="90" t="s">
        <v>2835</v>
      </c>
      <c r="D1074" s="91">
        <v>2018</v>
      </c>
      <c r="E1074" s="20">
        <v>4</v>
      </c>
      <c r="F1074" s="290" t="s">
        <v>2944</v>
      </c>
      <c r="G1074" s="22" t="s">
        <v>107</v>
      </c>
      <c r="H1074" s="22" t="s">
        <v>2958</v>
      </c>
      <c r="I1074" s="47"/>
      <c r="J1074" s="41">
        <v>1</v>
      </c>
      <c r="K1074" s="128"/>
      <c r="L1074" s="85"/>
      <c r="M1074" s="23" t="s">
        <v>1513</v>
      </c>
      <c r="N1074" s="22"/>
      <c r="O1074" s="22"/>
      <c r="P1074" s="22" t="s">
        <v>665</v>
      </c>
      <c r="Q1074" s="22" t="s">
        <v>665</v>
      </c>
      <c r="R1074" s="33">
        <v>20</v>
      </c>
      <c r="S1074" s="39" t="s">
        <v>2836</v>
      </c>
      <c r="T1074" s="22"/>
      <c r="U1074" s="22"/>
      <c r="V1074" s="22" t="s">
        <v>665</v>
      </c>
      <c r="W1074" s="22" t="s">
        <v>665</v>
      </c>
      <c r="X1074" s="33">
        <v>20</v>
      </c>
      <c r="Y1074" s="39" t="s">
        <v>3590</v>
      </c>
      <c r="Z1074" s="22" t="s">
        <v>2890</v>
      </c>
      <c r="AA1074" s="19"/>
      <c r="AB1074" s="19"/>
      <c r="AC1074" s="19"/>
      <c r="AD1074" s="19"/>
      <c r="AE1074" s="19"/>
      <c r="AF1074" s="19"/>
      <c r="AG1074" s="19"/>
      <c r="AH1074" s="19"/>
      <c r="AI1074" s="19"/>
    </row>
    <row r="1075" spans="1:35" x14ac:dyDescent="0.3">
      <c r="A1075" s="416">
        <v>1070</v>
      </c>
      <c r="B1075" s="48">
        <v>1272</v>
      </c>
      <c r="C1075" s="90" t="s">
        <v>2835</v>
      </c>
      <c r="D1075" s="91">
        <v>2018</v>
      </c>
      <c r="E1075" s="20">
        <v>4</v>
      </c>
      <c r="F1075" s="290" t="s">
        <v>2944</v>
      </c>
      <c r="G1075" s="22" t="s">
        <v>107</v>
      </c>
      <c r="H1075" s="22" t="s">
        <v>3098</v>
      </c>
      <c r="I1075" s="47"/>
      <c r="J1075" s="41">
        <v>1</v>
      </c>
      <c r="K1075" s="128"/>
      <c r="L1075" s="85"/>
      <c r="M1075" s="23" t="s">
        <v>1513</v>
      </c>
      <c r="N1075" s="22"/>
      <c r="O1075" s="22"/>
      <c r="P1075" s="22" t="s">
        <v>665</v>
      </c>
      <c r="Q1075" s="22" t="s">
        <v>665</v>
      </c>
      <c r="R1075" s="33">
        <v>20</v>
      </c>
      <c r="S1075" s="39" t="s">
        <v>2836</v>
      </c>
      <c r="T1075" s="22"/>
      <c r="U1075" s="22"/>
      <c r="V1075" s="22" t="s">
        <v>665</v>
      </c>
      <c r="W1075" s="22" t="s">
        <v>665</v>
      </c>
      <c r="X1075" s="33">
        <v>20</v>
      </c>
      <c r="Y1075" s="39" t="s">
        <v>3590</v>
      </c>
      <c r="Z1075" s="22" t="s">
        <v>2890</v>
      </c>
      <c r="AA1075" s="19"/>
      <c r="AB1075" s="19"/>
      <c r="AC1075" s="19"/>
      <c r="AD1075" s="19"/>
      <c r="AE1075" s="19"/>
      <c r="AF1075" s="19"/>
      <c r="AG1075" s="19"/>
      <c r="AH1075" s="19"/>
      <c r="AI1075" s="19"/>
    </row>
    <row r="1076" spans="1:35" x14ac:dyDescent="0.3">
      <c r="A1076" s="416">
        <v>1071</v>
      </c>
      <c r="B1076" s="48">
        <v>1272</v>
      </c>
      <c r="C1076" s="90" t="s">
        <v>2835</v>
      </c>
      <c r="D1076" s="91">
        <v>2018</v>
      </c>
      <c r="E1076" s="20">
        <v>4</v>
      </c>
      <c r="F1076" s="290" t="s">
        <v>2944</v>
      </c>
      <c r="G1076" s="22" t="s">
        <v>107</v>
      </c>
      <c r="H1076" s="22" t="s">
        <v>2892</v>
      </c>
      <c r="I1076" s="47"/>
      <c r="J1076" s="41">
        <v>1</v>
      </c>
      <c r="K1076" s="128"/>
      <c r="L1076" s="85"/>
      <c r="M1076" s="23" t="s">
        <v>1513</v>
      </c>
      <c r="N1076" s="22"/>
      <c r="O1076" s="22"/>
      <c r="P1076" s="22" t="s">
        <v>665</v>
      </c>
      <c r="Q1076" s="22" t="s">
        <v>665</v>
      </c>
      <c r="R1076" s="33">
        <v>20</v>
      </c>
      <c r="S1076" s="39" t="s">
        <v>2836</v>
      </c>
      <c r="T1076" s="22"/>
      <c r="U1076" s="22"/>
      <c r="V1076" s="22" t="s">
        <v>665</v>
      </c>
      <c r="W1076" s="22" t="s">
        <v>665</v>
      </c>
      <c r="X1076" s="33">
        <v>20</v>
      </c>
      <c r="Y1076" s="39" t="s">
        <v>3590</v>
      </c>
      <c r="Z1076" s="22" t="s">
        <v>2890</v>
      </c>
      <c r="AA1076" s="19"/>
      <c r="AB1076" s="19"/>
      <c r="AC1076" s="19"/>
      <c r="AD1076" s="19"/>
      <c r="AE1076" s="19"/>
      <c r="AF1076" s="19"/>
      <c r="AG1076" s="19"/>
      <c r="AH1076" s="19"/>
      <c r="AI1076" s="19"/>
    </row>
    <row r="1077" spans="1:35" x14ac:dyDescent="0.3">
      <c r="A1077" s="416">
        <v>1072</v>
      </c>
      <c r="B1077" s="48">
        <v>1272</v>
      </c>
      <c r="C1077" s="90" t="s">
        <v>2835</v>
      </c>
      <c r="D1077" s="91">
        <v>2018</v>
      </c>
      <c r="E1077" s="20">
        <v>4</v>
      </c>
      <c r="F1077" s="290" t="s">
        <v>2944</v>
      </c>
      <c r="G1077" s="22" t="s">
        <v>107</v>
      </c>
      <c r="H1077" s="22" t="s">
        <v>3099</v>
      </c>
      <c r="I1077" s="47"/>
      <c r="J1077" s="41">
        <v>1</v>
      </c>
      <c r="K1077" s="128"/>
      <c r="L1077" s="85"/>
      <c r="M1077" s="23" t="s">
        <v>1513</v>
      </c>
      <c r="N1077" s="22"/>
      <c r="O1077" s="22"/>
      <c r="P1077" s="22" t="s">
        <v>665</v>
      </c>
      <c r="Q1077" s="22" t="s">
        <v>665</v>
      </c>
      <c r="R1077" s="33">
        <v>20</v>
      </c>
      <c r="S1077" s="39" t="s">
        <v>2836</v>
      </c>
      <c r="T1077" s="22"/>
      <c r="U1077" s="22"/>
      <c r="V1077" s="22" t="s">
        <v>665</v>
      </c>
      <c r="W1077" s="22" t="s">
        <v>665</v>
      </c>
      <c r="X1077" s="33">
        <v>20</v>
      </c>
      <c r="Y1077" s="39" t="s">
        <v>3590</v>
      </c>
      <c r="Z1077" s="22" t="s">
        <v>2890</v>
      </c>
      <c r="AA1077" s="19"/>
      <c r="AB1077" s="19"/>
      <c r="AC1077" s="19"/>
      <c r="AD1077" s="19"/>
      <c r="AE1077" s="19"/>
      <c r="AF1077" s="19"/>
      <c r="AG1077" s="19"/>
      <c r="AH1077" s="19"/>
      <c r="AI1077" s="19"/>
    </row>
    <row r="1078" spans="1:35" x14ac:dyDescent="0.3">
      <c r="A1078" s="416">
        <v>1073</v>
      </c>
      <c r="B1078" s="48">
        <v>1272</v>
      </c>
      <c r="C1078" s="90" t="s">
        <v>2835</v>
      </c>
      <c r="D1078" s="91">
        <v>2018</v>
      </c>
      <c r="E1078" s="20">
        <v>4</v>
      </c>
      <c r="F1078" s="290" t="s">
        <v>2944</v>
      </c>
      <c r="G1078" s="22" t="s">
        <v>107</v>
      </c>
      <c r="H1078" s="22" t="s">
        <v>2931</v>
      </c>
      <c r="I1078" s="47"/>
      <c r="J1078" s="41">
        <v>1</v>
      </c>
      <c r="K1078" s="128"/>
      <c r="L1078" s="85"/>
      <c r="M1078" s="23" t="s">
        <v>1513</v>
      </c>
      <c r="N1078" s="22"/>
      <c r="O1078" s="22"/>
      <c r="P1078" s="22" t="s">
        <v>665</v>
      </c>
      <c r="Q1078" s="22" t="s">
        <v>665</v>
      </c>
      <c r="R1078" s="33">
        <v>20</v>
      </c>
      <c r="S1078" s="39" t="s">
        <v>2836</v>
      </c>
      <c r="T1078" s="22"/>
      <c r="U1078" s="22"/>
      <c r="V1078" s="22" t="s">
        <v>665</v>
      </c>
      <c r="W1078" s="22" t="s">
        <v>665</v>
      </c>
      <c r="X1078" s="33">
        <v>20</v>
      </c>
      <c r="Y1078" s="39" t="s">
        <v>3590</v>
      </c>
      <c r="Z1078" s="22" t="s">
        <v>2890</v>
      </c>
      <c r="AA1078" s="19"/>
      <c r="AB1078" s="19"/>
      <c r="AC1078" s="19"/>
      <c r="AD1078" s="19"/>
      <c r="AE1078" s="19"/>
      <c r="AF1078" s="19"/>
      <c r="AG1078" s="19"/>
      <c r="AH1078" s="19"/>
      <c r="AI1078" s="19"/>
    </row>
    <row r="1079" spans="1:35" x14ac:dyDescent="0.3">
      <c r="A1079" s="416">
        <v>1074</v>
      </c>
      <c r="B1079" s="417">
        <v>1272</v>
      </c>
      <c r="C1079" s="83" t="s">
        <v>2835</v>
      </c>
      <c r="D1079" s="84">
        <v>2018</v>
      </c>
      <c r="E1079" s="41">
        <v>4</v>
      </c>
      <c r="F1079" s="264" t="s">
        <v>2944</v>
      </c>
      <c r="G1079" s="21" t="s">
        <v>107</v>
      </c>
      <c r="H1079" s="21" t="s">
        <v>3591</v>
      </c>
      <c r="I1079" s="47"/>
      <c r="J1079" s="32">
        <v>1</v>
      </c>
      <c r="K1079" s="32"/>
      <c r="L1079" s="32"/>
      <c r="M1079" s="34" t="s">
        <v>1513</v>
      </c>
      <c r="N1079" s="21"/>
      <c r="O1079" s="21"/>
      <c r="P1079" s="21" t="s">
        <v>665</v>
      </c>
      <c r="Q1079" s="21" t="s">
        <v>665</v>
      </c>
      <c r="R1079" s="24">
        <v>20</v>
      </c>
      <c r="S1079" s="26" t="s">
        <v>2836</v>
      </c>
      <c r="T1079" s="21"/>
      <c r="U1079" s="21"/>
      <c r="V1079" s="21" t="s">
        <v>665</v>
      </c>
      <c r="W1079" s="21" t="s">
        <v>665</v>
      </c>
      <c r="X1079" s="24">
        <v>20</v>
      </c>
      <c r="Y1079" s="26" t="s">
        <v>660</v>
      </c>
      <c r="Z1079" s="21"/>
      <c r="AA1079" s="19"/>
      <c r="AB1079" s="19"/>
      <c r="AC1079" s="19"/>
      <c r="AD1079" s="19"/>
      <c r="AE1079" s="19"/>
      <c r="AF1079" s="19"/>
      <c r="AG1079" s="19"/>
      <c r="AH1079" s="19"/>
      <c r="AI1079" s="19"/>
    </row>
    <row r="1080" spans="1:35" x14ac:dyDescent="0.3">
      <c r="A1080" s="416">
        <v>1075</v>
      </c>
      <c r="B1080" s="48">
        <v>1272</v>
      </c>
      <c r="C1080" s="90" t="s">
        <v>2835</v>
      </c>
      <c r="D1080" s="91">
        <v>2018</v>
      </c>
      <c r="E1080" s="20">
        <v>4</v>
      </c>
      <c r="F1080" s="290" t="s">
        <v>2944</v>
      </c>
      <c r="G1080" s="22" t="s">
        <v>107</v>
      </c>
      <c r="H1080" s="22" t="s">
        <v>997</v>
      </c>
      <c r="I1080" s="25"/>
      <c r="J1080" s="20">
        <v>1</v>
      </c>
      <c r="K1080" s="128"/>
      <c r="L1080" s="85"/>
      <c r="M1080" s="23" t="s">
        <v>1513</v>
      </c>
      <c r="N1080" s="22"/>
      <c r="O1080" s="22"/>
      <c r="P1080" s="22" t="s">
        <v>665</v>
      </c>
      <c r="Q1080" s="22" t="s">
        <v>665</v>
      </c>
      <c r="R1080" s="33">
        <v>20</v>
      </c>
      <c r="S1080" s="39" t="s">
        <v>2836</v>
      </c>
      <c r="T1080" s="22"/>
      <c r="U1080" s="22"/>
      <c r="V1080" s="22" t="s">
        <v>665</v>
      </c>
      <c r="W1080" s="22" t="s">
        <v>665</v>
      </c>
      <c r="X1080" s="33">
        <v>20</v>
      </c>
      <c r="Y1080" s="39" t="s">
        <v>660</v>
      </c>
      <c r="Z1080" s="22"/>
      <c r="AA1080" s="19"/>
      <c r="AB1080" s="19"/>
      <c r="AC1080" s="19"/>
      <c r="AD1080" s="19"/>
      <c r="AE1080" s="19"/>
      <c r="AF1080" s="19"/>
      <c r="AG1080" s="19"/>
      <c r="AH1080" s="19"/>
      <c r="AI1080" s="19"/>
    </row>
    <row r="1081" spans="1:35" x14ac:dyDescent="0.3">
      <c r="A1081" s="416">
        <v>1076</v>
      </c>
      <c r="B1081" s="417">
        <v>2257</v>
      </c>
      <c r="C1081" s="134" t="s">
        <v>2837</v>
      </c>
      <c r="D1081" s="84">
        <v>2013</v>
      </c>
      <c r="E1081" s="41">
        <v>4</v>
      </c>
      <c r="F1081" s="21" t="s">
        <v>901</v>
      </c>
      <c r="G1081" s="21"/>
      <c r="H1081" s="21" t="s">
        <v>3593</v>
      </c>
      <c r="I1081" s="47"/>
      <c r="J1081" s="126">
        <v>1</v>
      </c>
      <c r="K1081" s="529"/>
      <c r="L1081" s="168"/>
      <c r="M1081" s="34" t="s">
        <v>2840</v>
      </c>
      <c r="N1081" s="21"/>
      <c r="O1081" s="21"/>
      <c r="P1081" s="21" t="s">
        <v>665</v>
      </c>
      <c r="Q1081" s="21" t="s">
        <v>665</v>
      </c>
      <c r="R1081" s="24">
        <v>30</v>
      </c>
      <c r="S1081" s="26" t="s">
        <v>2841</v>
      </c>
      <c r="T1081" s="21"/>
      <c r="U1081" s="21"/>
      <c r="V1081" s="21" t="s">
        <v>665</v>
      </c>
      <c r="W1081" s="21" t="s">
        <v>665</v>
      </c>
      <c r="X1081" s="24">
        <v>29</v>
      </c>
      <c r="Y1081" s="26" t="s">
        <v>660</v>
      </c>
      <c r="Z1081" s="21"/>
      <c r="AA1081" s="6"/>
      <c r="AB1081" s="6"/>
      <c r="AC1081" s="6"/>
      <c r="AD1081" s="6"/>
      <c r="AE1081" s="6"/>
      <c r="AF1081" s="6"/>
      <c r="AG1081" s="6"/>
      <c r="AH1081" s="6"/>
      <c r="AI1081" s="6"/>
    </row>
    <row r="1082" spans="1:35" ht="17.25" thickBot="1" x14ac:dyDescent="0.35">
      <c r="A1082" s="416">
        <v>1077</v>
      </c>
      <c r="B1082" s="64">
        <v>2257</v>
      </c>
      <c r="C1082" s="161" t="s">
        <v>2837</v>
      </c>
      <c r="D1082" s="94">
        <v>2013</v>
      </c>
      <c r="E1082" s="62">
        <v>4</v>
      </c>
      <c r="F1082" s="65" t="s">
        <v>901</v>
      </c>
      <c r="G1082" s="65"/>
      <c r="H1082" s="65" t="s">
        <v>3594</v>
      </c>
      <c r="I1082" s="86"/>
      <c r="J1082" s="232">
        <v>1</v>
      </c>
      <c r="K1082" s="232"/>
      <c r="L1082" s="232"/>
      <c r="M1082" s="66" t="s">
        <v>2840</v>
      </c>
      <c r="N1082" s="65"/>
      <c r="O1082" s="65"/>
      <c r="P1082" s="65" t="s">
        <v>665</v>
      </c>
      <c r="Q1082" s="65" t="s">
        <v>665</v>
      </c>
      <c r="R1082" s="67">
        <v>30</v>
      </c>
      <c r="S1082" s="49" t="s">
        <v>2841</v>
      </c>
      <c r="T1082" s="65"/>
      <c r="U1082" s="65"/>
      <c r="V1082" s="65" t="s">
        <v>665</v>
      </c>
      <c r="W1082" s="65" t="s">
        <v>665</v>
      </c>
      <c r="X1082" s="67">
        <v>29</v>
      </c>
      <c r="Y1082" s="49" t="s">
        <v>660</v>
      </c>
      <c r="Z1082" s="298"/>
      <c r="AA1082" s="6"/>
      <c r="AB1082" s="6"/>
      <c r="AC1082" s="6"/>
      <c r="AD1082" s="6"/>
      <c r="AE1082" s="6"/>
      <c r="AF1082" s="6"/>
      <c r="AG1082" s="6"/>
      <c r="AH1082" s="6"/>
      <c r="AI1082" s="6"/>
    </row>
    <row r="1083" spans="1:35" x14ac:dyDescent="0.3">
      <c r="A1083" s="416">
        <v>1078</v>
      </c>
      <c r="B1083" s="48">
        <v>2257</v>
      </c>
      <c r="C1083" s="42" t="s">
        <v>2837</v>
      </c>
      <c r="D1083" s="91">
        <v>2013</v>
      </c>
      <c r="E1083" s="20">
        <v>4</v>
      </c>
      <c r="F1083" s="22" t="s">
        <v>901</v>
      </c>
      <c r="G1083" s="22"/>
      <c r="H1083" s="22" t="s">
        <v>3595</v>
      </c>
      <c r="I1083" s="25"/>
      <c r="J1083" s="102">
        <v>1</v>
      </c>
      <c r="K1083" s="177"/>
      <c r="L1083" s="104"/>
      <c r="M1083" s="23" t="s">
        <v>2840</v>
      </c>
      <c r="N1083" s="22"/>
      <c r="O1083" s="22"/>
      <c r="P1083" s="22" t="s">
        <v>665</v>
      </c>
      <c r="Q1083" s="22" t="s">
        <v>665</v>
      </c>
      <c r="R1083" s="33">
        <v>30</v>
      </c>
      <c r="S1083" s="39" t="s">
        <v>2841</v>
      </c>
      <c r="T1083" s="22"/>
      <c r="U1083" s="22"/>
      <c r="V1083" s="22" t="s">
        <v>665</v>
      </c>
      <c r="W1083" s="22" t="s">
        <v>665</v>
      </c>
      <c r="X1083" s="33">
        <v>29</v>
      </c>
      <c r="Y1083" s="39" t="s">
        <v>660</v>
      </c>
      <c r="Z1083" s="22"/>
      <c r="AA1083" s="6"/>
      <c r="AB1083" s="6"/>
      <c r="AC1083" s="6"/>
      <c r="AD1083" s="6"/>
      <c r="AE1083" s="6"/>
      <c r="AF1083" s="6"/>
      <c r="AG1083" s="6"/>
      <c r="AH1083" s="6"/>
      <c r="AI1083" s="6"/>
    </row>
    <row r="1084" spans="1:35" x14ac:dyDescent="0.3">
      <c r="A1084" s="416">
        <v>1079</v>
      </c>
      <c r="B1084" s="48">
        <v>2257</v>
      </c>
      <c r="C1084" s="42" t="s">
        <v>2837</v>
      </c>
      <c r="D1084" s="91">
        <v>2013</v>
      </c>
      <c r="E1084" s="20">
        <v>4</v>
      </c>
      <c r="F1084" s="22" t="s">
        <v>901</v>
      </c>
      <c r="G1084" s="22"/>
      <c r="H1084" s="22" t="s">
        <v>3596</v>
      </c>
      <c r="I1084" s="25"/>
      <c r="J1084" s="102">
        <v>1</v>
      </c>
      <c r="K1084" s="177"/>
      <c r="L1084" s="104"/>
      <c r="M1084" s="23" t="s">
        <v>2840</v>
      </c>
      <c r="N1084" s="22"/>
      <c r="O1084" s="22"/>
      <c r="P1084" s="22" t="s">
        <v>665</v>
      </c>
      <c r="Q1084" s="22" t="s">
        <v>665</v>
      </c>
      <c r="R1084" s="33">
        <v>30</v>
      </c>
      <c r="S1084" s="39" t="s">
        <v>2841</v>
      </c>
      <c r="T1084" s="22"/>
      <c r="U1084" s="22"/>
      <c r="V1084" s="22" t="s">
        <v>665</v>
      </c>
      <c r="W1084" s="22" t="s">
        <v>665</v>
      </c>
      <c r="X1084" s="33">
        <v>29</v>
      </c>
      <c r="Y1084" s="39" t="s">
        <v>660</v>
      </c>
      <c r="Z1084" s="22"/>
      <c r="AA1084" s="6"/>
      <c r="AB1084" s="6"/>
      <c r="AC1084" s="6"/>
      <c r="AD1084" s="6"/>
      <c r="AE1084" s="6"/>
      <c r="AF1084" s="6"/>
      <c r="AG1084" s="6"/>
      <c r="AH1084" s="6"/>
      <c r="AI1084" s="6"/>
    </row>
    <row r="1085" spans="1:35" x14ac:dyDescent="0.3">
      <c r="A1085" s="416">
        <v>1080</v>
      </c>
      <c r="B1085" s="48">
        <v>2257</v>
      </c>
      <c r="C1085" s="42" t="s">
        <v>2201</v>
      </c>
      <c r="D1085" s="91">
        <v>2013</v>
      </c>
      <c r="E1085" s="20">
        <v>4</v>
      </c>
      <c r="F1085" s="22" t="s">
        <v>901</v>
      </c>
      <c r="G1085" s="22"/>
      <c r="H1085" s="22" t="s">
        <v>3597</v>
      </c>
      <c r="I1085" s="25"/>
      <c r="J1085" s="102">
        <v>1</v>
      </c>
      <c r="K1085" s="177"/>
      <c r="L1085" s="104"/>
      <c r="M1085" s="23" t="s">
        <v>2840</v>
      </c>
      <c r="N1085" s="22"/>
      <c r="O1085" s="22"/>
      <c r="P1085" s="22" t="s">
        <v>665</v>
      </c>
      <c r="Q1085" s="22" t="s">
        <v>665</v>
      </c>
      <c r="R1085" s="33">
        <v>30</v>
      </c>
      <c r="S1085" s="39" t="s">
        <v>2841</v>
      </c>
      <c r="T1085" s="22"/>
      <c r="U1085" s="22"/>
      <c r="V1085" s="22" t="s">
        <v>665</v>
      </c>
      <c r="W1085" s="22" t="s">
        <v>665</v>
      </c>
      <c r="X1085" s="33">
        <v>29</v>
      </c>
      <c r="Y1085" s="39" t="s">
        <v>660</v>
      </c>
      <c r="Z1085" s="22"/>
      <c r="AA1085" s="6"/>
      <c r="AB1085" s="6"/>
      <c r="AC1085" s="6"/>
      <c r="AD1085" s="6"/>
      <c r="AE1085" s="6"/>
      <c r="AF1085" s="6"/>
      <c r="AG1085" s="6"/>
      <c r="AH1085" s="6"/>
      <c r="AI1085" s="6"/>
    </row>
    <row r="1086" spans="1:35" x14ac:dyDescent="0.3">
      <c r="A1086" s="416">
        <v>1081</v>
      </c>
      <c r="B1086" s="77">
        <v>2257</v>
      </c>
      <c r="C1086" s="125" t="s">
        <v>2837</v>
      </c>
      <c r="D1086" s="101">
        <v>2013</v>
      </c>
      <c r="E1086" s="102">
        <v>4</v>
      </c>
      <c r="F1086" s="22" t="s">
        <v>2873</v>
      </c>
      <c r="G1086" s="22" t="s">
        <v>2437</v>
      </c>
      <c r="H1086" s="22"/>
      <c r="I1086" s="25"/>
      <c r="J1086" s="20">
        <v>5</v>
      </c>
      <c r="K1086" s="128"/>
      <c r="L1086" s="85"/>
      <c r="M1086" s="23" t="s">
        <v>2840</v>
      </c>
      <c r="N1086" s="22"/>
      <c r="O1086" s="22"/>
      <c r="P1086" s="22">
        <v>3.4</v>
      </c>
      <c r="Q1086" s="22">
        <v>1.7</v>
      </c>
      <c r="R1086" s="33">
        <v>30</v>
      </c>
      <c r="S1086" s="39" t="s">
        <v>2841</v>
      </c>
      <c r="T1086" s="22"/>
      <c r="U1086" s="22"/>
      <c r="V1086" s="22">
        <v>3.2</v>
      </c>
      <c r="W1086" s="22">
        <v>1.4</v>
      </c>
      <c r="X1086" s="33">
        <v>29</v>
      </c>
      <c r="Y1086" s="39">
        <v>0.76</v>
      </c>
      <c r="Z1086" s="22"/>
      <c r="AA1086" s="6"/>
      <c r="AB1086" s="416"/>
      <c r="AC1086" s="416"/>
      <c r="AD1086" s="416"/>
      <c r="AE1086" s="416"/>
      <c r="AF1086" s="416"/>
      <c r="AG1086" s="416"/>
      <c r="AH1086" s="6"/>
      <c r="AI1086" s="6"/>
    </row>
    <row r="1087" spans="1:35" x14ac:dyDescent="0.3">
      <c r="A1087" s="416">
        <v>1082</v>
      </c>
      <c r="B1087" s="48">
        <v>2257</v>
      </c>
      <c r="C1087" s="42" t="s">
        <v>2837</v>
      </c>
      <c r="D1087" s="91">
        <v>2013</v>
      </c>
      <c r="E1087" s="20">
        <v>4</v>
      </c>
      <c r="F1087" s="22" t="s">
        <v>901</v>
      </c>
      <c r="G1087" s="22"/>
      <c r="H1087" s="22" t="s">
        <v>3598</v>
      </c>
      <c r="I1087" s="25"/>
      <c r="J1087" s="102">
        <v>1</v>
      </c>
      <c r="K1087" s="177"/>
      <c r="L1087" s="104"/>
      <c r="M1087" s="23" t="s">
        <v>2840</v>
      </c>
      <c r="N1087" s="22"/>
      <c r="O1087" s="22"/>
      <c r="P1087" s="22" t="s">
        <v>665</v>
      </c>
      <c r="Q1087" s="22" t="s">
        <v>665</v>
      </c>
      <c r="R1087" s="33">
        <v>30</v>
      </c>
      <c r="S1087" s="39" t="s">
        <v>2841</v>
      </c>
      <c r="T1087" s="22"/>
      <c r="U1087" s="22"/>
      <c r="V1087" s="22" t="s">
        <v>665</v>
      </c>
      <c r="W1087" s="22" t="s">
        <v>665</v>
      </c>
      <c r="X1087" s="33">
        <v>29</v>
      </c>
      <c r="Y1087" s="39" t="s">
        <v>660</v>
      </c>
      <c r="Z1087" s="22"/>
      <c r="AA1087" s="6"/>
      <c r="AB1087" s="416"/>
      <c r="AC1087" s="416"/>
      <c r="AD1087" s="416"/>
      <c r="AE1087" s="416"/>
      <c r="AF1087" s="416"/>
      <c r="AG1087" s="416"/>
      <c r="AH1087" s="6"/>
      <c r="AI1087" s="6"/>
    </row>
    <row r="1088" spans="1:35" x14ac:dyDescent="0.3">
      <c r="A1088" s="416">
        <v>1083</v>
      </c>
      <c r="B1088" s="48">
        <v>2257</v>
      </c>
      <c r="C1088" s="42" t="s">
        <v>2837</v>
      </c>
      <c r="D1088" s="91">
        <v>2013</v>
      </c>
      <c r="E1088" s="20">
        <v>4</v>
      </c>
      <c r="F1088" s="22" t="s">
        <v>901</v>
      </c>
      <c r="G1088" s="22"/>
      <c r="H1088" s="22" t="s">
        <v>3599</v>
      </c>
      <c r="I1088" s="47"/>
      <c r="J1088" s="126">
        <v>1</v>
      </c>
      <c r="K1088" s="177"/>
      <c r="L1088" s="104"/>
      <c r="M1088" s="23" t="s">
        <v>2840</v>
      </c>
      <c r="N1088" s="22"/>
      <c r="O1088" s="22"/>
      <c r="P1088" s="22" t="s">
        <v>665</v>
      </c>
      <c r="Q1088" s="22" t="s">
        <v>665</v>
      </c>
      <c r="R1088" s="33">
        <v>30</v>
      </c>
      <c r="S1088" s="39" t="s">
        <v>2841</v>
      </c>
      <c r="T1088" s="22"/>
      <c r="U1088" s="22"/>
      <c r="V1088" s="22" t="s">
        <v>665</v>
      </c>
      <c r="W1088" s="22" t="s">
        <v>665</v>
      </c>
      <c r="X1088" s="33">
        <v>29</v>
      </c>
      <c r="Y1088" s="39" t="s">
        <v>660</v>
      </c>
      <c r="Z1088" s="22"/>
      <c r="AA1088" s="6"/>
      <c r="AB1088" s="416"/>
      <c r="AC1088" s="416"/>
      <c r="AD1088" s="416"/>
      <c r="AE1088" s="416"/>
      <c r="AF1088" s="416"/>
      <c r="AG1088" s="416"/>
      <c r="AH1088" s="6"/>
      <c r="AI1088" s="6"/>
    </row>
    <row r="1089" spans="1:35" x14ac:dyDescent="0.3">
      <c r="A1089" s="416">
        <v>1084</v>
      </c>
      <c r="B1089" s="48">
        <v>2257</v>
      </c>
      <c r="C1089" s="42" t="s">
        <v>2837</v>
      </c>
      <c r="D1089" s="91">
        <v>2013</v>
      </c>
      <c r="E1089" s="20">
        <v>4</v>
      </c>
      <c r="F1089" s="290" t="s">
        <v>3600</v>
      </c>
      <c r="G1089" s="22"/>
      <c r="H1089" s="22" t="s">
        <v>3593</v>
      </c>
      <c r="I1089" s="47"/>
      <c r="J1089" s="126">
        <v>1</v>
      </c>
      <c r="K1089" s="177"/>
      <c r="L1089" s="104"/>
      <c r="M1089" s="23" t="s">
        <v>2840</v>
      </c>
      <c r="N1089" s="22"/>
      <c r="O1089" s="22"/>
      <c r="P1089" s="22" t="s">
        <v>665</v>
      </c>
      <c r="Q1089" s="22" t="s">
        <v>665</v>
      </c>
      <c r="R1089" s="33">
        <v>30</v>
      </c>
      <c r="S1089" s="39" t="s">
        <v>2841</v>
      </c>
      <c r="T1089" s="22"/>
      <c r="U1089" s="22"/>
      <c r="V1089" s="22" t="s">
        <v>665</v>
      </c>
      <c r="W1089" s="22" t="s">
        <v>665</v>
      </c>
      <c r="X1089" s="33">
        <v>29</v>
      </c>
      <c r="Y1089" s="39" t="s">
        <v>660</v>
      </c>
      <c r="Z1089" s="22"/>
      <c r="AA1089" s="6"/>
      <c r="AB1089" s="416"/>
      <c r="AC1089" s="416"/>
      <c r="AD1089" s="416"/>
      <c r="AE1089" s="416"/>
      <c r="AF1089" s="416"/>
      <c r="AG1089" s="416"/>
      <c r="AH1089" s="6"/>
      <c r="AI1089" s="6"/>
    </row>
    <row r="1090" spans="1:35" x14ac:dyDescent="0.3">
      <c r="A1090" s="416">
        <v>1085</v>
      </c>
      <c r="B1090" s="48">
        <v>2257</v>
      </c>
      <c r="C1090" s="42" t="s">
        <v>2837</v>
      </c>
      <c r="D1090" s="91">
        <v>2013</v>
      </c>
      <c r="E1090" s="20">
        <v>4</v>
      </c>
      <c r="F1090" s="290" t="s">
        <v>3600</v>
      </c>
      <c r="G1090" s="22"/>
      <c r="H1090" s="22" t="s">
        <v>3594</v>
      </c>
      <c r="I1090" s="47"/>
      <c r="J1090" s="126">
        <v>1</v>
      </c>
      <c r="K1090" s="177"/>
      <c r="L1090" s="104"/>
      <c r="M1090" s="23" t="s">
        <v>2840</v>
      </c>
      <c r="N1090" s="22"/>
      <c r="O1090" s="22"/>
      <c r="P1090" s="22" t="s">
        <v>665</v>
      </c>
      <c r="Q1090" s="22" t="s">
        <v>665</v>
      </c>
      <c r="R1090" s="33">
        <v>30</v>
      </c>
      <c r="S1090" s="39" t="s">
        <v>2841</v>
      </c>
      <c r="T1090" s="22"/>
      <c r="U1090" s="22"/>
      <c r="V1090" s="22" t="s">
        <v>665</v>
      </c>
      <c r="W1090" s="22" t="s">
        <v>665</v>
      </c>
      <c r="X1090" s="33">
        <v>29</v>
      </c>
      <c r="Y1090" s="39" t="s">
        <v>660</v>
      </c>
      <c r="Z1090" s="22"/>
      <c r="AA1090" s="6"/>
      <c r="AB1090" s="416"/>
      <c r="AC1090" s="416"/>
      <c r="AD1090" s="416"/>
      <c r="AE1090" s="416"/>
      <c r="AF1090" s="416"/>
      <c r="AG1090" s="416"/>
      <c r="AH1090" s="6"/>
      <c r="AI1090" s="6"/>
    </row>
    <row r="1091" spans="1:35" x14ac:dyDescent="0.3">
      <c r="A1091" s="416">
        <v>1086</v>
      </c>
      <c r="B1091" s="48">
        <v>2257</v>
      </c>
      <c r="C1091" s="42" t="s">
        <v>2837</v>
      </c>
      <c r="D1091" s="91">
        <v>2013</v>
      </c>
      <c r="E1091" s="20">
        <v>4</v>
      </c>
      <c r="F1091" s="290" t="s">
        <v>3600</v>
      </c>
      <c r="G1091" s="22"/>
      <c r="H1091" s="22" t="s">
        <v>3595</v>
      </c>
      <c r="I1091" s="47"/>
      <c r="J1091" s="126">
        <v>1</v>
      </c>
      <c r="K1091" s="177"/>
      <c r="L1091" s="104"/>
      <c r="M1091" s="23" t="s">
        <v>2840</v>
      </c>
      <c r="N1091" s="22"/>
      <c r="O1091" s="22"/>
      <c r="P1091" s="22" t="s">
        <v>665</v>
      </c>
      <c r="Q1091" s="22" t="s">
        <v>665</v>
      </c>
      <c r="R1091" s="33">
        <v>30</v>
      </c>
      <c r="S1091" s="39" t="s">
        <v>2841</v>
      </c>
      <c r="T1091" s="22"/>
      <c r="U1091" s="22"/>
      <c r="V1091" s="22" t="s">
        <v>665</v>
      </c>
      <c r="W1091" s="22" t="s">
        <v>665</v>
      </c>
      <c r="X1091" s="33">
        <v>29</v>
      </c>
      <c r="Y1091" s="39" t="s">
        <v>660</v>
      </c>
      <c r="Z1091" s="22"/>
      <c r="AA1091" s="6"/>
      <c r="AB1091" s="416"/>
      <c r="AC1091" s="416"/>
      <c r="AD1091" s="416"/>
      <c r="AE1091" s="416"/>
      <c r="AF1091" s="416"/>
      <c r="AG1091" s="416"/>
      <c r="AH1091" s="6"/>
      <c r="AI1091" s="6"/>
    </row>
    <row r="1092" spans="1:35" x14ac:dyDescent="0.3">
      <c r="A1092" s="416">
        <v>1087</v>
      </c>
      <c r="B1092" s="48">
        <v>2257</v>
      </c>
      <c r="C1092" s="42" t="s">
        <v>2837</v>
      </c>
      <c r="D1092" s="91">
        <v>2013</v>
      </c>
      <c r="E1092" s="20">
        <v>4</v>
      </c>
      <c r="F1092" s="290" t="s">
        <v>3600</v>
      </c>
      <c r="G1092" s="22"/>
      <c r="H1092" s="22" t="s">
        <v>3596</v>
      </c>
      <c r="I1092" s="25"/>
      <c r="J1092" s="126">
        <v>1</v>
      </c>
      <c r="K1092" s="177"/>
      <c r="L1092" s="104"/>
      <c r="M1092" s="23" t="s">
        <v>2840</v>
      </c>
      <c r="N1092" s="22"/>
      <c r="O1092" s="22"/>
      <c r="P1092" s="22" t="s">
        <v>665</v>
      </c>
      <c r="Q1092" s="22" t="s">
        <v>665</v>
      </c>
      <c r="R1092" s="33">
        <v>30</v>
      </c>
      <c r="S1092" s="39" t="s">
        <v>2841</v>
      </c>
      <c r="T1092" s="22"/>
      <c r="U1092" s="22"/>
      <c r="V1092" s="22" t="s">
        <v>665</v>
      </c>
      <c r="W1092" s="22" t="s">
        <v>665</v>
      </c>
      <c r="X1092" s="33">
        <v>29</v>
      </c>
      <c r="Y1092" s="39" t="s">
        <v>660</v>
      </c>
      <c r="Z1092" s="22"/>
      <c r="AA1092" s="6"/>
      <c r="AB1092" s="416"/>
      <c r="AC1092" s="416"/>
      <c r="AD1092" s="416"/>
      <c r="AE1092" s="416"/>
      <c r="AF1092" s="416"/>
      <c r="AG1092" s="416"/>
      <c r="AH1092" s="6"/>
      <c r="AI1092" s="6"/>
    </row>
    <row r="1093" spans="1:35" x14ac:dyDescent="0.3">
      <c r="A1093" s="416">
        <v>1088</v>
      </c>
      <c r="B1093" s="48">
        <v>2257</v>
      </c>
      <c r="C1093" s="42" t="s">
        <v>2837</v>
      </c>
      <c r="D1093" s="91">
        <v>2013</v>
      </c>
      <c r="E1093" s="20">
        <v>4</v>
      </c>
      <c r="F1093" s="290" t="s">
        <v>3600</v>
      </c>
      <c r="G1093" s="22"/>
      <c r="H1093" s="22" t="s">
        <v>3597</v>
      </c>
      <c r="I1093" s="25"/>
      <c r="J1093" s="126">
        <v>1</v>
      </c>
      <c r="K1093" s="177"/>
      <c r="L1093" s="104"/>
      <c r="M1093" s="23" t="s">
        <v>2840</v>
      </c>
      <c r="N1093" s="22"/>
      <c r="O1093" s="22"/>
      <c r="P1093" s="22" t="s">
        <v>665</v>
      </c>
      <c r="Q1093" s="22" t="s">
        <v>665</v>
      </c>
      <c r="R1093" s="33">
        <v>30</v>
      </c>
      <c r="S1093" s="39" t="s">
        <v>2841</v>
      </c>
      <c r="T1093" s="22"/>
      <c r="U1093" s="22"/>
      <c r="V1093" s="22" t="s">
        <v>665</v>
      </c>
      <c r="W1093" s="22" t="s">
        <v>665</v>
      </c>
      <c r="X1093" s="33">
        <v>29</v>
      </c>
      <c r="Y1093" s="39" t="s">
        <v>660</v>
      </c>
      <c r="Z1093" s="22"/>
      <c r="AA1093" s="6"/>
      <c r="AB1093" s="416"/>
      <c r="AC1093" s="416"/>
      <c r="AD1093" s="416"/>
      <c r="AE1093" s="416"/>
      <c r="AF1093" s="416"/>
      <c r="AG1093" s="416"/>
      <c r="AH1093" s="6"/>
      <c r="AI1093" s="6"/>
    </row>
    <row r="1094" spans="1:35" x14ac:dyDescent="0.3">
      <c r="A1094" s="416">
        <v>1089</v>
      </c>
      <c r="B1094" s="48">
        <v>2257</v>
      </c>
      <c r="C1094" s="42" t="s">
        <v>2837</v>
      </c>
      <c r="D1094" s="91">
        <v>2013</v>
      </c>
      <c r="E1094" s="20">
        <v>4</v>
      </c>
      <c r="F1094" s="290" t="s">
        <v>3600</v>
      </c>
      <c r="G1094" s="22"/>
      <c r="H1094" s="22" t="s">
        <v>3598</v>
      </c>
      <c r="I1094" s="25"/>
      <c r="J1094" s="126">
        <v>1</v>
      </c>
      <c r="K1094" s="177"/>
      <c r="L1094" s="104"/>
      <c r="M1094" s="23" t="s">
        <v>2840</v>
      </c>
      <c r="N1094" s="22"/>
      <c r="O1094" s="22"/>
      <c r="P1094" s="22" t="s">
        <v>665</v>
      </c>
      <c r="Q1094" s="22" t="s">
        <v>665</v>
      </c>
      <c r="R1094" s="33">
        <v>30</v>
      </c>
      <c r="S1094" s="39" t="s">
        <v>2841</v>
      </c>
      <c r="T1094" s="22"/>
      <c r="U1094" s="22"/>
      <c r="V1094" s="22" t="s">
        <v>665</v>
      </c>
      <c r="W1094" s="22" t="s">
        <v>665</v>
      </c>
      <c r="X1094" s="33">
        <v>29</v>
      </c>
      <c r="Y1094" s="39" t="s">
        <v>660</v>
      </c>
      <c r="Z1094" s="22"/>
      <c r="AA1094" s="6"/>
      <c r="AB1094" s="416"/>
      <c r="AC1094" s="416"/>
      <c r="AD1094" s="416"/>
      <c r="AE1094" s="416"/>
      <c r="AF1094" s="416"/>
      <c r="AG1094" s="416"/>
      <c r="AH1094" s="6"/>
      <c r="AI1094" s="6"/>
    </row>
    <row r="1095" spans="1:35" x14ac:dyDescent="0.3">
      <c r="A1095" s="416">
        <v>1090</v>
      </c>
      <c r="B1095" s="77">
        <v>2257</v>
      </c>
      <c r="C1095" s="125" t="s">
        <v>2837</v>
      </c>
      <c r="D1095" s="101">
        <v>2013</v>
      </c>
      <c r="E1095" s="102">
        <v>4</v>
      </c>
      <c r="F1095" s="290" t="s">
        <v>3600</v>
      </c>
      <c r="G1095" s="22"/>
      <c r="H1095" s="22" t="s">
        <v>3599</v>
      </c>
      <c r="I1095" s="47"/>
      <c r="J1095" s="126">
        <v>1</v>
      </c>
      <c r="K1095" s="177"/>
      <c r="L1095" s="104"/>
      <c r="M1095" s="23" t="s">
        <v>2840</v>
      </c>
      <c r="N1095" s="22"/>
      <c r="O1095" s="22"/>
      <c r="P1095" s="22" t="s">
        <v>665</v>
      </c>
      <c r="Q1095" s="22" t="s">
        <v>665</v>
      </c>
      <c r="R1095" s="33">
        <v>30</v>
      </c>
      <c r="S1095" s="39" t="s">
        <v>2841</v>
      </c>
      <c r="T1095" s="22"/>
      <c r="U1095" s="22"/>
      <c r="V1095" s="22" t="s">
        <v>665</v>
      </c>
      <c r="W1095" s="22" t="s">
        <v>665</v>
      </c>
      <c r="X1095" s="33">
        <v>29</v>
      </c>
      <c r="Y1095" s="39" t="s">
        <v>660</v>
      </c>
      <c r="Z1095" s="22"/>
      <c r="AA1095" s="6"/>
      <c r="AB1095" s="416"/>
      <c r="AC1095" s="416"/>
      <c r="AD1095" s="416"/>
      <c r="AE1095" s="416"/>
      <c r="AF1095" s="416"/>
      <c r="AG1095" s="416"/>
      <c r="AH1095" s="6"/>
      <c r="AI1095" s="6"/>
    </row>
    <row r="1096" spans="1:35" x14ac:dyDescent="0.3">
      <c r="A1096" s="416">
        <v>1091</v>
      </c>
      <c r="B1096" s="77">
        <v>2257</v>
      </c>
      <c r="C1096" s="125" t="s">
        <v>2837</v>
      </c>
      <c r="D1096" s="101">
        <v>2013</v>
      </c>
      <c r="E1096" s="102">
        <v>4</v>
      </c>
      <c r="F1096" s="103" t="s">
        <v>3601</v>
      </c>
      <c r="G1096" s="22"/>
      <c r="H1096" s="22"/>
      <c r="I1096" s="47"/>
      <c r="J1096" s="126">
        <v>3</v>
      </c>
      <c r="K1096" s="177"/>
      <c r="L1096" s="104"/>
      <c r="M1096" s="23" t="s">
        <v>2840</v>
      </c>
      <c r="N1096" s="22"/>
      <c r="O1096" s="22"/>
      <c r="P1096" s="22">
        <v>1.24</v>
      </c>
      <c r="Q1096" s="22">
        <v>0.47499999999999998</v>
      </c>
      <c r="R1096" s="33">
        <v>30</v>
      </c>
      <c r="S1096" s="39" t="s">
        <v>2841</v>
      </c>
      <c r="T1096" s="22"/>
      <c r="U1096" s="22"/>
      <c r="V1096" s="22">
        <v>1.768</v>
      </c>
      <c r="W1096" s="22">
        <v>1.26</v>
      </c>
      <c r="X1096" s="33">
        <v>29</v>
      </c>
      <c r="Y1096" s="39">
        <v>0.04</v>
      </c>
      <c r="Z1096" s="22"/>
      <c r="AA1096" s="6"/>
      <c r="AB1096" s="6"/>
      <c r="AC1096" s="6"/>
      <c r="AD1096" s="6"/>
      <c r="AE1096" s="6"/>
      <c r="AF1096" s="6"/>
      <c r="AG1096" s="6"/>
      <c r="AH1096" s="6"/>
      <c r="AI1096" s="6"/>
    </row>
    <row r="1097" spans="1:35" x14ac:dyDescent="0.3">
      <c r="A1097" s="416">
        <v>1092</v>
      </c>
      <c r="B1097" s="77">
        <v>2257</v>
      </c>
      <c r="C1097" s="125" t="s">
        <v>2837</v>
      </c>
      <c r="D1097" s="101">
        <v>2013</v>
      </c>
      <c r="E1097" s="102">
        <v>4</v>
      </c>
      <c r="F1097" s="103" t="s">
        <v>3602</v>
      </c>
      <c r="G1097" s="22"/>
      <c r="H1097" s="22"/>
      <c r="I1097" s="47"/>
      <c r="J1097" s="126">
        <v>3</v>
      </c>
      <c r="K1097" s="177"/>
      <c r="L1097" s="104"/>
      <c r="M1097" s="23" t="s">
        <v>2840</v>
      </c>
      <c r="N1097" s="22"/>
      <c r="O1097" s="22"/>
      <c r="P1097" s="22">
        <v>5.64</v>
      </c>
      <c r="Q1097" s="22">
        <v>6.3</v>
      </c>
      <c r="R1097" s="33">
        <v>30</v>
      </c>
      <c r="S1097" s="39" t="s">
        <v>2841</v>
      </c>
      <c r="T1097" s="22"/>
      <c r="U1097" s="22"/>
      <c r="V1097" s="22">
        <v>3.5</v>
      </c>
      <c r="W1097" s="22">
        <v>3</v>
      </c>
      <c r="X1097" s="33">
        <v>29</v>
      </c>
      <c r="Y1097" s="39">
        <v>0.11</v>
      </c>
      <c r="Z1097" s="22"/>
      <c r="AA1097" s="6"/>
      <c r="AB1097" s="6"/>
      <c r="AC1097" s="6"/>
      <c r="AD1097" s="6"/>
      <c r="AE1097" s="6"/>
      <c r="AF1097" s="6"/>
      <c r="AG1097" s="6"/>
      <c r="AH1097" s="6"/>
      <c r="AI1097" s="6"/>
    </row>
    <row r="1098" spans="1:35" x14ac:dyDescent="0.3">
      <c r="A1098" s="416">
        <v>1093</v>
      </c>
      <c r="B1098" s="77">
        <v>2257</v>
      </c>
      <c r="C1098" s="125" t="s">
        <v>2837</v>
      </c>
      <c r="D1098" s="101">
        <v>2013</v>
      </c>
      <c r="E1098" s="102">
        <v>4</v>
      </c>
      <c r="F1098" s="176" t="s">
        <v>3603</v>
      </c>
      <c r="G1098" s="22"/>
      <c r="H1098" s="22"/>
      <c r="I1098" s="47"/>
      <c r="J1098" s="126">
        <v>3</v>
      </c>
      <c r="K1098" s="177"/>
      <c r="L1098" s="104"/>
      <c r="M1098" s="23" t="s">
        <v>2840</v>
      </c>
      <c r="N1098" s="22"/>
      <c r="O1098" s="22"/>
      <c r="P1098" s="22">
        <v>2.5960000000000001</v>
      </c>
      <c r="Q1098" s="22">
        <v>2.5979999999999999</v>
      </c>
      <c r="R1098" s="33">
        <v>30</v>
      </c>
      <c r="S1098" s="39" t="s">
        <v>2841</v>
      </c>
      <c r="T1098" s="22"/>
      <c r="U1098" s="22"/>
      <c r="V1098" s="22">
        <v>2.37</v>
      </c>
      <c r="W1098" s="22">
        <v>0.93500000000000005</v>
      </c>
      <c r="X1098" s="33">
        <v>29</v>
      </c>
      <c r="Y1098" s="39">
        <v>0.67</v>
      </c>
      <c r="Z1098" s="22"/>
      <c r="AA1098" s="6"/>
      <c r="AB1098" s="6"/>
      <c r="AC1098" s="6"/>
      <c r="AD1098" s="6"/>
      <c r="AE1098" s="6"/>
      <c r="AF1098" s="6"/>
      <c r="AG1098" s="6"/>
      <c r="AH1098" s="6"/>
      <c r="AI1098" s="6"/>
    </row>
    <row r="1099" spans="1:35" ht="17.25" thickBot="1" x14ac:dyDescent="0.35">
      <c r="A1099" s="416">
        <v>1094</v>
      </c>
      <c r="B1099" s="156">
        <v>2257</v>
      </c>
      <c r="C1099" s="169" t="s">
        <v>2837</v>
      </c>
      <c r="D1099" s="170">
        <v>2013</v>
      </c>
      <c r="E1099" s="162">
        <v>4</v>
      </c>
      <c r="F1099" s="144" t="s">
        <v>3604</v>
      </c>
      <c r="G1099" s="65" t="s">
        <v>2405</v>
      </c>
      <c r="H1099" s="65"/>
      <c r="I1099" s="86"/>
      <c r="J1099" s="157">
        <v>3</v>
      </c>
      <c r="K1099" s="496"/>
      <c r="L1099" s="232"/>
      <c r="M1099" s="66" t="s">
        <v>2840</v>
      </c>
      <c r="N1099" s="65"/>
      <c r="O1099" s="67"/>
      <c r="P1099" s="65">
        <v>7.2999999999999995E-2</v>
      </c>
      <c r="Q1099" s="65">
        <v>2.8000000000000001E-2</v>
      </c>
      <c r="R1099" s="67">
        <v>30</v>
      </c>
      <c r="S1099" s="49" t="s">
        <v>2841</v>
      </c>
      <c r="T1099" s="65"/>
      <c r="U1099" s="67"/>
      <c r="V1099" s="65">
        <v>8.5000000000000006E-2</v>
      </c>
      <c r="W1099" s="65">
        <v>3.5999999999999997E-2</v>
      </c>
      <c r="X1099" s="67">
        <v>29</v>
      </c>
      <c r="Y1099" s="49">
        <v>0.15</v>
      </c>
      <c r="Z1099" s="65"/>
      <c r="AA1099" s="6"/>
      <c r="AB1099" s="6"/>
      <c r="AC1099" s="6"/>
      <c r="AD1099" s="6"/>
      <c r="AE1099" s="6"/>
      <c r="AF1099" s="6"/>
      <c r="AG1099" s="6"/>
      <c r="AH1099" s="6"/>
      <c r="AI1099" s="6"/>
    </row>
    <row r="1100" spans="1:35" x14ac:dyDescent="0.3">
      <c r="A1100" s="416">
        <v>1095</v>
      </c>
      <c r="B1100" s="77">
        <v>2257</v>
      </c>
      <c r="C1100" s="125" t="s">
        <v>2837</v>
      </c>
      <c r="D1100" s="101">
        <v>2013</v>
      </c>
      <c r="E1100" s="102">
        <v>4</v>
      </c>
      <c r="F1100" s="499" t="s">
        <v>3605</v>
      </c>
      <c r="G1100" s="22" t="s">
        <v>2495</v>
      </c>
      <c r="H1100" s="22"/>
      <c r="I1100" s="25"/>
      <c r="J1100" s="584">
        <v>3</v>
      </c>
      <c r="K1100" s="104"/>
      <c r="L1100" s="104">
        <v>0</v>
      </c>
      <c r="M1100" s="23" t="s">
        <v>2840</v>
      </c>
      <c r="N1100" s="22"/>
      <c r="O1100" s="22"/>
      <c r="P1100" s="22">
        <v>38.200000000000003</v>
      </c>
      <c r="Q1100" s="22">
        <v>18.2</v>
      </c>
      <c r="R1100" s="33">
        <v>30</v>
      </c>
      <c r="S1100" s="39" t="s">
        <v>2841</v>
      </c>
      <c r="T1100" s="22"/>
      <c r="U1100" s="22"/>
      <c r="V1100" s="22">
        <v>45.8</v>
      </c>
      <c r="W1100" s="22">
        <v>21.6</v>
      </c>
      <c r="X1100" s="33">
        <v>29</v>
      </c>
      <c r="Y1100" s="39">
        <v>0.16</v>
      </c>
      <c r="Z1100" s="22"/>
      <c r="AA1100" s="6"/>
      <c r="AB1100" s="6"/>
      <c r="AC1100" s="6"/>
      <c r="AD1100" s="6"/>
      <c r="AE1100" s="6"/>
      <c r="AF1100" s="6"/>
      <c r="AG1100" s="6"/>
      <c r="AH1100" s="6"/>
      <c r="AI1100" s="6"/>
    </row>
    <row r="1101" spans="1:35" x14ac:dyDescent="0.3">
      <c r="A1101" s="416">
        <v>1096</v>
      </c>
      <c r="B1101" s="77">
        <v>2257</v>
      </c>
      <c r="C1101" s="125" t="s">
        <v>2837</v>
      </c>
      <c r="D1101" s="101">
        <v>2013</v>
      </c>
      <c r="E1101" s="102">
        <v>4</v>
      </c>
      <c r="F1101" s="405" t="s">
        <v>3606</v>
      </c>
      <c r="G1101" s="21"/>
      <c r="H1101" s="22"/>
      <c r="I1101" s="25"/>
      <c r="J1101" s="585">
        <v>3</v>
      </c>
      <c r="K1101" s="104"/>
      <c r="L1101" s="104"/>
      <c r="M1101" s="23" t="s">
        <v>2840</v>
      </c>
      <c r="N1101" s="21"/>
      <c r="O1101" s="21"/>
      <c r="P1101" s="22">
        <v>50.7</v>
      </c>
      <c r="Q1101" s="22">
        <v>30.2</v>
      </c>
      <c r="R1101" s="33">
        <v>30</v>
      </c>
      <c r="S1101" s="26" t="s">
        <v>2841</v>
      </c>
      <c r="T1101" s="21"/>
      <c r="U1101" s="21"/>
      <c r="V1101" s="21">
        <v>46.7</v>
      </c>
      <c r="W1101" s="21">
        <v>20.100000000000001</v>
      </c>
      <c r="X1101" s="33">
        <v>29</v>
      </c>
      <c r="Y1101" s="26">
        <v>0.56000000000000005</v>
      </c>
      <c r="Z1101" s="21"/>
      <c r="AA1101" s="6"/>
      <c r="AB1101" s="6"/>
      <c r="AC1101" s="6"/>
      <c r="AD1101" s="6"/>
      <c r="AE1101" s="6"/>
      <c r="AF1101" s="6"/>
      <c r="AG1101" s="6"/>
      <c r="AH1101" s="6"/>
      <c r="AI1101" s="6"/>
    </row>
    <row r="1102" spans="1:35" x14ac:dyDescent="0.3">
      <c r="A1102" s="416">
        <v>1097</v>
      </c>
      <c r="B1102" s="48">
        <v>91</v>
      </c>
      <c r="C1102" s="42" t="s">
        <v>1977</v>
      </c>
      <c r="D1102" s="91">
        <v>2016</v>
      </c>
      <c r="E1102" s="20">
        <v>1</v>
      </c>
      <c r="F1102" s="4" t="s">
        <v>8</v>
      </c>
      <c r="G1102" s="21" t="s">
        <v>627</v>
      </c>
      <c r="H1102" s="22" t="s">
        <v>3607</v>
      </c>
      <c r="I1102" s="25"/>
      <c r="J1102" s="586">
        <v>2</v>
      </c>
      <c r="K1102" s="85">
        <v>1</v>
      </c>
      <c r="L1102" s="85"/>
      <c r="M1102" s="23" t="s">
        <v>1513</v>
      </c>
      <c r="N1102" s="21"/>
      <c r="O1102" s="21"/>
      <c r="P1102" s="405">
        <v>0.09</v>
      </c>
      <c r="Q1102" s="405">
        <v>0.43</v>
      </c>
      <c r="R1102" s="139">
        <v>43</v>
      </c>
      <c r="S1102" s="155" t="s">
        <v>1880</v>
      </c>
      <c r="T1102" s="405"/>
      <c r="U1102" s="405"/>
      <c r="V1102" s="405">
        <v>1.63</v>
      </c>
      <c r="W1102" s="405">
        <v>2.19</v>
      </c>
      <c r="X1102" s="139">
        <v>49</v>
      </c>
      <c r="Y1102" s="26" t="s">
        <v>1231</v>
      </c>
      <c r="Z1102" s="21"/>
      <c r="AA1102" s="19"/>
      <c r="AB1102" s="19"/>
      <c r="AC1102" s="19"/>
      <c r="AD1102" s="19"/>
      <c r="AE1102" s="19"/>
      <c r="AF1102" s="19"/>
      <c r="AG1102" s="19"/>
      <c r="AH1102" s="19"/>
      <c r="AI1102" s="19"/>
    </row>
    <row r="1103" spans="1:35" x14ac:dyDescent="0.3">
      <c r="A1103" s="416">
        <v>1098</v>
      </c>
      <c r="B1103" s="48">
        <v>91</v>
      </c>
      <c r="C1103" s="42" t="s">
        <v>1977</v>
      </c>
      <c r="D1103" s="91">
        <v>2016</v>
      </c>
      <c r="E1103" s="20">
        <v>1</v>
      </c>
      <c r="F1103" s="264" t="s">
        <v>2922</v>
      </c>
      <c r="G1103" s="21" t="s">
        <v>2437</v>
      </c>
      <c r="H1103" s="22"/>
      <c r="I1103" s="25"/>
      <c r="J1103" s="586">
        <v>5</v>
      </c>
      <c r="K1103" s="85"/>
      <c r="L1103" s="85"/>
      <c r="M1103" s="23" t="s">
        <v>1513</v>
      </c>
      <c r="N1103" s="21"/>
      <c r="O1103" s="21"/>
      <c r="P1103" s="21">
        <v>7.4</v>
      </c>
      <c r="Q1103" s="21" t="s">
        <v>812</v>
      </c>
      <c r="R1103" s="33">
        <v>43</v>
      </c>
      <c r="S1103" s="26" t="s">
        <v>1880</v>
      </c>
      <c r="T1103" s="21"/>
      <c r="U1103" s="21"/>
      <c r="V1103" s="21">
        <v>8.1999999999999993</v>
      </c>
      <c r="W1103" s="21" t="s">
        <v>812</v>
      </c>
      <c r="X1103" s="33">
        <v>49</v>
      </c>
      <c r="Y1103" s="26">
        <v>0.02</v>
      </c>
      <c r="Z1103" s="21"/>
      <c r="AA1103" s="19"/>
      <c r="AB1103" s="19"/>
      <c r="AC1103" s="19"/>
      <c r="AD1103" s="19"/>
      <c r="AE1103" s="19"/>
      <c r="AF1103" s="19"/>
      <c r="AG1103" s="19"/>
      <c r="AH1103" s="19"/>
      <c r="AI1103" s="19"/>
    </row>
    <row r="1104" spans="1:35" ht="17.25" thickBot="1" x14ac:dyDescent="0.35">
      <c r="A1104" s="416">
        <v>1099</v>
      </c>
      <c r="B1104" s="64">
        <v>91</v>
      </c>
      <c r="C1104" s="161" t="s">
        <v>1977</v>
      </c>
      <c r="D1104" s="94">
        <v>2016</v>
      </c>
      <c r="E1104" s="62">
        <v>1</v>
      </c>
      <c r="F1104" s="224" t="s">
        <v>8</v>
      </c>
      <c r="G1104" s="65" t="s">
        <v>627</v>
      </c>
      <c r="H1104" s="65" t="s">
        <v>2958</v>
      </c>
      <c r="I1104" s="86"/>
      <c r="J1104" s="437">
        <v>2</v>
      </c>
      <c r="K1104" s="87">
        <v>1</v>
      </c>
      <c r="L1104" s="87"/>
      <c r="M1104" s="66" t="s">
        <v>1513</v>
      </c>
      <c r="N1104" s="29"/>
      <c r="O1104" s="29"/>
      <c r="P1104" s="96">
        <v>0.79</v>
      </c>
      <c r="Q1104" s="96">
        <v>1.25</v>
      </c>
      <c r="R1104" s="213">
        <v>43</v>
      </c>
      <c r="S1104" s="167" t="s">
        <v>1880</v>
      </c>
      <c r="T1104" s="96"/>
      <c r="U1104" s="96"/>
      <c r="V1104" s="96">
        <v>2.4900000000000002</v>
      </c>
      <c r="W1104" s="96">
        <v>2.1</v>
      </c>
      <c r="X1104" s="213">
        <v>49</v>
      </c>
      <c r="Y1104" s="37" t="s">
        <v>1231</v>
      </c>
      <c r="Z1104" s="29"/>
      <c r="AA1104" s="19"/>
      <c r="AB1104" s="19"/>
      <c r="AC1104" s="19"/>
      <c r="AD1104" s="19"/>
      <c r="AE1104" s="19"/>
      <c r="AF1104" s="19"/>
      <c r="AG1104" s="19"/>
      <c r="AH1104" s="19"/>
      <c r="AI1104" s="19"/>
    </row>
    <row r="1105" spans="1:35" x14ac:dyDescent="0.3">
      <c r="A1105" s="416">
        <v>1100</v>
      </c>
      <c r="B1105" s="417">
        <v>91</v>
      </c>
      <c r="C1105" s="134" t="s">
        <v>1977</v>
      </c>
      <c r="D1105" s="84">
        <v>2016</v>
      </c>
      <c r="E1105" s="20">
        <v>1</v>
      </c>
      <c r="F1105" s="225" t="s">
        <v>8</v>
      </c>
      <c r="G1105" s="22" t="s">
        <v>627</v>
      </c>
      <c r="H1105" s="22" t="s">
        <v>3099</v>
      </c>
      <c r="I1105" s="25"/>
      <c r="J1105" s="587">
        <v>2</v>
      </c>
      <c r="K1105" s="85">
        <v>1</v>
      </c>
      <c r="L1105" s="85"/>
      <c r="M1105" s="23" t="s">
        <v>1513</v>
      </c>
      <c r="N1105" s="22"/>
      <c r="O1105" s="22"/>
      <c r="P1105" s="103">
        <v>1.02</v>
      </c>
      <c r="Q1105" s="103">
        <v>1.26</v>
      </c>
      <c r="R1105" s="139">
        <v>43</v>
      </c>
      <c r="S1105" s="105" t="s">
        <v>1880</v>
      </c>
      <c r="T1105" s="103"/>
      <c r="U1105" s="103"/>
      <c r="V1105" s="103">
        <v>3.65</v>
      </c>
      <c r="W1105" s="103">
        <v>3.25</v>
      </c>
      <c r="X1105" s="139">
        <v>49</v>
      </c>
      <c r="Y1105" s="39" t="s">
        <v>1231</v>
      </c>
      <c r="Z1105" s="22"/>
      <c r="AA1105" s="19"/>
      <c r="AB1105" s="19"/>
      <c r="AC1105" s="19"/>
      <c r="AD1105" s="19"/>
      <c r="AE1105" s="19"/>
      <c r="AF1105" s="19"/>
      <c r="AG1105" s="19"/>
      <c r="AH1105" s="19"/>
      <c r="AI1105" s="19"/>
    </row>
    <row r="1106" spans="1:35" x14ac:dyDescent="0.3">
      <c r="A1106" s="416">
        <v>1101</v>
      </c>
      <c r="B1106" s="417">
        <v>91</v>
      </c>
      <c r="C1106" s="134" t="s">
        <v>1977</v>
      </c>
      <c r="D1106" s="84">
        <v>2016</v>
      </c>
      <c r="E1106" s="20">
        <v>1</v>
      </c>
      <c r="F1106" s="225" t="s">
        <v>8</v>
      </c>
      <c r="G1106" s="21" t="s">
        <v>627</v>
      </c>
      <c r="H1106" s="22" t="s">
        <v>997</v>
      </c>
      <c r="I1106" s="25"/>
      <c r="J1106" s="586">
        <v>2</v>
      </c>
      <c r="K1106" s="85">
        <v>1</v>
      </c>
      <c r="L1106" s="85"/>
      <c r="M1106" s="23" t="s">
        <v>1513</v>
      </c>
      <c r="N1106" s="21"/>
      <c r="O1106" s="21"/>
      <c r="P1106" s="405">
        <v>1.67</v>
      </c>
      <c r="Q1106" s="405">
        <v>1.85</v>
      </c>
      <c r="R1106" s="139">
        <v>43</v>
      </c>
      <c r="S1106" s="105" t="s">
        <v>1880</v>
      </c>
      <c r="T1106" s="405"/>
      <c r="U1106" s="405"/>
      <c r="V1106" s="405">
        <v>6.59</v>
      </c>
      <c r="W1106" s="405">
        <v>6.17</v>
      </c>
      <c r="X1106" s="139">
        <v>49</v>
      </c>
      <c r="Y1106" s="26" t="s">
        <v>1231</v>
      </c>
      <c r="Z1106" s="21"/>
      <c r="AA1106" s="19"/>
      <c r="AB1106" s="19"/>
      <c r="AC1106" s="19"/>
      <c r="AD1106" s="19"/>
      <c r="AE1106" s="19"/>
      <c r="AF1106" s="19"/>
      <c r="AG1106" s="19"/>
      <c r="AH1106" s="19"/>
      <c r="AI1106" s="19"/>
    </row>
    <row r="1107" spans="1:35" x14ac:dyDescent="0.3">
      <c r="A1107" s="416">
        <v>1102</v>
      </c>
      <c r="B1107" s="417">
        <v>91</v>
      </c>
      <c r="C1107" s="134" t="s">
        <v>1977</v>
      </c>
      <c r="D1107" s="84">
        <v>2016</v>
      </c>
      <c r="E1107" s="20">
        <v>1</v>
      </c>
      <c r="F1107" s="225" t="s">
        <v>8</v>
      </c>
      <c r="G1107" s="21" t="s">
        <v>627</v>
      </c>
      <c r="H1107" s="22" t="s">
        <v>822</v>
      </c>
      <c r="I1107" s="25"/>
      <c r="J1107" s="586">
        <v>2</v>
      </c>
      <c r="K1107" s="85">
        <v>1</v>
      </c>
      <c r="L1107" s="85"/>
      <c r="M1107" s="23" t="s">
        <v>1513</v>
      </c>
      <c r="N1107" s="21"/>
      <c r="O1107" s="21"/>
      <c r="P1107" s="405">
        <v>1.53</v>
      </c>
      <c r="Q1107" s="405">
        <v>2.38</v>
      </c>
      <c r="R1107" s="139">
        <v>43</v>
      </c>
      <c r="S1107" s="105" t="s">
        <v>1880</v>
      </c>
      <c r="T1107" s="405"/>
      <c r="U1107" s="405"/>
      <c r="V1107" s="405">
        <v>7.53</v>
      </c>
      <c r="W1107" s="405">
        <v>9.64</v>
      </c>
      <c r="X1107" s="139">
        <v>49</v>
      </c>
      <c r="Y1107" s="26" t="s">
        <v>1231</v>
      </c>
      <c r="Z1107" s="21"/>
      <c r="AA1107" s="19"/>
      <c r="AB1107" s="19"/>
      <c r="AC1107" s="19"/>
      <c r="AD1107" s="19"/>
      <c r="AE1107" s="19"/>
      <c r="AF1107" s="19"/>
      <c r="AG1107" s="19"/>
      <c r="AH1107" s="19"/>
      <c r="AI1107" s="19"/>
    </row>
    <row r="1108" spans="1:35" x14ac:dyDescent="0.3">
      <c r="A1108" s="416">
        <v>1103</v>
      </c>
      <c r="B1108" s="417">
        <v>91</v>
      </c>
      <c r="C1108" s="134" t="s">
        <v>1977</v>
      </c>
      <c r="D1108" s="84">
        <v>2016</v>
      </c>
      <c r="E1108" s="20">
        <v>1</v>
      </c>
      <c r="F1108" s="22" t="s">
        <v>8</v>
      </c>
      <c r="G1108" s="21" t="s">
        <v>627</v>
      </c>
      <c r="H1108" s="21" t="s">
        <v>3608</v>
      </c>
      <c r="I1108" s="47"/>
      <c r="J1108" s="545">
        <v>2</v>
      </c>
      <c r="K1108" s="85">
        <v>1</v>
      </c>
      <c r="L1108" s="85"/>
      <c r="M1108" s="23" t="s">
        <v>1513</v>
      </c>
      <c r="N1108" s="21"/>
      <c r="O1108" s="21"/>
      <c r="P1108" s="405">
        <v>5.63</v>
      </c>
      <c r="Q1108" s="405">
        <v>5.0199999999999996</v>
      </c>
      <c r="R1108" s="139">
        <v>43</v>
      </c>
      <c r="S1108" s="105" t="s">
        <v>1880</v>
      </c>
      <c r="T1108" s="405"/>
      <c r="U1108" s="405"/>
      <c r="V1108" s="405">
        <v>21.86</v>
      </c>
      <c r="W1108" s="405">
        <v>17.88</v>
      </c>
      <c r="X1108" s="139">
        <v>49</v>
      </c>
      <c r="Y1108" s="26">
        <v>1E-4</v>
      </c>
      <c r="Z1108" s="21"/>
      <c r="AA1108" s="19"/>
      <c r="AB1108" s="19"/>
      <c r="AC1108" s="19"/>
      <c r="AD1108" s="19"/>
      <c r="AE1108" s="19"/>
      <c r="AF1108" s="19"/>
      <c r="AG1108" s="19"/>
      <c r="AH1108" s="19"/>
      <c r="AI1108" s="19"/>
    </row>
    <row r="1109" spans="1:35" x14ac:dyDescent="0.3">
      <c r="A1109" s="416">
        <v>1104</v>
      </c>
      <c r="B1109" s="417">
        <v>91</v>
      </c>
      <c r="C1109" s="134" t="s">
        <v>1977</v>
      </c>
      <c r="D1109" s="84">
        <v>2016</v>
      </c>
      <c r="E1109" s="20">
        <v>1</v>
      </c>
      <c r="F1109" s="290" t="s">
        <v>970</v>
      </c>
      <c r="G1109" s="21" t="s">
        <v>3609</v>
      </c>
      <c r="H1109" s="21" t="s">
        <v>3610</v>
      </c>
      <c r="I1109" s="47" t="s">
        <v>900</v>
      </c>
      <c r="J1109" s="545">
        <v>1</v>
      </c>
      <c r="K1109" s="85"/>
      <c r="L1109" s="85"/>
      <c r="M1109" s="23" t="s">
        <v>1513</v>
      </c>
      <c r="N1109" s="21"/>
      <c r="O1109" s="21"/>
      <c r="P1109" s="21">
        <v>0.56000000000000005</v>
      </c>
      <c r="Q1109" s="21">
        <v>1.07</v>
      </c>
      <c r="R1109" s="33">
        <v>43</v>
      </c>
      <c r="S1109" s="39" t="s">
        <v>1880</v>
      </c>
      <c r="T1109" s="21"/>
      <c r="U1109" s="21"/>
      <c r="V1109" s="21">
        <v>2.75</v>
      </c>
      <c r="W1109" s="21">
        <v>2.61</v>
      </c>
      <c r="X1109" s="33">
        <v>49</v>
      </c>
      <c r="Y1109" s="26" t="s">
        <v>812</v>
      </c>
      <c r="Z1109" s="21"/>
      <c r="AA1109" s="19"/>
      <c r="AB1109" s="19"/>
      <c r="AC1109" s="19"/>
      <c r="AD1109" s="19"/>
      <c r="AE1109" s="19"/>
      <c r="AF1109" s="19"/>
      <c r="AG1109" s="19"/>
      <c r="AH1109" s="19"/>
      <c r="AI1109" s="19"/>
    </row>
    <row r="1110" spans="1:35" x14ac:dyDescent="0.3">
      <c r="A1110" s="416">
        <v>1105</v>
      </c>
      <c r="B1110" s="417">
        <v>91</v>
      </c>
      <c r="C1110" s="134" t="s">
        <v>1977</v>
      </c>
      <c r="D1110" s="84">
        <v>2016</v>
      </c>
      <c r="E1110" s="20">
        <v>1</v>
      </c>
      <c r="F1110" s="290" t="s">
        <v>970</v>
      </c>
      <c r="G1110" s="21" t="s">
        <v>3609</v>
      </c>
      <c r="H1110" s="21" t="s">
        <v>3611</v>
      </c>
      <c r="I1110" s="47" t="s">
        <v>900</v>
      </c>
      <c r="J1110" s="545">
        <v>1</v>
      </c>
      <c r="K1110" s="85"/>
      <c r="L1110" s="85"/>
      <c r="M1110" s="23" t="s">
        <v>1513</v>
      </c>
      <c r="N1110" s="21"/>
      <c r="O1110" s="21"/>
      <c r="P1110" s="21">
        <v>1.44</v>
      </c>
      <c r="Q1110" s="21">
        <v>1.36</v>
      </c>
      <c r="R1110" s="33">
        <v>43</v>
      </c>
      <c r="S1110" s="39" t="s">
        <v>1880</v>
      </c>
      <c r="T1110" s="21"/>
      <c r="U1110" s="21"/>
      <c r="V1110" s="21">
        <v>3.16</v>
      </c>
      <c r="W1110" s="21">
        <v>1.94</v>
      </c>
      <c r="X1110" s="24">
        <v>49</v>
      </c>
      <c r="Y1110" s="26" t="s">
        <v>812</v>
      </c>
      <c r="Z1110" s="21"/>
      <c r="AA1110" s="19"/>
      <c r="AB1110" s="19"/>
      <c r="AC1110" s="19"/>
      <c r="AD1110" s="19"/>
      <c r="AE1110" s="19"/>
      <c r="AF1110" s="19"/>
      <c r="AG1110" s="19"/>
      <c r="AH1110" s="19"/>
      <c r="AI1110" s="19"/>
    </row>
    <row r="1111" spans="1:35" x14ac:dyDescent="0.3">
      <c r="A1111" s="416">
        <v>1106</v>
      </c>
      <c r="B1111" s="419">
        <v>91</v>
      </c>
      <c r="C1111" s="194" t="s">
        <v>1977</v>
      </c>
      <c r="D1111" s="195">
        <v>2016</v>
      </c>
      <c r="E1111" s="43">
        <v>1</v>
      </c>
      <c r="F1111" s="543" t="s">
        <v>970</v>
      </c>
      <c r="G1111" s="137" t="s">
        <v>3609</v>
      </c>
      <c r="H1111" s="137" t="s">
        <v>3612</v>
      </c>
      <c r="I1111" s="151" t="s">
        <v>900</v>
      </c>
      <c r="J1111" s="545">
        <v>1</v>
      </c>
      <c r="K1111" s="32"/>
      <c r="L1111" s="32"/>
      <c r="M1111" s="34" t="s">
        <v>1513</v>
      </c>
      <c r="N1111" s="137"/>
      <c r="O1111" s="137"/>
      <c r="P1111" s="137">
        <v>1.88</v>
      </c>
      <c r="Q1111" s="137">
        <v>1.51</v>
      </c>
      <c r="R1111" s="70">
        <v>43</v>
      </c>
      <c r="S1111" s="26" t="s">
        <v>1880</v>
      </c>
      <c r="T1111" s="21"/>
      <c r="U1111" s="21"/>
      <c r="V1111" s="21">
        <v>2.73</v>
      </c>
      <c r="W1111" s="21">
        <v>1.43</v>
      </c>
      <c r="X1111" s="24">
        <v>49</v>
      </c>
      <c r="Y1111" s="138" t="s">
        <v>812</v>
      </c>
      <c r="Z1111" s="137"/>
      <c r="AA1111" s="19"/>
      <c r="AB1111" s="19"/>
      <c r="AC1111" s="19"/>
      <c r="AD1111" s="19"/>
      <c r="AE1111" s="19"/>
      <c r="AF1111" s="19"/>
      <c r="AG1111" s="19"/>
      <c r="AH1111" s="19"/>
      <c r="AI1111" s="19"/>
    </row>
    <row r="1112" spans="1:35" ht="17.25" thickBot="1" x14ac:dyDescent="0.35">
      <c r="A1112" s="416">
        <v>1107</v>
      </c>
      <c r="B1112" s="419">
        <v>91</v>
      </c>
      <c r="C1112" s="194" t="s">
        <v>1977</v>
      </c>
      <c r="D1112" s="195">
        <v>2016</v>
      </c>
      <c r="E1112" s="147">
        <v>1</v>
      </c>
      <c r="F1112" s="341" t="s">
        <v>970</v>
      </c>
      <c r="G1112" s="137" t="s">
        <v>3609</v>
      </c>
      <c r="H1112" s="137" t="s">
        <v>3613</v>
      </c>
      <c r="I1112" s="151" t="s">
        <v>900</v>
      </c>
      <c r="J1112" s="149">
        <v>1</v>
      </c>
      <c r="K1112" s="469"/>
      <c r="L1112" s="469"/>
      <c r="M1112" s="69" t="s">
        <v>1513</v>
      </c>
      <c r="N1112" s="137"/>
      <c r="O1112" s="137"/>
      <c r="P1112" s="137">
        <v>1.91</v>
      </c>
      <c r="Q1112" s="137">
        <v>1.43</v>
      </c>
      <c r="R1112" s="148">
        <v>43</v>
      </c>
      <c r="S1112" s="46" t="s">
        <v>1880</v>
      </c>
      <c r="T1112" s="44"/>
      <c r="U1112" s="44"/>
      <c r="V1112" s="44">
        <v>2.86</v>
      </c>
      <c r="W1112" s="44">
        <v>1.38</v>
      </c>
      <c r="X1112" s="70">
        <v>49</v>
      </c>
      <c r="Y1112" s="138" t="s">
        <v>812</v>
      </c>
      <c r="Z1112" s="137"/>
      <c r="AA1112" s="19"/>
      <c r="AB1112" s="19"/>
      <c r="AC1112" s="19"/>
      <c r="AD1112" s="19"/>
      <c r="AE1112" s="19"/>
      <c r="AF1112" s="19"/>
      <c r="AG1112" s="19"/>
      <c r="AH1112" s="19"/>
      <c r="AI1112" s="19"/>
    </row>
    <row r="1113" spans="1:35" x14ac:dyDescent="0.3">
      <c r="A1113" s="416">
        <v>1108</v>
      </c>
      <c r="B1113" s="15">
        <v>91</v>
      </c>
      <c r="C1113" s="174" t="s">
        <v>1977</v>
      </c>
      <c r="D1113" s="175">
        <v>2016</v>
      </c>
      <c r="E1113" s="82">
        <v>1</v>
      </c>
      <c r="F1113" s="552" t="s">
        <v>970</v>
      </c>
      <c r="G1113" s="16" t="s">
        <v>3609</v>
      </c>
      <c r="H1113" s="21" t="s">
        <v>3614</v>
      </c>
      <c r="I1113" s="135" t="s">
        <v>900</v>
      </c>
      <c r="J1113" s="152">
        <v>1</v>
      </c>
      <c r="K1113" s="31"/>
      <c r="L1113" s="31"/>
      <c r="M1113" s="17" t="s">
        <v>1513</v>
      </c>
      <c r="N1113" s="16"/>
      <c r="O1113" s="16"/>
      <c r="P1113" s="588">
        <v>1.3</v>
      </c>
      <c r="Q1113" s="16">
        <v>1.47</v>
      </c>
      <c r="R1113" s="18">
        <v>43</v>
      </c>
      <c r="S1113" s="136" t="s">
        <v>1880</v>
      </c>
      <c r="T1113" s="16"/>
      <c r="U1113" s="16"/>
      <c r="V1113" s="16">
        <v>2.71</v>
      </c>
      <c r="W1113" s="16">
        <v>1.41</v>
      </c>
      <c r="X1113" s="18">
        <v>49</v>
      </c>
      <c r="Y1113" s="136" t="s">
        <v>812</v>
      </c>
      <c r="Z1113" s="16"/>
      <c r="AA1113" s="19"/>
      <c r="AB1113" s="19"/>
      <c r="AC1113" s="19"/>
      <c r="AD1113" s="19"/>
      <c r="AE1113" s="19"/>
      <c r="AF1113" s="19"/>
      <c r="AG1113" s="19"/>
      <c r="AH1113" s="19"/>
      <c r="AI1113" s="19"/>
    </row>
    <row r="1114" spans="1:35" x14ac:dyDescent="0.3">
      <c r="A1114" s="416">
        <v>1109</v>
      </c>
      <c r="B1114" s="417">
        <v>4559</v>
      </c>
      <c r="C1114" s="83" t="s">
        <v>2851</v>
      </c>
      <c r="D1114" s="84">
        <v>2018</v>
      </c>
      <c r="E1114" s="20">
        <v>3</v>
      </c>
      <c r="F1114" s="225" t="s">
        <v>3615</v>
      </c>
      <c r="G1114" s="22" t="s">
        <v>3616</v>
      </c>
      <c r="H1114" s="21"/>
      <c r="I1114" s="25"/>
      <c r="J1114" s="54" t="s">
        <v>708</v>
      </c>
      <c r="K1114" s="85"/>
      <c r="L1114" s="85"/>
      <c r="M1114" s="23" t="s">
        <v>2853</v>
      </c>
      <c r="N1114" s="22"/>
      <c r="O1114" s="21"/>
      <c r="P1114" s="22">
        <v>20.5</v>
      </c>
      <c r="Q1114" s="22">
        <v>2.62</v>
      </c>
      <c r="R1114" s="33">
        <v>20</v>
      </c>
      <c r="S1114" s="39" t="s">
        <v>3617</v>
      </c>
      <c r="T1114" s="22"/>
      <c r="U1114" s="21"/>
      <c r="V1114" s="22">
        <v>20.399999999999999</v>
      </c>
      <c r="W1114" s="22">
        <v>3.64</v>
      </c>
      <c r="X1114" s="33">
        <v>20</v>
      </c>
      <c r="Y1114" s="39">
        <v>0.91100000000000003</v>
      </c>
      <c r="Z1114" s="44"/>
      <c r="AA1114" s="19"/>
      <c r="AB1114" s="19"/>
      <c r="AC1114" s="19"/>
      <c r="AD1114" s="19"/>
      <c r="AE1114" s="19"/>
      <c r="AF1114" s="19"/>
      <c r="AG1114" s="19"/>
      <c r="AH1114" s="19"/>
      <c r="AI1114" s="19"/>
    </row>
    <row r="1115" spans="1:35" x14ac:dyDescent="0.3">
      <c r="A1115" s="416">
        <v>1110</v>
      </c>
      <c r="B1115" s="417">
        <v>4559</v>
      </c>
      <c r="C1115" s="83" t="s">
        <v>2851</v>
      </c>
      <c r="D1115" s="84">
        <v>2018</v>
      </c>
      <c r="E1115" s="20">
        <v>3</v>
      </c>
      <c r="F1115" s="278" t="s">
        <v>718</v>
      </c>
      <c r="G1115" s="22" t="s">
        <v>718</v>
      </c>
      <c r="H1115" s="21" t="s">
        <v>2892</v>
      </c>
      <c r="I1115" s="25" t="s">
        <v>3618</v>
      </c>
      <c r="J1115" s="54">
        <v>1</v>
      </c>
      <c r="K1115" s="85"/>
      <c r="L1115" s="85"/>
      <c r="M1115" s="23" t="s">
        <v>2853</v>
      </c>
      <c r="N1115" s="22"/>
      <c r="O1115" s="21"/>
      <c r="P1115" s="22">
        <v>1.95</v>
      </c>
      <c r="Q1115" s="22">
        <v>0.99</v>
      </c>
      <c r="R1115" s="33">
        <v>20</v>
      </c>
      <c r="S1115" s="39" t="s">
        <v>3617</v>
      </c>
      <c r="T1115" s="22"/>
      <c r="U1115" s="21"/>
      <c r="V1115" s="22">
        <v>3.15</v>
      </c>
      <c r="W1115" s="22">
        <v>10.9</v>
      </c>
      <c r="X1115" s="33">
        <v>20</v>
      </c>
      <c r="Y1115" s="138" t="s">
        <v>780</v>
      </c>
      <c r="Z1115" s="137"/>
      <c r="AA1115" s="19"/>
      <c r="AB1115" s="19"/>
      <c r="AC1115" s="19"/>
      <c r="AD1115" s="19"/>
      <c r="AE1115" s="19"/>
      <c r="AF1115" s="19"/>
      <c r="AG1115" s="19"/>
      <c r="AH1115" s="19"/>
      <c r="AI1115" s="19"/>
    </row>
    <row r="1116" spans="1:35" x14ac:dyDescent="0.3">
      <c r="A1116" s="416">
        <v>1111</v>
      </c>
      <c r="B1116" s="417">
        <v>4559</v>
      </c>
      <c r="C1116" s="83" t="s">
        <v>2851</v>
      </c>
      <c r="D1116" s="84">
        <v>2018</v>
      </c>
      <c r="E1116" s="20">
        <v>3</v>
      </c>
      <c r="F1116" s="278" t="s">
        <v>718</v>
      </c>
      <c r="G1116" s="22" t="s">
        <v>718</v>
      </c>
      <c r="H1116" s="21" t="s">
        <v>2931</v>
      </c>
      <c r="I1116" s="25" t="s">
        <v>3618</v>
      </c>
      <c r="J1116" s="54">
        <v>1</v>
      </c>
      <c r="K1116" s="85"/>
      <c r="L1116" s="85"/>
      <c r="M1116" s="23" t="s">
        <v>2853</v>
      </c>
      <c r="N1116" s="22"/>
      <c r="O1116" s="21"/>
      <c r="P1116" s="99">
        <v>1.7</v>
      </c>
      <c r="Q1116" s="22">
        <v>0.66</v>
      </c>
      <c r="R1116" s="33">
        <v>20</v>
      </c>
      <c r="S1116" s="39" t="s">
        <v>3617</v>
      </c>
      <c r="T1116" s="22"/>
      <c r="U1116" s="21"/>
      <c r="V1116" s="99">
        <v>2.9</v>
      </c>
      <c r="W1116" s="22">
        <v>0.97</v>
      </c>
      <c r="X1116" s="33">
        <v>20</v>
      </c>
      <c r="Y1116" s="138" t="s">
        <v>780</v>
      </c>
      <c r="Z1116" s="137"/>
      <c r="AA1116" s="19"/>
      <c r="AB1116" s="19"/>
      <c r="AC1116" s="19"/>
      <c r="AD1116" s="19"/>
      <c r="AE1116" s="19"/>
      <c r="AF1116" s="19"/>
      <c r="AG1116" s="19"/>
      <c r="AH1116" s="19"/>
      <c r="AI1116" s="19"/>
    </row>
    <row r="1117" spans="1:35" x14ac:dyDescent="0.3">
      <c r="A1117" s="416">
        <v>1112</v>
      </c>
      <c r="B1117" s="417">
        <v>4559</v>
      </c>
      <c r="C1117" s="83" t="s">
        <v>2851</v>
      </c>
      <c r="D1117" s="84">
        <v>2018</v>
      </c>
      <c r="E1117" s="20">
        <v>3</v>
      </c>
      <c r="F1117" s="278" t="s">
        <v>718</v>
      </c>
      <c r="G1117" s="22" t="s">
        <v>718</v>
      </c>
      <c r="H1117" s="405" t="s">
        <v>2468</v>
      </c>
      <c r="I1117" s="25" t="s">
        <v>3618</v>
      </c>
      <c r="J1117" s="54">
        <v>1</v>
      </c>
      <c r="K1117" s="85"/>
      <c r="L1117" s="85"/>
      <c r="M1117" s="23" t="s">
        <v>2853</v>
      </c>
      <c r="N1117" s="22"/>
      <c r="O1117" s="21"/>
      <c r="P1117" s="22">
        <v>1.55</v>
      </c>
      <c r="Q1117" s="22">
        <v>0.51</v>
      </c>
      <c r="R1117" s="33">
        <v>20</v>
      </c>
      <c r="S1117" s="39" t="s">
        <v>3617</v>
      </c>
      <c r="T1117" s="22"/>
      <c r="U1117" s="21"/>
      <c r="V1117" s="22">
        <v>1.75</v>
      </c>
      <c r="W1117" s="22">
        <v>0.55000000000000004</v>
      </c>
      <c r="X1117" s="33">
        <v>20</v>
      </c>
      <c r="Y1117" s="138" t="s">
        <v>660</v>
      </c>
      <c r="Z1117" s="137"/>
      <c r="AA1117" s="19"/>
      <c r="AB1117" s="19"/>
      <c r="AC1117" s="19"/>
      <c r="AD1117" s="19"/>
      <c r="AE1117" s="19"/>
      <c r="AF1117" s="19"/>
      <c r="AG1117" s="19"/>
      <c r="AH1117" s="19"/>
      <c r="AI1117" s="19"/>
    </row>
    <row r="1118" spans="1:35" x14ac:dyDescent="0.3">
      <c r="A1118" s="416">
        <v>1113</v>
      </c>
      <c r="B1118" s="417">
        <v>4559</v>
      </c>
      <c r="C1118" s="83" t="s">
        <v>2851</v>
      </c>
      <c r="D1118" s="84">
        <v>2018</v>
      </c>
      <c r="E1118" s="20">
        <v>3</v>
      </c>
      <c r="F1118" s="278" t="s">
        <v>718</v>
      </c>
      <c r="G1118" s="22" t="s">
        <v>718</v>
      </c>
      <c r="H1118" s="405" t="s">
        <v>1746</v>
      </c>
      <c r="I1118" s="25" t="s">
        <v>3618</v>
      </c>
      <c r="J1118" s="54">
        <v>1</v>
      </c>
      <c r="K1118" s="85"/>
      <c r="L1118" s="85"/>
      <c r="M1118" s="23" t="s">
        <v>2853</v>
      </c>
      <c r="N1118" s="22"/>
      <c r="O1118" s="21"/>
      <c r="P1118" s="22">
        <v>1.25</v>
      </c>
      <c r="Q1118" s="22">
        <v>0.44</v>
      </c>
      <c r="R1118" s="33">
        <v>20</v>
      </c>
      <c r="S1118" s="39" t="s">
        <v>3617</v>
      </c>
      <c r="T1118" s="22"/>
      <c r="U1118" s="21"/>
      <c r="V1118" s="22">
        <v>1.45</v>
      </c>
      <c r="W1118" s="22">
        <v>0.51</v>
      </c>
      <c r="X1118" s="33">
        <v>20</v>
      </c>
      <c r="Y1118" s="138" t="s">
        <v>660</v>
      </c>
      <c r="Z1118" s="137"/>
      <c r="AA1118" s="19"/>
      <c r="AB1118" s="19"/>
      <c r="AC1118" s="19"/>
      <c r="AD1118" s="19"/>
      <c r="AE1118" s="19"/>
      <c r="AF1118" s="19"/>
      <c r="AG1118" s="19"/>
      <c r="AH1118" s="19"/>
      <c r="AI1118" s="19"/>
    </row>
    <row r="1119" spans="1:35" x14ac:dyDescent="0.3">
      <c r="A1119" s="416">
        <v>1114</v>
      </c>
      <c r="B1119" s="417">
        <v>4559</v>
      </c>
      <c r="C1119" s="83" t="s">
        <v>2851</v>
      </c>
      <c r="D1119" s="84">
        <v>2018</v>
      </c>
      <c r="E1119" s="20">
        <v>3</v>
      </c>
      <c r="F1119" s="4" t="s">
        <v>3619</v>
      </c>
      <c r="G1119" s="22" t="s">
        <v>2405</v>
      </c>
      <c r="H1119" s="21"/>
      <c r="I1119" s="25"/>
      <c r="J1119" s="54">
        <v>3</v>
      </c>
      <c r="K1119" s="85"/>
      <c r="L1119" s="85"/>
      <c r="M1119" s="23" t="s">
        <v>2853</v>
      </c>
      <c r="N1119" s="22"/>
      <c r="O1119" s="21"/>
      <c r="P1119" s="22">
        <v>70.540000000000006</v>
      </c>
      <c r="Q1119" s="22">
        <v>7.72</v>
      </c>
      <c r="R1119" s="33">
        <v>20</v>
      </c>
      <c r="S1119" s="39" t="s">
        <v>3617</v>
      </c>
      <c r="T1119" s="22"/>
      <c r="U1119" s="21"/>
      <c r="V1119" s="22">
        <v>71.709999999999994</v>
      </c>
      <c r="W1119" s="22">
        <v>5.97</v>
      </c>
      <c r="X1119" s="33">
        <v>20</v>
      </c>
      <c r="Y1119" s="39" t="s">
        <v>660</v>
      </c>
      <c r="Z1119" s="22"/>
      <c r="AA1119" s="19"/>
      <c r="AB1119" s="19"/>
      <c r="AC1119" s="19"/>
      <c r="AD1119" s="19"/>
      <c r="AE1119" s="19"/>
      <c r="AF1119" s="19"/>
      <c r="AG1119" s="19"/>
      <c r="AH1119" s="19"/>
      <c r="AI1119" s="19"/>
    </row>
    <row r="1120" spans="1:35" x14ac:dyDescent="0.3">
      <c r="A1120" s="416">
        <v>1115</v>
      </c>
      <c r="B1120" s="417">
        <v>1327</v>
      </c>
      <c r="C1120" s="83" t="s">
        <v>2068</v>
      </c>
      <c r="D1120" s="84">
        <v>2016</v>
      </c>
      <c r="E1120" s="20" t="s">
        <v>1968</v>
      </c>
      <c r="F1120" s="21" t="s">
        <v>3285</v>
      </c>
      <c r="G1120" s="22"/>
      <c r="H1120" s="21"/>
      <c r="I1120" s="25" t="s">
        <v>3620</v>
      </c>
      <c r="J1120" s="54">
        <v>4</v>
      </c>
      <c r="K1120" s="85"/>
      <c r="L1120" s="85"/>
      <c r="M1120" s="23" t="s">
        <v>2866</v>
      </c>
      <c r="N1120" s="22"/>
      <c r="O1120" s="21"/>
      <c r="P1120" s="22">
        <v>3.24</v>
      </c>
      <c r="Q1120" s="22">
        <v>0.72</v>
      </c>
      <c r="R1120" s="33">
        <v>25</v>
      </c>
      <c r="S1120" s="39" t="s">
        <v>2860</v>
      </c>
      <c r="T1120" s="22"/>
      <c r="U1120" s="21"/>
      <c r="V1120" s="22">
        <v>2.88</v>
      </c>
      <c r="W1120" s="22">
        <v>0.78</v>
      </c>
      <c r="X1120" s="33">
        <v>25</v>
      </c>
      <c r="Y1120" s="39" t="s">
        <v>3621</v>
      </c>
      <c r="Z1120" s="44"/>
      <c r="AA1120" s="19"/>
      <c r="AB1120" s="21" t="s">
        <v>1877</v>
      </c>
      <c r="AC1120" s="21"/>
      <c r="AD1120" s="21"/>
      <c r="AE1120" s="21">
        <v>3.04</v>
      </c>
      <c r="AF1120" s="21">
        <v>0.84</v>
      </c>
      <c r="AG1120" s="21">
        <v>25</v>
      </c>
      <c r="AH1120" s="21"/>
      <c r="AI1120" s="21"/>
    </row>
    <row r="1121" spans="1:35" x14ac:dyDescent="0.3">
      <c r="A1121" s="416">
        <v>1116</v>
      </c>
      <c r="B1121" s="420">
        <v>1327</v>
      </c>
      <c r="C1121" s="153" t="s">
        <v>2068</v>
      </c>
      <c r="D1121" s="154">
        <v>2016</v>
      </c>
      <c r="E1121" s="102" t="s">
        <v>1968</v>
      </c>
      <c r="F1121" s="261" t="s">
        <v>8</v>
      </c>
      <c r="G1121" s="103" t="s">
        <v>627</v>
      </c>
      <c r="H1121" s="405" t="s">
        <v>2892</v>
      </c>
      <c r="I1121" s="103"/>
      <c r="J1121" s="230">
        <v>2</v>
      </c>
      <c r="K1121" s="104">
        <v>1</v>
      </c>
      <c r="L1121" s="104"/>
      <c r="M1121" s="123" t="s">
        <v>1513</v>
      </c>
      <c r="N1121" s="111"/>
      <c r="O1121" s="51"/>
      <c r="P1121" s="103" t="s">
        <v>665</v>
      </c>
      <c r="Q1121" s="103" t="s">
        <v>665</v>
      </c>
      <c r="R1121" s="139">
        <v>25</v>
      </c>
      <c r="S1121" s="105" t="s">
        <v>2860</v>
      </c>
      <c r="T1121" s="103"/>
      <c r="U1121" s="405"/>
      <c r="V1121" s="103" t="s">
        <v>665</v>
      </c>
      <c r="W1121" s="103" t="s">
        <v>665</v>
      </c>
      <c r="X1121" s="139">
        <v>25</v>
      </c>
      <c r="Y1121" s="589"/>
      <c r="Z1121" s="465" t="s">
        <v>3622</v>
      </c>
      <c r="AA1121" s="117"/>
      <c r="AB1121" s="21" t="s">
        <v>1877</v>
      </c>
      <c r="AC1121" s="98"/>
      <c r="AD1121" s="51"/>
      <c r="AE1121" s="405" t="s">
        <v>665</v>
      </c>
      <c r="AF1121" s="405" t="s">
        <v>665</v>
      </c>
      <c r="AG1121" s="254">
        <v>25</v>
      </c>
      <c r="AH1121" s="405" t="s">
        <v>3623</v>
      </c>
      <c r="AI1121" s="58"/>
    </row>
    <row r="1122" spans="1:35" x14ac:dyDescent="0.3">
      <c r="A1122" s="416">
        <v>1117</v>
      </c>
      <c r="B1122" s="420">
        <v>1327</v>
      </c>
      <c r="C1122" s="153" t="s">
        <v>3624</v>
      </c>
      <c r="D1122" s="154">
        <v>2016</v>
      </c>
      <c r="E1122" s="102" t="s">
        <v>1968</v>
      </c>
      <c r="F1122" s="261" t="s">
        <v>8</v>
      </c>
      <c r="G1122" s="103" t="s">
        <v>627</v>
      </c>
      <c r="H1122" s="405" t="s">
        <v>2931</v>
      </c>
      <c r="I1122" s="103"/>
      <c r="J1122" s="230">
        <v>2</v>
      </c>
      <c r="K1122" s="104">
        <v>1</v>
      </c>
      <c r="L1122" s="104"/>
      <c r="M1122" s="123" t="s">
        <v>1513</v>
      </c>
      <c r="N1122" s="22"/>
      <c r="O1122" s="21"/>
      <c r="P1122" s="103" t="s">
        <v>665</v>
      </c>
      <c r="Q1122" s="103" t="s">
        <v>665</v>
      </c>
      <c r="R1122" s="139">
        <v>25</v>
      </c>
      <c r="S1122" s="105" t="s">
        <v>2860</v>
      </c>
      <c r="T1122" s="103"/>
      <c r="U1122" s="405"/>
      <c r="V1122" s="103" t="s">
        <v>665</v>
      </c>
      <c r="W1122" s="103" t="s">
        <v>665</v>
      </c>
      <c r="X1122" s="139">
        <v>25</v>
      </c>
      <c r="Y1122" s="589"/>
      <c r="Z1122" s="465" t="s">
        <v>3622</v>
      </c>
      <c r="AA1122" s="6"/>
      <c r="AB1122" s="21" t="s">
        <v>1877</v>
      </c>
      <c r="AC1122" s="58"/>
      <c r="AD1122" s="58"/>
      <c r="AE1122" s="405" t="s">
        <v>665</v>
      </c>
      <c r="AF1122" s="405" t="s">
        <v>665</v>
      </c>
      <c r="AG1122" s="254">
        <v>25</v>
      </c>
      <c r="AH1122" s="405" t="s">
        <v>3623</v>
      </c>
      <c r="AI1122" s="58"/>
    </row>
    <row r="1123" spans="1:35" x14ac:dyDescent="0.3">
      <c r="A1123" s="416">
        <v>1118</v>
      </c>
      <c r="B1123" s="417">
        <v>1327</v>
      </c>
      <c r="C1123" s="83" t="s">
        <v>2068</v>
      </c>
      <c r="D1123" s="84">
        <v>2016</v>
      </c>
      <c r="E1123" s="20" t="s">
        <v>1968</v>
      </c>
      <c r="F1123" s="590" t="s">
        <v>901</v>
      </c>
      <c r="G1123" s="22" t="s">
        <v>107</v>
      </c>
      <c r="H1123" s="21" t="s">
        <v>3625</v>
      </c>
      <c r="I1123" s="22" t="s">
        <v>3626</v>
      </c>
      <c r="J1123" s="54">
        <v>1</v>
      </c>
      <c r="K1123" s="85"/>
      <c r="L1123" s="85"/>
      <c r="M1123" s="23" t="s">
        <v>2866</v>
      </c>
      <c r="N1123" s="22"/>
      <c r="O1123" s="21"/>
      <c r="P1123" s="22" t="s">
        <v>665</v>
      </c>
      <c r="Q1123" s="22" t="s">
        <v>665</v>
      </c>
      <c r="R1123" s="33">
        <v>25</v>
      </c>
      <c r="S1123" s="39" t="s">
        <v>2860</v>
      </c>
      <c r="T1123" s="22"/>
      <c r="U1123" s="21"/>
      <c r="V1123" s="22" t="s">
        <v>665</v>
      </c>
      <c r="W1123" s="22" t="s">
        <v>665</v>
      </c>
      <c r="X1123" s="33">
        <v>25</v>
      </c>
      <c r="Y1123" s="138" t="s">
        <v>3627</v>
      </c>
      <c r="Z1123" s="137"/>
      <c r="AA1123" s="19"/>
      <c r="AB1123" s="21" t="s">
        <v>1877</v>
      </c>
      <c r="AC1123" s="21"/>
      <c r="AD1123" s="21"/>
      <c r="AE1123" s="21" t="s">
        <v>665</v>
      </c>
      <c r="AF1123" s="21" t="s">
        <v>665</v>
      </c>
      <c r="AG1123" s="21">
        <v>25</v>
      </c>
      <c r="AH1123" s="21"/>
      <c r="AI1123" s="21"/>
    </row>
    <row r="1124" spans="1:35" x14ac:dyDescent="0.3">
      <c r="A1124" s="416">
        <v>1119</v>
      </c>
      <c r="B1124" s="417">
        <v>1327</v>
      </c>
      <c r="C1124" s="83" t="s">
        <v>2068</v>
      </c>
      <c r="D1124" s="84">
        <v>2016</v>
      </c>
      <c r="E1124" s="20" t="s">
        <v>1968</v>
      </c>
      <c r="F1124" s="590" t="s">
        <v>901</v>
      </c>
      <c r="G1124" s="22" t="s">
        <v>107</v>
      </c>
      <c r="H1124" s="21" t="s">
        <v>2892</v>
      </c>
      <c r="I1124" s="22" t="s">
        <v>3626</v>
      </c>
      <c r="J1124" s="54">
        <v>1</v>
      </c>
      <c r="K1124" s="85"/>
      <c r="L1124" s="85"/>
      <c r="M1124" s="23" t="s">
        <v>2866</v>
      </c>
      <c r="N1124" s="22"/>
      <c r="O1124" s="21"/>
      <c r="P1124" s="22" t="s">
        <v>665</v>
      </c>
      <c r="Q1124" s="22" t="s">
        <v>665</v>
      </c>
      <c r="R1124" s="33">
        <v>25</v>
      </c>
      <c r="S1124" s="39" t="s">
        <v>2860</v>
      </c>
      <c r="T1124" s="22"/>
      <c r="U1124" s="21"/>
      <c r="V1124" s="22" t="s">
        <v>665</v>
      </c>
      <c r="W1124" s="22" t="s">
        <v>665</v>
      </c>
      <c r="X1124" s="33">
        <v>25</v>
      </c>
      <c r="Y1124" s="138" t="s">
        <v>3627</v>
      </c>
      <c r="Z1124" s="137"/>
      <c r="AA1124" s="19"/>
      <c r="AB1124" s="21" t="s">
        <v>1877</v>
      </c>
      <c r="AC1124" s="21"/>
      <c r="AD1124" s="21"/>
      <c r="AE1124" s="21" t="s">
        <v>665</v>
      </c>
      <c r="AF1124" s="21" t="s">
        <v>665</v>
      </c>
      <c r="AG1124" s="21">
        <v>25</v>
      </c>
      <c r="AH1124" s="21"/>
      <c r="AI1124" s="21"/>
    </row>
    <row r="1125" spans="1:35" x14ac:dyDescent="0.3">
      <c r="A1125" s="416">
        <v>1120</v>
      </c>
      <c r="B1125" s="417">
        <v>1327</v>
      </c>
      <c r="C1125" s="83" t="s">
        <v>2068</v>
      </c>
      <c r="D1125" s="84">
        <v>2016</v>
      </c>
      <c r="E1125" s="20" t="s">
        <v>1968</v>
      </c>
      <c r="F1125" s="590" t="s">
        <v>901</v>
      </c>
      <c r="G1125" s="21" t="s">
        <v>107</v>
      </c>
      <c r="H1125" s="21" t="s">
        <v>2931</v>
      </c>
      <c r="I1125" s="22" t="s">
        <v>3626</v>
      </c>
      <c r="J1125" s="54">
        <v>1</v>
      </c>
      <c r="K1125" s="85"/>
      <c r="L1125" s="85"/>
      <c r="M1125" s="23" t="s">
        <v>2866</v>
      </c>
      <c r="N1125" s="22"/>
      <c r="O1125" s="21"/>
      <c r="P1125" s="137" t="s">
        <v>665</v>
      </c>
      <c r="Q1125" s="21" t="s">
        <v>665</v>
      </c>
      <c r="R1125" s="33">
        <v>25</v>
      </c>
      <c r="S1125" s="39" t="s">
        <v>2860</v>
      </c>
      <c r="T1125" s="22"/>
      <c r="U1125" s="21"/>
      <c r="V1125" s="21" t="s">
        <v>665</v>
      </c>
      <c r="W1125" s="21" t="s">
        <v>665</v>
      </c>
      <c r="X1125" s="33">
        <v>25</v>
      </c>
      <c r="Y1125" s="138" t="s">
        <v>3627</v>
      </c>
      <c r="Z1125" s="137"/>
      <c r="AA1125" s="19"/>
      <c r="AB1125" s="21" t="s">
        <v>1877</v>
      </c>
      <c r="AC1125" s="21"/>
      <c r="AD1125" s="21"/>
      <c r="AE1125" s="21" t="s">
        <v>665</v>
      </c>
      <c r="AF1125" s="21" t="s">
        <v>665</v>
      </c>
      <c r="AG1125" s="21">
        <v>25</v>
      </c>
      <c r="AH1125" s="21"/>
      <c r="AI1125" s="21"/>
    </row>
    <row r="1126" spans="1:35" x14ac:dyDescent="0.3">
      <c r="A1126" s="416">
        <v>1121</v>
      </c>
      <c r="B1126" s="417">
        <v>1327</v>
      </c>
      <c r="C1126" s="83" t="s">
        <v>2068</v>
      </c>
      <c r="D1126" s="84">
        <v>2016</v>
      </c>
      <c r="E1126" s="20" t="s">
        <v>1968</v>
      </c>
      <c r="F1126" s="590" t="s">
        <v>901</v>
      </c>
      <c r="G1126" s="21" t="s">
        <v>107</v>
      </c>
      <c r="H1126" s="21" t="s">
        <v>997</v>
      </c>
      <c r="I1126" s="22" t="s">
        <v>3626</v>
      </c>
      <c r="J1126" s="54">
        <v>1</v>
      </c>
      <c r="K1126" s="85"/>
      <c r="L1126" s="85"/>
      <c r="M1126" s="23" t="s">
        <v>2866</v>
      </c>
      <c r="N1126" s="22"/>
      <c r="O1126" s="21"/>
      <c r="P1126" s="137" t="s">
        <v>665</v>
      </c>
      <c r="Q1126" s="21" t="s">
        <v>665</v>
      </c>
      <c r="R1126" s="33">
        <v>25</v>
      </c>
      <c r="S1126" s="39" t="s">
        <v>2860</v>
      </c>
      <c r="T1126" s="103"/>
      <c r="U1126" s="405"/>
      <c r="V1126" s="21" t="s">
        <v>665</v>
      </c>
      <c r="W1126" s="21" t="s">
        <v>665</v>
      </c>
      <c r="X1126" s="33">
        <v>25</v>
      </c>
      <c r="Y1126" s="138" t="s">
        <v>3627</v>
      </c>
      <c r="Z1126" s="137"/>
      <c r="AA1126" s="19"/>
      <c r="AB1126" s="21" t="s">
        <v>1877</v>
      </c>
      <c r="AC1126" s="21"/>
      <c r="AD1126" s="21"/>
      <c r="AE1126" s="21" t="s">
        <v>665</v>
      </c>
      <c r="AF1126" s="21" t="s">
        <v>665</v>
      </c>
      <c r="AG1126" s="21">
        <v>25</v>
      </c>
      <c r="AH1126" s="21"/>
      <c r="AI1126" s="21"/>
    </row>
    <row r="1127" spans="1:35" x14ac:dyDescent="0.3">
      <c r="A1127" s="416">
        <v>1122</v>
      </c>
      <c r="B1127" s="417">
        <v>1327</v>
      </c>
      <c r="C1127" s="83" t="s">
        <v>2068</v>
      </c>
      <c r="D1127" s="84">
        <v>2016</v>
      </c>
      <c r="E1127" s="20" t="s">
        <v>1968</v>
      </c>
      <c r="F1127" s="590" t="s">
        <v>901</v>
      </c>
      <c r="G1127" s="21" t="s">
        <v>107</v>
      </c>
      <c r="H1127" s="21" t="s">
        <v>3087</v>
      </c>
      <c r="I1127" s="21" t="s">
        <v>3626</v>
      </c>
      <c r="J1127" s="54">
        <v>1</v>
      </c>
      <c r="K1127" s="85"/>
      <c r="L1127" s="85"/>
      <c r="M1127" s="23" t="s">
        <v>2866</v>
      </c>
      <c r="N1127" s="21"/>
      <c r="O1127" s="21"/>
      <c r="P1127" s="137" t="s">
        <v>665</v>
      </c>
      <c r="Q1127" s="21" t="s">
        <v>665</v>
      </c>
      <c r="R1127" s="24">
        <v>25</v>
      </c>
      <c r="S1127" s="39" t="s">
        <v>2860</v>
      </c>
      <c r="T1127" s="405"/>
      <c r="U1127" s="405"/>
      <c r="V1127" s="21" t="s">
        <v>665</v>
      </c>
      <c r="W1127" s="21" t="s">
        <v>665</v>
      </c>
      <c r="X1127" s="24">
        <v>25</v>
      </c>
      <c r="Y1127" s="138" t="s">
        <v>3627</v>
      </c>
      <c r="Z1127" s="137"/>
      <c r="AA1127" s="6"/>
      <c r="AB1127" s="21" t="s">
        <v>1877</v>
      </c>
      <c r="AC1127" s="58"/>
      <c r="AD1127" s="58"/>
      <c r="AE1127" s="21" t="s">
        <v>665</v>
      </c>
      <c r="AF1127" s="21" t="s">
        <v>665</v>
      </c>
      <c r="AG1127" s="21">
        <v>25</v>
      </c>
      <c r="AH1127" s="58"/>
      <c r="AI1127" s="58"/>
    </row>
    <row r="1128" spans="1:35" x14ac:dyDescent="0.3">
      <c r="A1128" s="416">
        <v>1123</v>
      </c>
      <c r="B1128" s="417">
        <v>1327</v>
      </c>
      <c r="C1128" s="83" t="s">
        <v>2068</v>
      </c>
      <c r="D1128" s="84">
        <v>2016</v>
      </c>
      <c r="E1128" s="20" t="s">
        <v>1968</v>
      </c>
      <c r="F1128" s="590" t="s">
        <v>901</v>
      </c>
      <c r="G1128" s="21" t="s">
        <v>107</v>
      </c>
      <c r="H1128" s="21" t="s">
        <v>822</v>
      </c>
      <c r="I1128" s="22" t="s">
        <v>3626</v>
      </c>
      <c r="J1128" s="54">
        <v>1</v>
      </c>
      <c r="K1128" s="85"/>
      <c r="L1128" s="85"/>
      <c r="M1128" s="23" t="s">
        <v>2866</v>
      </c>
      <c r="N1128" s="21"/>
      <c r="O1128" s="21"/>
      <c r="P1128" s="137" t="s">
        <v>665</v>
      </c>
      <c r="Q1128" s="21" t="s">
        <v>665</v>
      </c>
      <c r="R1128" s="24">
        <v>25</v>
      </c>
      <c r="S1128" s="39" t="s">
        <v>2860</v>
      </c>
      <c r="T1128" s="405"/>
      <c r="U1128" s="405"/>
      <c r="V1128" s="21" t="s">
        <v>665</v>
      </c>
      <c r="W1128" s="21" t="s">
        <v>665</v>
      </c>
      <c r="X1128" s="24">
        <v>25</v>
      </c>
      <c r="Y1128" s="138" t="s">
        <v>3627</v>
      </c>
      <c r="Z1128" s="137"/>
      <c r="AA1128" s="6"/>
      <c r="AB1128" s="21" t="s">
        <v>1877</v>
      </c>
      <c r="AC1128" s="58"/>
      <c r="AD1128" s="58"/>
      <c r="AE1128" s="21" t="s">
        <v>665</v>
      </c>
      <c r="AF1128" s="21" t="s">
        <v>665</v>
      </c>
      <c r="AG1128" s="21">
        <v>25</v>
      </c>
      <c r="AH1128" s="58"/>
      <c r="AI1128" s="58"/>
    </row>
    <row r="1129" spans="1:35" x14ac:dyDescent="0.3">
      <c r="A1129" s="416">
        <v>1124</v>
      </c>
      <c r="B1129" s="417">
        <v>1327</v>
      </c>
      <c r="C1129" s="83" t="s">
        <v>2068</v>
      </c>
      <c r="D1129" s="84">
        <v>2016</v>
      </c>
      <c r="E1129" s="20" t="s">
        <v>1968</v>
      </c>
      <c r="F1129" s="21" t="s">
        <v>2944</v>
      </c>
      <c r="G1129" s="21" t="s">
        <v>107</v>
      </c>
      <c r="H1129" s="21" t="s">
        <v>3625</v>
      </c>
      <c r="I1129" s="21" t="s">
        <v>3626</v>
      </c>
      <c r="J1129" s="54">
        <v>1</v>
      </c>
      <c r="K1129" s="85"/>
      <c r="L1129" s="85"/>
      <c r="M1129" s="23" t="s">
        <v>2866</v>
      </c>
      <c r="N1129" s="21"/>
      <c r="O1129" s="21"/>
      <c r="P1129" s="137" t="s">
        <v>665</v>
      </c>
      <c r="Q1129" s="21" t="s">
        <v>665</v>
      </c>
      <c r="R1129" s="24">
        <v>25</v>
      </c>
      <c r="S1129" s="39" t="s">
        <v>2860</v>
      </c>
      <c r="T1129" s="405"/>
      <c r="U1129" s="405"/>
      <c r="V1129" s="21" t="s">
        <v>665</v>
      </c>
      <c r="W1129" s="21" t="s">
        <v>665</v>
      </c>
      <c r="X1129" s="24">
        <v>25</v>
      </c>
      <c r="Y1129" s="138" t="s">
        <v>3627</v>
      </c>
      <c r="Z1129" s="137"/>
      <c r="AA1129" s="6"/>
      <c r="AB1129" s="21" t="s">
        <v>1877</v>
      </c>
      <c r="AC1129" s="58"/>
      <c r="AD1129" s="58"/>
      <c r="AE1129" s="21" t="s">
        <v>665</v>
      </c>
      <c r="AF1129" s="21" t="s">
        <v>665</v>
      </c>
      <c r="AG1129" s="21">
        <v>25</v>
      </c>
      <c r="AH1129" s="58"/>
      <c r="AI1129" s="58"/>
    </row>
    <row r="1130" spans="1:35" x14ac:dyDescent="0.3">
      <c r="A1130" s="416">
        <v>1125</v>
      </c>
      <c r="B1130" s="420">
        <v>1327</v>
      </c>
      <c r="C1130" s="153" t="s">
        <v>2068</v>
      </c>
      <c r="D1130" s="154">
        <v>2016</v>
      </c>
      <c r="E1130" s="126" t="s">
        <v>1968</v>
      </c>
      <c r="F1130" s="261" t="s">
        <v>8</v>
      </c>
      <c r="G1130" s="405" t="s">
        <v>627</v>
      </c>
      <c r="H1130" s="405" t="s">
        <v>2468</v>
      </c>
      <c r="I1130" s="405"/>
      <c r="J1130" s="126">
        <v>2</v>
      </c>
      <c r="K1130" s="126">
        <v>1</v>
      </c>
      <c r="L1130" s="230"/>
      <c r="M1130" s="57" t="s">
        <v>1513</v>
      </c>
      <c r="N1130" s="21"/>
      <c r="O1130" s="21"/>
      <c r="P1130" s="405" t="s">
        <v>665</v>
      </c>
      <c r="Q1130" s="405" t="s">
        <v>665</v>
      </c>
      <c r="R1130" s="140">
        <v>25</v>
      </c>
      <c r="S1130" s="155" t="s">
        <v>2860</v>
      </c>
      <c r="T1130" s="405"/>
      <c r="U1130" s="405"/>
      <c r="V1130" s="405" t="s">
        <v>665</v>
      </c>
      <c r="W1130" s="405" t="s">
        <v>665</v>
      </c>
      <c r="X1130" s="405">
        <v>25</v>
      </c>
      <c r="Y1130" s="405"/>
      <c r="Z1130" s="405" t="s">
        <v>3622</v>
      </c>
      <c r="AA1130" s="6"/>
      <c r="AB1130" s="21" t="s">
        <v>1877</v>
      </c>
      <c r="AC1130" s="58"/>
      <c r="AD1130" s="58"/>
      <c r="AE1130" s="405" t="s">
        <v>665</v>
      </c>
      <c r="AF1130" s="405" t="s">
        <v>665</v>
      </c>
      <c r="AG1130" s="254">
        <v>25</v>
      </c>
      <c r="AH1130" s="405" t="s">
        <v>3623</v>
      </c>
      <c r="AI1130" s="58"/>
    </row>
    <row r="1131" spans="1:35" x14ac:dyDescent="0.3">
      <c r="A1131" s="416">
        <v>1126</v>
      </c>
      <c r="B1131" s="77">
        <v>1327</v>
      </c>
      <c r="C1131" s="125" t="s">
        <v>2068</v>
      </c>
      <c r="D1131" s="101">
        <v>2016</v>
      </c>
      <c r="E1131" s="102" t="s">
        <v>1968</v>
      </c>
      <c r="F1131" s="266" t="s">
        <v>8</v>
      </c>
      <c r="G1131" s="103" t="s">
        <v>627</v>
      </c>
      <c r="H1131" s="103" t="s">
        <v>3087</v>
      </c>
      <c r="I1131" s="103"/>
      <c r="J1131" s="229">
        <v>2</v>
      </c>
      <c r="K1131" s="104">
        <v>1</v>
      </c>
      <c r="L1131" s="104"/>
      <c r="M1131" s="123" t="s">
        <v>1513</v>
      </c>
      <c r="N1131" s="22"/>
      <c r="O1131" s="22"/>
      <c r="P1131" s="150" t="s">
        <v>665</v>
      </c>
      <c r="Q1131" s="103" t="s">
        <v>665</v>
      </c>
      <c r="R1131" s="139">
        <v>25</v>
      </c>
      <c r="S1131" s="105" t="s">
        <v>2860</v>
      </c>
      <c r="T1131" s="103"/>
      <c r="U1131" s="103"/>
      <c r="V1131" s="103" t="s">
        <v>665</v>
      </c>
      <c r="W1131" s="103" t="s">
        <v>665</v>
      </c>
      <c r="X1131" s="139">
        <v>25</v>
      </c>
      <c r="Y1131" s="550"/>
      <c r="Z1131" s="150" t="s">
        <v>3622</v>
      </c>
      <c r="AA1131" s="6"/>
      <c r="AB1131" s="21" t="s">
        <v>1877</v>
      </c>
      <c r="AC1131" s="58"/>
      <c r="AD1131" s="58"/>
      <c r="AE1131" s="405" t="s">
        <v>665</v>
      </c>
      <c r="AF1131" s="405" t="s">
        <v>665</v>
      </c>
      <c r="AG1131" s="254">
        <v>25</v>
      </c>
      <c r="AH1131" s="405" t="s">
        <v>3623</v>
      </c>
      <c r="AI1131" s="58"/>
    </row>
    <row r="1132" spans="1:35" x14ac:dyDescent="0.3">
      <c r="A1132" s="416">
        <v>1127</v>
      </c>
      <c r="B1132" s="417">
        <v>1327</v>
      </c>
      <c r="C1132" s="83" t="s">
        <v>2068</v>
      </c>
      <c r="D1132" s="84">
        <v>2016</v>
      </c>
      <c r="E1132" s="20" t="s">
        <v>1968</v>
      </c>
      <c r="F1132" s="22" t="s">
        <v>2944</v>
      </c>
      <c r="G1132" s="22" t="s">
        <v>107</v>
      </c>
      <c r="H1132" s="21" t="s">
        <v>2892</v>
      </c>
      <c r="I1132" s="22" t="s">
        <v>3626</v>
      </c>
      <c r="J1132" s="141">
        <v>1</v>
      </c>
      <c r="K1132" s="85"/>
      <c r="L1132" s="85"/>
      <c r="M1132" s="23" t="s">
        <v>2866</v>
      </c>
      <c r="N1132" s="21"/>
      <c r="O1132" s="21"/>
      <c r="P1132" s="137" t="s">
        <v>665</v>
      </c>
      <c r="Q1132" s="21" t="s">
        <v>665</v>
      </c>
      <c r="R1132" s="33">
        <v>25</v>
      </c>
      <c r="S1132" s="39" t="s">
        <v>2860</v>
      </c>
      <c r="T1132" s="405"/>
      <c r="U1132" s="405"/>
      <c r="V1132" s="21" t="s">
        <v>665</v>
      </c>
      <c r="W1132" s="21" t="s">
        <v>665</v>
      </c>
      <c r="X1132" s="33">
        <v>25</v>
      </c>
      <c r="Y1132" s="138" t="s">
        <v>3627</v>
      </c>
      <c r="Z1132" s="21"/>
      <c r="AA1132" s="6"/>
      <c r="AB1132" s="21" t="s">
        <v>1877</v>
      </c>
      <c r="AC1132" s="58"/>
      <c r="AD1132" s="58"/>
      <c r="AE1132" s="21" t="s">
        <v>665</v>
      </c>
      <c r="AF1132" s="21" t="s">
        <v>665</v>
      </c>
      <c r="AG1132" s="21">
        <v>25</v>
      </c>
      <c r="AH1132" s="58"/>
      <c r="AI1132" s="58"/>
    </row>
    <row r="1133" spans="1:35" x14ac:dyDescent="0.3">
      <c r="A1133" s="416">
        <v>1128</v>
      </c>
      <c r="B1133" s="417">
        <v>1327</v>
      </c>
      <c r="C1133" s="83" t="s">
        <v>2068</v>
      </c>
      <c r="D1133" s="84">
        <v>2016</v>
      </c>
      <c r="E1133" s="20" t="s">
        <v>1968</v>
      </c>
      <c r="F1133" s="22" t="s">
        <v>2944</v>
      </c>
      <c r="G1133" s="22" t="s">
        <v>107</v>
      </c>
      <c r="H1133" s="21" t="s">
        <v>2931</v>
      </c>
      <c r="I1133" s="22" t="s">
        <v>3626</v>
      </c>
      <c r="J1133" s="141">
        <v>1</v>
      </c>
      <c r="K1133" s="85"/>
      <c r="L1133" s="85"/>
      <c r="M1133" s="23" t="s">
        <v>2866</v>
      </c>
      <c r="N1133" s="21"/>
      <c r="O1133" s="21"/>
      <c r="P1133" s="137" t="s">
        <v>665</v>
      </c>
      <c r="Q1133" s="21" t="s">
        <v>665</v>
      </c>
      <c r="R1133" s="33">
        <v>25</v>
      </c>
      <c r="S1133" s="39" t="s">
        <v>2860</v>
      </c>
      <c r="T1133" s="405"/>
      <c r="U1133" s="405"/>
      <c r="V1133" s="21" t="s">
        <v>665</v>
      </c>
      <c r="W1133" s="21" t="s">
        <v>665</v>
      </c>
      <c r="X1133" s="33">
        <v>25</v>
      </c>
      <c r="Y1133" s="138" t="s">
        <v>3627</v>
      </c>
      <c r="Z1133" s="21"/>
      <c r="AA1133" s="6"/>
      <c r="AB1133" s="21" t="s">
        <v>1877</v>
      </c>
      <c r="AC1133" s="58"/>
      <c r="AD1133" s="58"/>
      <c r="AE1133" s="21" t="s">
        <v>665</v>
      </c>
      <c r="AF1133" s="21" t="s">
        <v>665</v>
      </c>
      <c r="AG1133" s="21">
        <v>25</v>
      </c>
      <c r="AH1133" s="58"/>
      <c r="AI1133" s="58"/>
    </row>
    <row r="1134" spans="1:35" x14ac:dyDescent="0.3">
      <c r="A1134" s="416">
        <v>1129</v>
      </c>
      <c r="B1134" s="417">
        <v>1327</v>
      </c>
      <c r="C1134" s="83" t="s">
        <v>2068</v>
      </c>
      <c r="D1134" s="84">
        <v>2016</v>
      </c>
      <c r="E1134" s="20" t="s">
        <v>1968</v>
      </c>
      <c r="F1134" s="22" t="s">
        <v>2944</v>
      </c>
      <c r="G1134" s="22" t="s">
        <v>107</v>
      </c>
      <c r="H1134" s="21" t="s">
        <v>997</v>
      </c>
      <c r="I1134" s="22" t="s">
        <v>3626</v>
      </c>
      <c r="J1134" s="141">
        <v>1</v>
      </c>
      <c r="K1134" s="85"/>
      <c r="L1134" s="85"/>
      <c r="M1134" s="23" t="s">
        <v>2866</v>
      </c>
      <c r="N1134" s="21"/>
      <c r="O1134" s="21"/>
      <c r="P1134" s="137" t="s">
        <v>665</v>
      </c>
      <c r="Q1134" s="21" t="s">
        <v>665</v>
      </c>
      <c r="R1134" s="33">
        <v>25</v>
      </c>
      <c r="S1134" s="39" t="s">
        <v>2860</v>
      </c>
      <c r="T1134" s="405"/>
      <c r="U1134" s="405"/>
      <c r="V1134" s="21" t="s">
        <v>665</v>
      </c>
      <c r="W1134" s="21" t="s">
        <v>665</v>
      </c>
      <c r="X1134" s="33">
        <v>25</v>
      </c>
      <c r="Y1134" s="138" t="s">
        <v>3627</v>
      </c>
      <c r="Z1134" s="21"/>
      <c r="AA1134" s="6"/>
      <c r="AB1134" s="21" t="s">
        <v>1877</v>
      </c>
      <c r="AC1134" s="58"/>
      <c r="AD1134" s="58"/>
      <c r="AE1134" s="21" t="s">
        <v>665</v>
      </c>
      <c r="AF1134" s="21" t="s">
        <v>665</v>
      </c>
      <c r="AG1134" s="21">
        <v>25</v>
      </c>
      <c r="AH1134" s="58"/>
      <c r="AI1134" s="58"/>
    </row>
    <row r="1135" spans="1:35" x14ac:dyDescent="0.3">
      <c r="A1135" s="416">
        <v>1130</v>
      </c>
      <c r="B1135" s="417">
        <v>1327</v>
      </c>
      <c r="C1135" s="83" t="s">
        <v>2068</v>
      </c>
      <c r="D1135" s="84">
        <v>2016</v>
      </c>
      <c r="E1135" s="20" t="s">
        <v>1968</v>
      </c>
      <c r="F1135" s="21" t="s">
        <v>2944</v>
      </c>
      <c r="G1135" s="22" t="s">
        <v>107</v>
      </c>
      <c r="H1135" s="22" t="s">
        <v>3087</v>
      </c>
      <c r="I1135" s="22" t="s">
        <v>3626</v>
      </c>
      <c r="J1135" s="141">
        <v>1</v>
      </c>
      <c r="K1135" s="85"/>
      <c r="L1135" s="85"/>
      <c r="M1135" s="23" t="s">
        <v>2866</v>
      </c>
      <c r="N1135" s="21"/>
      <c r="O1135" s="21"/>
      <c r="P1135" s="137" t="s">
        <v>665</v>
      </c>
      <c r="Q1135" s="21" t="s">
        <v>665</v>
      </c>
      <c r="R1135" s="33">
        <v>25</v>
      </c>
      <c r="S1135" s="39" t="s">
        <v>2860</v>
      </c>
      <c r="T1135" s="405"/>
      <c r="U1135" s="405"/>
      <c r="V1135" s="21" t="s">
        <v>665</v>
      </c>
      <c r="W1135" s="21" t="s">
        <v>665</v>
      </c>
      <c r="X1135" s="33">
        <v>25</v>
      </c>
      <c r="Y1135" s="138" t="s">
        <v>3627</v>
      </c>
      <c r="Z1135" s="21"/>
      <c r="AA1135" s="6"/>
      <c r="AB1135" s="21" t="s">
        <v>1877</v>
      </c>
      <c r="AC1135" s="58"/>
      <c r="AD1135" s="58"/>
      <c r="AE1135" s="21" t="s">
        <v>665</v>
      </c>
      <c r="AF1135" s="21" t="s">
        <v>665</v>
      </c>
      <c r="AG1135" s="21">
        <v>25</v>
      </c>
      <c r="AH1135" s="58"/>
      <c r="AI1135" s="58"/>
    </row>
    <row r="1136" spans="1:35" x14ac:dyDescent="0.3">
      <c r="A1136" s="416">
        <v>1131</v>
      </c>
      <c r="B1136" s="417">
        <v>1327</v>
      </c>
      <c r="C1136" s="83" t="s">
        <v>2068</v>
      </c>
      <c r="D1136" s="84">
        <v>2016</v>
      </c>
      <c r="E1136" s="20" t="s">
        <v>1968</v>
      </c>
      <c r="F1136" s="21" t="s">
        <v>2944</v>
      </c>
      <c r="G1136" s="22" t="s">
        <v>107</v>
      </c>
      <c r="H1136" s="21" t="s">
        <v>822</v>
      </c>
      <c r="I1136" s="22" t="s">
        <v>3626</v>
      </c>
      <c r="J1136" s="141">
        <v>1</v>
      </c>
      <c r="K1136" s="85"/>
      <c r="L1136" s="85"/>
      <c r="M1136" s="23" t="s">
        <v>2866</v>
      </c>
      <c r="N1136" s="21"/>
      <c r="O1136" s="21"/>
      <c r="P1136" s="137" t="s">
        <v>665</v>
      </c>
      <c r="Q1136" s="21" t="s">
        <v>665</v>
      </c>
      <c r="R1136" s="33">
        <v>25</v>
      </c>
      <c r="S1136" s="39" t="s">
        <v>2860</v>
      </c>
      <c r="T1136" s="405"/>
      <c r="U1136" s="405"/>
      <c r="V1136" s="21" t="s">
        <v>665</v>
      </c>
      <c r="W1136" s="21" t="s">
        <v>665</v>
      </c>
      <c r="X1136" s="33">
        <v>25</v>
      </c>
      <c r="Y1136" s="138" t="s">
        <v>3627</v>
      </c>
      <c r="Z1136" s="21"/>
      <c r="AA1136" s="6"/>
      <c r="AB1136" s="21" t="s">
        <v>1877</v>
      </c>
      <c r="AC1136" s="58"/>
      <c r="AD1136" s="58"/>
      <c r="AE1136" s="21" t="s">
        <v>665</v>
      </c>
      <c r="AF1136" s="21" t="s">
        <v>665</v>
      </c>
      <c r="AG1136" s="21">
        <v>25</v>
      </c>
      <c r="AH1136" s="58"/>
      <c r="AI1136" s="58"/>
    </row>
    <row r="1137" spans="1:35" x14ac:dyDescent="0.3">
      <c r="A1137" s="416">
        <v>1132</v>
      </c>
      <c r="B1137" s="420">
        <v>1327</v>
      </c>
      <c r="C1137" s="153" t="s">
        <v>2068</v>
      </c>
      <c r="D1137" s="84">
        <v>2016</v>
      </c>
      <c r="E1137" s="102" t="s">
        <v>1968</v>
      </c>
      <c r="F1137" s="405" t="s">
        <v>3628</v>
      </c>
      <c r="G1137" s="103"/>
      <c r="H1137" s="405" t="s">
        <v>997</v>
      </c>
      <c r="I1137" s="103" t="s">
        <v>3629</v>
      </c>
      <c r="J1137" s="229">
        <v>1</v>
      </c>
      <c r="K1137" s="104"/>
      <c r="L1137" s="104">
        <v>0</v>
      </c>
      <c r="M1137" s="123" t="s">
        <v>2866</v>
      </c>
      <c r="N1137" s="51"/>
      <c r="O1137" s="51"/>
      <c r="P1137" s="465" t="s">
        <v>665</v>
      </c>
      <c r="Q1137" s="405" t="s">
        <v>665</v>
      </c>
      <c r="R1137" s="33">
        <v>25</v>
      </c>
      <c r="S1137" s="105" t="s">
        <v>2860</v>
      </c>
      <c r="T1137" s="405"/>
      <c r="U1137" s="405"/>
      <c r="V1137" s="405" t="s">
        <v>665</v>
      </c>
      <c r="W1137" s="405" t="s">
        <v>665</v>
      </c>
      <c r="X1137" s="33">
        <v>25</v>
      </c>
      <c r="Y1137" s="589" t="s">
        <v>660</v>
      </c>
      <c r="Z1137" s="405"/>
      <c r="AA1137" s="117"/>
      <c r="AB1137" s="21" t="s">
        <v>1877</v>
      </c>
      <c r="AC1137" s="98"/>
      <c r="AD1137" s="98"/>
      <c r="AE1137" s="405" t="s">
        <v>665</v>
      </c>
      <c r="AF1137" s="405" t="s">
        <v>665</v>
      </c>
      <c r="AG1137" s="254">
        <v>25</v>
      </c>
      <c r="AH1137" s="58" t="s">
        <v>660</v>
      </c>
      <c r="AI1137" s="58"/>
    </row>
    <row r="1138" spans="1:35" x14ac:dyDescent="0.3">
      <c r="A1138" s="416">
        <v>1133</v>
      </c>
      <c r="B1138" s="420">
        <v>1327</v>
      </c>
      <c r="C1138" s="153" t="s">
        <v>2068</v>
      </c>
      <c r="D1138" s="84">
        <v>2016</v>
      </c>
      <c r="E1138" s="102" t="s">
        <v>1968</v>
      </c>
      <c r="F1138" s="405" t="s">
        <v>3628</v>
      </c>
      <c r="G1138" s="103"/>
      <c r="H1138" s="405" t="s">
        <v>822</v>
      </c>
      <c r="I1138" s="103" t="s">
        <v>3629</v>
      </c>
      <c r="J1138" s="229">
        <v>1</v>
      </c>
      <c r="K1138" s="104"/>
      <c r="L1138" s="104">
        <v>0</v>
      </c>
      <c r="M1138" s="123" t="s">
        <v>2866</v>
      </c>
      <c r="N1138" s="51"/>
      <c r="O1138" s="51"/>
      <c r="P1138" s="465" t="s">
        <v>665</v>
      </c>
      <c r="Q1138" s="405" t="s">
        <v>665</v>
      </c>
      <c r="R1138" s="33">
        <v>25</v>
      </c>
      <c r="S1138" s="105" t="s">
        <v>2860</v>
      </c>
      <c r="T1138" s="405"/>
      <c r="U1138" s="405"/>
      <c r="V1138" s="405" t="s">
        <v>665</v>
      </c>
      <c r="W1138" s="405" t="s">
        <v>665</v>
      </c>
      <c r="X1138" s="33">
        <v>25</v>
      </c>
      <c r="Y1138" s="57" t="s">
        <v>660</v>
      </c>
      <c r="Z1138" s="405"/>
      <c r="AA1138" s="117"/>
      <c r="AB1138" s="21" t="s">
        <v>1877</v>
      </c>
      <c r="AC1138" s="98"/>
      <c r="AD1138" s="98"/>
      <c r="AE1138" s="405" t="s">
        <v>665</v>
      </c>
      <c r="AF1138" s="405" t="s">
        <v>665</v>
      </c>
      <c r="AG1138" s="254">
        <v>25</v>
      </c>
      <c r="AH1138" s="58" t="s">
        <v>660</v>
      </c>
      <c r="AI1138" s="58"/>
    </row>
    <row r="1139" spans="1:35" x14ac:dyDescent="0.3">
      <c r="A1139" s="416">
        <v>1134</v>
      </c>
      <c r="B1139" s="420">
        <v>1327</v>
      </c>
      <c r="C1139" s="153" t="s">
        <v>2068</v>
      </c>
      <c r="D1139" s="84">
        <v>2016</v>
      </c>
      <c r="E1139" s="102" t="s">
        <v>1968</v>
      </c>
      <c r="F1139" s="405" t="s">
        <v>3628</v>
      </c>
      <c r="G1139" s="405"/>
      <c r="H1139" s="405" t="s">
        <v>710</v>
      </c>
      <c r="I1139" s="103" t="s">
        <v>3629</v>
      </c>
      <c r="J1139" s="230">
        <v>1</v>
      </c>
      <c r="K1139" s="104"/>
      <c r="L1139" s="104">
        <v>0</v>
      </c>
      <c r="M1139" s="123" t="s">
        <v>2866</v>
      </c>
      <c r="N1139" s="51"/>
      <c r="O1139" s="51"/>
      <c r="P1139" s="465" t="s">
        <v>665</v>
      </c>
      <c r="Q1139" s="405" t="s">
        <v>665</v>
      </c>
      <c r="R1139" s="33">
        <v>25</v>
      </c>
      <c r="S1139" s="105" t="s">
        <v>2860</v>
      </c>
      <c r="T1139" s="405"/>
      <c r="U1139" s="405"/>
      <c r="V1139" s="405" t="s">
        <v>665</v>
      </c>
      <c r="W1139" s="405" t="s">
        <v>665</v>
      </c>
      <c r="X1139" s="33">
        <v>25</v>
      </c>
      <c r="Y1139" s="57" t="s">
        <v>660</v>
      </c>
      <c r="Z1139" s="405"/>
      <c r="AA1139" s="117"/>
      <c r="AB1139" s="21" t="s">
        <v>1877</v>
      </c>
      <c r="AC1139" s="98"/>
      <c r="AD1139" s="98"/>
      <c r="AE1139" s="405" t="s">
        <v>665</v>
      </c>
      <c r="AF1139" s="405" t="s">
        <v>665</v>
      </c>
      <c r="AG1139" s="254">
        <v>25</v>
      </c>
      <c r="AH1139" s="58" t="s">
        <v>660</v>
      </c>
      <c r="AI1139" s="58"/>
    </row>
    <row r="1140" spans="1:35" x14ac:dyDescent="0.3">
      <c r="A1140" s="416">
        <v>1135</v>
      </c>
      <c r="B1140" s="420">
        <v>1327</v>
      </c>
      <c r="C1140" s="153" t="s">
        <v>2068</v>
      </c>
      <c r="D1140" s="84">
        <v>2016</v>
      </c>
      <c r="E1140" s="102" t="s">
        <v>1968</v>
      </c>
      <c r="F1140" s="261" t="s">
        <v>8</v>
      </c>
      <c r="G1140" s="405" t="s">
        <v>627</v>
      </c>
      <c r="H1140" s="405" t="s">
        <v>1746</v>
      </c>
      <c r="I1140" s="103"/>
      <c r="J1140" s="230">
        <v>2</v>
      </c>
      <c r="K1140" s="104">
        <v>1</v>
      </c>
      <c r="L1140" s="104"/>
      <c r="M1140" s="123" t="s">
        <v>1513</v>
      </c>
      <c r="N1140" s="21"/>
      <c r="O1140" s="21"/>
      <c r="P1140" s="465">
        <v>12.84</v>
      </c>
      <c r="Q1140" s="405">
        <v>4.07</v>
      </c>
      <c r="R1140" s="140">
        <v>25</v>
      </c>
      <c r="S1140" s="105" t="s">
        <v>2860</v>
      </c>
      <c r="T1140" s="405"/>
      <c r="U1140" s="405"/>
      <c r="V1140" s="405">
        <v>42.32</v>
      </c>
      <c r="W1140" s="405">
        <v>7.25</v>
      </c>
      <c r="X1140" s="140">
        <v>25</v>
      </c>
      <c r="Y1140" s="57"/>
      <c r="Z1140" s="405" t="s">
        <v>3622</v>
      </c>
      <c r="AA1140" s="6"/>
      <c r="AB1140" s="21" t="s">
        <v>1877</v>
      </c>
      <c r="AC1140" s="58"/>
      <c r="AD1140" s="58"/>
      <c r="AE1140" s="405">
        <v>11.52</v>
      </c>
      <c r="AF1140" s="405">
        <v>4.62</v>
      </c>
      <c r="AG1140" s="254">
        <v>25</v>
      </c>
      <c r="AH1140" s="405" t="s">
        <v>3623</v>
      </c>
      <c r="AI1140" s="58"/>
    </row>
    <row r="1141" spans="1:35" x14ac:dyDescent="0.3">
      <c r="A1141" s="416">
        <v>1136</v>
      </c>
      <c r="B1141" s="417">
        <v>1327</v>
      </c>
      <c r="C1141" s="83" t="s">
        <v>2068</v>
      </c>
      <c r="D1141" s="84">
        <v>2016</v>
      </c>
      <c r="E1141" s="20" t="s">
        <v>1968</v>
      </c>
      <c r="F1141" s="591" t="s">
        <v>3630</v>
      </c>
      <c r="G1141" s="21" t="s">
        <v>2906</v>
      </c>
      <c r="H1141" s="21"/>
      <c r="I1141" s="25"/>
      <c r="J1141" s="54">
        <v>3</v>
      </c>
      <c r="K1141" s="85"/>
      <c r="L1141" s="85">
        <v>0</v>
      </c>
      <c r="M1141" s="23" t="s">
        <v>1513</v>
      </c>
      <c r="N1141" s="21"/>
      <c r="O1141" s="21"/>
      <c r="P1141" s="137">
        <v>16.559999999999999</v>
      </c>
      <c r="Q1141" s="21">
        <v>5.24</v>
      </c>
      <c r="R1141" s="24">
        <v>25</v>
      </c>
      <c r="S1141" s="39" t="s">
        <v>2860</v>
      </c>
      <c r="T1141" s="21"/>
      <c r="U1141" s="21"/>
      <c r="V1141" s="21">
        <v>19.760000000000002</v>
      </c>
      <c r="W1141" s="21">
        <v>5.75</v>
      </c>
      <c r="X1141" s="24">
        <v>25</v>
      </c>
      <c r="Y1141" s="34" t="s">
        <v>3631</v>
      </c>
      <c r="Z1141" s="21"/>
      <c r="AA1141" s="19"/>
      <c r="AB1141" s="21" t="s">
        <v>1877</v>
      </c>
      <c r="AC1141" s="21"/>
      <c r="AD1141" s="21"/>
      <c r="AE1141" s="21">
        <v>15.48</v>
      </c>
      <c r="AF1141" s="21">
        <v>4.59</v>
      </c>
      <c r="AG1141" s="21">
        <v>25</v>
      </c>
      <c r="AH1141" s="21"/>
      <c r="AI1141" s="21"/>
    </row>
    <row r="1142" spans="1:35" x14ac:dyDescent="0.3">
      <c r="A1142" s="416">
        <v>1137</v>
      </c>
      <c r="B1142" s="417">
        <v>1327</v>
      </c>
      <c r="C1142" s="83" t="s">
        <v>2068</v>
      </c>
      <c r="D1142" s="84">
        <v>2016</v>
      </c>
      <c r="E1142" s="20" t="s">
        <v>1968</v>
      </c>
      <c r="F1142" s="4" t="s">
        <v>3017</v>
      </c>
      <c r="G1142" s="21" t="s">
        <v>2437</v>
      </c>
      <c r="H1142" s="21"/>
      <c r="I1142" s="25" t="s">
        <v>3632</v>
      </c>
      <c r="J1142" s="54">
        <v>3</v>
      </c>
      <c r="K1142" s="85"/>
      <c r="L1142" s="85"/>
      <c r="M1142" s="23" t="s">
        <v>2866</v>
      </c>
      <c r="N1142" s="21"/>
      <c r="O1142" s="21"/>
      <c r="P1142" s="137">
        <v>2.96</v>
      </c>
      <c r="Q1142" s="21">
        <v>1.17</v>
      </c>
      <c r="R1142" s="24">
        <v>25</v>
      </c>
      <c r="S1142" s="39" t="s">
        <v>2860</v>
      </c>
      <c r="T1142" s="21"/>
      <c r="U1142" s="21"/>
      <c r="V1142" s="137">
        <v>3.6</v>
      </c>
      <c r="W1142" s="21">
        <v>1.04</v>
      </c>
      <c r="X1142" s="24">
        <v>25</v>
      </c>
      <c r="Y1142" s="34" t="s">
        <v>3633</v>
      </c>
      <c r="Z1142" s="21"/>
      <c r="AA1142" s="19"/>
      <c r="AB1142" s="21" t="s">
        <v>1877</v>
      </c>
      <c r="AC1142" s="21"/>
      <c r="AD1142" s="21"/>
      <c r="AE1142" s="116">
        <v>2.8</v>
      </c>
      <c r="AF1142" s="21">
        <v>1.38</v>
      </c>
      <c r="AG1142" s="21">
        <v>25</v>
      </c>
      <c r="AH1142" s="21"/>
      <c r="AI1142" s="21"/>
    </row>
    <row r="1143" spans="1:35" ht="17.25" thickBot="1" x14ac:dyDescent="0.35">
      <c r="A1143" s="416">
        <v>1138</v>
      </c>
      <c r="B1143" s="418">
        <v>1327</v>
      </c>
      <c r="C1143" s="88" t="s">
        <v>2068</v>
      </c>
      <c r="D1143" s="28">
        <v>2016</v>
      </c>
      <c r="E1143" s="62" t="s">
        <v>1968</v>
      </c>
      <c r="F1143" s="29" t="s">
        <v>2922</v>
      </c>
      <c r="G1143" s="29" t="s">
        <v>2437</v>
      </c>
      <c r="H1143" s="29"/>
      <c r="I1143" s="86"/>
      <c r="J1143" s="145">
        <v>5</v>
      </c>
      <c r="K1143" s="87"/>
      <c r="L1143" s="87"/>
      <c r="M1143" s="66" t="s">
        <v>2866</v>
      </c>
      <c r="N1143" s="29"/>
      <c r="O1143" s="29"/>
      <c r="P1143" s="29">
        <v>8.1999999999999993</v>
      </c>
      <c r="Q1143" s="29">
        <v>2.58</v>
      </c>
      <c r="R1143" s="30">
        <v>25</v>
      </c>
      <c r="S1143" s="49" t="s">
        <v>2860</v>
      </c>
      <c r="T1143" s="29"/>
      <c r="U1143" s="29"/>
      <c r="V1143" s="29">
        <v>10.08</v>
      </c>
      <c r="W1143" s="29">
        <v>3.15</v>
      </c>
      <c r="X1143" s="30">
        <v>25</v>
      </c>
      <c r="Y1143" s="36" t="s">
        <v>3634</v>
      </c>
      <c r="Z1143" s="29"/>
      <c r="AA1143" s="19"/>
      <c r="AB1143" s="21" t="s">
        <v>1877</v>
      </c>
      <c r="AC1143" s="21"/>
      <c r="AD1143" s="21"/>
      <c r="AE1143" s="21">
        <v>7.96</v>
      </c>
      <c r="AF1143" s="116">
        <v>2.2999999999999998</v>
      </c>
      <c r="AG1143" s="21">
        <v>25</v>
      </c>
      <c r="AH1143" s="21"/>
      <c r="AI1143" s="21"/>
    </row>
  </sheetData>
  <sheetProtection algorithmName="SHA-512" hashValue="xvpDy2mk7vfjXFfyA7Ku60UfWApg3lc+cWCb+Di2oOV0/LPcxSp2IGsrTNIavK01aiKBxmdSdAPP+y6+Hc+AmQ==" saltValue="6gYm0nm7EpmWzzVK9agNhA==" spinCount="100000" sheet="1" objects="1" scenarios="1" selectLockedCells="1" selectUnlockedCells="1"/>
  <autoFilter ref="A5:AM392"/>
  <mergeCells count="29">
    <mergeCell ref="A3:A5"/>
    <mergeCell ref="B3:B5"/>
    <mergeCell ref="C3:C5"/>
    <mergeCell ref="D3:D5"/>
    <mergeCell ref="E3:E5"/>
    <mergeCell ref="Z3:Z5"/>
    <mergeCell ref="AB3:AG3"/>
    <mergeCell ref="AH3:AH5"/>
    <mergeCell ref="T4:U4"/>
    <mergeCell ref="V4:X4"/>
    <mergeCell ref="AB4:AB5"/>
    <mergeCell ref="AC4:AD4"/>
    <mergeCell ref="AE4:AG4"/>
    <mergeCell ref="F3:L3"/>
    <mergeCell ref="F4:F5"/>
    <mergeCell ref="L4:L5"/>
    <mergeCell ref="K4:K5"/>
    <mergeCell ref="AI3:AI5"/>
    <mergeCell ref="G4:G5"/>
    <mergeCell ref="H4:H5"/>
    <mergeCell ref="I4:I5"/>
    <mergeCell ref="J4:J5"/>
    <mergeCell ref="M4:M5"/>
    <mergeCell ref="N4:O4"/>
    <mergeCell ref="P4:R4"/>
    <mergeCell ref="S4:S5"/>
    <mergeCell ref="M3:R3"/>
    <mergeCell ref="S3:X3"/>
    <mergeCell ref="Y3:Y5"/>
  </mergeCells>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6</vt:i4>
      </vt:variant>
    </vt:vector>
  </HeadingPairs>
  <TitlesOfParts>
    <vt:vector size="6" baseType="lpstr">
      <vt:lpstr>개흉_최종선택(15편)_선택문헌특성</vt:lpstr>
      <vt:lpstr>개흉_안전성</vt:lpstr>
      <vt:lpstr>개흉_효과성</vt:lpstr>
      <vt:lpstr>개복_최종선택(75편)_선택문헌특성</vt:lpstr>
      <vt:lpstr>개복_안전성</vt:lpstr>
      <vt:lpstr>개복_효과성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2022-11-01T01:23:36Z</cp:lastPrinted>
  <dcterms:created xsi:type="dcterms:W3CDTF">2022-10-26T00:29:53Z</dcterms:created>
  <dcterms:modified xsi:type="dcterms:W3CDTF">2023-10-26T08:28:39Z</dcterms:modified>
</cp:coreProperties>
</file>