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3Gq3BWWjXH9QizICEcSgvZZykEBLS1c2C/PkyG/S6w7D7XAQklMNmID8+mWQDu4ZnT/AarwuUKV6q0pTsZor8g==" saltValue="kux1RlSb/rPNXH2VlyZ/+Q==" spinCount="100000"/>
  <workbookPr defaultThemeVersion="164011"/>
  <mc:AlternateContent xmlns:mc="http://schemas.openxmlformats.org/markup-compatibility/2006">
    <mc:Choice Requires="x15">
      <x15ac:absPath xmlns:x15ac="http://schemas.microsoft.com/office/spreadsheetml/2010/11/ac" url="D:\2021\요관스텐트\보고서\"/>
    </mc:Choice>
  </mc:AlternateContent>
  <bookViews>
    <workbookView xWindow="0" yWindow="0" windowWidth="28800" windowHeight="12255" tabRatio="805"/>
  </bookViews>
  <sheets>
    <sheet name="1_임상결과_문헌특성" sheetId="1" r:id="rId1"/>
    <sheet name="2_임상결과지표_연속형" sheetId="2" r:id="rId2"/>
    <sheet name="3_임상결과지표_범주형" sheetId="14" r:id="rId3"/>
    <sheet name="4_임상비뚤림위험평가" sheetId="4" r:id="rId4"/>
  </sheets>
  <definedNames>
    <definedName name="_xlnm._FilterDatabase" localSheetId="0" hidden="1">'1_임상결과_문헌특성'!$A$5:$BO$11</definedName>
    <definedName name="_xlnm._FilterDatabase" localSheetId="1" hidden="1">'2_임상결과지표_연속형'!$A$7:$AJ$17</definedName>
    <definedName name="_xlnm._FilterDatabase" localSheetId="2" hidden="1">'3_임상결과지표_범주형'!$A$7:$AD$78</definedName>
    <definedName name="_xlnm._FilterDatabase" localSheetId="3">'4_임상비뚤림위험평가'!$A$6:$AK$14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D17" i="2"/>
  <c r="E17" i="2"/>
  <c r="F17" i="2"/>
  <c r="G17" i="2"/>
  <c r="H17" i="2"/>
  <c r="I17" i="2"/>
  <c r="J17" i="2"/>
  <c r="K17" i="2"/>
  <c r="C26" i="14"/>
  <c r="D26" i="14"/>
  <c r="E26" i="14"/>
  <c r="F26" i="14"/>
  <c r="G26" i="14"/>
  <c r="H26" i="14"/>
  <c r="I26" i="14"/>
  <c r="J26" i="14"/>
  <c r="K26" i="14"/>
  <c r="L26" i="14"/>
  <c r="L25" i="14"/>
  <c r="K25" i="14"/>
  <c r="J25" i="14"/>
  <c r="I25" i="14"/>
  <c r="H25" i="14"/>
  <c r="G25" i="14"/>
  <c r="F25" i="14"/>
  <c r="E25" i="14"/>
  <c r="D25" i="14"/>
  <c r="C25" i="14"/>
  <c r="C76" i="14"/>
  <c r="D76" i="14"/>
  <c r="E76" i="14"/>
  <c r="F76" i="14"/>
  <c r="G76" i="14"/>
  <c r="H76" i="14"/>
  <c r="I76" i="14"/>
  <c r="J76" i="14"/>
  <c r="K76" i="14"/>
  <c r="L76" i="14"/>
  <c r="C75" i="14"/>
  <c r="D75" i="14"/>
  <c r="E75" i="14"/>
  <c r="F75" i="14"/>
  <c r="G75" i="14"/>
  <c r="H75" i="14"/>
  <c r="I75" i="14"/>
  <c r="J75" i="14"/>
  <c r="K75" i="14"/>
  <c r="L75" i="14"/>
  <c r="L74" i="14"/>
  <c r="K74" i="14"/>
  <c r="J74" i="14"/>
  <c r="I74" i="14"/>
  <c r="H74" i="14"/>
  <c r="G74" i="14"/>
  <c r="F74" i="14"/>
  <c r="E74" i="14"/>
  <c r="D74" i="14"/>
  <c r="C74" i="14"/>
  <c r="L78" i="14"/>
  <c r="L77" i="14"/>
  <c r="L60" i="14"/>
  <c r="L59" i="14"/>
  <c r="L58" i="14"/>
  <c r="L57" i="14"/>
  <c r="L55" i="14"/>
  <c r="L54" i="14"/>
  <c r="L33" i="14"/>
  <c r="L28" i="14"/>
  <c r="L13" i="14"/>
  <c r="L12" i="14"/>
  <c r="L11" i="14"/>
  <c r="L42" i="14"/>
  <c r="L41" i="14"/>
  <c r="L40" i="14"/>
  <c r="L39" i="14"/>
  <c r="L38" i="14"/>
  <c r="L37" i="14"/>
  <c r="L36" i="14"/>
  <c r="L35" i="14"/>
  <c r="L34" i="14"/>
  <c r="L32" i="14"/>
  <c r="L31" i="14"/>
  <c r="L27" i="14"/>
  <c r="L30" i="14"/>
  <c r="L29" i="14"/>
  <c r="L24" i="14"/>
  <c r="L10" i="14"/>
  <c r="K16" i="2" l="1"/>
  <c r="J16" i="2"/>
  <c r="I16" i="2"/>
  <c r="H16" i="2"/>
  <c r="G16" i="2"/>
  <c r="F16" i="2"/>
  <c r="E16" i="2"/>
  <c r="D16" i="2"/>
  <c r="C16" i="2"/>
  <c r="C69" i="14"/>
  <c r="D69" i="14"/>
  <c r="E69" i="14"/>
  <c r="F69" i="14"/>
  <c r="G69" i="14"/>
  <c r="H69" i="14"/>
  <c r="I69" i="14"/>
  <c r="J69" i="14"/>
  <c r="K69" i="14"/>
  <c r="C70" i="14"/>
  <c r="D70" i="14"/>
  <c r="E70" i="14"/>
  <c r="F70" i="14"/>
  <c r="G70" i="14"/>
  <c r="H70" i="14"/>
  <c r="I70" i="14"/>
  <c r="J70" i="14"/>
  <c r="K70" i="14"/>
  <c r="C71" i="14"/>
  <c r="D71" i="14"/>
  <c r="E71" i="14"/>
  <c r="F71" i="14"/>
  <c r="G71" i="14"/>
  <c r="H71" i="14"/>
  <c r="I71" i="14"/>
  <c r="J71" i="14"/>
  <c r="K71" i="14"/>
  <c r="C72" i="14"/>
  <c r="D72" i="14"/>
  <c r="E72" i="14"/>
  <c r="F72" i="14"/>
  <c r="G72" i="14"/>
  <c r="H72" i="14"/>
  <c r="I72" i="14"/>
  <c r="J72" i="14"/>
  <c r="K72" i="14"/>
  <c r="C73" i="14"/>
  <c r="D73" i="14"/>
  <c r="E73" i="14"/>
  <c r="F73" i="14"/>
  <c r="G73" i="14"/>
  <c r="H73" i="14"/>
  <c r="I73" i="14"/>
  <c r="J73" i="14"/>
  <c r="K73" i="14"/>
  <c r="E8" i="4" l="1"/>
  <c r="E9" i="4"/>
  <c r="E10" i="4"/>
  <c r="E11" i="4"/>
  <c r="E12" i="4"/>
  <c r="E7" i="4"/>
  <c r="E9" i="14"/>
  <c r="E42" i="14"/>
  <c r="E41" i="14"/>
  <c r="E10" i="14"/>
  <c r="E14" i="14"/>
  <c r="E15" i="14"/>
  <c r="E16" i="14"/>
  <c r="E17" i="14"/>
  <c r="E18" i="14"/>
  <c r="E19" i="14"/>
  <c r="E20" i="14"/>
  <c r="E21" i="14"/>
  <c r="E22" i="14"/>
  <c r="E23" i="14"/>
  <c r="E31" i="14"/>
  <c r="E32" i="14"/>
  <c r="E24" i="14"/>
  <c r="E29" i="14"/>
  <c r="E30" i="14"/>
  <c r="E54" i="14"/>
  <c r="E39" i="14"/>
  <c r="E58" i="14"/>
  <c r="E40" i="14"/>
  <c r="E11" i="14"/>
  <c r="E12" i="14"/>
  <c r="E13" i="14"/>
  <c r="E28" i="14"/>
  <c r="E33" i="14"/>
  <c r="E57" i="14"/>
  <c r="E35" i="14"/>
  <c r="E36" i="14"/>
  <c r="E37" i="14"/>
  <c r="E59" i="14"/>
  <c r="E43" i="14"/>
  <c r="E44" i="14"/>
  <c r="E45" i="14"/>
  <c r="E46" i="14"/>
  <c r="E47" i="14"/>
  <c r="E48" i="14"/>
  <c r="E49" i="14"/>
  <c r="E50" i="14"/>
  <c r="E51" i="14"/>
  <c r="E52" i="14"/>
  <c r="E53" i="14"/>
  <c r="E60" i="14"/>
  <c r="E34" i="14"/>
  <c r="E38" i="14"/>
  <c r="E56" i="14"/>
  <c r="E55" i="14"/>
  <c r="E77" i="14"/>
  <c r="E27" i="14"/>
  <c r="E78" i="14"/>
  <c r="E61" i="14"/>
  <c r="E62" i="14"/>
  <c r="E63" i="14"/>
  <c r="E64" i="14"/>
  <c r="E65" i="14"/>
  <c r="E66" i="14"/>
  <c r="E67" i="14"/>
  <c r="E68" i="14"/>
  <c r="E8" i="14"/>
  <c r="E9" i="2"/>
  <c r="E10" i="2"/>
  <c r="E11" i="2"/>
  <c r="E12" i="2"/>
  <c r="E13" i="2"/>
  <c r="E14" i="2"/>
  <c r="E15" i="2"/>
  <c r="E8" i="2"/>
  <c r="C10" i="4"/>
  <c r="D10" i="4"/>
  <c r="C11" i="4"/>
  <c r="D11" i="4"/>
  <c r="C12" i="4"/>
  <c r="D12" i="4"/>
  <c r="C57" i="14"/>
  <c r="D57" i="14"/>
  <c r="F57" i="14"/>
  <c r="G57" i="14"/>
  <c r="H57" i="14"/>
  <c r="I57" i="14"/>
  <c r="J57" i="14"/>
  <c r="K57" i="14"/>
  <c r="C35" i="14"/>
  <c r="D35" i="14"/>
  <c r="F35" i="14"/>
  <c r="G35" i="14"/>
  <c r="H35" i="14"/>
  <c r="I35" i="14"/>
  <c r="J35" i="14"/>
  <c r="K35" i="14"/>
  <c r="C36" i="14"/>
  <c r="D36" i="14"/>
  <c r="F36" i="14"/>
  <c r="G36" i="14"/>
  <c r="H36" i="14"/>
  <c r="I36" i="14"/>
  <c r="J36" i="14"/>
  <c r="K36" i="14"/>
  <c r="C37" i="14"/>
  <c r="D37" i="14"/>
  <c r="F37" i="14"/>
  <c r="G37" i="14"/>
  <c r="H37" i="14"/>
  <c r="I37" i="14"/>
  <c r="J37" i="14"/>
  <c r="K37" i="14"/>
  <c r="C59" i="14"/>
  <c r="D59" i="14"/>
  <c r="F59" i="14"/>
  <c r="G59" i="14"/>
  <c r="H59" i="14"/>
  <c r="I59" i="14"/>
  <c r="J59" i="14"/>
  <c r="K59" i="14"/>
  <c r="C43" i="14"/>
  <c r="D43" i="14"/>
  <c r="F43" i="14"/>
  <c r="G43" i="14"/>
  <c r="H43" i="14"/>
  <c r="I43" i="14"/>
  <c r="J43" i="14"/>
  <c r="K43" i="14"/>
  <c r="C44" i="14"/>
  <c r="D44" i="14"/>
  <c r="F44" i="14"/>
  <c r="G44" i="14"/>
  <c r="H44" i="14"/>
  <c r="I44" i="14"/>
  <c r="J44" i="14"/>
  <c r="K44" i="14"/>
  <c r="C45" i="14"/>
  <c r="D45" i="14"/>
  <c r="F45" i="14"/>
  <c r="G45" i="14"/>
  <c r="H45" i="14"/>
  <c r="I45" i="14"/>
  <c r="J45" i="14"/>
  <c r="K45" i="14"/>
  <c r="C46" i="14"/>
  <c r="D46" i="14"/>
  <c r="F46" i="14"/>
  <c r="G46" i="14"/>
  <c r="H46" i="14"/>
  <c r="I46" i="14"/>
  <c r="J46" i="14"/>
  <c r="K46" i="14"/>
  <c r="C47" i="14"/>
  <c r="D47" i="14"/>
  <c r="F47" i="14"/>
  <c r="G47" i="14"/>
  <c r="H47" i="14"/>
  <c r="I47" i="14"/>
  <c r="J47" i="14"/>
  <c r="K47" i="14"/>
  <c r="C48" i="14"/>
  <c r="D48" i="14"/>
  <c r="F48" i="14"/>
  <c r="G48" i="14"/>
  <c r="H48" i="14"/>
  <c r="I48" i="14"/>
  <c r="J48" i="14"/>
  <c r="K48" i="14"/>
  <c r="C49" i="14"/>
  <c r="D49" i="14"/>
  <c r="F49" i="14"/>
  <c r="G49" i="14"/>
  <c r="H49" i="14"/>
  <c r="I49" i="14"/>
  <c r="J49" i="14"/>
  <c r="K49" i="14"/>
  <c r="C50" i="14"/>
  <c r="D50" i="14"/>
  <c r="F50" i="14"/>
  <c r="G50" i="14"/>
  <c r="H50" i="14"/>
  <c r="I50" i="14"/>
  <c r="J50" i="14"/>
  <c r="K50" i="14"/>
  <c r="C51" i="14"/>
  <c r="D51" i="14"/>
  <c r="F51" i="14"/>
  <c r="G51" i="14"/>
  <c r="H51" i="14"/>
  <c r="I51" i="14"/>
  <c r="J51" i="14"/>
  <c r="K51" i="14"/>
  <c r="C52" i="14"/>
  <c r="D52" i="14"/>
  <c r="F52" i="14"/>
  <c r="G52" i="14"/>
  <c r="H52" i="14"/>
  <c r="I52" i="14"/>
  <c r="J52" i="14"/>
  <c r="K52" i="14"/>
  <c r="C53" i="14"/>
  <c r="D53" i="14"/>
  <c r="F53" i="14"/>
  <c r="G53" i="14"/>
  <c r="H53" i="14"/>
  <c r="I53" i="14"/>
  <c r="J53" i="14"/>
  <c r="K53" i="14"/>
  <c r="C60" i="14"/>
  <c r="D60" i="14"/>
  <c r="F60" i="14"/>
  <c r="G60" i="14"/>
  <c r="H60" i="14"/>
  <c r="I60" i="14"/>
  <c r="J60" i="14"/>
  <c r="K60" i="14"/>
  <c r="C34" i="14"/>
  <c r="D34" i="14"/>
  <c r="F34" i="14"/>
  <c r="G34" i="14"/>
  <c r="H34" i="14"/>
  <c r="I34" i="14"/>
  <c r="J34" i="14"/>
  <c r="K34" i="14"/>
  <c r="C38" i="14"/>
  <c r="D38" i="14"/>
  <c r="F38" i="14"/>
  <c r="G38" i="14"/>
  <c r="H38" i="14"/>
  <c r="I38" i="14"/>
  <c r="J38" i="14"/>
  <c r="K38" i="14"/>
  <c r="C56" i="14"/>
  <c r="D56" i="14"/>
  <c r="F56" i="14"/>
  <c r="G56" i="14"/>
  <c r="H56" i="14"/>
  <c r="I56" i="14"/>
  <c r="J56" i="14"/>
  <c r="K56" i="14"/>
  <c r="C55" i="14"/>
  <c r="D55" i="14"/>
  <c r="F55" i="14"/>
  <c r="G55" i="14"/>
  <c r="H55" i="14"/>
  <c r="I55" i="14"/>
  <c r="J55" i="14"/>
  <c r="K55" i="14"/>
  <c r="C77" i="14"/>
  <c r="D77" i="14"/>
  <c r="F77" i="14"/>
  <c r="G77" i="14"/>
  <c r="H77" i="14"/>
  <c r="I77" i="14"/>
  <c r="J77" i="14"/>
  <c r="K77" i="14"/>
  <c r="C27" i="14"/>
  <c r="D27" i="14"/>
  <c r="F27" i="14"/>
  <c r="G27" i="14"/>
  <c r="H27" i="14"/>
  <c r="I27" i="14"/>
  <c r="J27" i="14"/>
  <c r="K27" i="14"/>
  <c r="C78" i="14"/>
  <c r="D78" i="14"/>
  <c r="F78" i="14"/>
  <c r="G78" i="14"/>
  <c r="H78" i="14"/>
  <c r="I78" i="14"/>
  <c r="J78" i="14"/>
  <c r="K78" i="14"/>
  <c r="C61" i="14"/>
  <c r="D61" i="14"/>
  <c r="F61" i="14"/>
  <c r="G61" i="14"/>
  <c r="H61" i="14"/>
  <c r="I61" i="14"/>
  <c r="J61" i="14"/>
  <c r="K61" i="14"/>
  <c r="C62" i="14"/>
  <c r="D62" i="14"/>
  <c r="F62" i="14"/>
  <c r="G62" i="14"/>
  <c r="H62" i="14"/>
  <c r="I62" i="14"/>
  <c r="J62" i="14"/>
  <c r="K62" i="14"/>
  <c r="C63" i="14"/>
  <c r="D63" i="14"/>
  <c r="F63" i="14"/>
  <c r="G63" i="14"/>
  <c r="H63" i="14"/>
  <c r="I63" i="14"/>
  <c r="J63" i="14"/>
  <c r="K63" i="14"/>
  <c r="C64" i="14"/>
  <c r="D64" i="14"/>
  <c r="F64" i="14"/>
  <c r="G64" i="14"/>
  <c r="H64" i="14"/>
  <c r="I64" i="14"/>
  <c r="J64" i="14"/>
  <c r="K64" i="14"/>
  <c r="C65" i="14"/>
  <c r="D65" i="14"/>
  <c r="F65" i="14"/>
  <c r="G65" i="14"/>
  <c r="H65" i="14"/>
  <c r="I65" i="14"/>
  <c r="J65" i="14"/>
  <c r="K65" i="14"/>
  <c r="C66" i="14"/>
  <c r="D66" i="14"/>
  <c r="F66" i="14"/>
  <c r="G66" i="14"/>
  <c r="H66" i="14"/>
  <c r="I66" i="14"/>
  <c r="J66" i="14"/>
  <c r="K66" i="14"/>
  <c r="C67" i="14"/>
  <c r="D67" i="14"/>
  <c r="F67" i="14"/>
  <c r="G67" i="14"/>
  <c r="H67" i="14"/>
  <c r="I67" i="14"/>
  <c r="J67" i="14"/>
  <c r="K67" i="14"/>
  <c r="C68" i="14"/>
  <c r="D68" i="14"/>
  <c r="F68" i="14"/>
  <c r="G68" i="14"/>
  <c r="H68" i="14"/>
  <c r="I68" i="14"/>
  <c r="J68" i="14"/>
  <c r="K68" i="14"/>
  <c r="C13" i="2"/>
  <c r="D13" i="2"/>
  <c r="F13" i="2"/>
  <c r="G13" i="2"/>
  <c r="H13" i="2"/>
  <c r="I13" i="2"/>
  <c r="J13" i="2"/>
  <c r="K13" i="2"/>
  <c r="C14" i="2"/>
  <c r="D14" i="2"/>
  <c r="F14" i="2"/>
  <c r="G14" i="2"/>
  <c r="H14" i="2"/>
  <c r="I14" i="2"/>
  <c r="J14" i="2"/>
  <c r="K14" i="2"/>
  <c r="C15" i="2"/>
  <c r="D15" i="2"/>
  <c r="F15" i="2"/>
  <c r="G15" i="2"/>
  <c r="H15" i="2"/>
  <c r="I15" i="2"/>
  <c r="J15" i="2"/>
  <c r="K15" i="2"/>
  <c r="D11" i="1"/>
  <c r="B67" i="14" s="1"/>
  <c r="V10" i="1"/>
  <c r="D10" i="1"/>
  <c r="V9" i="1"/>
  <c r="D9" i="1"/>
  <c r="B36" i="14" s="1"/>
  <c r="B46" i="14" l="1"/>
  <c r="B25" i="14"/>
  <c r="B17" i="2"/>
  <c r="B26" i="14"/>
  <c r="B14" i="2"/>
  <c r="B38" i="14"/>
  <c r="B52" i="14"/>
  <c r="B11" i="4"/>
  <c r="B55" i="14"/>
  <c r="B63" i="14"/>
  <c r="B48" i="14"/>
  <c r="B59" i="14"/>
  <c r="B27" i="14"/>
  <c r="B44" i="14"/>
  <c r="B15" i="2"/>
  <c r="B68" i="14"/>
  <c r="B64" i="14"/>
  <c r="B78" i="14"/>
  <c r="B56" i="14"/>
  <c r="B53" i="14"/>
  <c r="B49" i="14"/>
  <c r="B45" i="14"/>
  <c r="B37" i="14"/>
  <c r="B10" i="4"/>
  <c r="B13" i="2"/>
  <c r="B66" i="14"/>
  <c r="B62" i="14"/>
  <c r="B77" i="14"/>
  <c r="B34" i="14"/>
  <c r="B51" i="14"/>
  <c r="B47" i="14"/>
  <c r="B43" i="14"/>
  <c r="B35" i="14"/>
  <c r="B57" i="14"/>
  <c r="B12" i="4"/>
  <c r="B65" i="14"/>
  <c r="B61" i="14"/>
  <c r="B60" i="14"/>
  <c r="B50" i="14"/>
  <c r="K11" i="14" l="1"/>
  <c r="K12" i="14"/>
  <c r="K13" i="14"/>
  <c r="K28" i="14"/>
  <c r="K33" i="14"/>
  <c r="J11" i="14"/>
  <c r="J12" i="14"/>
  <c r="J13" i="14"/>
  <c r="J28" i="14"/>
  <c r="J33" i="14"/>
  <c r="I11" i="14"/>
  <c r="I12" i="14"/>
  <c r="I13" i="14"/>
  <c r="I28" i="14"/>
  <c r="I33" i="14"/>
  <c r="H11" i="14"/>
  <c r="H12" i="14"/>
  <c r="H13" i="14"/>
  <c r="H28" i="14"/>
  <c r="H33" i="14"/>
  <c r="G11" i="14"/>
  <c r="G12" i="14"/>
  <c r="G13" i="14"/>
  <c r="G28" i="14"/>
  <c r="G33" i="14"/>
  <c r="F11" i="14"/>
  <c r="F12" i="14"/>
  <c r="F13" i="14"/>
  <c r="F28" i="14"/>
  <c r="F33" i="14"/>
  <c r="D11" i="14"/>
  <c r="D12" i="14"/>
  <c r="D13" i="14"/>
  <c r="D28" i="14"/>
  <c r="D33" i="14"/>
  <c r="C11" i="14"/>
  <c r="C12" i="14"/>
  <c r="C13" i="14"/>
  <c r="C28" i="14"/>
  <c r="C33" i="14"/>
  <c r="K22" i="14" l="1"/>
  <c r="K23" i="14"/>
  <c r="J22" i="14"/>
  <c r="J23" i="14"/>
  <c r="I22" i="14"/>
  <c r="I23" i="14"/>
  <c r="H22" i="14"/>
  <c r="H23" i="14"/>
  <c r="G22" i="14"/>
  <c r="G23" i="14"/>
  <c r="F22" i="14"/>
  <c r="F23" i="14"/>
  <c r="D22" i="14"/>
  <c r="D23" i="14"/>
  <c r="C22" i="14"/>
  <c r="C23" i="14"/>
  <c r="K58" i="14"/>
  <c r="J58" i="14"/>
  <c r="I58" i="14"/>
  <c r="H58" i="14"/>
  <c r="G58" i="14"/>
  <c r="F58" i="14"/>
  <c r="D58" i="14"/>
  <c r="C58" i="14"/>
  <c r="K39" i="14"/>
  <c r="J39" i="14"/>
  <c r="I39" i="14"/>
  <c r="H39" i="14"/>
  <c r="G39" i="14"/>
  <c r="F39" i="14"/>
  <c r="D39" i="14"/>
  <c r="C39" i="14"/>
  <c r="K54" i="14"/>
  <c r="J54" i="14"/>
  <c r="I54" i="14"/>
  <c r="H54" i="14"/>
  <c r="G54" i="14"/>
  <c r="F54" i="14"/>
  <c r="D54" i="14"/>
  <c r="C54" i="14"/>
  <c r="K30" i="14"/>
  <c r="J30" i="14"/>
  <c r="I30" i="14"/>
  <c r="H30" i="14"/>
  <c r="G30" i="14"/>
  <c r="F30" i="14"/>
  <c r="D30" i="14"/>
  <c r="C30" i="14"/>
  <c r="K16" i="14"/>
  <c r="K17" i="14"/>
  <c r="K18" i="14"/>
  <c r="K19" i="14"/>
  <c r="K20" i="14"/>
  <c r="J16" i="14"/>
  <c r="J17" i="14"/>
  <c r="J18" i="14"/>
  <c r="J19" i="14"/>
  <c r="J20" i="14"/>
  <c r="I16" i="14"/>
  <c r="I17" i="14"/>
  <c r="I18" i="14"/>
  <c r="I19" i="14"/>
  <c r="I20" i="14"/>
  <c r="H16" i="14"/>
  <c r="H17" i="14"/>
  <c r="H18" i="14"/>
  <c r="H19" i="14"/>
  <c r="H20" i="14"/>
  <c r="G16" i="14"/>
  <c r="G17" i="14"/>
  <c r="G18" i="14"/>
  <c r="G19" i="14"/>
  <c r="G20" i="14"/>
  <c r="F16" i="14"/>
  <c r="F17" i="14"/>
  <c r="F18" i="14"/>
  <c r="F19" i="14"/>
  <c r="F20" i="14"/>
  <c r="D16" i="14"/>
  <c r="D17" i="14"/>
  <c r="D18" i="14"/>
  <c r="D19" i="14"/>
  <c r="D20" i="14"/>
  <c r="C16" i="14"/>
  <c r="C17" i="14"/>
  <c r="C18" i="14"/>
  <c r="C19" i="14"/>
  <c r="C20" i="14"/>
  <c r="K15" i="14"/>
  <c r="J15" i="14"/>
  <c r="I15" i="14"/>
  <c r="H15" i="14"/>
  <c r="G15" i="14"/>
  <c r="F15" i="14"/>
  <c r="D15" i="14"/>
  <c r="C15" i="14"/>
  <c r="K9" i="14"/>
  <c r="J9" i="14"/>
  <c r="I9" i="14"/>
  <c r="H9" i="14"/>
  <c r="G9" i="14"/>
  <c r="F9" i="14"/>
  <c r="D9" i="14"/>
  <c r="C9" i="14"/>
  <c r="K21" i="14" l="1"/>
  <c r="K31" i="14"/>
  <c r="K32" i="14"/>
  <c r="K24" i="14"/>
  <c r="K29" i="14"/>
  <c r="K40" i="14"/>
  <c r="J21" i="14"/>
  <c r="J31" i="14"/>
  <c r="J32" i="14"/>
  <c r="J24" i="14"/>
  <c r="J29" i="14"/>
  <c r="J40" i="14"/>
  <c r="I21" i="14"/>
  <c r="I31" i="14"/>
  <c r="I32" i="14"/>
  <c r="I24" i="14"/>
  <c r="I29" i="14"/>
  <c r="I40" i="14"/>
  <c r="H21" i="14"/>
  <c r="H31" i="14"/>
  <c r="H32" i="14"/>
  <c r="H24" i="14"/>
  <c r="H29" i="14"/>
  <c r="H40" i="14"/>
  <c r="G21" i="14"/>
  <c r="G31" i="14"/>
  <c r="G32" i="14"/>
  <c r="G24" i="14"/>
  <c r="G29" i="14"/>
  <c r="G40" i="14"/>
  <c r="F21" i="14"/>
  <c r="F31" i="14"/>
  <c r="F32" i="14"/>
  <c r="F24" i="14"/>
  <c r="F29" i="14"/>
  <c r="F40" i="14"/>
  <c r="D21" i="14"/>
  <c r="D31" i="14"/>
  <c r="D32" i="14"/>
  <c r="D24" i="14"/>
  <c r="D29" i="14"/>
  <c r="D40" i="14"/>
  <c r="C21" i="14"/>
  <c r="C31" i="14"/>
  <c r="C32" i="14"/>
  <c r="C24" i="14"/>
  <c r="C29" i="14"/>
  <c r="C40" i="14"/>
  <c r="J10" i="2"/>
  <c r="J11" i="2"/>
  <c r="J12" i="2"/>
  <c r="I10" i="2"/>
  <c r="I11" i="2"/>
  <c r="I12" i="2"/>
  <c r="H10" i="2"/>
  <c r="H11" i="2"/>
  <c r="H12" i="2"/>
  <c r="G10" i="2"/>
  <c r="G11" i="2"/>
  <c r="G12" i="2"/>
  <c r="F10" i="2"/>
  <c r="F11" i="2"/>
  <c r="F12" i="2"/>
  <c r="D10" i="2"/>
  <c r="D11" i="2"/>
  <c r="D12" i="2"/>
  <c r="C10" i="2"/>
  <c r="C11" i="2"/>
  <c r="C12" i="2"/>
  <c r="K10" i="2"/>
  <c r="K11" i="2"/>
  <c r="K12" i="2"/>
  <c r="K10" i="14"/>
  <c r="J10" i="14"/>
  <c r="I10" i="14"/>
  <c r="H10" i="14"/>
  <c r="G10" i="14"/>
  <c r="F10" i="14"/>
  <c r="D10" i="14"/>
  <c r="C10" i="14"/>
  <c r="K41" i="14"/>
  <c r="J41" i="14"/>
  <c r="I41" i="14"/>
  <c r="H41" i="14"/>
  <c r="G41" i="14"/>
  <c r="F41" i="14"/>
  <c r="D41" i="14"/>
  <c r="C41" i="14"/>
  <c r="K42" i="14"/>
  <c r="J42" i="14"/>
  <c r="I42" i="14"/>
  <c r="H42" i="14"/>
  <c r="G42" i="14"/>
  <c r="F42" i="14"/>
  <c r="D42" i="14"/>
  <c r="C42" i="14"/>
  <c r="K8" i="2" l="1"/>
  <c r="J8" i="2"/>
  <c r="I8" i="2"/>
  <c r="H8" i="2"/>
  <c r="G8" i="2"/>
  <c r="F8" i="2"/>
  <c r="D8" i="2"/>
  <c r="C8" i="2"/>
  <c r="I8" i="14" l="1"/>
  <c r="D9" i="4" l="1"/>
  <c r="C9" i="4"/>
  <c r="D8" i="4"/>
  <c r="C8" i="4"/>
  <c r="D7" i="4"/>
  <c r="C7" i="4"/>
  <c r="K14" i="14"/>
  <c r="J14" i="14"/>
  <c r="I14" i="14"/>
  <c r="H14" i="14"/>
  <c r="G14" i="14"/>
  <c r="F14" i="14"/>
  <c r="D14" i="14"/>
  <c r="C14" i="14"/>
  <c r="K8" i="14"/>
  <c r="J8" i="14"/>
  <c r="H8" i="14"/>
  <c r="G8" i="14"/>
  <c r="F8" i="14"/>
  <c r="D8" i="14"/>
  <c r="C8" i="14"/>
  <c r="C9" i="2"/>
  <c r="D9" i="2"/>
  <c r="F9" i="2"/>
  <c r="G9" i="2"/>
  <c r="H9" i="2"/>
  <c r="I9" i="2"/>
  <c r="J9" i="2"/>
  <c r="K9" i="2"/>
  <c r="D7" i="1"/>
  <c r="D8" i="1"/>
  <c r="D6" i="1"/>
  <c r="B70" i="14" l="1"/>
  <c r="B72" i="14"/>
  <c r="B16" i="2"/>
  <c r="B69" i="14"/>
  <c r="B71" i="14"/>
  <c r="B73" i="14"/>
  <c r="B75" i="14"/>
  <c r="B76" i="14"/>
  <c r="B74" i="14"/>
  <c r="B11" i="14"/>
  <c r="B12" i="14"/>
  <c r="B28" i="14"/>
  <c r="B33" i="14"/>
  <c r="B13" i="14"/>
  <c r="B9" i="14"/>
  <c r="B42" i="14"/>
  <c r="B10" i="14"/>
  <c r="B41" i="14"/>
  <c r="B8" i="2"/>
  <c r="B9" i="2"/>
  <c r="B22" i="14"/>
  <c r="B54" i="14"/>
  <c r="B18" i="14"/>
  <c r="B23" i="14"/>
  <c r="B30" i="14"/>
  <c r="B19" i="14"/>
  <c r="B58" i="14"/>
  <c r="B16" i="14"/>
  <c r="B20" i="14"/>
  <c r="B39" i="14"/>
  <c r="B17" i="14"/>
  <c r="B15" i="14"/>
  <c r="B21" i="14"/>
  <c r="B29" i="14"/>
  <c r="B12" i="2"/>
  <c r="B31" i="14"/>
  <c r="B40" i="14"/>
  <c r="B32" i="14"/>
  <c r="B10" i="2"/>
  <c r="B24" i="14"/>
  <c r="B11" i="2"/>
  <c r="B8" i="4"/>
  <c r="B7" i="4"/>
  <c r="B9" i="4"/>
  <c r="B14" i="14"/>
  <c r="B8" i="14"/>
</calcChain>
</file>

<file path=xl/comments1.xml><?xml version="1.0" encoding="utf-8"?>
<comments xmlns="http://schemas.openxmlformats.org/spreadsheetml/2006/main">
  <authors>
    <author>USER</author>
  </authors>
  <commentList>
    <comment ref="T55" authorId="0" shapeId="0">
      <text>
        <r>
          <rPr>
            <b/>
            <sz val="9"/>
            <color indexed="81"/>
            <rFont val="Tahoma"/>
            <family val="2"/>
          </rPr>
          <t>USER: (</t>
        </r>
        <r>
          <rPr>
            <b/>
            <sz val="9"/>
            <color indexed="81"/>
            <rFont val="돋움"/>
            <family val="3"/>
            <charset val="129"/>
          </rPr>
          <t>황성희</t>
        </r>
        <r>
          <rPr>
            <b/>
            <sz val="9"/>
            <color indexed="81"/>
            <rFont val="Tahoma"/>
            <family val="2"/>
          </rPr>
          <t>)</t>
        </r>
        <r>
          <rPr>
            <sz val="9"/>
            <color indexed="81"/>
            <rFont val="Tahoma"/>
            <family val="2"/>
          </rPr>
          <t xml:space="preserve">
Chung </t>
        </r>
        <r>
          <rPr>
            <sz val="9"/>
            <color indexed="81"/>
            <rFont val="돋움"/>
            <family val="3"/>
            <charset val="129"/>
          </rPr>
          <t>문헌은</t>
        </r>
        <r>
          <rPr>
            <sz val="9"/>
            <color indexed="81"/>
            <rFont val="Tahoma"/>
            <family val="2"/>
          </rPr>
          <t xml:space="preserve"> </t>
        </r>
        <r>
          <rPr>
            <sz val="9"/>
            <color indexed="81"/>
            <rFont val="돋움"/>
            <family val="3"/>
            <charset val="129"/>
          </rPr>
          <t>안전성</t>
        </r>
        <r>
          <rPr>
            <sz val="9"/>
            <color indexed="81"/>
            <rFont val="Tahoma"/>
            <family val="2"/>
          </rPr>
          <t xml:space="preserve"> </t>
        </r>
        <r>
          <rPr>
            <sz val="9"/>
            <color indexed="81"/>
            <rFont val="돋움"/>
            <family val="3"/>
            <charset val="129"/>
          </rPr>
          <t>지표는</t>
        </r>
        <r>
          <rPr>
            <sz val="9"/>
            <color indexed="81"/>
            <rFont val="Tahoma"/>
            <family val="2"/>
          </rPr>
          <t xml:space="preserve"> </t>
        </r>
        <r>
          <rPr>
            <sz val="9"/>
            <color indexed="81"/>
            <rFont val="돋움"/>
            <family val="3"/>
            <charset val="129"/>
          </rPr>
          <t>중재군</t>
        </r>
        <r>
          <rPr>
            <sz val="9"/>
            <color indexed="81"/>
            <rFont val="Tahoma"/>
            <family val="2"/>
          </rPr>
          <t>/</t>
        </r>
        <r>
          <rPr>
            <sz val="9"/>
            <color indexed="81"/>
            <rFont val="돋움"/>
            <family val="3"/>
            <charset val="129"/>
          </rPr>
          <t>대조군</t>
        </r>
        <r>
          <rPr>
            <sz val="9"/>
            <color indexed="81"/>
            <rFont val="Tahoma"/>
            <family val="2"/>
          </rPr>
          <t xml:space="preserve"> </t>
        </r>
        <r>
          <rPr>
            <sz val="9"/>
            <color indexed="81"/>
            <rFont val="돋움"/>
            <family val="3"/>
            <charset val="129"/>
          </rPr>
          <t>구분없이</t>
        </r>
        <r>
          <rPr>
            <sz val="9"/>
            <color indexed="81"/>
            <rFont val="Tahoma"/>
            <family val="2"/>
          </rPr>
          <t xml:space="preserve"> </t>
        </r>
        <r>
          <rPr>
            <sz val="9"/>
            <color indexed="81"/>
            <rFont val="돋움"/>
            <family val="3"/>
            <charset val="129"/>
          </rPr>
          <t>기술되어</t>
        </r>
        <r>
          <rPr>
            <sz val="9"/>
            <color indexed="81"/>
            <rFont val="Tahoma"/>
            <family val="2"/>
          </rPr>
          <t xml:space="preserve"> </t>
        </r>
        <r>
          <rPr>
            <sz val="9"/>
            <color indexed="81"/>
            <rFont val="돋움"/>
            <family val="3"/>
            <charset val="129"/>
          </rPr>
          <t>있음</t>
        </r>
      </text>
    </comment>
  </commentList>
</comments>
</file>

<file path=xl/sharedStrings.xml><?xml version="1.0" encoding="utf-8"?>
<sst xmlns="http://schemas.openxmlformats.org/spreadsheetml/2006/main" count="1096" uniqueCount="448">
  <si>
    <t>저자 (year)</t>
    <phoneticPr fontId="1" type="noConversion"/>
  </si>
  <si>
    <t xml:space="preserve">연구설계 </t>
    <phoneticPr fontId="1" type="noConversion"/>
  </si>
  <si>
    <t>연구국가</t>
    <phoneticPr fontId="1" type="noConversion"/>
  </si>
  <si>
    <t>대상자 모집기간</t>
    <phoneticPr fontId="1" type="noConversion"/>
  </si>
  <si>
    <t>참여기관 수</t>
    <phoneticPr fontId="1" type="noConversion"/>
  </si>
  <si>
    <t>질환명</t>
    <phoneticPr fontId="1" type="noConversion"/>
  </si>
  <si>
    <t>선택/배제 기준</t>
    <phoneticPr fontId="1" type="noConversion"/>
  </si>
  <si>
    <t>증재군 n(명)</t>
    <phoneticPr fontId="1" type="noConversion"/>
  </si>
  <si>
    <t>총 n(명)</t>
    <phoneticPr fontId="1" type="noConversion"/>
  </si>
  <si>
    <t>대조군 n(명)</t>
    <phoneticPr fontId="1" type="noConversion"/>
  </si>
  <si>
    <t>탈락률(%)
전체(중재 vs. 대조)</t>
    <phoneticPr fontId="1" type="noConversion"/>
  </si>
  <si>
    <t>3군 이상일 경우, 
중재/대조 구성 및 인원</t>
    <phoneticPr fontId="1" type="noConversion"/>
  </si>
  <si>
    <t>중재/대조군 
개수(2군, 3군 등)</t>
    <phoneticPr fontId="1" type="noConversion"/>
  </si>
  <si>
    <t>평균연령 (세)
전체 평균, 또는 각 군별 평균</t>
    <phoneticPr fontId="1" type="noConversion"/>
  </si>
  <si>
    <t>남성(%)</t>
    <phoneticPr fontId="1" type="noConversion"/>
  </si>
  <si>
    <t>기저특성</t>
    <phoneticPr fontId="1" type="noConversion"/>
  </si>
  <si>
    <t>연구대상자 수</t>
    <phoneticPr fontId="1" type="noConversion"/>
  </si>
  <si>
    <t>그외 질환 관련 지표1</t>
    <phoneticPr fontId="1" type="noConversion"/>
  </si>
  <si>
    <t>중재군</t>
    <phoneticPr fontId="1" type="noConversion"/>
  </si>
  <si>
    <t>대조군</t>
    <phoneticPr fontId="1" type="noConversion"/>
  </si>
  <si>
    <t>3군</t>
    <phoneticPr fontId="1" type="noConversion"/>
  </si>
  <si>
    <t>3군 이름</t>
    <phoneticPr fontId="1" type="noConversion"/>
  </si>
  <si>
    <t xml:space="preserve">3군 설명 </t>
    <phoneticPr fontId="1" type="noConversion"/>
  </si>
  <si>
    <t>추적관찰기간(월)</t>
    <phoneticPr fontId="1" type="noConversion"/>
  </si>
  <si>
    <t>저자결론</t>
    <phoneticPr fontId="1" type="noConversion"/>
  </si>
  <si>
    <t>연속형 결과변수</t>
    <phoneticPr fontId="1" type="noConversion"/>
  </si>
  <si>
    <t>결과지표별로 한줄씩 아래로 추가</t>
    <phoneticPr fontId="1" type="noConversion"/>
  </si>
  <si>
    <t>하위그룹이 있는 경우 추가할 것</t>
    <phoneticPr fontId="1" type="noConversion"/>
  </si>
  <si>
    <t>문헌 no.</t>
    <phoneticPr fontId="1" type="noConversion"/>
  </si>
  <si>
    <t>하위그룹</t>
    <phoneticPr fontId="1" type="noConversion"/>
  </si>
  <si>
    <t>결과지표 정의</t>
    <phoneticPr fontId="1" type="noConversion"/>
  </si>
  <si>
    <t>결과지표명</t>
    <phoneticPr fontId="1" type="noConversion"/>
  </si>
  <si>
    <t>측정도구/단위</t>
    <phoneticPr fontId="1" type="noConversion"/>
  </si>
  <si>
    <t>측정시점(개월)</t>
    <phoneticPr fontId="1" type="noConversion"/>
  </si>
  <si>
    <t>n</t>
    <phoneticPr fontId="1" type="noConversion"/>
  </si>
  <si>
    <t>mean</t>
    <phoneticPr fontId="1" type="noConversion"/>
  </si>
  <si>
    <t>SD</t>
    <phoneticPr fontId="1" type="noConversion"/>
  </si>
  <si>
    <t>변화량(최종-기저평균차)</t>
    <phoneticPr fontId="1" type="noConversion"/>
  </si>
  <si>
    <t>95% CI</t>
    <phoneticPr fontId="1" type="noConversion"/>
  </si>
  <si>
    <t>변화량 SD, 95% CI</t>
    <phoneticPr fontId="1" type="noConversion"/>
  </si>
  <si>
    <t xml:space="preserve">대조군 </t>
    <phoneticPr fontId="1" type="noConversion"/>
  </si>
  <si>
    <t>두 군간 차이</t>
    <phoneticPr fontId="1" type="noConversion"/>
  </si>
  <si>
    <t>p-value</t>
    <phoneticPr fontId="1" type="noConversion"/>
  </si>
  <si>
    <t>연구설계</t>
    <phoneticPr fontId="1" type="noConversion"/>
  </si>
  <si>
    <t>질환</t>
    <phoneticPr fontId="1" type="noConversion"/>
  </si>
  <si>
    <t>질환대분류</t>
    <phoneticPr fontId="1" type="noConversion"/>
  </si>
  <si>
    <t>total N</t>
    <phoneticPr fontId="1" type="noConversion"/>
  </si>
  <si>
    <t>event n</t>
    <phoneticPr fontId="1" type="noConversion"/>
  </si>
  <si>
    <t>통계량</t>
    <phoneticPr fontId="1" type="noConversion"/>
  </si>
  <si>
    <t>통계량 지표명</t>
    <phoneticPr fontId="1" type="noConversion"/>
  </si>
  <si>
    <t>통계량(OR,, RR, HR)</t>
    <phoneticPr fontId="1" type="noConversion"/>
  </si>
  <si>
    <t>no.</t>
    <phoneticPr fontId="1" type="noConversion"/>
  </si>
  <si>
    <t>1저자(연도)</t>
    <phoneticPr fontId="1" type="noConversion"/>
  </si>
  <si>
    <t>1. 무작위 배정순서 생성(Random sequence generation)</t>
  </si>
  <si>
    <t>1. 판단근거</t>
  </si>
  <si>
    <t>2. 배정순서 은폐(Allocation concealment)</t>
  </si>
  <si>
    <t>2. 판단근거</t>
  </si>
  <si>
    <t>3. 연구참여자, 연구자에 대한 눈가림(Blinding o$$F participants and personnel)</t>
  </si>
  <si>
    <t>3. 판단근거</t>
  </si>
  <si>
    <t>4. 결과평가에 대한 눈가림(Blinding o$$F outcome assessment)</t>
  </si>
  <si>
    <t>4. 판단근거</t>
  </si>
  <si>
    <t>5. 불충분한 결과자료(Incomplete outcome data)</t>
  </si>
  <si>
    <t>5. 판단근거</t>
  </si>
  <si>
    <t>6. 선택적 보고(Selective reporting)</t>
  </si>
  <si>
    <t>6. 판단근거</t>
  </si>
  <si>
    <t>7. 민간연구지원 비뚤림</t>
    <phoneticPr fontId="1" type="noConversion"/>
  </si>
  <si>
    <t>7. 판단근거</t>
    <phoneticPr fontId="1" type="noConversion"/>
  </si>
  <si>
    <t>RCT: Risk of bias(F~S열) 수행</t>
    <phoneticPr fontId="1" type="noConversion"/>
  </si>
  <si>
    <t>1. 대상군 비교 가능성</t>
    <phoneticPr fontId="1" type="noConversion"/>
  </si>
  <si>
    <t>1. 판단근거</t>
    <phoneticPr fontId="1" type="noConversion"/>
  </si>
  <si>
    <t>2. 대상군 선정</t>
    <phoneticPr fontId="1" type="noConversion"/>
  </si>
  <si>
    <t>2, 판단근거</t>
    <phoneticPr fontId="1" type="noConversion"/>
  </si>
  <si>
    <t>3. 교란변수</t>
    <phoneticPr fontId="1" type="noConversion"/>
  </si>
  <si>
    <t>3. 판단근거</t>
    <phoneticPr fontId="1" type="noConversion"/>
  </si>
  <si>
    <t>4. 노출측정</t>
    <phoneticPr fontId="1" type="noConversion"/>
  </si>
  <si>
    <t>4. 판단근거</t>
    <phoneticPr fontId="1" type="noConversion"/>
  </si>
  <si>
    <t>5. 평가자의 눈가림</t>
    <phoneticPr fontId="1" type="noConversion"/>
  </si>
  <si>
    <t>5. 판단근거</t>
    <phoneticPr fontId="1" type="noConversion"/>
  </si>
  <si>
    <t>6. 결과평가</t>
    <phoneticPr fontId="1" type="noConversion"/>
  </si>
  <si>
    <t>6. 판단근거</t>
    <phoneticPr fontId="1" type="noConversion"/>
  </si>
  <si>
    <t>7. 불완전한 결과자료</t>
    <phoneticPr fontId="1" type="noConversion"/>
  </si>
  <si>
    <t>8. 선택적 결과보고</t>
    <phoneticPr fontId="1" type="noConversion"/>
  </si>
  <si>
    <t>8. 판단근거</t>
    <phoneticPr fontId="1" type="noConversion"/>
  </si>
  <si>
    <t>RoB(RCT)</t>
    <phoneticPr fontId="1" type="noConversion"/>
  </si>
  <si>
    <t>NRCT: ROBANS(T~AI열) 수행</t>
    <phoneticPr fontId="1" type="noConversion"/>
  </si>
  <si>
    <t>질환 상세
(진행성 등 논문에 나와있는대로)</t>
    <phoneticPr fontId="1" type="noConversion"/>
  </si>
  <si>
    <t>저자(연도)</t>
    <phoneticPr fontId="1" type="noConversion"/>
  </si>
  <si>
    <t>no.</t>
    <phoneticPr fontId="1" type="noConversion"/>
  </si>
  <si>
    <t>회색 칼럼은 입력x. vlookup 적용중, 문헌특성 sheet 작성 후 문헌번호 입력하면 자동입력</t>
    <phoneticPr fontId="1" type="noConversion"/>
  </si>
  <si>
    <t>비뚤림위험평가</t>
    <phoneticPr fontId="1" type="noConversion"/>
  </si>
  <si>
    <t>비고</t>
    <phoneticPr fontId="1" type="noConversion"/>
  </si>
  <si>
    <t>9. 민간연구지원 비뚤림</t>
    <phoneticPr fontId="1" type="noConversion"/>
  </si>
  <si>
    <t>9. 판단근거</t>
    <phoneticPr fontId="1" type="noConversion"/>
  </si>
  <si>
    <t>L: 낮음, H: 높음, U: 불확실</t>
    <phoneticPr fontId="1" type="noConversion"/>
  </si>
  <si>
    <t>6개월</t>
    <phoneticPr fontId="1" type="noConversion"/>
  </si>
  <si>
    <t>NR</t>
    <phoneticPr fontId="1" type="noConversion"/>
  </si>
  <si>
    <t>Fatigue</t>
  </si>
  <si>
    <t>Pain</t>
  </si>
  <si>
    <t>3개월</t>
    <phoneticPr fontId="1" type="noConversion"/>
  </si>
  <si>
    <t>L</t>
    <phoneticPr fontId="1" type="noConversion"/>
  </si>
  <si>
    <t>치료전 Mean HGB (g/L)(PP)</t>
    <phoneticPr fontId="1" type="noConversion"/>
  </si>
  <si>
    <t>NR</t>
    <phoneticPr fontId="1" type="noConversion"/>
  </si>
  <si>
    <t>U</t>
    <phoneticPr fontId="1" type="noConversion"/>
  </si>
  <si>
    <t>추가함</t>
    <phoneticPr fontId="1" type="noConversion"/>
  </si>
  <si>
    <t>범주</t>
    <phoneticPr fontId="1" type="noConversion"/>
  </si>
  <si>
    <t>H</t>
    <phoneticPr fontId="1" type="noConversion"/>
  </si>
  <si>
    <t>RCT</t>
    <phoneticPr fontId="1" type="noConversion"/>
  </si>
  <si>
    <t>연도</t>
    <phoneticPr fontId="1" type="noConversion"/>
  </si>
  <si>
    <t>점수</t>
    <phoneticPr fontId="1" type="noConversion"/>
  </si>
  <si>
    <t>Kim</t>
  </si>
  <si>
    <t>Chung</t>
  </si>
  <si>
    <t>Chen</t>
  </si>
  <si>
    <t>Asakawa</t>
  </si>
  <si>
    <t>Song</t>
  </si>
  <si>
    <t>코호트(금속은 전향적 모집, Double J는 후향적 의무기록)</t>
    <phoneticPr fontId="1" type="noConversion"/>
  </si>
  <si>
    <t>후향적 코호트</t>
    <phoneticPr fontId="1" type="noConversion"/>
  </si>
  <si>
    <t>후향적 코호트 연구</t>
    <phoneticPr fontId="1" type="noConversion"/>
  </si>
  <si>
    <t>특정 도구 (도구명, 점수)</t>
    <phoneticPr fontId="1" type="noConversion"/>
  </si>
  <si>
    <t>질환구분(악성, 양성)</t>
    <phoneticPr fontId="1" type="noConversion"/>
  </si>
  <si>
    <t>환자수 
총N(중재/대조)</t>
    <phoneticPr fontId="1" type="noConversion"/>
  </si>
  <si>
    <t>폐쇄부위(%) 및 정도</t>
    <phoneticPr fontId="1" type="noConversion"/>
  </si>
  <si>
    <t>명수로 되어 있는 경우 %로 계산</t>
    <phoneticPr fontId="1" type="noConversion"/>
  </si>
  <si>
    <t>양측, 단측 폐쇄 정도(%)</t>
    <phoneticPr fontId="1" type="noConversion"/>
  </si>
  <si>
    <t>폐쇄 원인 질환(%)</t>
    <phoneticPr fontId="1" type="noConversion"/>
  </si>
  <si>
    <t>결과 1</t>
    <phoneticPr fontId="1" type="noConversion"/>
  </si>
  <si>
    <t>접근경로</t>
    <phoneticPr fontId="1" type="noConversion"/>
  </si>
  <si>
    <t>PCN</t>
  </si>
  <si>
    <t>전방/후방</t>
    <phoneticPr fontId="1" type="noConversion"/>
  </si>
  <si>
    <t>스텐트 종류</t>
    <phoneticPr fontId="1" type="noConversion"/>
  </si>
  <si>
    <t>중재군명</t>
    <phoneticPr fontId="1" type="noConversion"/>
  </si>
  <si>
    <t>제조사</t>
    <phoneticPr fontId="1" type="noConversion"/>
  </si>
  <si>
    <t>스텐트 종류(기기명)</t>
    <phoneticPr fontId="1" type="noConversion"/>
  </si>
  <si>
    <t>스텐트 상세설명</t>
    <phoneticPr fontId="1" type="noConversion"/>
  </si>
  <si>
    <t>중재시술 상세설명</t>
    <phoneticPr fontId="1" type="noConversion"/>
  </si>
  <si>
    <t>비교군명</t>
    <phoneticPr fontId="1" type="noConversion"/>
  </si>
  <si>
    <t>비교스텐트 종류</t>
    <phoneticPr fontId="1" type="noConversion"/>
  </si>
  <si>
    <t>비교스텐트 제조사</t>
    <phoneticPr fontId="1" type="noConversion"/>
  </si>
  <si>
    <t>마취방법</t>
    <phoneticPr fontId="1" type="noConversion"/>
  </si>
  <si>
    <t>대조군명</t>
    <phoneticPr fontId="1" type="noConversion"/>
  </si>
  <si>
    <t>양측/단측 폐쇄</t>
    <phoneticPr fontId="1" type="noConversion"/>
  </si>
  <si>
    <t>마취방법</t>
    <phoneticPr fontId="1" type="noConversion"/>
  </si>
  <si>
    <t>ROBANS(NRS)</t>
    <phoneticPr fontId="1" type="noConversion"/>
  </si>
  <si>
    <t>한국</t>
    <phoneticPr fontId="1" type="noConversion"/>
  </si>
  <si>
    <t>악성</t>
    <phoneticPr fontId="1" type="noConversion"/>
  </si>
  <si>
    <t xml:space="preserve">(중재: 40%/대조: 33.3%) </t>
    <phoneticPr fontId="1" type="noConversion"/>
  </si>
  <si>
    <t>명백한 수신증이 있는 복부 또는 골반 악성 종양으로 인한 악성 요관폐색</t>
    <phoneticPr fontId="1" type="noConversion"/>
  </si>
  <si>
    <t>선택기준
1. 20-80세의 ultrasonography 또는 computed tomography 결과에서 명백한 수신증이 있는 복부 또는 골반 악성 종양으로 인한 요관 폐색 환자 
배제기준
1. 3개월 미만의 환자 기대 수명
2. 편측 신절제술 또는 방광 재건 과거력
3. 신장 이식 과거력
4. 심한 조영제 알러지 과거력
5. 투석 상태
6. 동부협력종양학회(Eastern Cooperative Oncology Group) 활동상태 척도 3 또는4점</t>
    <phoneticPr fontId="1" type="noConversion"/>
  </si>
  <si>
    <t>전체 53.4세(중재군: 52.5±8.2세/대조군: 54.3±13.8세)</t>
    <phoneticPr fontId="1" type="noConversion"/>
  </si>
  <si>
    <t>6개월(3, 6, 12개월)</t>
    <phoneticPr fontId="1" type="noConversion"/>
  </si>
  <si>
    <t>covered metallic ureteral stent</t>
    <phoneticPr fontId="1" type="noConversion"/>
  </si>
  <si>
    <t>전방</t>
    <phoneticPr fontId="1" type="noConversion"/>
  </si>
  <si>
    <t>Urexel stent</t>
    <phoneticPr fontId="1" type="noConversion"/>
  </si>
  <si>
    <t>S&amp;G Biotech, 한국 성남</t>
  </si>
  <si>
    <t>얇은 실리콘 막으로 내부적으로 완전히 코팅되어있고, 말단으로 갈수록 가늘어지는 형태</t>
    <phoneticPr fontId="1" type="noConversion"/>
  </si>
  <si>
    <t>double-J ureteral stent</t>
    <phoneticPr fontId="1" type="noConversion"/>
  </si>
  <si>
    <t>Flexima</t>
    <phoneticPr fontId="1" type="noConversion"/>
  </si>
  <si>
    <t>Boston Scientific, Natick, MA, USA</t>
    <phoneticPr fontId="1" type="noConversion"/>
  </si>
  <si>
    <t>NR</t>
    <phoneticPr fontId="1" type="noConversion"/>
  </si>
  <si>
    <t xml:space="preserve">중재군: 우측폐쇄-70%, 좌측폐쇄-30%, 양측폐쇄-0 / 대조군: 우측폐쇄-33.3%, 좌측폐쇄-33.3%, 양측폐쇄-33.3% </t>
    <phoneticPr fontId="1" type="noConversion"/>
  </si>
  <si>
    <t>중재군: 근위-40%, 원위-20%, 2군데 이상-40% / 대조군: 근위-8.3%, 원위-50%, 2군데 이상-41.7%</t>
    <phoneticPr fontId="1" type="noConversion"/>
  </si>
  <si>
    <t>중재군: 위암-80%, 대장암-10%, 부인과암-10% / 대조군: 위암- 77.8%, 대장암-11.1%, 부인과암-11.1%</t>
    <phoneticPr fontId="1" type="noConversion"/>
  </si>
  <si>
    <t>금속성 요관스텐트가 악성 요관폐색에 효과적일 수 있음</t>
    <phoneticPr fontId="1" type="noConversion"/>
  </si>
  <si>
    <t>NA</t>
    <phoneticPr fontId="1" type="noConversion"/>
  </si>
  <si>
    <t>평균 253.9일(범위 63-655일)</t>
    <phoneticPr fontId="1" type="noConversion"/>
  </si>
  <si>
    <t>34일</t>
    <phoneticPr fontId="1" type="noConversion"/>
  </si>
  <si>
    <t>%</t>
    <phoneticPr fontId="1" type="noConversion"/>
  </si>
  <si>
    <t>9개월</t>
    <phoneticPr fontId="1" type="noConversion"/>
  </si>
  <si>
    <t>12개월</t>
    <phoneticPr fontId="1" type="noConversion"/>
  </si>
  <si>
    <t>일</t>
    <phoneticPr fontId="1" type="noConversion"/>
  </si>
  <si>
    <t>누적개통률</t>
    <phoneticPr fontId="1" type="noConversion"/>
  </si>
  <si>
    <t>스텐트오작동</t>
    <phoneticPr fontId="1" type="noConversion"/>
  </si>
  <si>
    <t>스텐트이동</t>
    <phoneticPr fontId="1" type="noConversion"/>
  </si>
  <si>
    <t>1. PCN 후, 폐쇄의 수준과 길이를 평가하기 위해 전방 신장 조영술을 수행함
2. PCN 튜브 제거한 후 0.035인치의 뻣뻣한 친수성 가이드 와이어 위에 9Fr 유도관을 삽입함
3. 5Fr 카테터는 폐쇄된 요관을 방광으로 통과시키기 위해 가이드와이어 위에 삽입함
4. 이후 카테터 제거 후, 6mm 풍선 카테터를 사용하여 폐쇄된 요관 분절을 확장시킴 (ballooning까지 DJS 와 동일)
5. 8Fr 스텐트 삽입기에 장착된 스텐트는 직경이 7mm 이고, 길이가 10-16cm 사이임. 스텐트는 유도관을 뒤로 당겨 배치됨
6. 2개 이상의 스텐트를 설치하는 경우, 분절이 여러 개 이거나 또는 길면 막혀서, 신우에서 요관방광연접부를 가로질러 스텐트를 3-4cm 중첩하여 스텐트의 이동이나 분리를 방지함
7. 스텐트가 예상 최대 직경에 도달하지 못한 경우 6mm 풍선 카테터를 사용하여 스텐트 후 풍선 확장을 수행함 
8. 스텐트 삽입 후, 개통성을 확인하기 위해 다른 PCN 튜브 삽입하여 배액된 소변이 맑거나 가벼운 혈뇨인 경우 고정함
9. 신장조영사진의 스텐트 개통 및 만족스러운 위치가 확인되고, 환자가 옆구리 통증, 발열, 또는 PCN을 통한 소변 누출 등의 증상이나 징후가 없는 경우 수술 2일 후 PCN 튜브 제거함 
(모든 환자가 trans UVJ 스텐트 시술을 받았는데, 이중 9명의 환자 중 중첩된 스텐트 삽입 2개와 1명의 환자에서 단일 스텐트가 있었음)</t>
    <phoneticPr fontId="1" type="noConversion"/>
  </si>
  <si>
    <t>스텐트실패</t>
    <phoneticPr fontId="1" type="noConversion"/>
  </si>
  <si>
    <t>10(10 요관)</t>
    <phoneticPr fontId="1" type="noConversion"/>
  </si>
  <si>
    <t>9(12 요관)</t>
    <phoneticPr fontId="1" type="noConversion"/>
  </si>
  <si>
    <t>19
- 중재:10명(10요관)
- 대조: 9명(12요관)</t>
    <phoneticPr fontId="1" type="noConversion"/>
  </si>
  <si>
    <t>중국</t>
    <phoneticPr fontId="1" type="noConversion"/>
  </si>
  <si>
    <t>악성</t>
    <phoneticPr fontId="1" type="noConversion"/>
  </si>
  <si>
    <t>metallic stent group(MSG)</t>
    <phoneticPr fontId="1" type="noConversion"/>
  </si>
  <si>
    <t>ordinary polymer stent group(OPSG)</t>
    <phoneticPr fontId="1" type="noConversion"/>
  </si>
  <si>
    <t xml:space="preserve">수술성공률, 수술기간, 합병증, 삶의 질 </t>
    <phoneticPr fontId="1" type="noConversion"/>
  </si>
  <si>
    <t>스텐트의 장기간 유지가 필요한 악성요관폐색 환자의 경우, 유치 시간이 긴 금속 스텐트가 ordinary polymer stent 보다 우수함</t>
    <phoneticPr fontId="1" type="noConversion"/>
  </si>
  <si>
    <t>NA</t>
    <phoneticPr fontId="1" type="noConversion"/>
  </si>
  <si>
    <t>Resonance®</t>
  </si>
  <si>
    <t>Resonance®</t>
    <phoneticPr fontId="1" type="noConversion"/>
  </si>
  <si>
    <t>Cook Medical, Bloomington, IN, USA</t>
    <phoneticPr fontId="1" type="noConversion"/>
  </si>
  <si>
    <t>76(32/44)</t>
    <phoneticPr fontId="1" type="noConversion"/>
  </si>
  <si>
    <t>중재군: 66세(범위 43-81세)
대조군: 61세(범위 49-78세)</t>
    <phoneticPr fontId="1" type="noConversion"/>
  </si>
  <si>
    <t xml:space="preserve">(중재: 40.6%/대조: 40.9%) </t>
    <phoneticPr fontId="1" type="noConversion"/>
  </si>
  <si>
    <t xml:space="preserve">중재군
단측: 68.7%, 양측: 31.2%
대조군
단측: 65.9%, 양측: 34.1%
</t>
    <phoneticPr fontId="1" type="noConversion"/>
  </si>
  <si>
    <t>중재군
GA: 15.6%, No-GA: 84.4% 
대조군
GA:18.2%, No-GA: 81.8%</t>
    <phoneticPr fontId="1" type="noConversion"/>
  </si>
  <si>
    <t xml:space="preserve">중재군
전방: 28.1%, 역행성: 71.9%
대조군
전방: 0%, 역행성: 100%
</t>
    <phoneticPr fontId="1" type="noConversion"/>
  </si>
  <si>
    <t>중재군
경피적 전방도관: 28.1%, 역행성 요관경: 65.6%, 역행성 방광경:3.1%, 실패: 3.1%
대조군
경피적 전방도관: 0%, 역행성 요관경: 75%, 역행성 방광경: 20.5%, 실패: 4.5%
(실패시 신루술 시행)</t>
    <phoneticPr fontId="1" type="noConversion"/>
  </si>
  <si>
    <t>NR</t>
    <phoneticPr fontId="1" type="noConversion"/>
  </si>
  <si>
    <t xml:space="preserve">2014.6~2018.8 Tianjin 의과대학 제2병원, Anhui 의과대학 Lu'an 부속병원, Zhejiang 암병원에서 치료를 받은 악성 요관폐색 환자 </t>
    <phoneticPr fontId="1" type="noConversion"/>
  </si>
  <si>
    <t xml:space="preserve">1. 요관경 카테터 삽입: 쇄석위에서 가이드 와이어를 요관경으로 요관 내강을 통해 신장 골반으로 통과시킨 다음, Resonance sheath와 카테터를 동축으로 삽입함. 가이드와이어와 카테터를 pushe로 사용하여 덮개 통해 폐쇄형 금속 스텐트로 교체함. 그 다음, sheath를 제거하여 스텐트를 제자리에 둠
2. 경피적 신장경 전방 도관삽입: 복와위에서 초음파 유도로 표적 신우에 구멍을 냄. 경피적 신장경 채널 설정 후, 가이드 와이를 요관경을 사용하여 방광에 전방으로 삽입함. 이어서 가이드 와이어를 따라 외부 sheath를 방광에 삽입하고 금속 스텐트를 방광에 삽입하여 신장 골반에 원형을 형성함
3. 방광경 요관 도관 삽입: 쇄석위에서 국소 마취를 시행하며, 삽입 방법은 요관경 접근 방식과 유사함 </t>
    <phoneticPr fontId="1" type="noConversion"/>
  </si>
  <si>
    <t>1년</t>
    <phoneticPr fontId="1" type="noConversion"/>
  </si>
  <si>
    <t>스텐트 설치 성공</t>
    <phoneticPr fontId="1" type="noConversion"/>
  </si>
  <si>
    <t>31(41stents)</t>
    <phoneticPr fontId="1" type="noConversion"/>
  </si>
  <si>
    <t>42(56 stents)</t>
    <phoneticPr fontId="1" type="noConversion"/>
  </si>
  <si>
    <t>3일</t>
    <phoneticPr fontId="1" type="noConversion"/>
  </si>
  <si>
    <t>6개월</t>
    <phoneticPr fontId="1" type="noConversion"/>
  </si>
  <si>
    <t>스텐트교체 실패</t>
    <phoneticPr fontId="1" type="noConversion"/>
  </si>
  <si>
    <t>12개월(polymer 일반적으로 1-3개월 이내에 교체, metallic 12개월 이내 교체)</t>
    <phoneticPr fontId="1" type="noConversion"/>
  </si>
  <si>
    <t>수술시간</t>
    <phoneticPr fontId="1" type="noConversion"/>
  </si>
  <si>
    <t>min</t>
    <phoneticPr fontId="1" type="noConversion"/>
  </si>
  <si>
    <t>&lt;0.01</t>
    <phoneticPr fontId="1" type="noConversion"/>
  </si>
  <si>
    <t>개통율</t>
    <phoneticPr fontId="1" type="noConversion"/>
  </si>
  <si>
    <t>사망</t>
    <phoneticPr fontId="1" type="noConversion"/>
  </si>
  <si>
    <t>신기능 장애</t>
    <phoneticPr fontId="1" type="noConversion"/>
  </si>
  <si>
    <t>QOL</t>
    <phoneticPr fontId="1" type="noConversion"/>
  </si>
  <si>
    <t>점수</t>
    <phoneticPr fontId="1" type="noConversion"/>
  </si>
  <si>
    <t>수술 전</t>
    <phoneticPr fontId="1" type="noConversion"/>
  </si>
  <si>
    <t>&lt;0.001</t>
    <phoneticPr fontId="1" type="noConversion"/>
  </si>
  <si>
    <t>&lt;0.05</t>
    <phoneticPr fontId="1" type="noConversion"/>
  </si>
  <si>
    <t>수술 전 크레아티닌(μmol/L)
중재군: 정상-9.4%, 비정상: 90.6%
대조군: 정상 2.3%, 비정상: 97.7%</t>
    <phoneticPr fontId="1" type="noConversion"/>
  </si>
  <si>
    <t>방광염증상</t>
    <phoneticPr fontId="1" type="noConversion"/>
  </si>
  <si>
    <t>요로감염</t>
    <phoneticPr fontId="1" type="noConversion"/>
  </si>
  <si>
    <t>요통</t>
    <phoneticPr fontId="1" type="noConversion"/>
  </si>
  <si>
    <t>스텐트 비정상적 위치</t>
    <phoneticPr fontId="1" type="noConversion"/>
  </si>
  <si>
    <t>혈뇨</t>
    <phoneticPr fontId="1" type="noConversion"/>
  </si>
  <si>
    <t>스텐트의 캡시드</t>
    <phoneticPr fontId="1" type="noConversion"/>
  </si>
  <si>
    <t xml:space="preserve">double J 카테터와 모양이 같은 속이 빈 나선형의 전체 길이가 금속 스텐트의 형태
장점: 1. 생체 적합성이 높고, 캡시드가 적은 nickel-cobalt-chromium-molybdenum 합금으로 만들어져 MRI 검사에 방해되지 않음
2. 조밀하고, 속이 빈 나선형 구조는내인성 조직 성장을 억제하고, 나선형의 외부 표면과 내강으로부터 이중 배수 제공
3. 방사형 압축 저항은 &gt;68kg으로 기존 스텐트(4~11kg) 및 기타 금속 스텐트보다 훨씬 높음 
4. 부드럽고 탄력이 있고 비정상적인 감각이 적음
5. 내재 시간이 12개월 이상이므로, 스텐트 교체로 인한 통증을 줄여줌
6. 스텐트와 부속물을 x-ray 및 B-초음파 통해 명확하게 보여줄수 있어 모니터링과 재검사가 용이함 
</t>
    <phoneticPr fontId="1" type="noConversion"/>
  </si>
  <si>
    <t xml:space="preserve">중재군중재군
골반: 자궁경부암-31.3%, 난소암-18.8%, 직장암-21.9%, 방광암-9.4%, 전립선암-6.3%, 골반 악성 종양-3.1%
복부: 위암-3.1%, 악성 후복막 종양-6.3%
대조군
골반: 자궁경부암-31.8%, 난소암-20.5%, 직장암-11.4%, 방광암-13.6%, 전립선암-4.5%, 골반 악성 종양-0%
복부: 위암-15.9%, 악성 후복막 종양-2.3%
</t>
    <phoneticPr fontId="1" type="noConversion"/>
  </si>
  <si>
    <t>9(12stents)</t>
    <phoneticPr fontId="1" type="noConversion"/>
  </si>
  <si>
    <t>개통률</t>
    <phoneticPr fontId="1" type="noConversion"/>
  </si>
  <si>
    <r>
      <rPr>
        <sz val="9"/>
        <color rgb="FFFF0000"/>
        <rFont val="맑은 고딕"/>
        <family val="3"/>
        <charset val="129"/>
        <scheme val="minor"/>
      </rPr>
      <t>median</t>
    </r>
    <r>
      <rPr>
        <sz val="9"/>
        <color theme="1"/>
        <rFont val="맑은 고딕"/>
        <family val="3"/>
        <charset val="129"/>
        <scheme val="minor"/>
      </rPr>
      <t xml:space="preserve"> 203</t>
    </r>
    <phoneticPr fontId="1" type="noConversion"/>
  </si>
  <si>
    <r>
      <rPr>
        <sz val="9"/>
        <color rgb="FFFF0000"/>
        <rFont val="맑은 고딕"/>
        <family val="3"/>
        <charset val="129"/>
        <scheme val="minor"/>
      </rPr>
      <t>medain</t>
    </r>
    <r>
      <rPr>
        <sz val="9"/>
        <color theme="1"/>
        <rFont val="맑은 고딕"/>
        <family val="3"/>
        <charset val="129"/>
        <scheme val="minor"/>
      </rPr>
      <t xml:space="preserve"> 239</t>
    </r>
    <phoneticPr fontId="1" type="noConversion"/>
  </si>
  <si>
    <r>
      <rPr>
        <sz val="9"/>
        <color rgb="FFFF0000"/>
        <rFont val="맑은 고딕"/>
        <family val="3"/>
        <charset val="129"/>
        <scheme val="minor"/>
      </rPr>
      <t>median</t>
    </r>
    <r>
      <rPr>
        <sz val="9"/>
        <color theme="1"/>
        <rFont val="맑은 고딕"/>
        <family val="3"/>
        <charset val="129"/>
        <scheme val="minor"/>
      </rPr>
      <t xml:space="preserve"> 194</t>
    </r>
    <phoneticPr fontId="1" type="noConversion"/>
  </si>
  <si>
    <r>
      <rPr>
        <sz val="9"/>
        <color rgb="FFFF0000"/>
        <rFont val="맑은 고딕"/>
        <family val="3"/>
        <charset val="129"/>
        <scheme val="minor"/>
      </rPr>
      <t>median</t>
    </r>
    <r>
      <rPr>
        <sz val="9"/>
        <color theme="1"/>
        <rFont val="맑은 고딕"/>
        <family val="3"/>
        <charset val="129"/>
        <scheme val="minor"/>
      </rPr>
      <t xml:space="preserve"> 80</t>
    </r>
    <phoneticPr fontId="1" type="noConversion"/>
  </si>
  <si>
    <t xml:space="preserve">2007.8~2017.9 악성 외인성 요관 폐쇄로 진단받은 환자 </t>
    <phoneticPr fontId="1" type="noConversion"/>
  </si>
  <si>
    <t>35(54 ureters)</t>
    <phoneticPr fontId="1" type="noConversion"/>
  </si>
  <si>
    <t>57(72 ureters)</t>
    <phoneticPr fontId="1" type="noConversion"/>
  </si>
  <si>
    <t>metallic stent</t>
    <phoneticPr fontId="1" type="noConversion"/>
  </si>
  <si>
    <t>외인성 악성 요관폐쇄</t>
    <phoneticPr fontId="1" type="noConversion"/>
  </si>
  <si>
    <t>악성 요관폐쇄</t>
  </si>
  <si>
    <t>악성 요관폐쇄</t>
    <phoneticPr fontId="1" type="noConversion"/>
  </si>
  <si>
    <t>92(126 ureters)</t>
    <phoneticPr fontId="1" type="noConversion"/>
  </si>
  <si>
    <t xml:space="preserve">polymeric stents </t>
    <phoneticPr fontId="1" type="noConversion"/>
  </si>
  <si>
    <t>일본</t>
    <phoneticPr fontId="1" type="noConversion"/>
  </si>
  <si>
    <r>
      <rPr>
        <sz val="10"/>
        <color theme="1"/>
        <rFont val="맑은 고딕"/>
        <family val="3"/>
        <charset val="129"/>
        <scheme val="minor"/>
      </rPr>
      <t>중재군:</t>
    </r>
    <r>
      <rPr>
        <sz val="10"/>
        <color rgb="FF0000FF"/>
        <rFont val="맑은 고딕"/>
        <family val="3"/>
        <charset val="129"/>
        <scheme val="minor"/>
      </rPr>
      <t xml:space="preserve"> </t>
    </r>
    <r>
      <rPr>
        <sz val="10"/>
        <color rgb="FFFF0000"/>
        <rFont val="맑은 고딕"/>
        <family val="3"/>
        <charset val="129"/>
        <scheme val="minor"/>
      </rPr>
      <t>median</t>
    </r>
    <r>
      <rPr>
        <sz val="10"/>
        <color rgb="FF0000FF"/>
        <rFont val="맑은 고딕"/>
        <family val="3"/>
        <charset val="129"/>
        <scheme val="minor"/>
      </rPr>
      <t xml:space="preserve"> </t>
    </r>
    <r>
      <rPr>
        <sz val="10"/>
        <color theme="1"/>
        <rFont val="맑은 고딕"/>
        <family val="3"/>
        <charset val="129"/>
        <scheme val="minor"/>
      </rPr>
      <t>68세(범위 24-90)</t>
    </r>
    <r>
      <rPr>
        <sz val="10"/>
        <color rgb="FF0000FF"/>
        <rFont val="맑은 고딕"/>
        <family val="3"/>
        <charset val="129"/>
        <scheme val="minor"/>
      </rPr>
      <t xml:space="preserve">
</t>
    </r>
    <r>
      <rPr>
        <sz val="10"/>
        <color theme="1"/>
        <rFont val="맑은 고딕"/>
        <family val="3"/>
        <charset val="129"/>
        <scheme val="minor"/>
      </rPr>
      <t>대조군:</t>
    </r>
    <r>
      <rPr>
        <sz val="10"/>
        <color rgb="FF0000FF"/>
        <rFont val="맑은 고딕"/>
        <family val="3"/>
        <charset val="129"/>
        <scheme val="minor"/>
      </rPr>
      <t xml:space="preserve"> </t>
    </r>
    <r>
      <rPr>
        <sz val="10"/>
        <color rgb="FFFF0000"/>
        <rFont val="맑은 고딕"/>
        <family val="3"/>
        <charset val="129"/>
        <scheme val="minor"/>
      </rPr>
      <t>median</t>
    </r>
    <r>
      <rPr>
        <sz val="10"/>
        <color rgb="FF0000FF"/>
        <rFont val="맑은 고딕"/>
        <family val="3"/>
        <charset val="129"/>
        <scheme val="minor"/>
      </rPr>
      <t xml:space="preserve"> </t>
    </r>
    <r>
      <rPr>
        <sz val="10"/>
        <color theme="1"/>
        <rFont val="맑은 고딕"/>
        <family val="3"/>
        <charset val="129"/>
        <scheme val="minor"/>
      </rPr>
      <t>64세(범위 35-80)</t>
    </r>
    <phoneticPr fontId="1" type="noConversion"/>
  </si>
  <si>
    <r>
      <t xml:space="preserve">전체: 39/92(42.4%)
중재군: </t>
    </r>
    <r>
      <rPr>
        <sz val="10"/>
        <color rgb="FF0070C0"/>
        <rFont val="맑은 고딕"/>
        <family val="3"/>
        <charset val="129"/>
        <scheme val="minor"/>
      </rPr>
      <t>total N 안 맞음.. 27/57(47.4%)</t>
    </r>
    <r>
      <rPr>
        <sz val="10"/>
        <color theme="1"/>
        <rFont val="맑은 고딕"/>
        <family val="3"/>
        <charset val="129"/>
        <scheme val="minor"/>
      </rPr>
      <t xml:space="preserve">
대조군: 11/35(31.4%)</t>
    </r>
    <phoneticPr fontId="1" type="noConversion"/>
  </si>
  <si>
    <t>전체: 단측-63%, 양측-37%, 중재군: 단측-73.7%, 양측-26.3%, 대조군: 단측-45.7%, 양측-54.3%</t>
    <phoneticPr fontId="1" type="noConversion"/>
  </si>
  <si>
    <t>전체: 종양에 의한 직접적인 압박-32.6%, 림프절 전이-28.3%, 복부전이-39.1%
중재군:  종양에 의한 직접적인 압박-33.3%, 림프절 전이-21.1%, 복부전이-45.6%
대조군: 종양에 의한 직접적인 압박-31.4%, 림프절 전이-40%, 복부전이- 28.6%</t>
    <phoneticPr fontId="1" type="noConversion"/>
  </si>
  <si>
    <t>원발질환
전체: 위장암-54.3%, 부인과암-33.7%, 비뇨생식기암-4.3%, 기타-7.6%
중재군: 위장암- 64.9%, 부인과암-19.3%, 비뇨생식기암-7.0%, 기타-8.8%
대조군: 위장암- 37.1%, 부인과암-57.1%, 비뇨생식기암-0%, 기타-5.7%</t>
    <phoneticPr fontId="1" type="noConversion"/>
  </si>
  <si>
    <t>국소 또는 척추마취</t>
    <phoneticPr fontId="1" type="noConversion"/>
  </si>
  <si>
    <t>1차 스텐트 개통(1주일 이내 수신증이 완전히 또는 부분적으로 해결), 스텐트 실패(재발성 요관 폐쇄의 징후 또는 증상으로 인한 예상치 못한 스텐트 교환 또는 신루술)</t>
    <phoneticPr fontId="1" type="noConversion"/>
  </si>
  <si>
    <t>X선 유도하 표준 역행 방식</t>
    <phoneticPr fontId="1" type="noConversion"/>
  </si>
  <si>
    <t>12개월(median 145일, range 1-365일)</t>
    <phoneticPr fontId="1" type="noConversion"/>
  </si>
  <si>
    <t>스텐트폐쇄</t>
    <phoneticPr fontId="1" type="noConversion"/>
  </si>
  <si>
    <t>NR</t>
    <phoneticPr fontId="1" type="noConversion"/>
  </si>
  <si>
    <t>1개 기관으로 추정</t>
    <phoneticPr fontId="1" type="noConversion"/>
  </si>
  <si>
    <t>HR</t>
    <phoneticPr fontId="1" type="noConversion"/>
  </si>
  <si>
    <t>복부 전이 vs 기타</t>
    <phoneticPr fontId="1" type="noConversion"/>
  </si>
  <si>
    <t>림프절 전이 vs 기타</t>
    <phoneticPr fontId="1" type="noConversion"/>
  </si>
  <si>
    <t xml:space="preserve">종양 vs 기타 </t>
    <phoneticPr fontId="1" type="noConversion"/>
  </si>
  <si>
    <t>폴리머 vs 금속</t>
    <phoneticPr fontId="1" type="noConversion"/>
  </si>
  <si>
    <t>0.609  2.523</t>
    <phoneticPr fontId="1" type="noConversion"/>
  </si>
  <si>
    <t>0.537  2.488</t>
    <phoneticPr fontId="1" type="noConversion"/>
  </si>
  <si>
    <t>0.339  1.404</t>
    <phoneticPr fontId="1" type="noConversion"/>
  </si>
  <si>
    <t>1.070  4.230</t>
    <phoneticPr fontId="1" type="noConversion"/>
  </si>
  <si>
    <t>unadjusted</t>
    <phoneticPr fontId="1" type="noConversion"/>
  </si>
  <si>
    <t>-</t>
  </si>
  <si>
    <t>유치 요관 스텐트, 특히 금속성 요관스텐트는 악성 요관폐쇄 치료에 효과적임</t>
    <phoneticPr fontId="1" type="noConversion"/>
  </si>
  <si>
    <t>중재: 0%, 대조: 0%</t>
    <phoneticPr fontId="1" type="noConversion"/>
  </si>
  <si>
    <t>92(57/35), 요관단위: 126(72/54)</t>
    <phoneticPr fontId="1" type="noConversion"/>
  </si>
  <si>
    <t>CMS 또는 DJS 무작위 배정하였다고 하였으나, 무작위 배정 방법에 대한 언급 없음</t>
    <phoneticPr fontId="1" type="noConversion"/>
  </si>
  <si>
    <t xml:space="preserve">배정순서 은폐 방법에 대한 언급 없음 </t>
    <phoneticPr fontId="1" type="noConversion"/>
  </si>
  <si>
    <t>3,6,12 개월의 1차 개통률(신장 생화학 검사 또는 US, CT 같은 영상 검사 결과로 확인/ 초기 스텐트 삽입부터 후속 영상 연구에서 확인된 재발성 수신증 또는 요관 재폐색 완화를 위해 2차 중재까지의 기간으로 정의함), 스텐트 배치 성공율(원하는 위치에 성공적인 스텐트 배치), 스텐트 오작동, 스텐트 개통성, 합병증(Society of Interventional Radiology 가이드라인에 따라 경증 또는 중증으로 분류), 생존기간(초기 스텐트 배치와 환자 사망 사이의 기간)</t>
    <phoneticPr fontId="1" type="noConversion"/>
  </si>
  <si>
    <t xml:space="preserve">2014.6~2018.8 Tianjin 의과대학 제2병원, Anhui 의과대학 Lu'an 부속병원, Zhejiang 암병원에서 치료를 받은 악성 요관폐색 진단 환자 </t>
    <phoneticPr fontId="1" type="noConversion"/>
  </si>
  <si>
    <t>의무기록 사용</t>
    <phoneticPr fontId="1" type="noConversion"/>
  </si>
  <si>
    <t>사전에 계획된 모든 결과 보고</t>
    <phoneticPr fontId="1" type="noConversion"/>
  </si>
  <si>
    <t>모든 결과 보고</t>
    <phoneticPr fontId="1" type="noConversion"/>
  </si>
  <si>
    <t>주요결과가 눈가림의 영향을 받지 않음</t>
    <phoneticPr fontId="1" type="noConversion"/>
  </si>
  <si>
    <t>언급 없음</t>
    <phoneticPr fontId="1" type="noConversion"/>
  </si>
  <si>
    <t>중재: 1/32(3.1%), 대조: 4/44(9.1%)</t>
    <phoneticPr fontId="1" type="noConversion"/>
  </si>
  <si>
    <t>탈락률
중재: 1/32(3.1%), 대조: 4/44(9.1%)</t>
    <phoneticPr fontId="1" type="noConversion"/>
  </si>
  <si>
    <t>민간연구지원 없음</t>
    <phoneticPr fontId="1" type="noConversion"/>
  </si>
  <si>
    <t xml:space="preserve">2007.8~2017.9 악성 외인성 요관 폐쇄로 진단받은 환자 </t>
  </si>
  <si>
    <t>연구 설계 및 분석단계에서 교란변수의 가능성에 대해 언급하지 않음</t>
  </si>
  <si>
    <t>연구 설계 및 분석단계에서 교란변수의 가능성에 대해 언급하지 않음</t>
    <phoneticPr fontId="1" type="noConversion"/>
  </si>
  <si>
    <t>탈락률
중재: 0%, 대조: 0%</t>
    <phoneticPr fontId="1" type="noConversion"/>
  </si>
  <si>
    <t>후향적 자료 수집
선택/배제 기준에 대한 명확한 언급 없음</t>
    <phoneticPr fontId="1" type="noConversion"/>
  </si>
  <si>
    <t xml:space="preserve">후향적 자료 수집
선택/배제 기준에 대한 명확한 언급 없음 </t>
    <phoneticPr fontId="1" type="noConversion"/>
  </si>
  <si>
    <t>2007-2012</t>
    <phoneticPr fontId="1" type="noConversion"/>
  </si>
  <si>
    <t>상부 요로 폐쇄</t>
    <phoneticPr fontId="1" type="noConversion"/>
  </si>
  <si>
    <t>patients who presented with upper urinary tract obstruction and received ureteral stent insertion.</t>
    <phoneticPr fontId="1" type="noConversion"/>
  </si>
  <si>
    <t>중재군 3군/대조군 1군</t>
    <phoneticPr fontId="1" type="noConversion"/>
  </si>
  <si>
    <t>7(5/2)</t>
    <phoneticPr fontId="1" type="noConversion"/>
  </si>
  <si>
    <t>(중재 1) Uventa: 3
(중재 2) Memokath: 1
(중재 3) Resonance: 1
(대조 1) polymer stent: 2</t>
    <phoneticPr fontId="1" type="noConversion"/>
  </si>
  <si>
    <t>0% vs 0%</t>
    <phoneticPr fontId="1" type="noConversion"/>
  </si>
  <si>
    <t>56.6세</t>
    <phoneticPr fontId="1" type="noConversion"/>
  </si>
  <si>
    <t>Right: 43%
Left: 57%</t>
    <phoneticPr fontId="1" type="noConversion"/>
  </si>
  <si>
    <t xml:space="preserve">직장암: 14%
자궁경부암: 43%
난소암: 14%
신우요관이행부폐색: 14%
후복막섬유증: 14%
</t>
    <phoneticPr fontId="1" type="noConversion"/>
  </si>
  <si>
    <t>6~72개월</t>
    <phoneticPr fontId="1" type="noConversion"/>
  </si>
  <si>
    <t>Metallic Ureteral
Stent</t>
    <phoneticPr fontId="1" type="noConversion"/>
  </si>
  <si>
    <t xml:space="preserve">(중재 1) Uventa
(중재 2) Memokath
(중재 3) Resonance
</t>
    <phoneticPr fontId="1" type="noConversion"/>
  </si>
  <si>
    <t xml:space="preserve">(중재 1) Uventa: Taewoong Medical
(중재 2) Memokath: PNN Medical
(중재 3) Resonance:  Cook
Medical
</t>
    <phoneticPr fontId="1" type="noConversion"/>
  </si>
  <si>
    <t xml:space="preserve">(중재 1) Uventa: 자체 확장 가능한 금속 메시 벽 스텐트(Self-expandable metallic mesh wall stents)
(중재 2) Memokath: 열팽창성 니켈 합금 금속 스텐트(novel thermoexpandable nickel-titanium alloy metallic stents)
(중재 3) Resonance: 금속 요관 스텐트(metallic ureteral stents)
</t>
    <phoneticPr fontId="1" type="noConversion"/>
  </si>
  <si>
    <t>polymeric ureteral stent</t>
    <phoneticPr fontId="1" type="noConversion"/>
  </si>
  <si>
    <t>요도동맥 누공은 장기적으로 요도 스텐트를 사용하는 환자를 대상으로 특히 혈뇨가 많이 발생하는 경우 의심해야 한다. 고압풍선을 이용한 금속 요관 스텐트 배치는 골반수술이나 방사선 치료 이력이 있는 환자에게 특히 주의하여 시행하여야 한다</t>
    <phoneticPr fontId="1" type="noConversion"/>
  </si>
  <si>
    <t>2016. 04. - 2018. 12.</t>
    <phoneticPr fontId="1" type="noConversion"/>
  </si>
  <si>
    <t>악성 요도 장애</t>
    <phoneticPr fontId="1" type="noConversion"/>
  </si>
  <si>
    <t>malignant ureteral obstruction caused by advanced gastric cancer</t>
    <phoneticPr fontId="1" type="noConversion"/>
  </si>
  <si>
    <t>포함 기준: 진행성 위암에 의한 악성 요도 장애가 있는 20~80세 환자
제외 기준: 연구 기간 중 사후관리를 받지 못했거나 신장절제술, 수술적 소변전환 또는 방광재건, 과거 신장이식 이력이 있는 환자</t>
    <phoneticPr fontId="1" type="noConversion"/>
  </si>
  <si>
    <t>61(39/22)</t>
    <phoneticPr fontId="1" type="noConversion"/>
  </si>
  <si>
    <t>58.9세</t>
    <phoneticPr fontId="1" type="noConversion"/>
  </si>
  <si>
    <t xml:space="preserve">(금속)
Right: 20.5%
Left: 48.7%
Bilateral: 30.8%
(double J)
Right: 27.3%
Left: 45.4%
Bilateral: 27.3%
</t>
    <phoneticPr fontId="1" type="noConversion"/>
  </si>
  <si>
    <t xml:space="preserve">(금속)
Focal: 16.7%
Multifocal or diffuse: 83.3%
(double J)
Focal: 50.0%
Multifocal or diffuse: 50.0%
Bilateral: 27.3%
</t>
    <phoneticPr fontId="1" type="noConversion"/>
  </si>
  <si>
    <t>진행성 위암: 100%</t>
    <phoneticPr fontId="1" type="noConversion"/>
  </si>
  <si>
    <t>1~12개월
(중앙값) 98일 (약 3개월)</t>
    <phoneticPr fontId="1" type="noConversion"/>
  </si>
  <si>
    <t>Covered Metallic Stent</t>
    <phoneticPr fontId="1" type="noConversion"/>
  </si>
  <si>
    <t>S&amp;G Biotech, Seongnam, Korea</t>
    <phoneticPr fontId="1" type="noConversion"/>
  </si>
  <si>
    <t xml:space="preserve">1. 이전에 삽입한 PCN 카테터를 제거하고 9F sheath(Terumo, Tokyo, Japan)는 0.035 guidewire (Terumo, Tokyo, Japan))에 이상 삽입되었다.
2. 5F 혈관 조영 카테터는 0.035 guidewire를 이용하여 피복(sheath) 내에 삽입되어 있으며, 요도폐쇄를 통과하게 되어있다.
3. 일단 5F 카테터를 통과했을 때, 폐색 수준은 조영제 주입으로 명확히 식별되게 하였다.
4. 와이어는 0.035 뻣뻣한 전선으로 교환되었으며(Terumo, Tokyo, Japan), 그리고 CMS가 배치되었다.
5. CMS는 적어도 막힌 부분보다 4cm 더 길어서, 장애물에 대해 최소 2cm의 근위부와 원위부를 확장해야 했다.
6. 만약 좁아진 CMS를 통과하기 어려운 부분은 풍선 확장으로 먼저 5~6mm 정도로 수행되었으며, 풍선 카테터(Ultrathin, Boston Scientific, Miami,FL)
FL)와 스텐트를 배치했다.
7. 스텐트를 놓은 후, post-stent 풍선 팽창은 5~6mm 정도로 수행되었다.
On the pre- or post-stent ballooning procedure, balloon dilatation at the obstructive segment was allowed, but it was avoided at the areas directly proximal and distal to the stenosis, because balloon dilaꠓtation at these segments could possibly stimulate the uroꠓthelium causing urothelial hyperplasia, ultimately inducing marginal narrowing of the stent.
8. 스텐트 전 또는 후 풍선 절차를 시행할 때, 폐색 부위에서 풍선 확장 허용되었지만 협착증의 직접적인 근위부나 원위부에서는 피해서 수행하였다.  왜냐하면 폐색 부위에서 풍선 팽창이 요실 과팽창증을 유발할 수 있는 요실체를 자극할 수 있기 때문에 궁극적으로 스텐트의 좁혀짐을 유도하기 때문이다.
9. CMS 삽입 후, 다른 PCN 카테터가 삽입되었고 그것은 이후 시술 후 며칠 후에 스텐트 개통율을 확인한 뒤 제거되었다.
</t>
    <phoneticPr fontId="1" type="noConversion"/>
  </si>
  <si>
    <t>double J stent</t>
    <phoneticPr fontId="1" type="noConversion"/>
  </si>
  <si>
    <t>Flexima Ureteral Stent or Percuflex Plus Ureteral
Stent</t>
    <phoneticPr fontId="1" type="noConversion"/>
  </si>
  <si>
    <t>Boston Scientific</t>
    <phoneticPr fontId="1" type="noConversion"/>
  </si>
  <si>
    <t>Covered metallic stent는 진행성 위암 환자들에게 Double J Stent 보다 개통률이 더 좋아졌다. 하지만, Covered metallic stent에서는 부작용이 더 자주 발생하였다. 보다 정확한 임상 결과를 위해서는 추가적인 연구가 필요할 것으로 생각한다.</t>
    <phoneticPr fontId="1" type="noConversion"/>
  </si>
  <si>
    <t>(금속) 7개
(Double J) 1개</t>
    <phoneticPr fontId="1" type="noConversion"/>
  </si>
  <si>
    <t xml:space="preserve">(금속) 2009. 04. - 2011. 05.
(double J) 2005.01.-2011.05. </t>
    <phoneticPr fontId="1" type="noConversion"/>
  </si>
  <si>
    <t>malignant ureteral obstructions caused by various types of cancers</t>
    <phoneticPr fontId="1" type="noConversion"/>
  </si>
  <si>
    <t>포함 기준: 별도 설명 없음
제외 기준: (1) 3개월 미만 기대수명, (2) 요도 전이세포암이나 방광암과 같은 본질적인 질량 병변에 의한 요도폐쇄, (3) 복합 방광 기능 장애 또는 폐색, (4) 복합 신장 또는 요도결석.</t>
    <phoneticPr fontId="1" type="noConversion"/>
  </si>
  <si>
    <t>88(32/56)</t>
    <phoneticPr fontId="1" type="noConversion"/>
  </si>
  <si>
    <t>(금속) 50.9세
(Double J) 56.5세</t>
    <phoneticPr fontId="1" type="noConversion"/>
  </si>
  <si>
    <t>(금속) 37.5%
(Double J) 19.6%</t>
    <phoneticPr fontId="1" type="noConversion"/>
  </si>
  <si>
    <t>(금속)
위암: 40.6%
대장암: 28.1%
자궁경부암: 21.9%
난소암: 6.3%
자궁내막암: 3.1%
(double J)
위암: 30.4%
대장암: 25%
자궁경부암: 28.6%
난소암: 5.4%
췌장암: 3.6%
자궁내막암: 1.8%
항문암: 1.8%
골격외 유잉육종: 1.8%
상세불명의 암: 1.8%
자궁내막암: 1.8%</t>
    <phoneticPr fontId="1" type="noConversion"/>
  </si>
  <si>
    <t>(금속) 평균 253.9일(약 8~9개월)
(double J) 평균 270.8일(약 9개월)</t>
    <phoneticPr fontId="1" type="noConversion"/>
  </si>
  <si>
    <t>Covered Metallic Ureteral Stent</t>
    <phoneticPr fontId="1" type="noConversion"/>
  </si>
  <si>
    <t>1. CMS (Urexel stent; S&amp;G Biotech, Seongnam, Korea)는 실리콘막으로 완전히 코팅되어져 있다.
2. 그것은 겉에가 덧대어져 있는 메시(mesh)를 가지고 있어 스텐트 이동을 방지가 가능하다.</t>
    <phoneticPr fontId="1" type="noConversion"/>
  </si>
  <si>
    <t>1. 스텐트는 직경이 7 mm인 8 F 도입관에 로드(load)되고 길이는 10~16cm이다.
2. 스텐트는 도입관의 pull-back system에 의해 배치되었다. 
3. CMS 배치는 스텐트 풍선이 팽창하기 전까지 DJS 배치와 같은 방식으로 수행되었다.
4. Pre-stenting balloon은 7mm 풍선 카테터를 사용하여 신장 골반에서 방광까지 요관 전체에 실시했다.
5. 말단 요관 스텐트의 경우 CMS의 말단 요도 접합부 너머로 3-4cm 배치되어 식도막 비대증(urothelial hyperplasia)을 피할수 있게 하였다.
6. 두 개의 금속 스텐트는 요도의 전체 길이를 따라 일상적으로  7mm 직경 스텐트가 신장 골반으로부터 배치되있으며 그리고 요도 접합부를 스텐트 이동을 방지하기 위해 3-4cm 가로질러 겹쳐져 있게 하였다.
7. 사후 스텐트 확장은 7mm 풍선 카테터를 사용하여 수행되었다.</t>
    <phoneticPr fontId="1" type="noConversion"/>
  </si>
  <si>
    <t>금속 스텐트는 악성 요도폐쇄 환자의 개통률에 있어 유용한 방법으로 주기적인 교환으로 Double J Stent보다 우수한 임상결과를 가져왔다.</t>
    <phoneticPr fontId="1" type="noConversion"/>
  </si>
  <si>
    <t>Ureteroarterial fistula(UAF)</t>
    <phoneticPr fontId="1" type="noConversion"/>
  </si>
  <si>
    <t>안전성</t>
    <phoneticPr fontId="1" type="noConversion"/>
  </si>
  <si>
    <t>요도동맥 누공</t>
    <phoneticPr fontId="1" type="noConversion"/>
  </si>
  <si>
    <t>Ureteroenteric fistula(UEF)</t>
    <phoneticPr fontId="1" type="noConversion"/>
  </si>
  <si>
    <t>요도관 누공</t>
    <phoneticPr fontId="1" type="noConversion"/>
  </si>
  <si>
    <t>Ureterovaginal fistula(UVF)</t>
    <phoneticPr fontId="1" type="noConversion"/>
  </si>
  <si>
    <t>요도 누공</t>
    <phoneticPr fontId="1" type="noConversion"/>
  </si>
  <si>
    <t>Gross hematuria</t>
    <phoneticPr fontId="1" type="noConversion"/>
  </si>
  <si>
    <t>loss of primary patency(7일 내)</t>
    <phoneticPr fontId="1" type="noConversion"/>
  </si>
  <si>
    <t>유효성</t>
    <phoneticPr fontId="1" type="noConversion"/>
  </si>
  <si>
    <t>미개통률</t>
    <phoneticPr fontId="1" type="noConversion"/>
  </si>
  <si>
    <t>(중앙값) 98일 (약 3개월)</t>
    <phoneticPr fontId="1" type="noConversion"/>
  </si>
  <si>
    <t>HR(Crude model)</t>
    <phoneticPr fontId="1" type="noConversion"/>
  </si>
  <si>
    <t>(0.23, 2.45)</t>
    <phoneticPr fontId="1" type="noConversion"/>
  </si>
  <si>
    <t>HR(Adjusted model)</t>
    <phoneticPr fontId="1" type="noConversion"/>
  </si>
  <si>
    <t>(0.37, 3.75)</t>
    <phoneticPr fontId="1" type="noConversion"/>
  </si>
  <si>
    <t>loss of primary patency(7일 초과)</t>
    <phoneticPr fontId="1" type="noConversion"/>
  </si>
  <si>
    <t>(1.28, 29.06)</t>
    <phoneticPr fontId="1" type="noConversion"/>
  </si>
  <si>
    <t>(1.13, 21.33)</t>
    <phoneticPr fontId="1" type="noConversion"/>
  </si>
  <si>
    <t>loss of assisted primary patency</t>
    <phoneticPr fontId="1" type="noConversion"/>
  </si>
  <si>
    <t>(2.16, 19.70)</t>
    <phoneticPr fontId="1" type="noConversion"/>
  </si>
  <si>
    <t>(2.11, 21.94)</t>
    <phoneticPr fontId="1" type="noConversion"/>
  </si>
  <si>
    <t>cumulative stent patency rates</t>
    <phoneticPr fontId="1" type="noConversion"/>
  </si>
  <si>
    <t>ureters</t>
    <phoneticPr fontId="1" type="noConversion"/>
  </si>
  <si>
    <t>1개월</t>
    <phoneticPr fontId="1" type="noConversion"/>
  </si>
  <si>
    <t>technical success rate</t>
    <phoneticPr fontId="1" type="noConversion"/>
  </si>
  <si>
    <t>설치성공률</t>
    <phoneticPr fontId="1" type="noConversion"/>
  </si>
  <si>
    <t>Renal pelvis injury</t>
    <phoneticPr fontId="1" type="noConversion"/>
  </si>
  <si>
    <t>신장골반손상</t>
    <phoneticPr fontId="1" type="noConversion"/>
  </si>
  <si>
    <t>Ureter injury</t>
    <phoneticPr fontId="1" type="noConversion"/>
  </si>
  <si>
    <t>요관손상</t>
    <phoneticPr fontId="1" type="noConversion"/>
  </si>
  <si>
    <t>technical failure rate</t>
    <phoneticPr fontId="1" type="noConversion"/>
  </si>
  <si>
    <t>설치 실패율</t>
    <phoneticPr fontId="1" type="noConversion"/>
  </si>
  <si>
    <t>약 8~9개월</t>
    <phoneticPr fontId="1" type="noConversion"/>
  </si>
  <si>
    <t>Mild pain</t>
    <phoneticPr fontId="1" type="noConversion"/>
  </si>
  <si>
    <t>1개월 이하 안전성(Early complications)</t>
    <phoneticPr fontId="1" type="noConversion"/>
  </si>
  <si>
    <t>경미한 통증</t>
    <phoneticPr fontId="1" type="noConversion"/>
  </si>
  <si>
    <t>hematuria</t>
    <phoneticPr fontId="1" type="noConversion"/>
  </si>
  <si>
    <t>1개월 이하  안전성(Early complications)</t>
    <phoneticPr fontId="1" type="noConversion"/>
  </si>
  <si>
    <t>urinary tract infections</t>
    <phoneticPr fontId="1" type="noConversion"/>
  </si>
  <si>
    <t>요로 감염</t>
    <phoneticPr fontId="1" type="noConversion"/>
  </si>
  <si>
    <t>Migration of the stent</t>
    <phoneticPr fontId="1" type="noConversion"/>
  </si>
  <si>
    <t>스텐트 이동</t>
    <phoneticPr fontId="1" type="noConversion"/>
  </si>
  <si>
    <t>primary patency(중재군만 있음), Assisted primary patency(대조군만 있음)
*두 지표에 대해 비교함</t>
    <phoneticPr fontId="1" type="noConversion"/>
  </si>
  <si>
    <t>18개월</t>
    <phoneticPr fontId="1" type="noConversion"/>
  </si>
  <si>
    <t>24개월</t>
    <phoneticPr fontId="1" type="noConversion"/>
  </si>
  <si>
    <t>H</t>
  </si>
  <si>
    <t>후향적 코호트이나, 중재군 5명이고 대조군 2명으로 비교하기에는 샘플 수가 적음.</t>
    <phoneticPr fontId="1" type="noConversion"/>
  </si>
  <si>
    <t>언급없음</t>
    <phoneticPr fontId="1" type="noConversion"/>
  </si>
  <si>
    <t>중재시술방법에 대해 구체적으로 제시하고 있지 않음</t>
    <phoneticPr fontId="1" type="noConversion"/>
  </si>
  <si>
    <t>중재군: 탈락률이 0%, 대조군: 탈락률 0%</t>
    <phoneticPr fontId="1" type="noConversion"/>
  </si>
  <si>
    <t>No competing financial interests exist.</t>
    <phoneticPr fontId="1" type="noConversion"/>
  </si>
  <si>
    <t xml:space="preserve">논문 Table 1에서 연령, 폐색위치를 군별로 비교하였음. </t>
    <phoneticPr fontId="1" type="noConversion"/>
  </si>
  <si>
    <t>구체적인 선정/제외 기준을 제시함</t>
    <phoneticPr fontId="1" type="noConversion"/>
  </si>
  <si>
    <t>중재시술방법에 대해 구체적으로 제시하고 있음</t>
    <phoneticPr fontId="1" type="noConversion"/>
  </si>
  <si>
    <t>The authors declare no conflict of interest.</t>
    <phoneticPr fontId="1" type="noConversion"/>
  </si>
  <si>
    <t xml:space="preserve">논문상 군간 연령, 폐색 원인에 대한 비교에 대해서 언급이 되어 있음 </t>
    <phoneticPr fontId="1" type="noConversion"/>
  </si>
  <si>
    <t>The authors have no conflict of interest.</t>
    <phoneticPr fontId="1" type="noConversion"/>
  </si>
  <si>
    <t>2013.05~2016.03</t>
    <phoneticPr fontId="1" type="noConversion"/>
  </si>
  <si>
    <t>2014.06~2018.08</t>
    <phoneticPr fontId="1" type="noConversion"/>
  </si>
  <si>
    <t>2007.08~2017.09</t>
    <phoneticPr fontId="1" type="noConversion"/>
  </si>
  <si>
    <t>스텐트폐쇄 : 폐쇄원인 복부 전이 vs 기타</t>
    <phoneticPr fontId="1" type="noConversion"/>
  </si>
  <si>
    <t>스텐트폐쇄 : 폐쇄원인 림프절 전이 vs 기타</t>
    <phoneticPr fontId="1" type="noConversion"/>
  </si>
  <si>
    <t>스텐트폐쇄 : 폐쇄원인 종양 vs 기타</t>
    <phoneticPr fontId="1" type="noConversion"/>
  </si>
  <si>
    <t>스텐트폐쇄 : 폐쇄원인 폴리머 vs 금속</t>
    <phoneticPr fontId="1" type="noConversion"/>
  </si>
  <si>
    <t>누적개통률 : 요관별(per-ureteral)</t>
    <phoneticPr fontId="1" type="noConversion"/>
  </si>
  <si>
    <t>개통시간 : 요관별(per-ureteral)</t>
    <phoneticPr fontId="1" type="noConversion"/>
  </si>
  <si>
    <t>안전성 /효과성 구분</t>
    <phoneticPr fontId="1" type="noConversion"/>
  </si>
  <si>
    <t>안전 1</t>
    <phoneticPr fontId="1" type="noConversion"/>
  </si>
  <si>
    <t>효과_성공</t>
    <phoneticPr fontId="1" type="noConversion"/>
  </si>
  <si>
    <t>효과_실패</t>
    <phoneticPr fontId="1" type="noConversion"/>
  </si>
  <si>
    <t>효과_이동</t>
  </si>
  <si>
    <t>안전_작동</t>
    <phoneticPr fontId="1" type="noConversion"/>
  </si>
  <si>
    <t>안전_이동</t>
    <phoneticPr fontId="1" type="noConversion"/>
  </si>
  <si>
    <t>안전_요관</t>
    <phoneticPr fontId="1" type="noConversion"/>
  </si>
  <si>
    <t>효과_개통</t>
    <phoneticPr fontId="1" type="noConversion"/>
  </si>
  <si>
    <t>효과_사망</t>
    <phoneticPr fontId="1" type="noConversion"/>
  </si>
  <si>
    <t>안전_신기능</t>
    <phoneticPr fontId="1" type="noConversion"/>
  </si>
  <si>
    <t>안전_통증</t>
    <phoneticPr fontId="1" type="noConversion"/>
  </si>
  <si>
    <t>안전_혈뇨</t>
  </si>
  <si>
    <t>안전_혈뇨</t>
    <phoneticPr fontId="1" type="noConversion"/>
  </si>
  <si>
    <t>효과_보조 개통</t>
    <phoneticPr fontId="1" type="noConversion"/>
  </si>
  <si>
    <t>효과_누적개통</t>
    <phoneticPr fontId="1" type="noConversion"/>
  </si>
  <si>
    <t>안전_감염</t>
    <phoneticPr fontId="1" type="noConversion"/>
  </si>
  <si>
    <t>안전_위치</t>
    <phoneticPr fontId="1" type="noConversion"/>
  </si>
  <si>
    <t>안전_통증</t>
    <phoneticPr fontId="1" type="noConversion"/>
  </si>
  <si>
    <t>안전_혈뇨</t>
    <phoneticPr fontId="1" type="noConversion"/>
  </si>
  <si>
    <t>측정시점</t>
    <phoneticPr fontId="1" type="noConversion"/>
  </si>
  <si>
    <t>1개월</t>
    <phoneticPr fontId="1" type="noConversion"/>
  </si>
  <si>
    <t>시술관련 합병증</t>
    <phoneticPr fontId="1" type="noConversion"/>
  </si>
  <si>
    <t>12개월</t>
    <phoneticPr fontId="1" type="noConversion"/>
  </si>
  <si>
    <t>7일내</t>
    <phoneticPr fontId="1" type="noConversion"/>
  </si>
  <si>
    <t>technical s스텐트실패</t>
    <phoneticPr fontId="1" type="noConversion"/>
  </si>
  <si>
    <t>%로 계산</t>
    <phoneticPr fontId="1" type="noConversion"/>
  </si>
  <si>
    <t>전체 개통률</t>
    <phoneticPr fontId="1" type="noConversion"/>
  </si>
  <si>
    <t>0.980 4.210</t>
    <phoneticPr fontId="1" type="noConversion"/>
  </si>
  <si>
    <t>adjusted</t>
    <phoneticPr fontId="1" type="noConversion"/>
  </si>
  <si>
    <t>혈뇨/혈종</t>
    <phoneticPr fontId="1" type="noConversion"/>
  </si>
  <si>
    <t>안전 1</t>
    <phoneticPr fontId="1" type="noConversion"/>
  </si>
  <si>
    <t xml:space="preserve">이상반응 전체 </t>
    <phoneticPr fontId="1" type="noConversion"/>
  </si>
  <si>
    <t>주요 합병증</t>
    <phoneticPr fontId="1" type="noConversion"/>
  </si>
  <si>
    <t>refer CMS</t>
    <phoneticPr fontId="1" type="noConversion"/>
  </si>
  <si>
    <t>7일내</t>
    <phoneticPr fontId="1" type="noConversion"/>
  </si>
  <si>
    <t>% 계산</t>
    <phoneticPr fontId="1" type="noConversion"/>
  </si>
  <si>
    <t>스텐트 유지기간</t>
    <phoneticPr fontId="1" type="noConversion"/>
  </si>
  <si>
    <t>일</t>
    <phoneticPr fontId="1" type="noConversion"/>
  </si>
  <si>
    <t>7일초과~12개월</t>
    <phoneticPr fontId="1" type="noConversion"/>
  </si>
  <si>
    <t>안전성</t>
    <phoneticPr fontId="1" type="noConversion"/>
  </si>
  <si>
    <t>복부통증, 고열</t>
    <phoneticPr fontId="1" type="noConversion"/>
  </si>
  <si>
    <t>중재군만 확인</t>
    <phoneticPr fontId="1" type="noConversion"/>
  </si>
  <si>
    <t>1개월 초과 안전성(late complications)</t>
    <phoneticPr fontId="1" type="noConversion"/>
  </si>
  <si>
    <t>1개월 초과~9개월(late complications)</t>
    <phoneticPr fontId="1" type="noConversion"/>
  </si>
  <si>
    <t>0.012(KM)</t>
    <phoneticPr fontId="1" type="noConversion"/>
  </si>
  <si>
    <t>스텐트 유지기간</t>
    <phoneticPr fontId="1" type="noConversion"/>
  </si>
  <si>
    <t>별첨１</t>
    <phoneticPr fontId="1" type="noConversion"/>
  </si>
  <si>
    <t>임상적 안전성, 효과성 자료추출 및 비뚤림위험 평가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</si>
</sst>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00_);[Red]\(0.000\)"/>
  </numFmts>
  <fonts count="21" x14ac:knownFonts="1">
    <font>
      <sz val="11"/>
      <color theme="1"/>
      <name val="맑은 고딕"/>
      <family val="2"/>
      <charset val="129"/>
      <scheme val="minor"/>
    </font>
    <font>
      <sz val="8"/>
      <name val="맑은 고딕"/>
      <family val="2"/>
      <charset val="129"/>
      <scheme val="minor"/>
    </font>
    <font>
      <sz val="9"/>
      <color theme="1"/>
      <name val="맑은 고딕"/>
      <family val="2"/>
      <charset val="129"/>
      <scheme val="minor"/>
    </font>
    <font>
      <b/>
      <sz val="9"/>
      <color theme="1"/>
      <name val="맑은 고딕"/>
      <family val="3"/>
      <charset val="129"/>
      <scheme val="minor"/>
    </font>
    <font>
      <b/>
      <sz val="9"/>
      <color theme="1"/>
      <name val="맑은 고딕"/>
      <family val="2"/>
      <charset val="129"/>
      <scheme val="minor"/>
    </font>
    <font>
      <sz val="9"/>
      <color theme="1"/>
      <name val="맑은 고딕"/>
      <family val="3"/>
      <charset val="129"/>
      <scheme val="minor"/>
    </font>
    <font>
      <sz val="9"/>
      <color rgb="FFFF0000"/>
      <name val="맑은 고딕"/>
      <family val="2"/>
      <charset val="129"/>
      <scheme val="minor"/>
    </font>
    <font>
      <sz val="9"/>
      <color rgb="FFFF0000"/>
      <name val="맑은 고딕"/>
      <family val="3"/>
      <charset val="129"/>
      <scheme val="minor"/>
    </font>
    <font>
      <sz val="10"/>
      <color theme="1"/>
      <name val="맑은 고딕"/>
      <family val="3"/>
      <charset val="129"/>
      <scheme val="minor"/>
    </font>
    <font>
      <sz val="10"/>
      <color theme="1"/>
      <name val="맑은 고딕"/>
      <family val="2"/>
      <charset val="129"/>
      <scheme val="minor"/>
    </font>
    <font>
      <sz val="10"/>
      <color rgb="FFFF0000"/>
      <name val="맑은 고딕"/>
      <family val="3"/>
      <charset val="129"/>
      <scheme val="minor"/>
    </font>
    <font>
      <sz val="10"/>
      <color rgb="FF0000FF"/>
      <name val="맑은 고딕"/>
      <family val="3"/>
      <charset val="129"/>
      <scheme val="minor"/>
    </font>
    <font>
      <sz val="10"/>
      <color rgb="FF0070C0"/>
      <name val="맑은 고딕"/>
      <family val="3"/>
      <charset val="129"/>
      <scheme val="minor"/>
    </font>
    <font>
      <sz val="9"/>
      <name val="맑은 고딕"/>
      <family val="3"/>
      <charset val="129"/>
      <scheme val="minor"/>
    </font>
    <font>
      <sz val="10"/>
      <name val="맑은 고딕"/>
      <family val="3"/>
      <charset val="129"/>
      <scheme val="minor"/>
    </font>
    <font>
      <b/>
      <sz val="9"/>
      <color indexed="81"/>
      <name val="Tahoma"/>
      <family val="2"/>
    </font>
    <font>
      <b/>
      <sz val="9"/>
      <color indexed="81"/>
      <name val="돋움"/>
      <family val="3"/>
      <charset val="129"/>
    </font>
    <font>
      <sz val="9"/>
      <color indexed="81"/>
      <name val="Tahoma"/>
      <family val="2"/>
    </font>
    <font>
      <sz val="9"/>
      <color indexed="81"/>
      <name val="돋움"/>
      <family val="3"/>
      <charset val="129"/>
    </font>
    <font>
      <sz val="20"/>
      <color rgb="FFC0C0C0"/>
      <name val="KoPub바탕체 Bold"/>
      <family val="1"/>
      <charset val="129"/>
    </font>
    <font>
      <sz val="20"/>
      <color rgb="FF0064B3"/>
      <name val="KoPub돋움체 Bold"/>
      <family val="1"/>
      <charset val="129"/>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5" fillId="0" borderId="1" xfId="0" applyFont="1" applyBorder="1">
      <alignment vertical="center"/>
    </xf>
    <xf numFmtId="0" fontId="3" fillId="0" borderId="2" xfId="0" applyFont="1" applyBorder="1">
      <alignment vertical="center"/>
    </xf>
    <xf numFmtId="0" fontId="2" fillId="0" borderId="4" xfId="0" applyFont="1" applyBorder="1">
      <alignment vertical="center"/>
    </xf>
    <xf numFmtId="0" fontId="2" fillId="0" borderId="3" xfId="0" applyFont="1" applyBorder="1">
      <alignment vertical="center"/>
    </xf>
    <xf numFmtId="0" fontId="5" fillId="2" borderId="1" xfId="0" applyFont="1" applyFill="1" applyBorder="1">
      <alignment vertical="center"/>
    </xf>
    <xf numFmtId="0" fontId="2" fillId="2" borderId="1" xfId="0" applyFont="1" applyFill="1" applyBorder="1">
      <alignment vertical="center"/>
    </xf>
    <xf numFmtId="0" fontId="2" fillId="3" borderId="1" xfId="0" applyFont="1" applyFill="1" applyBorder="1">
      <alignment vertical="center"/>
    </xf>
    <xf numFmtId="0" fontId="6" fillId="0" borderId="0" xfId="0" applyFont="1">
      <alignment vertical="center"/>
    </xf>
    <xf numFmtId="0" fontId="7" fillId="0" borderId="0" xfId="0" applyFont="1">
      <alignment vertical="center"/>
    </xf>
    <xf numFmtId="0" fontId="2" fillId="0" borderId="1" xfId="0" applyFont="1" applyBorder="1" applyAlignment="1">
      <alignment vertical="center"/>
    </xf>
    <xf numFmtId="0" fontId="5" fillId="0" borderId="1" xfId="0" applyFont="1" applyBorder="1" applyAlignment="1">
      <alignment vertical="center"/>
    </xf>
    <xf numFmtId="0" fontId="2" fillId="0" borderId="0" xfId="0" applyFont="1" applyAlignment="1">
      <alignment vertical="center"/>
    </xf>
    <xf numFmtId="0" fontId="5" fillId="0" borderId="1" xfId="0" applyFont="1" applyBorder="1" applyAlignment="1">
      <alignment horizontal="center" vertical="center"/>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vertical="center"/>
    </xf>
    <xf numFmtId="0" fontId="8" fillId="0" borderId="1" xfId="0" applyFont="1" applyFill="1" applyBorder="1" applyAlignment="1">
      <alignment vertical="center"/>
    </xf>
    <xf numFmtId="0" fontId="5" fillId="3" borderId="1" xfId="0" applyFont="1" applyFill="1" applyBorder="1" applyAlignment="1">
      <alignment vertical="center"/>
    </xf>
    <xf numFmtId="0" fontId="9" fillId="0" borderId="0" xfId="0" applyFont="1" applyAlignment="1">
      <alignment vertical="center"/>
    </xf>
    <xf numFmtId="0" fontId="8" fillId="3" borderId="1" xfId="0" applyFont="1" applyFill="1" applyBorder="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176" fontId="8" fillId="0" borderId="1" xfId="0" applyNumberFormat="1" applyFont="1" applyBorder="1" applyAlignment="1">
      <alignment vertical="center"/>
    </xf>
    <xf numFmtId="9" fontId="8" fillId="0" borderId="1" xfId="0" applyNumberFormat="1" applyFont="1" applyBorder="1" applyAlignment="1">
      <alignment vertical="center"/>
    </xf>
    <xf numFmtId="0" fontId="5" fillId="2" borderId="1" xfId="0" applyFont="1" applyFill="1" applyBorder="1" applyAlignment="1">
      <alignment vertical="center"/>
    </xf>
    <xf numFmtId="0" fontId="8" fillId="0" borderId="1" xfId="0" applyFont="1" applyFill="1" applyBorder="1" applyAlignment="1">
      <alignment horizontal="center" vertical="center"/>
    </xf>
    <xf numFmtId="0" fontId="2" fillId="0" borderId="0" xfId="0" applyFont="1" applyAlignment="1">
      <alignment horizontal="center" vertical="center"/>
    </xf>
    <xf numFmtId="0" fontId="5" fillId="0" borderId="0"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wrapText="1"/>
    </xf>
    <xf numFmtId="0" fontId="5"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3" fillId="0" borderId="0" xfId="0" applyFont="1" applyFill="1" applyBorder="1">
      <alignment vertical="center"/>
    </xf>
    <xf numFmtId="0" fontId="6" fillId="0" borderId="0" xfId="0" applyFont="1" applyFill="1" applyBorder="1">
      <alignment vertical="center"/>
    </xf>
    <xf numFmtId="0" fontId="2" fillId="0" borderId="0" xfId="0" applyFont="1" applyFill="1" applyBorder="1" applyAlignment="1">
      <alignment vertical="center" wrapText="1"/>
    </xf>
    <xf numFmtId="0" fontId="7" fillId="0" borderId="1" xfId="0" applyFont="1" applyBorder="1">
      <alignment vertical="center"/>
    </xf>
    <xf numFmtId="0" fontId="5" fillId="0" borderId="0" xfId="0" applyFont="1" applyBorder="1" applyAlignment="1">
      <alignment horizontal="center" vertical="center"/>
    </xf>
    <xf numFmtId="0" fontId="5" fillId="0" borderId="1" xfId="0" applyFont="1" applyFill="1" applyBorder="1">
      <alignment vertical="center"/>
    </xf>
    <xf numFmtId="0" fontId="5" fillId="0" borderId="1" xfId="0" applyFont="1" applyFill="1" applyBorder="1" applyAlignment="1">
      <alignment horizontal="center" vertical="center"/>
    </xf>
    <xf numFmtId="0" fontId="5" fillId="0" borderId="0" xfId="0" applyFont="1" applyFill="1">
      <alignment vertical="center"/>
    </xf>
    <xf numFmtId="0" fontId="5" fillId="0" borderId="1" xfId="0" applyFont="1" applyFill="1" applyBorder="1" applyAlignment="1">
      <alignment horizontal="right" vertical="center"/>
    </xf>
    <xf numFmtId="0" fontId="7" fillId="0" borderId="1" xfId="0" applyFont="1" applyFill="1" applyBorder="1">
      <alignment vertical="center"/>
    </xf>
    <xf numFmtId="176" fontId="8" fillId="0" borderId="0" xfId="0" applyNumberFormat="1" applyFont="1" applyBorder="1" applyAlignment="1">
      <alignment horizontal="center" vertical="center"/>
    </xf>
    <xf numFmtId="0" fontId="5" fillId="0" borderId="1" xfId="0" applyFont="1" applyBorder="1" applyAlignment="1">
      <alignment horizontal="right" vertical="center"/>
    </xf>
    <xf numFmtId="0" fontId="5" fillId="0" borderId="1" xfId="0" applyNumberFormat="1" applyFont="1" applyBorder="1" applyAlignment="1">
      <alignment horizontal="right" vertical="center"/>
    </xf>
    <xf numFmtId="0" fontId="5" fillId="0" borderId="1" xfId="0" applyFont="1" applyFill="1" applyBorder="1" applyAlignment="1">
      <alignment horizontal="left" vertical="center"/>
    </xf>
    <xf numFmtId="0" fontId="2"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2" fillId="0" borderId="3" xfId="0" applyFont="1" applyBorder="1" applyAlignment="1">
      <alignment vertical="center"/>
    </xf>
    <xf numFmtId="0" fontId="6" fillId="0" borderId="3" xfId="0" applyFont="1" applyBorder="1" applyAlignment="1">
      <alignment vertical="center"/>
    </xf>
    <xf numFmtId="0" fontId="8" fillId="4" borderId="1" xfId="0" applyFont="1" applyFill="1" applyBorder="1" applyAlignment="1">
      <alignment horizontal="center" vertical="center"/>
    </xf>
    <xf numFmtId="0" fontId="2" fillId="0" borderId="1" xfId="0" applyFont="1" applyFill="1" applyBorder="1" applyAlignment="1">
      <alignment horizontal="left" vertical="center"/>
    </xf>
    <xf numFmtId="0" fontId="13" fillId="0" borderId="1" xfId="0" applyFont="1" applyBorder="1" applyAlignment="1">
      <alignment vertical="center"/>
    </xf>
    <xf numFmtId="0" fontId="5" fillId="5" borderId="1" xfId="0" applyFont="1" applyFill="1" applyBorder="1" applyAlignment="1">
      <alignment horizontal="center" vertical="center"/>
    </xf>
    <xf numFmtId="0" fontId="5" fillId="5" borderId="1" xfId="0" applyFont="1" applyFill="1" applyBorder="1" applyAlignment="1">
      <alignment horizontal="left" vertical="center"/>
    </xf>
    <xf numFmtId="0" fontId="5" fillId="5" borderId="1" xfId="0" applyFont="1" applyFill="1" applyBorder="1" applyAlignment="1">
      <alignment horizontal="right" vertical="center"/>
    </xf>
    <xf numFmtId="0" fontId="5" fillId="0" borderId="0" xfId="0" applyFont="1" applyBorder="1" applyAlignment="1">
      <alignment vertical="center"/>
    </xf>
    <xf numFmtId="1" fontId="13" fillId="0" borderId="1" xfId="0" applyNumberFormat="1" applyFont="1" applyBorder="1" applyAlignment="1">
      <alignment vertical="center"/>
    </xf>
    <xf numFmtId="0" fontId="5" fillId="0" borderId="1" xfId="0" applyFont="1" applyFill="1" applyBorder="1" applyAlignment="1">
      <alignment vertical="center"/>
    </xf>
    <xf numFmtId="178" fontId="5" fillId="0" borderId="1" xfId="0" applyNumberFormat="1" applyFont="1" applyBorder="1" applyAlignment="1">
      <alignment vertical="center"/>
    </xf>
    <xf numFmtId="0" fontId="7" fillId="0" borderId="1" xfId="0" applyFont="1" applyBorder="1" applyAlignment="1">
      <alignment vertical="center"/>
    </xf>
    <xf numFmtId="0" fontId="8" fillId="0" borderId="1" xfId="0" applyFont="1" applyBorder="1" applyAlignment="1">
      <alignment horizontal="center" vertical="center"/>
    </xf>
    <xf numFmtId="176" fontId="8" fillId="0" borderId="1" xfId="0" applyNumberFormat="1" applyFont="1" applyBorder="1" applyAlignment="1">
      <alignment horizontal="center" vertical="center"/>
    </xf>
    <xf numFmtId="177" fontId="8" fillId="0" borderId="1" xfId="0" applyNumberFormat="1" applyFont="1" applyFill="1" applyBorder="1" applyAlignment="1">
      <alignment vertical="center"/>
    </xf>
    <xf numFmtId="9" fontId="8" fillId="0" borderId="1" xfId="0" applyNumberFormat="1" applyFont="1" applyFill="1" applyBorder="1" applyAlignment="1">
      <alignment vertical="center"/>
    </xf>
    <xf numFmtId="176"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0" fontId="11" fillId="0" borderId="1" xfId="0" applyFont="1" applyFill="1" applyBorder="1" applyAlignment="1">
      <alignment vertical="center"/>
    </xf>
    <xf numFmtId="0" fontId="8" fillId="0" borderId="0" xfId="0" applyFont="1" applyAlignment="1">
      <alignment horizontal="left" vertical="center"/>
    </xf>
    <xf numFmtId="49" fontId="8" fillId="0" borderId="1" xfId="0" applyNumberFormat="1" applyFont="1" applyBorder="1" applyAlignment="1">
      <alignment vertical="center"/>
    </xf>
    <xf numFmtId="176" fontId="8" fillId="0" borderId="1" xfId="0" applyNumberFormat="1" applyFont="1" applyFill="1" applyBorder="1" applyAlignment="1">
      <alignment vertical="center"/>
    </xf>
    <xf numFmtId="0" fontId="14" fillId="0" borderId="1" xfId="0" applyFont="1" applyFill="1" applyBorder="1" applyAlignment="1">
      <alignment vertical="center"/>
    </xf>
    <xf numFmtId="0" fontId="4" fillId="0" borderId="0" xfId="0" applyFont="1" applyAlignment="1">
      <alignment vertical="center"/>
    </xf>
    <xf numFmtId="0" fontId="7" fillId="0" borderId="0" xfId="0" applyFont="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3" fillId="0" borderId="1" xfId="0" applyFont="1" applyBorder="1" applyAlignment="1">
      <alignment vertical="center"/>
    </xf>
    <xf numFmtId="177" fontId="13" fillId="0" borderId="1" xfId="0" applyNumberFormat="1" applyFont="1" applyBorder="1" applyAlignment="1">
      <alignment vertical="center"/>
    </xf>
    <xf numFmtId="0" fontId="5" fillId="5" borderId="1" xfId="0" applyFont="1" applyFill="1" applyBorder="1" applyAlignment="1">
      <alignment vertical="center"/>
    </xf>
    <xf numFmtId="0" fontId="5" fillId="5" borderId="0" xfId="0" applyFont="1" applyFill="1" applyAlignment="1">
      <alignment vertical="center"/>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9" fillId="0" borderId="0" xfId="0" applyFont="1" applyFill="1" applyAlignment="1">
      <alignment horizontal="center" vertical="center"/>
    </xf>
    <xf numFmtId="0" fontId="3"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9" fillId="0" borderId="0" xfId="0" applyFont="1" applyAlignment="1">
      <alignment horizontal="center" vertical="center"/>
    </xf>
    <xf numFmtId="0" fontId="20" fillId="0" borderId="0" xfId="0" applyFont="1" applyAlignment="1">
      <alignment horizontal="right" vertical="center" wrapText="1"/>
    </xf>
    <xf numFmtId="0" fontId="19" fillId="0" borderId="0" xfId="0" applyFont="1" applyAlignment="1">
      <alignment vertical="center" wrapText="1"/>
    </xf>
    <xf numFmtId="0" fontId="20" fillId="0" borderId="0" xfId="0" applyFont="1" applyBorder="1" applyAlignment="1">
      <alignment vertical="center"/>
    </xf>
  </cellXfs>
  <cellStyles count="1">
    <cellStyle name="표준" xfId="0" builtinId="0"/>
  </cellStyles>
  <dxfs count="174">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
  <sheetViews>
    <sheetView tabSelected="1" zoomScale="70" zoomScaleNormal="70" workbookViewId="0">
      <pane xSplit="10" ySplit="5" topLeftCell="K6" activePane="bottomRight" state="frozen"/>
      <selection pane="topRight" activeCell="L1" sqref="L1"/>
      <selection pane="bottomLeft" activeCell="A5" sqref="A5"/>
      <selection pane="bottomRight" activeCell="G14" sqref="G14"/>
    </sheetView>
  </sheetViews>
  <sheetFormatPr defaultRowHeight="12" x14ac:dyDescent="0.3"/>
  <cols>
    <col min="1" max="1" width="13.25" style="31" customWidth="1"/>
    <col min="2" max="3" width="9" style="31"/>
    <col min="4" max="4" width="13.5" style="16" customWidth="1"/>
    <col min="5" max="5" width="18.625" style="16" customWidth="1"/>
    <col min="6" max="9" width="9" style="16"/>
    <col min="10" max="10" width="13.25" style="16" customWidth="1"/>
    <col min="11" max="11" width="17.5" style="16" customWidth="1"/>
    <col min="12" max="12" width="9" style="16"/>
    <col min="13" max="13" width="36.625" style="16" customWidth="1"/>
    <col min="14" max="17" width="9" style="16"/>
    <col min="18" max="18" width="14.75" style="16" customWidth="1"/>
    <col min="19" max="35" width="9" style="16"/>
    <col min="36" max="36" width="11.5" style="16" customWidth="1"/>
    <col min="37" max="37" width="12.125" style="16" customWidth="1"/>
    <col min="38" max="16384" width="9" style="16"/>
  </cols>
  <sheetData>
    <row r="1" spans="1:42" ht="26.25" x14ac:dyDescent="0.3">
      <c r="A1" s="99" t="s">
        <v>446</v>
      </c>
      <c r="B1" s="100" t="s">
        <v>447</v>
      </c>
    </row>
    <row r="3" spans="1:42" x14ac:dyDescent="0.3">
      <c r="A3" s="31">
        <v>1</v>
      </c>
      <c r="B3" s="31">
        <v>2</v>
      </c>
      <c r="C3" s="31">
        <v>3</v>
      </c>
      <c r="D3" s="16">
        <v>4</v>
      </c>
      <c r="E3" s="16">
        <v>5</v>
      </c>
      <c r="F3" s="16">
        <v>6</v>
      </c>
      <c r="G3" s="16">
        <v>7</v>
      </c>
      <c r="H3" s="16">
        <v>8</v>
      </c>
      <c r="I3" s="16">
        <v>9</v>
      </c>
      <c r="J3" s="16">
        <v>10</v>
      </c>
      <c r="K3" s="16">
        <v>11</v>
      </c>
      <c r="L3" s="16">
        <v>12</v>
      </c>
      <c r="M3" s="16">
        <v>13</v>
      </c>
      <c r="N3" s="16">
        <v>14</v>
      </c>
      <c r="O3" s="16">
        <v>15</v>
      </c>
      <c r="P3" s="16">
        <v>16</v>
      </c>
      <c r="Q3" s="16">
        <v>17</v>
      </c>
      <c r="R3" s="16">
        <v>18</v>
      </c>
      <c r="S3" s="16">
        <v>19</v>
      </c>
      <c r="T3" s="16">
        <v>20</v>
      </c>
      <c r="U3" s="16">
        <v>21</v>
      </c>
      <c r="V3" s="16">
        <v>22</v>
      </c>
      <c r="W3" s="16">
        <v>23</v>
      </c>
      <c r="X3" s="16">
        <v>24</v>
      </c>
      <c r="Y3" s="16">
        <v>25</v>
      </c>
      <c r="Z3" s="16">
        <v>26</v>
      </c>
      <c r="AA3" s="16">
        <v>27</v>
      </c>
      <c r="AB3" s="16">
        <v>28</v>
      </c>
      <c r="AC3" s="16">
        <v>29</v>
      </c>
      <c r="AD3" s="16">
        <v>30</v>
      </c>
      <c r="AE3" s="16">
        <v>31</v>
      </c>
      <c r="AF3" s="16">
        <v>32</v>
      </c>
      <c r="AG3" s="16">
        <v>33</v>
      </c>
      <c r="AH3" s="16">
        <v>34</v>
      </c>
      <c r="AI3" s="16">
        <v>35</v>
      </c>
      <c r="AJ3" s="16">
        <v>36</v>
      </c>
      <c r="AK3" s="16">
        <v>37</v>
      </c>
      <c r="AL3" s="16">
        <v>38</v>
      </c>
      <c r="AM3" s="16">
        <v>39</v>
      </c>
      <c r="AN3" s="16">
        <v>40</v>
      </c>
      <c r="AO3" s="16">
        <v>41</v>
      </c>
      <c r="AP3" s="16">
        <v>42</v>
      </c>
    </row>
    <row r="4" spans="1:42" x14ac:dyDescent="0.3">
      <c r="K4" s="53"/>
      <c r="L4" s="54"/>
      <c r="M4" s="53"/>
      <c r="N4" s="55" t="s">
        <v>16</v>
      </c>
      <c r="O4" s="56"/>
      <c r="P4" s="56"/>
      <c r="Q4" s="56"/>
      <c r="R4" s="56"/>
      <c r="S4" s="56"/>
      <c r="T4" s="53"/>
      <c r="U4" s="55" t="s">
        <v>15</v>
      </c>
      <c r="V4" s="56"/>
      <c r="W4" s="57" t="s">
        <v>121</v>
      </c>
      <c r="X4" s="57"/>
      <c r="Y4" s="56"/>
      <c r="Z4" s="56"/>
      <c r="AA4" s="56"/>
      <c r="AB4" s="53"/>
      <c r="AC4" s="55" t="s">
        <v>18</v>
      </c>
      <c r="AD4" s="54"/>
      <c r="AE4" s="54"/>
      <c r="AF4" s="54"/>
      <c r="AG4" s="56"/>
      <c r="AH4" s="56"/>
      <c r="AI4" s="56"/>
      <c r="AJ4" s="56"/>
      <c r="AK4" s="56"/>
      <c r="AL4" s="56"/>
      <c r="AM4" s="56"/>
      <c r="AN4" s="55" t="s">
        <v>20</v>
      </c>
      <c r="AO4" s="53"/>
      <c r="AP4" s="14" t="s">
        <v>24</v>
      </c>
    </row>
    <row r="5" spans="1:42" s="23" customFormat="1" ht="13.5" x14ac:dyDescent="0.3">
      <c r="A5" s="24" t="s">
        <v>87</v>
      </c>
      <c r="B5" s="24"/>
      <c r="C5" s="69" t="s">
        <v>107</v>
      </c>
      <c r="D5" s="26" t="s">
        <v>0</v>
      </c>
      <c r="E5" s="26" t="s">
        <v>1</v>
      </c>
      <c r="F5" s="26" t="s">
        <v>2</v>
      </c>
      <c r="G5" s="26" t="s">
        <v>4</v>
      </c>
      <c r="H5" s="26" t="s">
        <v>3</v>
      </c>
      <c r="I5" s="26" t="s">
        <v>118</v>
      </c>
      <c r="J5" s="21" t="s">
        <v>5</v>
      </c>
      <c r="K5" s="26" t="s">
        <v>85</v>
      </c>
      <c r="L5" s="26" t="s">
        <v>117</v>
      </c>
      <c r="M5" s="26" t="s">
        <v>6</v>
      </c>
      <c r="N5" s="26" t="s">
        <v>8</v>
      </c>
      <c r="O5" s="26" t="s">
        <v>12</v>
      </c>
      <c r="P5" s="26" t="s">
        <v>7</v>
      </c>
      <c r="Q5" s="26" t="s">
        <v>9</v>
      </c>
      <c r="R5" s="26" t="s">
        <v>119</v>
      </c>
      <c r="S5" s="26" t="s">
        <v>11</v>
      </c>
      <c r="T5" s="26" t="s">
        <v>10</v>
      </c>
      <c r="U5" s="26" t="s">
        <v>13</v>
      </c>
      <c r="V5" s="26" t="s">
        <v>14</v>
      </c>
      <c r="W5" s="26" t="s">
        <v>122</v>
      </c>
      <c r="X5" s="26" t="s">
        <v>120</v>
      </c>
      <c r="Y5" s="26" t="s">
        <v>123</v>
      </c>
      <c r="Z5" s="26" t="s">
        <v>17</v>
      </c>
      <c r="AA5" s="26" t="s">
        <v>124</v>
      </c>
      <c r="AB5" s="26" t="s">
        <v>23</v>
      </c>
      <c r="AC5" s="26" t="s">
        <v>129</v>
      </c>
      <c r="AD5" s="26" t="s">
        <v>131</v>
      </c>
      <c r="AE5" s="26" t="s">
        <v>130</v>
      </c>
      <c r="AF5" s="26" t="s">
        <v>132</v>
      </c>
      <c r="AG5" s="26" t="s">
        <v>125</v>
      </c>
      <c r="AH5" s="26" t="s">
        <v>127</v>
      </c>
      <c r="AI5" s="26" t="s">
        <v>133</v>
      </c>
      <c r="AJ5" s="26" t="s">
        <v>134</v>
      </c>
      <c r="AK5" s="26" t="s">
        <v>135</v>
      </c>
      <c r="AL5" s="26" t="s">
        <v>136</v>
      </c>
      <c r="AM5" s="26" t="s">
        <v>137</v>
      </c>
      <c r="AN5" s="26" t="s">
        <v>21</v>
      </c>
      <c r="AO5" s="26" t="s">
        <v>22</v>
      </c>
      <c r="AP5" s="26" t="s">
        <v>24</v>
      </c>
    </row>
    <row r="6" spans="1:42" s="25" customFormat="1" ht="13.5" x14ac:dyDescent="0.3">
      <c r="A6" s="24">
        <v>1613</v>
      </c>
      <c r="B6" s="24" t="s">
        <v>109</v>
      </c>
      <c r="C6" s="69">
        <v>2018</v>
      </c>
      <c r="D6" s="69" t="str">
        <f>B6&amp;" ("&amp;C6&amp;")"</f>
        <v>Kim (2018)</v>
      </c>
      <c r="E6" s="69" t="s">
        <v>106</v>
      </c>
      <c r="F6" s="69" t="s">
        <v>142</v>
      </c>
      <c r="G6" s="69">
        <v>1</v>
      </c>
      <c r="H6" s="69" t="s">
        <v>390</v>
      </c>
      <c r="I6" s="69" t="s">
        <v>143</v>
      </c>
      <c r="J6" s="69" t="s">
        <v>236</v>
      </c>
      <c r="K6" s="26" t="s">
        <v>145</v>
      </c>
      <c r="L6" s="21"/>
      <c r="M6" s="26" t="s">
        <v>146</v>
      </c>
      <c r="N6" s="30">
        <v>19</v>
      </c>
      <c r="O6" s="69">
        <v>2</v>
      </c>
      <c r="P6" s="70" t="s">
        <v>174</v>
      </c>
      <c r="Q6" s="70" t="s">
        <v>175</v>
      </c>
      <c r="R6" s="70" t="s">
        <v>176</v>
      </c>
      <c r="S6" s="70" t="s">
        <v>162</v>
      </c>
      <c r="T6" s="71" t="s">
        <v>265</v>
      </c>
      <c r="U6" s="26" t="s">
        <v>147</v>
      </c>
      <c r="V6" s="28" t="s">
        <v>144</v>
      </c>
      <c r="W6" s="72" t="s">
        <v>158</v>
      </c>
      <c r="X6" s="72" t="s">
        <v>159</v>
      </c>
      <c r="Y6" s="21" t="s">
        <v>160</v>
      </c>
      <c r="Z6" s="30" t="s">
        <v>157</v>
      </c>
      <c r="AA6" s="21" t="s">
        <v>269</v>
      </c>
      <c r="AB6" s="26" t="s">
        <v>148</v>
      </c>
      <c r="AC6" s="26" t="s">
        <v>149</v>
      </c>
      <c r="AD6" s="26" t="s">
        <v>151</v>
      </c>
      <c r="AE6" s="26" t="s">
        <v>152</v>
      </c>
      <c r="AF6" s="26" t="s">
        <v>153</v>
      </c>
      <c r="AG6" s="69" t="s">
        <v>126</v>
      </c>
      <c r="AH6" s="69" t="s">
        <v>150</v>
      </c>
      <c r="AI6" s="21" t="s">
        <v>172</v>
      </c>
      <c r="AJ6" s="69" t="s">
        <v>154</v>
      </c>
      <c r="AK6" s="69" t="s">
        <v>155</v>
      </c>
      <c r="AL6" s="26" t="s">
        <v>156</v>
      </c>
      <c r="AM6" s="69" t="s">
        <v>157</v>
      </c>
      <c r="AN6" s="69" t="s">
        <v>162</v>
      </c>
      <c r="AO6" s="69" t="s">
        <v>162</v>
      </c>
      <c r="AP6" s="26" t="s">
        <v>161</v>
      </c>
    </row>
    <row r="7" spans="1:42" s="25" customFormat="1" ht="13.5" x14ac:dyDescent="0.3">
      <c r="A7" s="24">
        <v>2</v>
      </c>
      <c r="B7" s="24" t="s">
        <v>111</v>
      </c>
      <c r="C7" s="69">
        <v>2019</v>
      </c>
      <c r="D7" s="26" t="str">
        <f t="shared" ref="D7:D10" si="0">B7&amp;" ("&amp;C7&amp;")"</f>
        <v>Chen (2019)</v>
      </c>
      <c r="E7" s="69" t="s">
        <v>115</v>
      </c>
      <c r="F7" s="30" t="s">
        <v>177</v>
      </c>
      <c r="G7" s="30">
        <v>3</v>
      </c>
      <c r="H7" s="30" t="s">
        <v>391</v>
      </c>
      <c r="I7" s="30" t="s">
        <v>178</v>
      </c>
      <c r="J7" s="30" t="s">
        <v>237</v>
      </c>
      <c r="K7" s="30" t="s">
        <v>194</v>
      </c>
      <c r="L7" s="30" t="s">
        <v>194</v>
      </c>
      <c r="M7" s="21" t="s">
        <v>195</v>
      </c>
      <c r="N7" s="30">
        <v>76</v>
      </c>
      <c r="O7" s="30">
        <v>2</v>
      </c>
      <c r="P7" s="73">
        <v>32</v>
      </c>
      <c r="Q7" s="73">
        <v>44</v>
      </c>
      <c r="R7" s="73" t="s">
        <v>187</v>
      </c>
      <c r="S7" s="73" t="s">
        <v>183</v>
      </c>
      <c r="T7" s="71" t="s">
        <v>276</v>
      </c>
      <c r="U7" s="21" t="s">
        <v>188</v>
      </c>
      <c r="V7" s="72" t="s">
        <v>189</v>
      </c>
      <c r="W7" s="72" t="s">
        <v>190</v>
      </c>
      <c r="X7" s="74" t="s">
        <v>194</v>
      </c>
      <c r="Y7" s="21" t="s">
        <v>224</v>
      </c>
      <c r="Z7" s="21" t="s">
        <v>216</v>
      </c>
      <c r="AA7" s="21" t="s">
        <v>181</v>
      </c>
      <c r="AB7" s="30" t="s">
        <v>204</v>
      </c>
      <c r="AC7" s="21" t="s">
        <v>179</v>
      </c>
      <c r="AD7" s="21" t="s">
        <v>185</v>
      </c>
      <c r="AE7" s="21" t="s">
        <v>186</v>
      </c>
      <c r="AF7" s="30" t="s">
        <v>223</v>
      </c>
      <c r="AG7" s="30" t="s">
        <v>193</v>
      </c>
      <c r="AH7" s="30" t="s">
        <v>192</v>
      </c>
      <c r="AI7" s="21" t="s">
        <v>196</v>
      </c>
      <c r="AJ7" s="21" t="s">
        <v>180</v>
      </c>
      <c r="AK7" s="30" t="s">
        <v>194</v>
      </c>
      <c r="AL7" s="30" t="s">
        <v>194</v>
      </c>
      <c r="AM7" s="21" t="s">
        <v>191</v>
      </c>
      <c r="AN7" s="30" t="s">
        <v>183</v>
      </c>
      <c r="AO7" s="30" t="s">
        <v>183</v>
      </c>
      <c r="AP7" s="21" t="s">
        <v>182</v>
      </c>
    </row>
    <row r="8" spans="1:42" s="25" customFormat="1" ht="13.5" x14ac:dyDescent="0.3">
      <c r="A8" s="24">
        <v>164</v>
      </c>
      <c r="B8" s="24" t="s">
        <v>112</v>
      </c>
      <c r="C8" s="69">
        <v>2018</v>
      </c>
      <c r="D8" s="26" t="str">
        <f t="shared" si="0"/>
        <v>Asakawa (2018)</v>
      </c>
      <c r="E8" s="69" t="s">
        <v>115</v>
      </c>
      <c r="F8" s="69" t="s">
        <v>240</v>
      </c>
      <c r="G8" s="69" t="s">
        <v>252</v>
      </c>
      <c r="H8" s="69" t="s">
        <v>392</v>
      </c>
      <c r="I8" s="69" t="s">
        <v>178</v>
      </c>
      <c r="J8" s="69" t="s">
        <v>235</v>
      </c>
      <c r="K8" s="69" t="s">
        <v>194</v>
      </c>
      <c r="L8" s="69" t="s">
        <v>194</v>
      </c>
      <c r="M8" s="26" t="s">
        <v>231</v>
      </c>
      <c r="N8" s="30" t="s">
        <v>238</v>
      </c>
      <c r="O8" s="69">
        <v>2</v>
      </c>
      <c r="P8" s="70" t="s">
        <v>233</v>
      </c>
      <c r="Q8" s="70" t="s">
        <v>232</v>
      </c>
      <c r="R8" s="70" t="s">
        <v>266</v>
      </c>
      <c r="S8" s="70" t="s">
        <v>183</v>
      </c>
      <c r="T8" s="71" t="s">
        <v>265</v>
      </c>
      <c r="U8" s="75" t="s">
        <v>241</v>
      </c>
      <c r="V8" s="28" t="s">
        <v>242</v>
      </c>
      <c r="W8" s="28" t="s">
        <v>243</v>
      </c>
      <c r="X8" s="74" t="s">
        <v>251</v>
      </c>
      <c r="Y8" s="26" t="s">
        <v>244</v>
      </c>
      <c r="Z8" s="26" t="s">
        <v>245</v>
      </c>
      <c r="AA8" s="21" t="s">
        <v>247</v>
      </c>
      <c r="AB8" s="26" t="s">
        <v>249</v>
      </c>
      <c r="AC8" s="26" t="s">
        <v>234</v>
      </c>
      <c r="AD8" s="26" t="s">
        <v>184</v>
      </c>
      <c r="AE8" s="21" t="s">
        <v>186</v>
      </c>
      <c r="AF8" s="30" t="s">
        <v>251</v>
      </c>
      <c r="AG8" s="30" t="s">
        <v>251</v>
      </c>
      <c r="AH8" s="30" t="s">
        <v>251</v>
      </c>
      <c r="AI8" s="21" t="s">
        <v>248</v>
      </c>
      <c r="AJ8" s="26" t="s">
        <v>239</v>
      </c>
      <c r="AK8" s="30" t="s">
        <v>251</v>
      </c>
      <c r="AL8" s="30" t="s">
        <v>251</v>
      </c>
      <c r="AM8" s="21" t="s">
        <v>246</v>
      </c>
      <c r="AN8" s="69" t="s">
        <v>183</v>
      </c>
      <c r="AO8" s="69" t="s">
        <v>183</v>
      </c>
      <c r="AP8" s="26" t="s">
        <v>264</v>
      </c>
    </row>
    <row r="9" spans="1:42" s="25" customFormat="1" ht="13.5" x14ac:dyDescent="0.3">
      <c r="A9" s="69">
        <v>3039</v>
      </c>
      <c r="B9" s="69" t="s">
        <v>113</v>
      </c>
      <c r="C9" s="69">
        <v>2015</v>
      </c>
      <c r="D9" s="26" t="str">
        <f t="shared" si="0"/>
        <v>Song (2015)</v>
      </c>
      <c r="E9" s="76" t="s">
        <v>115</v>
      </c>
      <c r="F9" s="26" t="s">
        <v>142</v>
      </c>
      <c r="G9" s="26">
        <v>1</v>
      </c>
      <c r="H9" s="26" t="s">
        <v>285</v>
      </c>
      <c r="I9" s="26" t="s">
        <v>95</v>
      </c>
      <c r="J9" s="26" t="s">
        <v>286</v>
      </c>
      <c r="K9" s="26" t="s">
        <v>287</v>
      </c>
      <c r="L9" s="26" t="s">
        <v>95</v>
      </c>
      <c r="M9" s="26" t="s">
        <v>95</v>
      </c>
      <c r="N9" s="21">
        <v>7</v>
      </c>
      <c r="O9" s="77" t="s">
        <v>288</v>
      </c>
      <c r="P9" s="78">
        <v>5</v>
      </c>
      <c r="Q9" s="27">
        <v>2</v>
      </c>
      <c r="R9" s="27" t="s">
        <v>289</v>
      </c>
      <c r="S9" s="27" t="s">
        <v>290</v>
      </c>
      <c r="T9" s="26" t="s">
        <v>291</v>
      </c>
      <c r="U9" s="79" t="s">
        <v>292</v>
      </c>
      <c r="V9" s="28">
        <f>2/7</f>
        <v>0.2857142857142857</v>
      </c>
      <c r="W9" s="28" t="s">
        <v>293</v>
      </c>
      <c r="X9" s="26" t="s">
        <v>95</v>
      </c>
      <c r="Y9" s="26" t="s">
        <v>294</v>
      </c>
      <c r="Z9" s="21" t="s">
        <v>95</v>
      </c>
      <c r="AA9" s="21" t="s">
        <v>95</v>
      </c>
      <c r="AB9" s="26" t="s">
        <v>295</v>
      </c>
      <c r="AC9" s="26" t="s">
        <v>296</v>
      </c>
      <c r="AD9" s="27" t="s">
        <v>297</v>
      </c>
      <c r="AE9" s="27" t="s">
        <v>298</v>
      </c>
      <c r="AF9" s="78" t="s">
        <v>299</v>
      </c>
      <c r="AG9" s="26" t="s">
        <v>95</v>
      </c>
      <c r="AH9" s="26" t="s">
        <v>95</v>
      </c>
      <c r="AI9" s="26" t="s">
        <v>95</v>
      </c>
      <c r="AJ9" s="26" t="s">
        <v>300</v>
      </c>
      <c r="AK9" s="26" t="s">
        <v>95</v>
      </c>
      <c r="AL9" s="26" t="s">
        <v>95</v>
      </c>
      <c r="AM9" s="26" t="s">
        <v>95</v>
      </c>
      <c r="AN9" s="26" t="s">
        <v>95</v>
      </c>
      <c r="AO9" s="26" t="s">
        <v>95</v>
      </c>
      <c r="AP9" s="26" t="s">
        <v>301</v>
      </c>
    </row>
    <row r="10" spans="1:42" s="25" customFormat="1" ht="13.5" x14ac:dyDescent="0.3">
      <c r="A10" s="69">
        <v>1608</v>
      </c>
      <c r="B10" s="69" t="s">
        <v>109</v>
      </c>
      <c r="C10" s="69">
        <v>2021</v>
      </c>
      <c r="D10" s="26" t="str">
        <f t="shared" si="0"/>
        <v>Kim (2021)</v>
      </c>
      <c r="E10" s="76" t="s">
        <v>116</v>
      </c>
      <c r="F10" s="26" t="s">
        <v>142</v>
      </c>
      <c r="G10" s="26">
        <v>1</v>
      </c>
      <c r="H10" s="26" t="s">
        <v>302</v>
      </c>
      <c r="I10" s="26" t="s">
        <v>143</v>
      </c>
      <c r="J10" s="26" t="s">
        <v>303</v>
      </c>
      <c r="K10" s="26" t="s">
        <v>304</v>
      </c>
      <c r="L10" s="26" t="s">
        <v>95</v>
      </c>
      <c r="M10" s="26" t="s">
        <v>305</v>
      </c>
      <c r="N10" s="21">
        <v>61</v>
      </c>
      <c r="O10" s="26">
        <v>2</v>
      </c>
      <c r="P10" s="27">
        <v>39</v>
      </c>
      <c r="Q10" s="27">
        <v>22</v>
      </c>
      <c r="R10" s="27" t="s">
        <v>306</v>
      </c>
      <c r="S10" s="26" t="s">
        <v>95</v>
      </c>
      <c r="T10" s="26" t="s">
        <v>291</v>
      </c>
      <c r="U10" s="79" t="s">
        <v>307</v>
      </c>
      <c r="V10" s="28">
        <f>38/61</f>
        <v>0.62295081967213117</v>
      </c>
      <c r="W10" s="28" t="s">
        <v>308</v>
      </c>
      <c r="X10" s="28" t="s">
        <v>309</v>
      </c>
      <c r="Y10" s="26" t="s">
        <v>310</v>
      </c>
      <c r="Z10" s="21" t="s">
        <v>95</v>
      </c>
      <c r="AA10" s="21" t="s">
        <v>95</v>
      </c>
      <c r="AB10" s="26" t="s">
        <v>311</v>
      </c>
      <c r="AC10" s="26" t="s">
        <v>312</v>
      </c>
      <c r="AD10" s="26" t="s">
        <v>151</v>
      </c>
      <c r="AE10" s="26" t="s">
        <v>313</v>
      </c>
      <c r="AF10" s="26" t="s">
        <v>95</v>
      </c>
      <c r="AG10" s="26" t="s">
        <v>126</v>
      </c>
      <c r="AH10" s="26" t="s">
        <v>95</v>
      </c>
      <c r="AI10" s="79" t="s">
        <v>314</v>
      </c>
      <c r="AJ10" s="26" t="s">
        <v>315</v>
      </c>
      <c r="AK10" s="26" t="s">
        <v>316</v>
      </c>
      <c r="AL10" s="26" t="s">
        <v>317</v>
      </c>
      <c r="AM10" s="26" t="s">
        <v>95</v>
      </c>
      <c r="AN10" s="26" t="s">
        <v>95</v>
      </c>
      <c r="AO10" s="26" t="s">
        <v>95</v>
      </c>
      <c r="AP10" s="26" t="s">
        <v>318</v>
      </c>
    </row>
    <row r="11" spans="1:42" s="25" customFormat="1" ht="13.5" x14ac:dyDescent="0.3">
      <c r="A11" s="69">
        <v>601</v>
      </c>
      <c r="B11" s="69" t="s">
        <v>110</v>
      </c>
      <c r="C11" s="69">
        <v>2014</v>
      </c>
      <c r="D11" s="26" t="str">
        <f>B11&amp;" ("&amp;C11&amp;")"</f>
        <v>Chung (2014)</v>
      </c>
      <c r="E11" s="25" t="s">
        <v>114</v>
      </c>
      <c r="F11" s="26" t="s">
        <v>142</v>
      </c>
      <c r="G11" s="26" t="s">
        <v>319</v>
      </c>
      <c r="H11" s="26" t="s">
        <v>320</v>
      </c>
      <c r="I11" s="26" t="s">
        <v>143</v>
      </c>
      <c r="J11" s="26" t="s">
        <v>303</v>
      </c>
      <c r="K11" s="26" t="s">
        <v>321</v>
      </c>
      <c r="L11" s="26" t="s">
        <v>95</v>
      </c>
      <c r="M11" s="26" t="s">
        <v>322</v>
      </c>
      <c r="N11" s="26">
        <v>88</v>
      </c>
      <c r="O11" s="26">
        <v>2</v>
      </c>
      <c r="P11" s="27">
        <v>32</v>
      </c>
      <c r="Q11" s="27">
        <v>56</v>
      </c>
      <c r="R11" s="27" t="s">
        <v>323</v>
      </c>
      <c r="S11" s="26" t="s">
        <v>95</v>
      </c>
      <c r="T11" s="26" t="s">
        <v>291</v>
      </c>
      <c r="U11" s="26" t="s">
        <v>324</v>
      </c>
      <c r="V11" s="72" t="s">
        <v>325</v>
      </c>
      <c r="W11" s="21" t="s">
        <v>95</v>
      </c>
      <c r="X11" s="21" t="s">
        <v>95</v>
      </c>
      <c r="Y11" s="21" t="s">
        <v>326</v>
      </c>
      <c r="Z11" s="21" t="s">
        <v>95</v>
      </c>
      <c r="AA11" s="21" t="s">
        <v>95</v>
      </c>
      <c r="AB11" s="26" t="s">
        <v>327</v>
      </c>
      <c r="AC11" s="26" t="s">
        <v>328</v>
      </c>
      <c r="AD11" s="26" t="s">
        <v>95</v>
      </c>
      <c r="AE11" s="26" t="s">
        <v>95</v>
      </c>
      <c r="AF11" s="79" t="s">
        <v>329</v>
      </c>
      <c r="AG11" s="26" t="s">
        <v>126</v>
      </c>
      <c r="AH11" s="26" t="s">
        <v>95</v>
      </c>
      <c r="AI11" s="21" t="s">
        <v>330</v>
      </c>
      <c r="AJ11" s="26" t="s">
        <v>315</v>
      </c>
      <c r="AK11" s="26" t="s">
        <v>315</v>
      </c>
      <c r="AL11" s="26" t="s">
        <v>95</v>
      </c>
      <c r="AM11" s="26" t="s">
        <v>95</v>
      </c>
      <c r="AN11" s="26" t="s">
        <v>95</v>
      </c>
      <c r="AO11" s="26" t="s">
        <v>95</v>
      </c>
      <c r="AP11" s="26" t="s">
        <v>331</v>
      </c>
    </row>
    <row r="12" spans="1:42" ht="13.5" x14ac:dyDescent="0.3">
      <c r="B12" s="97"/>
      <c r="AG12" s="31"/>
      <c r="AH12" s="31"/>
    </row>
    <row r="13" spans="1:42" ht="13.5" x14ac:dyDescent="0.3">
      <c r="O13" s="33"/>
      <c r="P13" s="49"/>
      <c r="Q13" s="33"/>
    </row>
    <row r="14" spans="1:42" ht="26.25" x14ac:dyDescent="0.3">
      <c r="A14" s="16"/>
      <c r="B14" s="98"/>
    </row>
  </sheetData>
  <sheetProtection algorithmName="SHA-512" hashValue="wYBTW2gRcuS9nRE5FuqRW6ILWzXCwDc2GHPZZqbmyMpP5S491Rxfq2sJp7Jf9hjdmPmaA6e0Jjb6/zkEFaKMXg==" saltValue="8473+K9YRP+6Pj2RyHW9RA==" spinCount="100000" sheet="1" objects="1" scenarios="1" selectLockedCells="1" selectUnlockedCells="1"/>
  <autoFilter ref="A5:BO11">
    <sortState ref="A11:AS20">
      <sortCondition descending="1" ref="C4:C20"/>
    </sortState>
  </autoFilter>
  <sortState ref="F50:F61">
    <sortCondition ref="F50:F61"/>
  </sortState>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zoomScale="89" zoomScaleNormal="89" workbookViewId="0">
      <selection activeCell="A8" sqref="A8:A17"/>
    </sheetView>
  </sheetViews>
  <sheetFormatPr defaultRowHeight="12" x14ac:dyDescent="0.3"/>
  <cols>
    <col min="1" max="11" width="9" style="3"/>
    <col min="12" max="12" width="13.125" style="3" customWidth="1"/>
    <col min="13" max="13" width="30.25" style="3" customWidth="1"/>
    <col min="14" max="16384" width="9" style="3"/>
  </cols>
  <sheetData>
    <row r="1" spans="1:29" x14ac:dyDescent="0.3">
      <c r="A1" s="2" t="s">
        <v>25</v>
      </c>
      <c r="B1" s="2"/>
    </row>
    <row r="2" spans="1:29" x14ac:dyDescent="0.3">
      <c r="A2" s="13" t="s">
        <v>26</v>
      </c>
      <c r="B2" s="13"/>
    </row>
    <row r="3" spans="1:29" x14ac:dyDescent="0.3">
      <c r="A3" s="13" t="s">
        <v>27</v>
      </c>
      <c r="B3" s="13"/>
    </row>
    <row r="4" spans="1:29" x14ac:dyDescent="0.3">
      <c r="A4" s="13"/>
      <c r="B4" s="13"/>
    </row>
    <row r="5" spans="1:29" x14ac:dyDescent="0.3">
      <c r="A5" s="13"/>
      <c r="B5" s="13" t="s">
        <v>88</v>
      </c>
    </row>
    <row r="6" spans="1:29" x14ac:dyDescent="0.3">
      <c r="Q6" s="91" t="s">
        <v>18</v>
      </c>
      <c r="R6" s="92"/>
      <c r="S6" s="93"/>
      <c r="T6" s="91" t="s">
        <v>19</v>
      </c>
      <c r="U6" s="92"/>
      <c r="V6" s="93"/>
      <c r="W6" s="94" t="s">
        <v>41</v>
      </c>
      <c r="X6" s="91" t="s">
        <v>37</v>
      </c>
      <c r="Y6" s="95"/>
      <c r="Z6" s="95"/>
      <c r="AA6" s="96"/>
      <c r="AB6" s="94" t="s">
        <v>41</v>
      </c>
    </row>
    <row r="7" spans="1:29" s="20" customFormat="1" x14ac:dyDescent="0.3">
      <c r="A7" s="22" t="s">
        <v>28</v>
      </c>
      <c r="B7" s="29" t="s">
        <v>86</v>
      </c>
      <c r="C7" s="29" t="s">
        <v>43</v>
      </c>
      <c r="D7" s="29" t="s">
        <v>45</v>
      </c>
      <c r="E7" s="29" t="s">
        <v>5</v>
      </c>
      <c r="F7" s="29" t="s">
        <v>18</v>
      </c>
      <c r="G7" s="29" t="s">
        <v>128</v>
      </c>
      <c r="H7" s="29" t="s">
        <v>138</v>
      </c>
      <c r="I7" s="29" t="s">
        <v>139</v>
      </c>
      <c r="J7" s="29" t="s">
        <v>125</v>
      </c>
      <c r="K7" s="29" t="s">
        <v>140</v>
      </c>
      <c r="L7" s="15" t="s">
        <v>29</v>
      </c>
      <c r="M7" s="15" t="s">
        <v>31</v>
      </c>
      <c r="N7" s="15" t="s">
        <v>30</v>
      </c>
      <c r="O7" s="15" t="s">
        <v>32</v>
      </c>
      <c r="P7" s="15" t="s">
        <v>33</v>
      </c>
      <c r="Q7" s="15" t="s">
        <v>34</v>
      </c>
      <c r="R7" s="15" t="s">
        <v>35</v>
      </c>
      <c r="S7" s="15" t="s">
        <v>36</v>
      </c>
      <c r="T7" s="15" t="s">
        <v>34</v>
      </c>
      <c r="U7" s="15" t="s">
        <v>35</v>
      </c>
      <c r="V7" s="15" t="s">
        <v>36</v>
      </c>
      <c r="W7" s="15" t="s">
        <v>42</v>
      </c>
      <c r="X7" s="15" t="s">
        <v>18</v>
      </c>
      <c r="Y7" s="15" t="s">
        <v>39</v>
      </c>
      <c r="Z7" s="15" t="s">
        <v>40</v>
      </c>
      <c r="AA7" s="15" t="s">
        <v>39</v>
      </c>
      <c r="AB7" s="15" t="s">
        <v>42</v>
      </c>
      <c r="AC7" s="15" t="s">
        <v>90</v>
      </c>
    </row>
    <row r="8" spans="1:29" s="46" customFormat="1" ht="13.5" x14ac:dyDescent="0.3">
      <c r="A8" s="88">
        <v>1613</v>
      </c>
      <c r="B8" s="17" t="str">
        <f>VLOOKUP($A8,'1_임상결과_문헌특성'!A:AP,4,0)</f>
        <v>Kim (2018)</v>
      </c>
      <c r="C8" s="45" t="str">
        <f>VLOOKUP($A8,'1_임상결과_문헌특성'!A:AP,5,0)</f>
        <v>RCT</v>
      </c>
      <c r="D8" s="45" t="str">
        <f>VLOOKUP($A8,'1_임상결과_문헌특성'!A:AP,9,0)</f>
        <v>악성</v>
      </c>
      <c r="E8" s="45" t="str">
        <f>VLOOKUP($A8,'1_임상결과_문헌특성'!A:AP,10,0)</f>
        <v>악성 요관폐쇄</v>
      </c>
      <c r="F8" s="45" t="str">
        <f>VLOOKUP($A8,'1_임상결과_문헌특성'!A:AP,29,0)</f>
        <v>covered metallic ureteral stent</v>
      </c>
      <c r="G8" s="45" t="str">
        <f>VLOOKUP($A8,'1_임상결과_문헌특성'!A:AP,30,0)</f>
        <v>Urexel stent</v>
      </c>
      <c r="H8" s="45" t="str">
        <f>VLOOKUP($A8,'1_임상결과_문헌특성'!A:AP,36,0)</f>
        <v>double-J ureteral stent</v>
      </c>
      <c r="I8" s="45" t="str">
        <f>VLOOKUP($A8,'1_임상결과_문헌특성'!A:AP,23,0)</f>
        <v xml:space="preserve">중재군: 우측폐쇄-70%, 좌측폐쇄-30%, 양측폐쇄-0 / 대조군: 우측폐쇄-33.3%, 좌측폐쇄-33.3%, 양측폐쇄-33.3% </v>
      </c>
      <c r="J8" s="45" t="str">
        <f>VLOOKUP($A8,'1_임상결과_문헌특성'!A:AP,33,0)</f>
        <v>PCN</v>
      </c>
      <c r="K8" s="45" t="str">
        <f>VLOOKUP($A8,'1_임상결과_문헌특성'!A:AP,39,0)</f>
        <v>NR</v>
      </c>
      <c r="L8" s="44"/>
      <c r="M8" s="44" t="s">
        <v>445</v>
      </c>
      <c r="N8" s="48"/>
      <c r="O8" s="52" t="s">
        <v>168</v>
      </c>
      <c r="P8" s="44"/>
      <c r="Q8" s="44">
        <v>10</v>
      </c>
      <c r="R8" s="44" t="s">
        <v>227</v>
      </c>
      <c r="S8" s="44"/>
      <c r="T8" s="44">
        <v>9</v>
      </c>
      <c r="U8" s="44" t="s">
        <v>229</v>
      </c>
      <c r="V8" s="44"/>
      <c r="W8" s="47">
        <v>0.28599999999999998</v>
      </c>
      <c r="X8" s="44"/>
      <c r="Y8" s="44"/>
      <c r="Z8" s="44"/>
      <c r="AA8" s="44"/>
      <c r="AB8" s="44"/>
      <c r="AC8" s="44"/>
    </row>
    <row r="9" spans="1:29" ht="13.5" x14ac:dyDescent="0.3">
      <c r="A9" s="88">
        <v>2</v>
      </c>
      <c r="B9" s="17" t="str">
        <f>VLOOKUP($A9,'1_임상결과_문헌특성'!A:AP,4,0)</f>
        <v>Chen (2019)</v>
      </c>
      <c r="C9" s="45" t="str">
        <f>VLOOKUP($A9,'1_임상결과_문헌특성'!A:AP,5,0)</f>
        <v>후향적 코호트</v>
      </c>
      <c r="D9" s="45" t="str">
        <f>VLOOKUP($A9,'1_임상결과_문헌특성'!A:AP,9,0)</f>
        <v>악성</v>
      </c>
      <c r="E9" s="45" t="str">
        <f>VLOOKUP($A9,'1_임상결과_문헌특성'!A:AP,10,0)</f>
        <v>악성 요관폐쇄</v>
      </c>
      <c r="F9" s="44" t="str">
        <f>VLOOKUP($A9,'1_임상결과_문헌특성'!A:AP,29,0)</f>
        <v>metallic stent group(MSG)</v>
      </c>
      <c r="G9" s="44" t="str">
        <f>VLOOKUP($A9,'1_임상결과_문헌특성'!A:AP,30,0)</f>
        <v>Resonance®</v>
      </c>
      <c r="H9" s="44" t="str">
        <f>VLOOKUP($A9,'1_임상결과_문헌특성'!A:AP,36,0)</f>
        <v>ordinary polymer stent group(OPSG)</v>
      </c>
      <c r="I9" s="44" t="str">
        <f>VLOOKUP($A9,'1_임상결과_문헌특성'!A:AP,23,0)</f>
        <v xml:space="preserve">중재군
단측: 68.7%, 양측: 31.2%
대조군
단측: 65.9%, 양측: 34.1%
</v>
      </c>
      <c r="J9" s="44" t="str">
        <f>VLOOKUP($A9,'1_임상결과_문헌특성'!A:AP,33,0)</f>
        <v>중재군
경피적 전방도관: 28.1%, 역행성 요관경: 65.6%, 역행성 방광경:3.1%, 실패: 3.1%
대조군
경피적 전방도관: 0%, 역행성 요관경: 75%, 역행성 방광경: 20.5%, 실패: 4.5%
(실패시 신루술 시행)</v>
      </c>
      <c r="K9" s="44" t="str">
        <f>VLOOKUP($A9,'1_임상결과_문헌특성'!A:AP,39,0)</f>
        <v>중재군
GA: 15.6%, No-GA: 84.4% 
대조군
GA:18.2%, No-GA: 81.8%</v>
      </c>
      <c r="L9" s="44"/>
      <c r="M9" s="44" t="s">
        <v>205</v>
      </c>
      <c r="N9" s="44"/>
      <c r="O9" s="52" t="s">
        <v>206</v>
      </c>
      <c r="P9" s="44"/>
      <c r="Q9" s="44">
        <v>31</v>
      </c>
      <c r="R9" s="44">
        <v>50.9</v>
      </c>
      <c r="S9" s="44">
        <v>10.3</v>
      </c>
      <c r="T9" s="44">
        <v>42</v>
      </c>
      <c r="U9" s="44">
        <v>20.6</v>
      </c>
      <c r="V9" s="44">
        <v>2.2000000000000002</v>
      </c>
      <c r="W9" s="47" t="s">
        <v>207</v>
      </c>
      <c r="X9" s="44"/>
      <c r="Y9" s="44"/>
      <c r="Z9" s="44"/>
      <c r="AA9" s="44"/>
      <c r="AB9" s="44"/>
      <c r="AC9" s="5"/>
    </row>
    <row r="10" spans="1:29" ht="13.5" x14ac:dyDescent="0.3">
      <c r="A10" s="88">
        <v>2</v>
      </c>
      <c r="B10" s="17" t="str">
        <f>VLOOKUP($A10,'1_임상결과_문헌특성'!A:AP,4,0)</f>
        <v>Chen (2019)</v>
      </c>
      <c r="C10" s="45" t="str">
        <f>VLOOKUP($A10,'1_임상결과_문헌특성'!A:AP,5,0)</f>
        <v>후향적 코호트</v>
      </c>
      <c r="D10" s="45" t="str">
        <f>VLOOKUP($A10,'1_임상결과_문헌특성'!A:AP,9,0)</f>
        <v>악성</v>
      </c>
      <c r="E10" s="45" t="str">
        <f>VLOOKUP($A10,'1_임상결과_문헌특성'!A:AP,10,0)</f>
        <v>악성 요관폐쇄</v>
      </c>
      <c r="F10" s="44" t="str">
        <f>VLOOKUP($A10,'1_임상결과_문헌특성'!A:AP,29,0)</f>
        <v>metallic stent group(MSG)</v>
      </c>
      <c r="G10" s="44" t="str">
        <f>VLOOKUP($A10,'1_임상결과_문헌특성'!A:AP,30,0)</f>
        <v>Resonance®</v>
      </c>
      <c r="H10" s="44" t="str">
        <f>VLOOKUP($A10,'1_임상결과_문헌특성'!A:AP,36,0)</f>
        <v>ordinary polymer stent group(OPSG)</v>
      </c>
      <c r="I10" s="44" t="str">
        <f>VLOOKUP($A10,'1_임상결과_문헌특성'!A:AP,23,0)</f>
        <v xml:space="preserve">중재군
단측: 68.7%, 양측: 31.2%
대조군
단측: 65.9%, 양측: 34.1%
</v>
      </c>
      <c r="J10" s="44" t="str">
        <f>VLOOKUP($A10,'1_임상결과_문헌특성'!A:AP,33,0)</f>
        <v>중재군
경피적 전방도관: 28.1%, 역행성 요관경: 65.6%, 역행성 방광경:3.1%, 실패: 3.1%
대조군
경피적 전방도관: 0%, 역행성 요관경: 75%, 역행성 방광경: 20.5%, 실패: 4.5%
(실패시 신루술 시행)</v>
      </c>
      <c r="K10" s="44" t="str">
        <f>VLOOKUP($A10,'1_임상결과_문헌특성'!A:AP,39,0)</f>
        <v>중재군
GA: 15.6%, No-GA: 84.4% 
대조군
GA:18.2%, No-GA: 81.8%</v>
      </c>
      <c r="L10" s="44"/>
      <c r="M10" s="44" t="s">
        <v>211</v>
      </c>
      <c r="N10" s="44"/>
      <c r="O10" s="52" t="s">
        <v>212</v>
      </c>
      <c r="P10" s="44" t="s">
        <v>213</v>
      </c>
      <c r="Q10" s="44">
        <v>32</v>
      </c>
      <c r="R10" s="44">
        <v>29.1</v>
      </c>
      <c r="S10" s="44">
        <v>2.5</v>
      </c>
      <c r="T10" s="44">
        <v>44</v>
      </c>
      <c r="U10" s="44">
        <v>28.4</v>
      </c>
      <c r="V10" s="44">
        <v>1.5</v>
      </c>
      <c r="W10" s="47">
        <v>0.16700000000000001</v>
      </c>
      <c r="X10" s="44"/>
      <c r="Y10" s="44"/>
      <c r="Z10" s="44"/>
      <c r="AA10" s="44"/>
      <c r="AB10" s="44"/>
      <c r="AC10" s="5"/>
    </row>
    <row r="11" spans="1:29" ht="13.5" x14ac:dyDescent="0.3">
      <c r="A11" s="88">
        <v>2</v>
      </c>
      <c r="B11" s="17" t="str">
        <f>VLOOKUP($A11,'1_임상결과_문헌특성'!A:AP,4,0)</f>
        <v>Chen (2019)</v>
      </c>
      <c r="C11" s="45" t="str">
        <f>VLOOKUP($A11,'1_임상결과_문헌특성'!A:AP,5,0)</f>
        <v>후향적 코호트</v>
      </c>
      <c r="D11" s="45" t="str">
        <f>VLOOKUP($A11,'1_임상결과_문헌특성'!A:AP,9,0)</f>
        <v>악성</v>
      </c>
      <c r="E11" s="45" t="str">
        <f>VLOOKUP($A11,'1_임상결과_문헌특성'!A:AP,10,0)</f>
        <v>악성 요관폐쇄</v>
      </c>
      <c r="F11" s="44" t="str">
        <f>VLOOKUP($A11,'1_임상결과_문헌특성'!A:AP,29,0)</f>
        <v>metallic stent group(MSG)</v>
      </c>
      <c r="G11" s="44" t="str">
        <f>VLOOKUP($A11,'1_임상결과_문헌특성'!A:AP,30,0)</f>
        <v>Resonance®</v>
      </c>
      <c r="H11" s="44" t="str">
        <f>VLOOKUP($A11,'1_임상결과_문헌특성'!A:AP,36,0)</f>
        <v>ordinary polymer stent group(OPSG)</v>
      </c>
      <c r="I11" s="44" t="str">
        <f>VLOOKUP($A11,'1_임상결과_문헌특성'!A:AP,23,0)</f>
        <v xml:space="preserve">중재군
단측: 68.7%, 양측: 31.2%
대조군
단측: 65.9%, 양측: 34.1%
</v>
      </c>
      <c r="J11" s="44" t="str">
        <f>VLOOKUP($A11,'1_임상결과_문헌특성'!A:AP,33,0)</f>
        <v>중재군
경피적 전방도관: 28.1%, 역행성 요관경: 65.6%, 역행성 방광경:3.1%, 실패: 3.1%
대조군
경피적 전방도관: 0%, 역행성 요관경: 75%, 역행성 방광경: 20.5%, 실패: 4.5%
(실패시 신루술 시행)</v>
      </c>
      <c r="K11" s="44" t="str">
        <f>VLOOKUP($A11,'1_임상결과_문헌특성'!A:AP,39,0)</f>
        <v>중재군
GA: 15.6%, No-GA: 84.4% 
대조군
GA:18.2%, No-GA: 81.8%</v>
      </c>
      <c r="L11" s="44"/>
      <c r="M11" s="44" t="s">
        <v>211</v>
      </c>
      <c r="N11" s="44"/>
      <c r="O11" s="52" t="s">
        <v>212</v>
      </c>
      <c r="P11" s="44" t="s">
        <v>94</v>
      </c>
      <c r="Q11" s="44">
        <v>32</v>
      </c>
      <c r="R11" s="44">
        <v>30.9</v>
      </c>
      <c r="S11" s="44">
        <v>2.8</v>
      </c>
      <c r="T11" s="44">
        <v>44</v>
      </c>
      <c r="U11" s="44">
        <v>23.6</v>
      </c>
      <c r="V11" s="44">
        <v>1.8</v>
      </c>
      <c r="W11" s="47" t="s">
        <v>214</v>
      </c>
      <c r="X11" s="44"/>
      <c r="Y11" s="44"/>
      <c r="Z11" s="44"/>
      <c r="AA11" s="44"/>
      <c r="AB11" s="44"/>
      <c r="AC11" s="5"/>
    </row>
    <row r="12" spans="1:29" ht="13.5" x14ac:dyDescent="0.3">
      <c r="A12" s="88">
        <v>2</v>
      </c>
      <c r="B12" s="17" t="str">
        <f>VLOOKUP($A12,'1_임상결과_문헌특성'!A:AP,4,0)</f>
        <v>Chen (2019)</v>
      </c>
      <c r="C12" s="45" t="str">
        <f>VLOOKUP($A12,'1_임상결과_문헌특성'!A:AP,5,0)</f>
        <v>후향적 코호트</v>
      </c>
      <c r="D12" s="45" t="str">
        <f>VLOOKUP($A12,'1_임상결과_문헌특성'!A:AP,9,0)</f>
        <v>악성</v>
      </c>
      <c r="E12" s="45" t="str">
        <f>VLOOKUP($A12,'1_임상결과_문헌특성'!A:AP,10,0)</f>
        <v>악성 요관폐쇄</v>
      </c>
      <c r="F12" s="44" t="str">
        <f>VLOOKUP($A12,'1_임상결과_문헌특성'!A:AP,29,0)</f>
        <v>metallic stent group(MSG)</v>
      </c>
      <c r="G12" s="44" t="str">
        <f>VLOOKUP($A12,'1_임상결과_문헌특성'!A:AP,30,0)</f>
        <v>Resonance®</v>
      </c>
      <c r="H12" s="44" t="str">
        <f>VLOOKUP($A12,'1_임상결과_문헌특성'!A:AP,36,0)</f>
        <v>ordinary polymer stent group(OPSG)</v>
      </c>
      <c r="I12" s="44" t="str">
        <f>VLOOKUP($A12,'1_임상결과_문헌특성'!A:AP,23,0)</f>
        <v xml:space="preserve">중재군
단측: 68.7%, 양측: 31.2%
대조군
단측: 65.9%, 양측: 34.1%
</v>
      </c>
      <c r="J12" s="44" t="str">
        <f>VLOOKUP($A12,'1_임상결과_문헌특성'!A:AP,33,0)</f>
        <v>중재군
경피적 전방도관: 28.1%, 역행성 요관경: 65.6%, 역행성 방광경:3.1%, 실패: 3.1%
대조군
경피적 전방도관: 0%, 역행성 요관경: 75%, 역행성 방광경: 20.5%, 실패: 4.5%
(실패시 신루술 시행)</v>
      </c>
      <c r="K12" s="44" t="str">
        <f>VLOOKUP($A12,'1_임상결과_문헌특성'!A:AP,39,0)</f>
        <v>중재군
GA: 15.6%, No-GA: 84.4% 
대조군
GA:18.2%, No-GA: 81.8%</v>
      </c>
      <c r="L12" s="44"/>
      <c r="M12" s="44" t="s">
        <v>211</v>
      </c>
      <c r="N12" s="44"/>
      <c r="O12" s="52" t="s">
        <v>212</v>
      </c>
      <c r="P12" s="44" t="s">
        <v>197</v>
      </c>
      <c r="Q12" s="44">
        <v>32</v>
      </c>
      <c r="R12" s="44">
        <v>30.7</v>
      </c>
      <c r="S12" s="44">
        <v>3.1</v>
      </c>
      <c r="T12" s="44">
        <v>44</v>
      </c>
      <c r="U12" s="44">
        <v>21.3</v>
      </c>
      <c r="V12" s="44">
        <v>1.1000000000000001</v>
      </c>
      <c r="W12" s="47" t="s">
        <v>214</v>
      </c>
      <c r="X12" s="44"/>
      <c r="Y12" s="44"/>
      <c r="Z12" s="44"/>
      <c r="AA12" s="44"/>
      <c r="AB12" s="44"/>
      <c r="AC12" s="5"/>
    </row>
    <row r="13" spans="1:29" ht="13.5" x14ac:dyDescent="0.3">
      <c r="A13" s="88">
        <v>3039</v>
      </c>
      <c r="B13" s="5" t="str">
        <f>VLOOKUP($A13,'1_임상결과_문헌특성'!A:AP,4,0)</f>
        <v>Song (2015)</v>
      </c>
      <c r="C13" s="44" t="str">
        <f>VLOOKUP($A13,'1_임상결과_문헌특성'!A:AP,5,0)</f>
        <v>후향적 코호트</v>
      </c>
      <c r="D13" s="45" t="str">
        <f>VLOOKUP($A13,'1_임상결과_문헌특성'!A:AP,9,0)</f>
        <v>NR</v>
      </c>
      <c r="E13" s="45" t="str">
        <f>VLOOKUP($A13,'1_임상결과_문헌특성'!A:AP,10,0)</f>
        <v>상부 요로 폐쇄</v>
      </c>
      <c r="F13" s="44" t="str">
        <f>VLOOKUP($A13,'1_임상결과_문헌특성'!A:AP,29,0)</f>
        <v>Metallic Ureteral
Stent</v>
      </c>
      <c r="G13" s="44" t="str">
        <f>VLOOKUP($A13,'1_임상결과_문헌특성'!A:AP,30,0)</f>
        <v xml:space="preserve">(중재 1) Uventa
(중재 2) Memokath
(중재 3) Resonance
</v>
      </c>
      <c r="H13" s="44" t="str">
        <f>VLOOKUP($A13,'1_임상결과_문헌특성'!A:AP,36,0)</f>
        <v>polymeric ureteral stent</v>
      </c>
      <c r="I13" s="44" t="str">
        <f>VLOOKUP($A13,'1_임상결과_문헌특성'!A:AP,23,0)</f>
        <v>Right: 43%
Left: 57%</v>
      </c>
      <c r="J13" s="45" t="str">
        <f>VLOOKUP($A13,'1_임상결과_문헌특성'!A:AP,33,0)</f>
        <v>NR</v>
      </c>
      <c r="K13" s="44" t="str">
        <f>VLOOKUP($A13,'1_임상결과_문헌특성'!A:AP,39,0)</f>
        <v>NR</v>
      </c>
      <c r="L13" s="44"/>
      <c r="M13" s="5" t="s">
        <v>96</v>
      </c>
      <c r="N13" s="5"/>
      <c r="O13" s="5"/>
      <c r="P13" s="5" t="s">
        <v>98</v>
      </c>
      <c r="Q13" s="5">
        <v>101</v>
      </c>
      <c r="R13" s="5"/>
      <c r="S13" s="5"/>
      <c r="T13" s="5">
        <v>101</v>
      </c>
      <c r="U13" s="5"/>
      <c r="V13" s="5"/>
      <c r="W13" s="5"/>
      <c r="X13" s="5">
        <v>-13.6</v>
      </c>
      <c r="Y13" s="5">
        <v>26</v>
      </c>
      <c r="Z13" s="5">
        <v>3</v>
      </c>
      <c r="AA13" s="5">
        <v>39.9</v>
      </c>
      <c r="AB13" s="5">
        <v>3.6999999999999998E-2</v>
      </c>
      <c r="AC13" s="5"/>
    </row>
    <row r="14" spans="1:29" ht="13.5" x14ac:dyDescent="0.3">
      <c r="A14" s="88">
        <v>1608</v>
      </c>
      <c r="B14" s="5" t="str">
        <f>VLOOKUP($A14,'1_임상결과_문헌특성'!A:AP,4,0)</f>
        <v>Kim (2021)</v>
      </c>
      <c r="C14" s="44" t="str">
        <f>VLOOKUP($A14,'1_임상결과_문헌특성'!A:AP,5,0)</f>
        <v>후향적 코호트 연구</v>
      </c>
      <c r="D14" s="45" t="str">
        <f>VLOOKUP($A14,'1_임상결과_문헌특성'!A:AP,9,0)</f>
        <v>악성</v>
      </c>
      <c r="E14" s="45" t="str">
        <f>VLOOKUP($A14,'1_임상결과_문헌특성'!A:AP,10,0)</f>
        <v>악성 요도 장애</v>
      </c>
      <c r="F14" s="44" t="str">
        <f>VLOOKUP($A14,'1_임상결과_문헌특성'!A:AP,29,0)</f>
        <v>Covered Metallic Stent</v>
      </c>
      <c r="G14" s="44" t="str">
        <f>VLOOKUP($A14,'1_임상결과_문헌특성'!A:AP,30,0)</f>
        <v>Urexel stent</v>
      </c>
      <c r="H14" s="44" t="str">
        <f>VLOOKUP($A14,'1_임상결과_문헌특성'!A:AP,36,0)</f>
        <v>double J stent</v>
      </c>
      <c r="I14" s="44" t="str">
        <f>VLOOKUP($A14,'1_임상결과_문헌특성'!A:AP,23,0)</f>
        <v xml:space="preserve">(금속)
Right: 20.5%
Left: 48.7%
Bilateral: 30.8%
(double J)
Right: 27.3%
Left: 45.4%
Bilateral: 27.3%
</v>
      </c>
      <c r="J14" s="45" t="str">
        <f>VLOOKUP($A14,'1_임상결과_문헌특성'!A:AP,33,0)</f>
        <v>PCN</v>
      </c>
      <c r="K14" s="44" t="str">
        <f>VLOOKUP($A14,'1_임상결과_문헌특성'!A:AP,39,0)</f>
        <v>NR</v>
      </c>
      <c r="L14" s="44"/>
      <c r="M14" s="5" t="s">
        <v>97</v>
      </c>
      <c r="N14" s="5" t="s">
        <v>108</v>
      </c>
      <c r="O14" s="5"/>
      <c r="P14" s="5" t="s">
        <v>98</v>
      </c>
      <c r="Q14" s="5">
        <v>101</v>
      </c>
      <c r="R14" s="5"/>
      <c r="S14" s="5"/>
      <c r="T14" s="5">
        <v>101</v>
      </c>
      <c r="U14" s="5"/>
      <c r="V14" s="5"/>
      <c r="W14" s="5"/>
      <c r="X14" s="5">
        <v>-21</v>
      </c>
      <c r="Y14" s="5">
        <v>33</v>
      </c>
      <c r="Z14" s="5">
        <v>-6.7</v>
      </c>
      <c r="AA14" s="5">
        <v>36.6</v>
      </c>
      <c r="AB14" s="5">
        <v>7.0000000000000001E-3</v>
      </c>
      <c r="AC14" s="5"/>
    </row>
    <row r="15" spans="1:29" ht="13.5" x14ac:dyDescent="0.3">
      <c r="A15" s="88">
        <v>601</v>
      </c>
      <c r="B15" s="5" t="str">
        <f>VLOOKUP($A15,'1_임상결과_문헌특성'!A:AP,4,0)</f>
        <v>Chung (2014)</v>
      </c>
      <c r="C15" s="44" t="str">
        <f>VLOOKUP($A15,'1_임상결과_문헌특성'!A:AP,5,0)</f>
        <v>코호트(금속은 전향적 모집, Double J는 후향적 의무기록)</v>
      </c>
      <c r="D15" s="45" t="str">
        <f>VLOOKUP($A15,'1_임상결과_문헌특성'!A:AP,9,0)</f>
        <v>악성</v>
      </c>
      <c r="E15" s="45" t="str">
        <f>VLOOKUP($A15,'1_임상결과_문헌특성'!A:AP,10,0)</f>
        <v>악성 요도 장애</v>
      </c>
      <c r="F15" s="44" t="str">
        <f>VLOOKUP($A15,'1_임상결과_문헌특성'!A:AP,29,0)</f>
        <v>Covered Metallic Ureteral Stent</v>
      </c>
      <c r="G15" s="44" t="str">
        <f>VLOOKUP($A15,'1_임상결과_문헌특성'!A:AP,30,0)</f>
        <v>NR</v>
      </c>
      <c r="H15" s="44" t="str">
        <f>VLOOKUP($A15,'1_임상결과_문헌특성'!A:AP,36,0)</f>
        <v>double J stent</v>
      </c>
      <c r="I15" s="44" t="str">
        <f>VLOOKUP($A15,'1_임상결과_문헌특성'!A:AP,23,0)</f>
        <v>NR</v>
      </c>
      <c r="J15" s="45" t="str">
        <f>VLOOKUP($A15,'1_임상결과_문헌특성'!A:AP,33,0)</f>
        <v>PCN</v>
      </c>
      <c r="K15" s="44" t="str">
        <f>VLOOKUP($A15,'1_임상결과_문헌특성'!A:AP,39,0)</f>
        <v>NR</v>
      </c>
      <c r="L15" s="44"/>
      <c r="M15" s="42" t="s">
        <v>100</v>
      </c>
      <c r="N15" s="5"/>
      <c r="O15" s="5"/>
      <c r="P15" s="5">
        <v>0</v>
      </c>
      <c r="Q15" s="5">
        <v>182</v>
      </c>
      <c r="R15" s="5">
        <v>114.91</v>
      </c>
      <c r="S15" s="5" t="s">
        <v>101</v>
      </c>
      <c r="T15" s="5">
        <v>191</v>
      </c>
      <c r="U15" s="5">
        <v>114.75</v>
      </c>
      <c r="V15" s="5" t="s">
        <v>101</v>
      </c>
      <c r="W15" s="5" t="s">
        <v>101</v>
      </c>
      <c r="X15" s="5"/>
      <c r="Y15" s="5"/>
      <c r="Z15" s="5"/>
      <c r="AA15" s="5"/>
      <c r="AB15" s="5"/>
      <c r="AC15" s="5"/>
    </row>
    <row r="16" spans="1:29" ht="13.5" x14ac:dyDescent="0.3">
      <c r="A16" s="88">
        <v>1613</v>
      </c>
      <c r="B16" s="17" t="str">
        <f>VLOOKUP($A16,'1_임상결과_문헌특성'!A:AP,4,0)</f>
        <v>Kim (2018)</v>
      </c>
      <c r="C16" s="45" t="str">
        <f>VLOOKUP($A16,'1_임상결과_문헌특성'!A:AP,5,0)</f>
        <v>RCT</v>
      </c>
      <c r="D16" s="45" t="str">
        <f>VLOOKUP($A16,'1_임상결과_문헌특성'!A:AP,9,0)</f>
        <v>악성</v>
      </c>
      <c r="E16" s="45" t="str">
        <f>VLOOKUP($A16,'1_임상결과_문헌특성'!A:AP,10,0)</f>
        <v>악성 요관폐쇄</v>
      </c>
      <c r="F16" s="45" t="str">
        <f>VLOOKUP($A16,'1_임상결과_문헌특성'!A:AP,29,0)</f>
        <v>covered metallic ureteral stent</v>
      </c>
      <c r="G16" s="45" t="str">
        <f>VLOOKUP($A16,'1_임상결과_문헌특성'!A:AP,30,0)</f>
        <v>Urexel stent</v>
      </c>
      <c r="H16" s="45" t="str">
        <f>VLOOKUP($A16,'1_임상결과_문헌특성'!A:AP,36,0)</f>
        <v>double-J ureteral stent</v>
      </c>
      <c r="I16" s="45" t="str">
        <f>VLOOKUP($A16,'1_임상결과_문헌특성'!A:AP,23,0)</f>
        <v xml:space="preserve">중재군: 우측폐쇄-70%, 좌측폐쇄-30%, 양측폐쇄-0 / 대조군: 우측폐쇄-33.3%, 좌측폐쇄-33.3%, 양측폐쇄-33.3% </v>
      </c>
      <c r="J16" s="45" t="str">
        <f>VLOOKUP($A16,'1_임상결과_문헌특성'!A:AP,33,0)</f>
        <v>PCN</v>
      </c>
      <c r="K16" s="45" t="str">
        <f>VLOOKUP($A16,'1_임상결과_문헌특성'!A:AP,39,0)</f>
        <v>NR</v>
      </c>
      <c r="L16" s="44"/>
      <c r="M16" s="5" t="s">
        <v>398</v>
      </c>
      <c r="N16" s="48"/>
      <c r="O16" s="52" t="s">
        <v>168</v>
      </c>
      <c r="P16" s="5"/>
      <c r="Q16" s="44">
        <v>10</v>
      </c>
      <c r="R16" s="44" t="s">
        <v>228</v>
      </c>
      <c r="S16" s="44"/>
      <c r="T16" s="44">
        <v>12</v>
      </c>
      <c r="U16" s="44" t="s">
        <v>230</v>
      </c>
      <c r="V16" s="44"/>
      <c r="W16" s="47"/>
      <c r="X16" s="44"/>
      <c r="Y16" s="44"/>
      <c r="Z16" s="44"/>
      <c r="AA16" s="44"/>
      <c r="AB16" s="44"/>
      <c r="AC16" s="5"/>
    </row>
    <row r="17" spans="1:36" x14ac:dyDescent="0.3">
      <c r="A17" s="45">
        <v>1608</v>
      </c>
      <c r="B17" s="17" t="str">
        <f>VLOOKUP($A17,'1_임상결과_문헌특성'!A:AP,4,0)</f>
        <v>Kim (2021)</v>
      </c>
      <c r="C17" s="45" t="str">
        <f>VLOOKUP($A17,'1_임상결과_문헌특성'!A:AP,5,0)</f>
        <v>후향적 코호트 연구</v>
      </c>
      <c r="D17" s="45" t="str">
        <f>VLOOKUP($A17,'1_임상결과_문헌특성'!A:AP,9,0)</f>
        <v>악성</v>
      </c>
      <c r="E17" s="45" t="str">
        <f>VLOOKUP($A17,'1_임상결과_문헌특성'!A:AP,10,0)</f>
        <v>악성 요도 장애</v>
      </c>
      <c r="F17" s="45" t="str">
        <f>VLOOKUP($A17,'1_임상결과_문헌특성'!A:AP,29,0)</f>
        <v>Covered Metallic Stent</v>
      </c>
      <c r="G17" s="45" t="str">
        <f>VLOOKUP($A17,'1_임상결과_문헌특성'!A:AP,30,0)</f>
        <v>Urexel stent</v>
      </c>
      <c r="H17" s="45" t="str">
        <f>VLOOKUP($A17,'1_임상결과_문헌특성'!A:AP,36,0)</f>
        <v>double J stent</v>
      </c>
      <c r="I17" s="45" t="str">
        <f>VLOOKUP($A17,'1_임상결과_문헌특성'!A:AP,23,0)</f>
        <v xml:space="preserve">(금속)
Right: 20.5%
Left: 48.7%
Bilateral: 30.8%
(double J)
Right: 27.3%
Left: 45.4%
Bilateral: 27.3%
</v>
      </c>
      <c r="J17" s="45" t="str">
        <f>VLOOKUP($A17,'1_임상결과_문헌특성'!A:AP,33,0)</f>
        <v>PCN</v>
      </c>
      <c r="K17" s="45" t="str">
        <f>VLOOKUP($A17,'1_임상결과_문헌특성'!A:AP,39,0)</f>
        <v>NR</v>
      </c>
      <c r="L17" s="5"/>
      <c r="M17" s="5" t="s">
        <v>436</v>
      </c>
      <c r="N17" s="5"/>
      <c r="O17" s="5" t="s">
        <v>437</v>
      </c>
      <c r="P17" s="5" t="s">
        <v>422</v>
      </c>
      <c r="Q17" s="5">
        <v>54</v>
      </c>
      <c r="R17" s="5">
        <v>380</v>
      </c>
      <c r="S17" s="5">
        <v>37</v>
      </c>
      <c r="T17" s="5">
        <v>30</v>
      </c>
      <c r="U17" s="5">
        <v>183</v>
      </c>
      <c r="V17" s="5">
        <v>29</v>
      </c>
      <c r="W17" s="5"/>
      <c r="X17" s="5"/>
      <c r="Y17" s="5"/>
      <c r="Z17" s="5"/>
      <c r="AA17" s="5"/>
      <c r="AB17" s="5"/>
      <c r="AC17" s="5"/>
    </row>
    <row r="20" spans="1:36" s="36" customFormat="1" x14ac:dyDescent="0.3"/>
    <row r="21" spans="1:36" s="36" customFormat="1" x14ac:dyDescent="0.3">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row>
    <row r="22" spans="1:36" s="36" customFormat="1" x14ac:dyDescent="0.3">
      <c r="B22" s="38"/>
      <c r="C22" s="38"/>
      <c r="D22" s="38"/>
      <c r="E22" s="39"/>
      <c r="F22" s="38"/>
      <c r="G22" s="39"/>
      <c r="H22" s="38"/>
      <c r="I22" s="38"/>
      <c r="J22" s="38"/>
      <c r="K22" s="38"/>
      <c r="L22" s="38"/>
      <c r="M22" s="38"/>
      <c r="N22" s="38"/>
      <c r="O22" s="39"/>
      <c r="P22" s="38"/>
      <c r="Q22" s="40"/>
      <c r="R22" s="40"/>
      <c r="S22" s="38"/>
      <c r="T22" s="38"/>
      <c r="U22" s="38"/>
      <c r="V22" s="38"/>
      <c r="W22" s="39"/>
      <c r="X22" s="39"/>
      <c r="Y22" s="39"/>
      <c r="Z22" s="39"/>
      <c r="AA22" s="38"/>
      <c r="AB22" s="38"/>
      <c r="AC22" s="38"/>
      <c r="AD22" s="38"/>
      <c r="AE22" s="38"/>
      <c r="AF22" s="38"/>
      <c r="AG22" s="38"/>
      <c r="AH22" s="39"/>
      <c r="AI22" s="38"/>
      <c r="AJ22" s="38"/>
    </row>
    <row r="23" spans="1:36" s="36" customFormat="1" x14ac:dyDescent="0.3">
      <c r="B23" s="41"/>
      <c r="C23" s="38"/>
      <c r="D23" s="41"/>
      <c r="E23" s="41"/>
      <c r="F23" s="38"/>
      <c r="G23" s="38"/>
      <c r="H23" s="41"/>
      <c r="I23" s="38"/>
      <c r="J23" s="38"/>
      <c r="K23" s="38"/>
      <c r="L23" s="41"/>
      <c r="M23" s="41"/>
      <c r="N23" s="41"/>
      <c r="O23" s="41"/>
      <c r="P23" s="38"/>
      <c r="Q23" s="41"/>
      <c r="R23" s="41"/>
      <c r="S23" s="41"/>
      <c r="T23" s="38"/>
      <c r="U23" s="38"/>
      <c r="V23" s="41"/>
      <c r="W23" s="38"/>
      <c r="X23" s="41"/>
      <c r="Y23" s="41"/>
      <c r="Z23" s="41"/>
      <c r="AA23" s="38"/>
      <c r="AB23" s="38"/>
      <c r="AC23" s="38"/>
      <c r="AD23" s="38"/>
      <c r="AE23" s="38"/>
      <c r="AF23" s="41"/>
      <c r="AG23" s="41"/>
      <c r="AH23" s="38"/>
      <c r="AI23" s="38"/>
      <c r="AJ23" s="38"/>
    </row>
    <row r="24" spans="1:36" s="36" customFormat="1" x14ac:dyDescent="0.3"/>
    <row r="25" spans="1:36" s="36" customFormat="1" x14ac:dyDescent="0.3"/>
    <row r="26" spans="1:36" s="36" customFormat="1" x14ac:dyDescent="0.3"/>
  </sheetData>
  <sheetProtection algorithmName="SHA-512" hashValue="F2xPqMgAfvP8RCp0PIYEM29cOX4Utsi0RU7kO9rieDhYqnKHJVI2B/f2v+7L1yrMJ+Vgw4MThXhcDi3I3EkBDw==" saltValue="xl0i4Iwi/k7GzxaGsf3Ndg==" spinCount="100000" sheet="1" objects="1" scenarios="1" selectLockedCells="1" selectUnlockedCells="1"/>
  <autoFilter ref="A7:AJ17"/>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8"/>
  <sheetViews>
    <sheetView zoomScale="85" zoomScaleNormal="85" workbookViewId="0">
      <pane ySplit="7" topLeftCell="A8" activePane="bottomLeft" state="frozen"/>
      <selection pane="bottomLeft" activeCell="I43" sqref="I43"/>
    </sheetView>
  </sheetViews>
  <sheetFormatPr defaultRowHeight="12" x14ac:dyDescent="0.3"/>
  <cols>
    <col min="1" max="6" width="9" style="20"/>
    <col min="7" max="7" width="9" style="20" customWidth="1"/>
    <col min="8" max="8" width="9" style="20"/>
    <col min="9" max="12" width="9" style="20" customWidth="1"/>
    <col min="13" max="13" width="9" style="20"/>
    <col min="14" max="14" width="13.875" style="20" customWidth="1"/>
    <col min="15" max="15" width="9" style="20" customWidth="1"/>
    <col min="16" max="16384" width="9" style="20"/>
  </cols>
  <sheetData>
    <row r="1" spans="1:30" x14ac:dyDescent="0.3">
      <c r="A1" s="80" t="s">
        <v>25</v>
      </c>
      <c r="B1" s="80"/>
    </row>
    <row r="2" spans="1:30" x14ac:dyDescent="0.3">
      <c r="A2" s="81" t="s">
        <v>26</v>
      </c>
      <c r="B2" s="81"/>
    </row>
    <row r="3" spans="1:30" x14ac:dyDescent="0.3">
      <c r="A3" s="81" t="s">
        <v>27</v>
      </c>
      <c r="B3" s="81"/>
    </row>
    <row r="4" spans="1:30" x14ac:dyDescent="0.3">
      <c r="A4" s="81"/>
      <c r="B4" s="81"/>
    </row>
    <row r="5" spans="1:30" x14ac:dyDescent="0.3">
      <c r="A5" s="81"/>
      <c r="B5" s="81" t="s">
        <v>88</v>
      </c>
    </row>
    <row r="6" spans="1:30" x14ac:dyDescent="0.3">
      <c r="A6" s="64"/>
      <c r="B6" s="64"/>
      <c r="C6" s="64"/>
      <c r="D6" s="64"/>
      <c r="E6" s="64"/>
      <c r="F6" s="64"/>
      <c r="G6" s="64"/>
      <c r="H6" s="64"/>
      <c r="I6" s="64"/>
      <c r="J6" s="64"/>
      <c r="K6" s="64"/>
      <c r="L6" s="64"/>
      <c r="M6" s="64"/>
      <c r="N6" s="64"/>
      <c r="O6" s="18" t="s">
        <v>103</v>
      </c>
      <c r="P6" s="15"/>
      <c r="Q6" s="15"/>
      <c r="R6" s="15"/>
      <c r="S6" s="55" t="s">
        <v>18</v>
      </c>
      <c r="T6" s="82"/>
      <c r="U6" s="55" t="s">
        <v>19</v>
      </c>
      <c r="V6" s="82"/>
      <c r="W6" s="18" t="s">
        <v>103</v>
      </c>
      <c r="X6" s="83" t="s">
        <v>50</v>
      </c>
      <c r="Y6" s="83"/>
      <c r="Z6" s="82"/>
      <c r="AA6" s="84"/>
      <c r="AB6" s="15"/>
      <c r="AC6" s="84" t="s">
        <v>41</v>
      </c>
      <c r="AD6" s="15"/>
    </row>
    <row r="7" spans="1:30" x14ac:dyDescent="0.3">
      <c r="A7" s="45" t="s">
        <v>28</v>
      </c>
      <c r="B7" s="29" t="s">
        <v>86</v>
      </c>
      <c r="C7" s="29" t="s">
        <v>43</v>
      </c>
      <c r="D7" s="29" t="s">
        <v>45</v>
      </c>
      <c r="E7" s="29" t="s">
        <v>5</v>
      </c>
      <c r="F7" s="29" t="s">
        <v>18</v>
      </c>
      <c r="G7" s="29" t="s">
        <v>128</v>
      </c>
      <c r="H7" s="29" t="s">
        <v>138</v>
      </c>
      <c r="I7" s="29" t="s">
        <v>139</v>
      </c>
      <c r="J7" s="29" t="s">
        <v>125</v>
      </c>
      <c r="K7" s="29" t="s">
        <v>140</v>
      </c>
      <c r="L7" s="29" t="s">
        <v>419</v>
      </c>
      <c r="M7" s="15" t="s">
        <v>399</v>
      </c>
      <c r="N7" s="15" t="s">
        <v>31</v>
      </c>
      <c r="O7" s="18" t="s">
        <v>104</v>
      </c>
      <c r="P7" s="15" t="s">
        <v>30</v>
      </c>
      <c r="Q7" s="15" t="s">
        <v>32</v>
      </c>
      <c r="R7" s="15" t="s">
        <v>33</v>
      </c>
      <c r="S7" s="15" t="s">
        <v>46</v>
      </c>
      <c r="T7" s="15" t="s">
        <v>47</v>
      </c>
      <c r="U7" s="15" t="s">
        <v>46</v>
      </c>
      <c r="V7" s="15" t="s">
        <v>47</v>
      </c>
      <c r="W7" s="19" t="s">
        <v>42</v>
      </c>
      <c r="X7" s="15" t="s">
        <v>49</v>
      </c>
      <c r="Y7" s="15" t="s">
        <v>48</v>
      </c>
      <c r="Z7" s="15" t="s">
        <v>38</v>
      </c>
      <c r="AA7" s="15" t="s">
        <v>42</v>
      </c>
      <c r="AB7" s="15" t="s">
        <v>90</v>
      </c>
      <c r="AC7" s="15" t="s">
        <v>42</v>
      </c>
      <c r="AD7" s="15" t="s">
        <v>90</v>
      </c>
    </row>
    <row r="8" spans="1:30" ht="13.5" x14ac:dyDescent="0.3">
      <c r="A8" s="88">
        <v>1613</v>
      </c>
      <c r="B8" s="17" t="str">
        <f>VLOOKUP($A8,'1_임상결과_문헌특성'!A:AP,4,0)</f>
        <v>Kim (2018)</v>
      </c>
      <c r="C8" s="17" t="str">
        <f>VLOOKUP($A8,'1_임상결과_문헌특성'!A:AP,5,0)</f>
        <v>RCT</v>
      </c>
      <c r="D8" s="17" t="str">
        <f>VLOOKUP($A8,'1_임상결과_문헌특성'!A:AP,9,0)</f>
        <v>악성</v>
      </c>
      <c r="E8" s="45" t="str">
        <f>VLOOKUP($A8,'1_임상결과_문헌특성'!A:AP,10,0)</f>
        <v>악성 요관폐쇄</v>
      </c>
      <c r="F8" s="15" t="str">
        <f>VLOOKUP($A8,'1_임상결과_문헌특성'!A:AP,29,0)</f>
        <v>covered metallic ureteral stent</v>
      </c>
      <c r="G8" s="15" t="str">
        <f>VLOOKUP($A8,'1_임상결과_문헌특성'!A:AP,30,0)</f>
        <v>Urexel stent</v>
      </c>
      <c r="H8" s="15" t="str">
        <f>VLOOKUP($A8,'1_임상결과_문헌특성'!A:AP,36,0)</f>
        <v>double-J ureteral stent</v>
      </c>
      <c r="I8" s="15" t="str">
        <f>VLOOKUP($A8,'1_임상결과_문헌특성'!A:AP,23,0)</f>
        <v xml:space="preserve">중재군: 우측폐쇄-70%, 좌측폐쇄-30%, 양측폐쇄-0 / 대조군: 우측폐쇄-33.3%, 좌측폐쇄-33.3%, 양측폐쇄-33.3% </v>
      </c>
      <c r="J8" s="17" t="str">
        <f>VLOOKUP($A8,'1_임상결과_문헌특성'!A:AP,33,0)</f>
        <v>PCN</v>
      </c>
      <c r="K8" s="17" t="str">
        <f>VLOOKUP($A8,'1_임상결과_문헌특성'!A:AP,39,0)</f>
        <v>NR</v>
      </c>
      <c r="L8" s="17"/>
      <c r="M8" s="15" t="s">
        <v>401</v>
      </c>
      <c r="N8" s="15" t="s">
        <v>357</v>
      </c>
      <c r="O8" s="15"/>
      <c r="P8" s="15"/>
      <c r="Q8" s="15"/>
      <c r="R8" s="66" t="s">
        <v>423</v>
      </c>
      <c r="S8" s="66">
        <v>10</v>
      </c>
      <c r="T8" s="66">
        <v>10</v>
      </c>
      <c r="U8" s="66">
        <v>9</v>
      </c>
      <c r="V8" s="66" t="s">
        <v>225</v>
      </c>
      <c r="W8" s="15"/>
      <c r="X8" s="15"/>
      <c r="Y8" s="15"/>
      <c r="Z8" s="15"/>
      <c r="AA8" s="15"/>
      <c r="AB8" s="15"/>
      <c r="AC8" s="15"/>
      <c r="AD8" s="15"/>
    </row>
    <row r="9" spans="1:30" ht="13.5" x14ac:dyDescent="0.3">
      <c r="A9" s="88">
        <v>1613</v>
      </c>
      <c r="B9" s="17" t="str">
        <f>VLOOKUP($A9,'1_임상결과_문헌특성'!A:AP,4,0)</f>
        <v>Kim (2018)</v>
      </c>
      <c r="C9" s="17" t="str">
        <f>VLOOKUP($A9,'1_임상결과_문헌특성'!A:AP,5,0)</f>
        <v>RCT</v>
      </c>
      <c r="D9" s="17" t="str">
        <f>VLOOKUP($A9,'1_임상결과_문헌특성'!A:AP,9,0)</f>
        <v>악성</v>
      </c>
      <c r="E9" s="45" t="str">
        <f>VLOOKUP($A9,'1_임상결과_문헌특성'!A:AP,10,0)</f>
        <v>악성 요관폐쇄</v>
      </c>
      <c r="F9" s="15" t="str">
        <f>VLOOKUP($A9,'1_임상결과_문헌특성'!A:AP,29,0)</f>
        <v>covered metallic ureteral stent</v>
      </c>
      <c r="G9" s="15" t="str">
        <f>VLOOKUP($A9,'1_임상결과_문헌특성'!A:AP,30,0)</f>
        <v>Urexel stent</v>
      </c>
      <c r="H9" s="15" t="str">
        <f>VLOOKUP($A9,'1_임상결과_문헌특성'!A:AP,36,0)</f>
        <v>double-J ureteral stent</v>
      </c>
      <c r="I9" s="15" t="str">
        <f>VLOOKUP($A9,'1_임상결과_문헌특성'!A:AP,23,0)</f>
        <v xml:space="preserve">중재군: 우측폐쇄-70%, 좌측폐쇄-30%, 양측폐쇄-0 / 대조군: 우측폐쇄-33.3%, 좌측폐쇄-33.3%, 양측폐쇄-33.3% </v>
      </c>
      <c r="J9" s="17" t="str">
        <f>VLOOKUP($A9,'1_임상결과_문헌특성'!A:AP,33,0)</f>
        <v>PCN</v>
      </c>
      <c r="K9" s="17" t="str">
        <f>VLOOKUP($A9,'1_임상결과_문헌특성'!A:AP,39,0)</f>
        <v>NR</v>
      </c>
      <c r="L9" s="17"/>
      <c r="M9" s="15" t="s">
        <v>402</v>
      </c>
      <c r="N9" s="15" t="s">
        <v>424</v>
      </c>
      <c r="O9" s="15"/>
      <c r="P9" s="15"/>
      <c r="Q9" s="15"/>
      <c r="R9" s="66" t="s">
        <v>423</v>
      </c>
      <c r="S9" s="15">
        <v>10</v>
      </c>
      <c r="T9" s="15">
        <v>0</v>
      </c>
      <c r="U9" s="15">
        <v>9</v>
      </c>
      <c r="V9" s="15">
        <v>0</v>
      </c>
      <c r="W9" s="15"/>
      <c r="X9" s="15"/>
      <c r="Y9" s="15"/>
      <c r="Z9" s="15"/>
      <c r="AA9" s="15"/>
      <c r="AB9" s="15"/>
      <c r="AC9" s="15"/>
      <c r="AD9" s="15"/>
    </row>
    <row r="10" spans="1:30" ht="13.5" x14ac:dyDescent="0.3">
      <c r="A10" s="88">
        <v>1613</v>
      </c>
      <c r="B10" s="17" t="str">
        <f>VLOOKUP($A10,'1_임상결과_문헌특성'!A:AP,4,0)</f>
        <v>Kim (2018)</v>
      </c>
      <c r="C10" s="17" t="str">
        <f>VLOOKUP($A10,'1_임상결과_문헌특성'!A:AP,5,0)</f>
        <v>RCT</v>
      </c>
      <c r="D10" s="17" t="str">
        <f>VLOOKUP($A10,'1_임상결과_문헌특성'!A:AP,9,0)</f>
        <v>악성</v>
      </c>
      <c r="E10" s="45" t="str">
        <f>VLOOKUP($A10,'1_임상결과_문헌특성'!A:AP,10,0)</f>
        <v>악성 요관폐쇄</v>
      </c>
      <c r="F10" s="15" t="str">
        <f>VLOOKUP($A10,'1_임상결과_문헌특성'!A:AP,29,0)</f>
        <v>covered metallic ureteral stent</v>
      </c>
      <c r="G10" s="15" t="str">
        <f>VLOOKUP($A10,'1_임상결과_문헌특성'!A:AP,30,0)</f>
        <v>Urexel stent</v>
      </c>
      <c r="H10" s="15" t="str">
        <f>VLOOKUP($A10,'1_임상결과_문헌특성'!A:AP,36,0)</f>
        <v>double-J ureteral stent</v>
      </c>
      <c r="I10" s="15" t="str">
        <f>VLOOKUP($A10,'1_임상결과_문헌특성'!A:AP,23,0)</f>
        <v xml:space="preserve">중재군: 우측폐쇄-70%, 좌측폐쇄-30%, 양측폐쇄-0 / 대조군: 우측폐쇄-33.3%, 좌측폐쇄-33.3%, 양측폐쇄-33.3% </v>
      </c>
      <c r="J10" s="17" t="str">
        <f>VLOOKUP($A10,'1_임상결과_문헌특성'!A:AP,33,0)</f>
        <v>PCN</v>
      </c>
      <c r="K10" s="17" t="str">
        <f>VLOOKUP($A10,'1_임상결과_문헌특성'!A:AP,39,0)</f>
        <v>NR</v>
      </c>
      <c r="L10" s="17" t="str">
        <f>VLOOKUP($A10,'1_임상결과_문헌특성'!A:AP,28,0)</f>
        <v>6개월(3, 6, 12개월)</v>
      </c>
      <c r="M10" s="15" t="s">
        <v>400</v>
      </c>
      <c r="N10" s="15" t="s">
        <v>421</v>
      </c>
      <c r="O10" s="15"/>
      <c r="P10" s="15"/>
      <c r="Q10" s="15"/>
      <c r="R10" s="15" t="s">
        <v>420</v>
      </c>
      <c r="S10" s="15">
        <v>10</v>
      </c>
      <c r="T10" s="15">
        <v>0</v>
      </c>
      <c r="U10" s="15">
        <v>9</v>
      </c>
      <c r="V10" s="15">
        <v>0</v>
      </c>
      <c r="W10" s="15"/>
      <c r="X10" s="15"/>
      <c r="Y10" s="15"/>
      <c r="Z10" s="15"/>
      <c r="AA10" s="15"/>
      <c r="AB10" s="15"/>
      <c r="AC10" s="15"/>
      <c r="AD10" s="15"/>
    </row>
    <row r="11" spans="1:30" ht="13.5" x14ac:dyDescent="0.3">
      <c r="A11" s="88">
        <v>164</v>
      </c>
      <c r="B11" s="15" t="str">
        <f>VLOOKUP($A11,'1_임상결과_문헌특성'!A:AP,4,0)</f>
        <v>Asakawa (2018)</v>
      </c>
      <c r="C11" s="15" t="str">
        <f>VLOOKUP($A11,'1_임상결과_문헌특성'!A:AP,5,0)</f>
        <v>후향적 코호트</v>
      </c>
      <c r="D11" s="17" t="str">
        <f>VLOOKUP($A11,'1_임상결과_문헌특성'!A:AP,9,0)</f>
        <v>악성</v>
      </c>
      <c r="E11" s="45" t="str">
        <f>VLOOKUP($A11,'1_임상결과_문헌특성'!A:AP,10,0)</f>
        <v>외인성 악성 요관폐쇄</v>
      </c>
      <c r="F11" s="15" t="str">
        <f>VLOOKUP($A11,'1_임상결과_문헌특성'!A:AP,29,0)</f>
        <v>metallic stent</v>
      </c>
      <c r="G11" s="15" t="str">
        <f>VLOOKUP($A11,'1_임상결과_문헌특성'!A:AP,30,0)</f>
        <v>Resonance®</v>
      </c>
      <c r="H11" s="15" t="str">
        <f>VLOOKUP($A11,'1_임상결과_문헌특성'!A:AP,36,0)</f>
        <v xml:space="preserve">polymeric stents </v>
      </c>
      <c r="I11" s="15" t="str">
        <f>VLOOKUP($A11,'1_임상결과_문헌특성'!A:AP,23,0)</f>
        <v>전체: 단측-63%, 양측-37%, 중재군: 단측-73.7%, 양측-26.3%, 대조군: 단측-45.7%, 양측-54.3%</v>
      </c>
      <c r="J11" s="17" t="str">
        <f>VLOOKUP($A11,'1_임상결과_문헌특성'!A:AP,33,0)</f>
        <v>NR</v>
      </c>
      <c r="K11" s="15" t="str">
        <f>VLOOKUP($A11,'1_임상결과_문헌특성'!A:AP,39,0)</f>
        <v>국소 또는 척추마취</v>
      </c>
      <c r="L11" s="17" t="str">
        <f>VLOOKUP($A11,'1_임상결과_문헌특성'!A:AP,28,0)</f>
        <v>12개월(median 145일, range 1-365일)</v>
      </c>
      <c r="M11" s="15" t="s">
        <v>402</v>
      </c>
      <c r="N11" s="15" t="s">
        <v>250</v>
      </c>
      <c r="O11" s="15"/>
      <c r="P11" s="15"/>
      <c r="Q11" s="15"/>
      <c r="R11" s="15" t="s">
        <v>422</v>
      </c>
      <c r="S11" s="15">
        <v>72</v>
      </c>
      <c r="T11" s="15">
        <v>8</v>
      </c>
      <c r="U11" s="15">
        <v>54</v>
      </c>
      <c r="V11" s="15">
        <v>12</v>
      </c>
      <c r="W11" s="15"/>
      <c r="X11" s="15"/>
      <c r="Y11" s="15"/>
      <c r="Z11" s="15"/>
      <c r="AA11" s="15"/>
      <c r="AB11" s="15"/>
      <c r="AC11" s="15"/>
      <c r="AD11" s="15"/>
    </row>
    <row r="12" spans="1:30" ht="13.5" x14ac:dyDescent="0.3">
      <c r="A12" s="88">
        <v>164</v>
      </c>
      <c r="B12" s="15" t="str">
        <f>VLOOKUP($A12,'1_임상결과_문헌특성'!A:AP,4,0)</f>
        <v>Asakawa (2018)</v>
      </c>
      <c r="C12" s="15" t="str">
        <f>VLOOKUP($A12,'1_임상결과_문헌특성'!A:AP,5,0)</f>
        <v>후향적 코호트</v>
      </c>
      <c r="D12" s="17" t="str">
        <f>VLOOKUP($A12,'1_임상결과_문헌특성'!A:AP,9,0)</f>
        <v>악성</v>
      </c>
      <c r="E12" s="45" t="str">
        <f>VLOOKUP($A12,'1_임상결과_문헌특성'!A:AP,10,0)</f>
        <v>외인성 악성 요관폐쇄</v>
      </c>
      <c r="F12" s="15" t="str">
        <f>VLOOKUP($A12,'1_임상결과_문헌특성'!A:AP,29,0)</f>
        <v>metallic stent</v>
      </c>
      <c r="G12" s="15" t="str">
        <f>VLOOKUP($A12,'1_임상결과_문헌특성'!A:AP,30,0)</f>
        <v>Resonance®</v>
      </c>
      <c r="H12" s="15" t="str">
        <f>VLOOKUP($A12,'1_임상결과_문헌특성'!A:AP,36,0)</f>
        <v xml:space="preserve">polymeric stents </v>
      </c>
      <c r="I12" s="15" t="str">
        <f>VLOOKUP($A12,'1_임상결과_문헌특성'!A:AP,23,0)</f>
        <v>전체: 단측-63%, 양측-37%, 중재군: 단측-73.7%, 양측-26.3%, 대조군: 단측-45.7%, 양측-54.3%</v>
      </c>
      <c r="J12" s="17" t="str">
        <f>VLOOKUP($A12,'1_임상결과_문헌특성'!A:AP,33,0)</f>
        <v>NR</v>
      </c>
      <c r="K12" s="15" t="str">
        <f>VLOOKUP($A12,'1_임상결과_문헌특성'!A:AP,39,0)</f>
        <v>국소 또는 척추마취</v>
      </c>
      <c r="L12" s="17" t="str">
        <f>VLOOKUP($A12,'1_임상결과_문헌특성'!A:AP,28,0)</f>
        <v>12개월(median 145일, range 1-365일)</v>
      </c>
      <c r="M12" s="15" t="s">
        <v>402</v>
      </c>
      <c r="N12" s="15" t="s">
        <v>393</v>
      </c>
      <c r="O12" s="15"/>
      <c r="P12" s="15"/>
      <c r="Q12" s="15" t="s">
        <v>254</v>
      </c>
      <c r="R12" s="15" t="s">
        <v>422</v>
      </c>
      <c r="S12" s="15">
        <v>72</v>
      </c>
      <c r="T12" s="51" t="s">
        <v>263</v>
      </c>
      <c r="U12" s="15">
        <v>54</v>
      </c>
      <c r="V12" s="50" t="s">
        <v>263</v>
      </c>
      <c r="W12" s="15"/>
      <c r="X12" s="15" t="s">
        <v>253</v>
      </c>
      <c r="Y12" s="67">
        <v>1.24</v>
      </c>
      <c r="Z12" s="15" t="s">
        <v>258</v>
      </c>
      <c r="AA12" s="15">
        <v>0.55300000000000005</v>
      </c>
      <c r="AB12" s="15"/>
      <c r="AC12" s="15"/>
      <c r="AD12" s="15" t="s">
        <v>262</v>
      </c>
    </row>
    <row r="13" spans="1:30" ht="13.5" x14ac:dyDescent="0.3">
      <c r="A13" s="88">
        <v>164</v>
      </c>
      <c r="B13" s="15" t="str">
        <f>VLOOKUP($A13,'1_임상결과_문헌특성'!A:AP,4,0)</f>
        <v>Asakawa (2018)</v>
      </c>
      <c r="C13" s="15" t="str">
        <f>VLOOKUP($A13,'1_임상결과_문헌특성'!A:AP,5,0)</f>
        <v>후향적 코호트</v>
      </c>
      <c r="D13" s="17" t="str">
        <f>VLOOKUP($A13,'1_임상결과_문헌특성'!A:AP,9,0)</f>
        <v>악성</v>
      </c>
      <c r="E13" s="45" t="str">
        <f>VLOOKUP($A13,'1_임상결과_문헌특성'!A:AP,10,0)</f>
        <v>외인성 악성 요관폐쇄</v>
      </c>
      <c r="F13" s="15" t="str">
        <f>VLOOKUP($A13,'1_임상결과_문헌특성'!A:AP,29,0)</f>
        <v>metallic stent</v>
      </c>
      <c r="G13" s="15" t="str">
        <f>VLOOKUP($A13,'1_임상결과_문헌특성'!A:AP,30,0)</f>
        <v>Resonance®</v>
      </c>
      <c r="H13" s="15" t="str">
        <f>VLOOKUP($A13,'1_임상결과_문헌특성'!A:AP,36,0)</f>
        <v xml:space="preserve">polymeric stents </v>
      </c>
      <c r="I13" s="15" t="str">
        <f>VLOOKUP($A13,'1_임상결과_문헌특성'!A:AP,23,0)</f>
        <v>전체: 단측-63%, 양측-37%, 중재군: 단측-73.7%, 양측-26.3%, 대조군: 단측-45.7%, 양측-54.3%</v>
      </c>
      <c r="J13" s="17" t="str">
        <f>VLOOKUP($A13,'1_임상결과_문헌특성'!A:AP,33,0)</f>
        <v>NR</v>
      </c>
      <c r="K13" s="15" t="str">
        <f>VLOOKUP($A13,'1_임상결과_문헌특성'!A:AP,39,0)</f>
        <v>국소 또는 척추마취</v>
      </c>
      <c r="L13" s="17" t="str">
        <f>VLOOKUP($A13,'1_임상결과_문헌특성'!A:AP,28,0)</f>
        <v>12개월(median 145일, range 1-365일)</v>
      </c>
      <c r="M13" s="15" t="s">
        <v>402</v>
      </c>
      <c r="N13" s="15" t="s">
        <v>394</v>
      </c>
      <c r="O13" s="15"/>
      <c r="P13" s="15"/>
      <c r="Q13" s="15" t="s">
        <v>255</v>
      </c>
      <c r="R13" s="15" t="s">
        <v>422</v>
      </c>
      <c r="S13" s="15">
        <v>72</v>
      </c>
      <c r="T13" s="50" t="s">
        <v>263</v>
      </c>
      <c r="U13" s="15">
        <v>54</v>
      </c>
      <c r="V13" s="50" t="s">
        <v>263</v>
      </c>
      <c r="W13" s="15"/>
      <c r="X13" s="15" t="s">
        <v>253</v>
      </c>
      <c r="Y13" s="67">
        <v>1.1559999999999999</v>
      </c>
      <c r="Z13" s="15" t="s">
        <v>259</v>
      </c>
      <c r="AA13" s="15">
        <v>0.71099999999999997</v>
      </c>
      <c r="AB13" s="15"/>
      <c r="AC13" s="15"/>
      <c r="AD13" s="15" t="s">
        <v>262</v>
      </c>
    </row>
    <row r="14" spans="1:30" ht="13.5" x14ac:dyDescent="0.3">
      <c r="A14" s="88">
        <v>2</v>
      </c>
      <c r="B14" s="15" t="str">
        <f>VLOOKUP($A14,'1_임상결과_문헌특성'!A:AP,4,0)</f>
        <v>Chen (2019)</v>
      </c>
      <c r="C14" s="15" t="str">
        <f>VLOOKUP($A14,'1_임상결과_문헌특성'!A:AP,5,0)</f>
        <v>후향적 코호트</v>
      </c>
      <c r="D14" s="17" t="str">
        <f>VLOOKUP($A14,'1_임상결과_문헌특성'!A:AP,9,0)</f>
        <v>악성</v>
      </c>
      <c r="E14" s="45" t="str">
        <f>VLOOKUP($A14,'1_임상결과_문헌특성'!A:AP,10,0)</f>
        <v>악성 요관폐쇄</v>
      </c>
      <c r="F14" s="15" t="str">
        <f>VLOOKUP($A14,'1_임상결과_문헌특성'!A:AP,29,0)</f>
        <v>metallic stent group(MSG)</v>
      </c>
      <c r="G14" s="15" t="str">
        <f>VLOOKUP($A14,'1_임상결과_문헌특성'!A:AP,30,0)</f>
        <v>Resonance®</v>
      </c>
      <c r="H14" s="15" t="str">
        <f>VLOOKUP($A14,'1_임상결과_문헌특성'!A:AP,36,0)</f>
        <v>ordinary polymer stent group(OPSG)</v>
      </c>
      <c r="I14" s="15" t="str">
        <f>VLOOKUP($A14,'1_임상결과_문헌특성'!A:AP,23,0)</f>
        <v xml:space="preserve">중재군
단측: 68.7%, 양측: 31.2%
대조군
단측: 65.9%, 양측: 34.1%
</v>
      </c>
      <c r="J14" s="15" t="str">
        <f>VLOOKUP($A14,'1_임상결과_문헌특성'!A:AP,33,0)</f>
        <v>중재군
경피적 전방도관: 28.1%, 역행성 요관경: 65.6%, 역행성 방광경:3.1%, 실패: 3.1%
대조군
경피적 전방도관: 0%, 역행성 요관경: 75%, 역행성 방광경: 20.5%, 실패: 4.5%
(실패시 신루술 시행)</v>
      </c>
      <c r="K14" s="15" t="str">
        <f>VLOOKUP($A14,'1_임상결과_문헌특성'!A:AP,39,0)</f>
        <v>중재군
GA: 15.6%, No-GA: 84.4% 
대조군
GA:18.2%, No-GA: 81.8%</v>
      </c>
      <c r="L14" s="15"/>
      <c r="M14" s="15" t="s">
        <v>401</v>
      </c>
      <c r="N14" s="15" t="s">
        <v>198</v>
      </c>
      <c r="O14" s="66"/>
      <c r="P14" s="66"/>
      <c r="Q14" s="66"/>
      <c r="R14" s="66" t="s">
        <v>422</v>
      </c>
      <c r="S14" s="66">
        <v>32</v>
      </c>
      <c r="T14" s="66" t="s">
        <v>199</v>
      </c>
      <c r="U14" s="66">
        <v>44</v>
      </c>
      <c r="V14" s="66" t="s">
        <v>200</v>
      </c>
      <c r="W14" s="66"/>
      <c r="X14" s="66"/>
      <c r="Y14" s="15"/>
      <c r="Z14" s="15"/>
      <c r="AA14" s="15"/>
      <c r="AB14" s="15"/>
      <c r="AC14" s="15"/>
      <c r="AD14" s="15"/>
    </row>
    <row r="15" spans="1:30" ht="13.5" x14ac:dyDescent="0.3">
      <c r="A15" s="88">
        <v>2</v>
      </c>
      <c r="B15" s="15" t="str">
        <f>VLOOKUP($A15,'1_임상결과_문헌특성'!A:AP,4,0)</f>
        <v>Chen (2019)</v>
      </c>
      <c r="C15" s="15" t="str">
        <f>VLOOKUP($A15,'1_임상결과_문헌특성'!A:AP,5,0)</f>
        <v>후향적 코호트</v>
      </c>
      <c r="D15" s="17" t="str">
        <f>VLOOKUP($A15,'1_임상결과_문헌특성'!A:AP,9,0)</f>
        <v>악성</v>
      </c>
      <c r="E15" s="45" t="str">
        <f>VLOOKUP($A15,'1_임상결과_문헌특성'!A:AP,10,0)</f>
        <v>악성 요관폐쇄</v>
      </c>
      <c r="F15" s="15" t="str">
        <f>VLOOKUP($A15,'1_임상결과_문헌특성'!A:AP,29,0)</f>
        <v>metallic stent group(MSG)</v>
      </c>
      <c r="G15" s="15" t="str">
        <f>VLOOKUP($A15,'1_임상결과_문헌특성'!A:AP,30,0)</f>
        <v>Resonance®</v>
      </c>
      <c r="H15" s="15" t="str">
        <f>VLOOKUP($A15,'1_임상결과_문헌특성'!A:AP,36,0)</f>
        <v>ordinary polymer stent group(OPSG)</v>
      </c>
      <c r="I15" s="15" t="str">
        <f>VLOOKUP($A15,'1_임상결과_문헌특성'!A:AP,23,0)</f>
        <v xml:space="preserve">중재군
단측: 68.7%, 양측: 31.2%
대조군
단측: 65.9%, 양측: 34.1%
</v>
      </c>
      <c r="J15" s="15" t="str">
        <f>VLOOKUP($A15,'1_임상결과_문헌특성'!A:AP,33,0)</f>
        <v>중재군
경피적 전방도관: 28.1%, 역행성 요관경: 65.6%, 역행성 방광경:3.1%, 실패: 3.1%
대조군
경피적 전방도관: 0%, 역행성 요관경: 75%, 역행성 방광경: 20.5%, 실패: 4.5%
(실패시 신루술 시행)</v>
      </c>
      <c r="K15" s="15" t="str">
        <f>VLOOKUP($A15,'1_임상결과_문헌특성'!A:AP,39,0)</f>
        <v>중재군
GA: 15.6%, No-GA: 84.4% 
대조군
GA:18.2%, No-GA: 81.8%</v>
      </c>
      <c r="L15" s="15"/>
      <c r="M15" s="15" t="s">
        <v>402</v>
      </c>
      <c r="N15" s="15" t="s">
        <v>173</v>
      </c>
      <c r="O15" s="66"/>
      <c r="P15" s="66"/>
      <c r="Q15" s="66"/>
      <c r="R15" s="66" t="s">
        <v>201</v>
      </c>
      <c r="S15" s="66">
        <v>32</v>
      </c>
      <c r="T15" s="66">
        <v>1</v>
      </c>
      <c r="U15" s="66">
        <v>44</v>
      </c>
      <c r="V15" s="66">
        <v>2</v>
      </c>
      <c r="W15" s="66"/>
      <c r="X15" s="66"/>
      <c r="Y15" s="15"/>
      <c r="Z15" s="15"/>
      <c r="AA15" s="15"/>
      <c r="AB15" s="15"/>
      <c r="AC15" s="15"/>
      <c r="AD15" s="15"/>
    </row>
    <row r="16" spans="1:30" ht="13.5" x14ac:dyDescent="0.3">
      <c r="A16" s="88">
        <v>2</v>
      </c>
      <c r="B16" s="15" t="str">
        <f>VLOOKUP($A16,'1_임상결과_문헌특성'!A:AP,4,0)</f>
        <v>Chen (2019)</v>
      </c>
      <c r="C16" s="15" t="str">
        <f>VLOOKUP($A16,'1_임상결과_문헌특성'!A:AP,5,0)</f>
        <v>후향적 코호트</v>
      </c>
      <c r="D16" s="17" t="str">
        <f>VLOOKUP($A16,'1_임상결과_문헌특성'!A:AP,9,0)</f>
        <v>악성</v>
      </c>
      <c r="E16" s="45" t="str">
        <f>VLOOKUP($A16,'1_임상결과_문헌특성'!A:AP,10,0)</f>
        <v>악성 요관폐쇄</v>
      </c>
      <c r="F16" s="15" t="str">
        <f>VLOOKUP($A16,'1_임상결과_문헌특성'!A:AP,29,0)</f>
        <v>metallic stent group(MSG)</v>
      </c>
      <c r="G16" s="15" t="str">
        <f>VLOOKUP($A16,'1_임상결과_문헌특성'!A:AP,30,0)</f>
        <v>Resonance®</v>
      </c>
      <c r="H16" s="15" t="str">
        <f>VLOOKUP($A16,'1_임상결과_문헌특성'!A:AP,36,0)</f>
        <v>ordinary polymer stent group(OPSG)</v>
      </c>
      <c r="I16" s="15" t="str">
        <f>VLOOKUP($A16,'1_임상결과_문헌특성'!A:AP,23,0)</f>
        <v xml:space="preserve">중재군
단측: 68.7%, 양측: 31.2%
대조군
단측: 65.9%, 양측: 34.1%
</v>
      </c>
      <c r="J16" s="15" t="str">
        <f>VLOOKUP($A16,'1_임상결과_문헌특성'!A:AP,33,0)</f>
        <v>중재군
경피적 전방도관: 28.1%, 역행성 요관경: 65.6%, 역행성 방광경:3.1%, 실패: 3.1%
대조군
경피적 전방도관: 0%, 역행성 요관경: 75%, 역행성 방광경: 20.5%, 실패: 4.5%
(실패시 신루술 시행)</v>
      </c>
      <c r="K16" s="15" t="str">
        <f>VLOOKUP($A16,'1_임상결과_문헌특성'!A:AP,39,0)</f>
        <v>중재군
GA: 15.6%, No-GA: 84.4% 
대조군
GA:18.2%, No-GA: 81.8%</v>
      </c>
      <c r="L16" s="15"/>
      <c r="M16" s="15" t="s">
        <v>402</v>
      </c>
      <c r="N16" s="15" t="s">
        <v>203</v>
      </c>
      <c r="O16" s="66"/>
      <c r="P16" s="66"/>
      <c r="Q16" s="66"/>
      <c r="R16" s="66" t="s">
        <v>202</v>
      </c>
      <c r="S16" s="66">
        <v>31</v>
      </c>
      <c r="T16" s="66">
        <v>0</v>
      </c>
      <c r="U16" s="66">
        <v>42</v>
      </c>
      <c r="V16" s="66">
        <v>1</v>
      </c>
      <c r="W16" s="66"/>
      <c r="X16" s="66"/>
      <c r="Y16" s="15"/>
      <c r="Z16" s="15"/>
      <c r="AA16" s="15"/>
      <c r="AB16" s="15"/>
      <c r="AC16" s="15"/>
      <c r="AD16" s="15"/>
    </row>
    <row r="17" spans="1:30" ht="13.5" x14ac:dyDescent="0.3">
      <c r="A17" s="88">
        <v>2</v>
      </c>
      <c r="B17" s="15" t="str">
        <f>VLOOKUP($A17,'1_임상결과_문헌특성'!A:AP,4,0)</f>
        <v>Chen (2019)</v>
      </c>
      <c r="C17" s="15" t="str">
        <f>VLOOKUP($A17,'1_임상결과_문헌특성'!A:AP,5,0)</f>
        <v>후향적 코호트</v>
      </c>
      <c r="D17" s="17" t="str">
        <f>VLOOKUP($A17,'1_임상결과_문헌특성'!A:AP,9,0)</f>
        <v>악성</v>
      </c>
      <c r="E17" s="45" t="str">
        <f>VLOOKUP($A17,'1_임상결과_문헌특성'!A:AP,10,0)</f>
        <v>악성 요관폐쇄</v>
      </c>
      <c r="F17" s="15" t="str">
        <f>VLOOKUP($A17,'1_임상결과_문헌특성'!A:AP,29,0)</f>
        <v>metallic stent group(MSG)</v>
      </c>
      <c r="G17" s="15" t="str">
        <f>VLOOKUP($A17,'1_임상결과_문헌특성'!A:AP,30,0)</f>
        <v>Resonance®</v>
      </c>
      <c r="H17" s="15" t="str">
        <f>VLOOKUP($A17,'1_임상결과_문헌특성'!A:AP,36,0)</f>
        <v>ordinary polymer stent group(OPSG)</v>
      </c>
      <c r="I17" s="15" t="str">
        <f>VLOOKUP($A17,'1_임상결과_문헌특성'!A:AP,23,0)</f>
        <v xml:space="preserve">중재군
단측: 68.7%, 양측: 31.2%
대조군
단측: 65.9%, 양측: 34.1%
</v>
      </c>
      <c r="J17" s="15" t="str">
        <f>VLOOKUP($A17,'1_임상결과_문헌특성'!A:AP,33,0)</f>
        <v>중재군
경피적 전방도관: 28.1%, 역행성 요관경: 65.6%, 역행성 방광경:3.1%, 실패: 3.1%
대조군
경피적 전방도관: 0%, 역행성 요관경: 75%, 역행성 방광경: 20.5%, 실패: 4.5%
(실패시 신루술 시행)</v>
      </c>
      <c r="K17" s="15" t="str">
        <f>VLOOKUP($A17,'1_임상결과_문헌특성'!A:AP,39,0)</f>
        <v>중재군
GA: 15.6%, No-GA: 84.4% 
대조군
GA:18.2%, No-GA: 81.8%</v>
      </c>
      <c r="L17" s="15"/>
      <c r="M17" s="15" t="s">
        <v>402</v>
      </c>
      <c r="N17" s="15" t="s">
        <v>203</v>
      </c>
      <c r="O17" s="66"/>
      <c r="P17" s="66"/>
      <c r="Q17" s="66"/>
      <c r="R17" s="66" t="s">
        <v>197</v>
      </c>
      <c r="S17" s="66">
        <v>27</v>
      </c>
      <c r="T17" s="66">
        <v>0</v>
      </c>
      <c r="U17" s="66">
        <v>36</v>
      </c>
      <c r="V17" s="66">
        <v>1</v>
      </c>
      <c r="W17" s="66"/>
      <c r="X17" s="66"/>
      <c r="Y17" s="15"/>
      <c r="Z17" s="15"/>
      <c r="AA17" s="15"/>
      <c r="AB17" s="15"/>
      <c r="AC17" s="15"/>
      <c r="AD17" s="15"/>
    </row>
    <row r="18" spans="1:30" ht="13.5" x14ac:dyDescent="0.3">
      <c r="A18" s="88">
        <v>2</v>
      </c>
      <c r="B18" s="15" t="str">
        <f>VLOOKUP($A18,'1_임상결과_문헌특성'!A:AP,4,0)</f>
        <v>Chen (2019)</v>
      </c>
      <c r="C18" s="15" t="str">
        <f>VLOOKUP($A18,'1_임상결과_문헌특성'!A:AP,5,0)</f>
        <v>후향적 코호트</v>
      </c>
      <c r="D18" s="17" t="str">
        <f>VLOOKUP($A18,'1_임상결과_문헌특성'!A:AP,9,0)</f>
        <v>악성</v>
      </c>
      <c r="E18" s="45" t="str">
        <f>VLOOKUP($A18,'1_임상결과_문헌특성'!A:AP,10,0)</f>
        <v>악성 요관폐쇄</v>
      </c>
      <c r="F18" s="15" t="str">
        <f>VLOOKUP($A18,'1_임상결과_문헌특성'!A:AP,29,0)</f>
        <v>metallic stent group(MSG)</v>
      </c>
      <c r="G18" s="15" t="str">
        <f>VLOOKUP($A18,'1_임상결과_문헌특성'!A:AP,30,0)</f>
        <v>Resonance®</v>
      </c>
      <c r="H18" s="15" t="str">
        <f>VLOOKUP($A18,'1_임상결과_문헌특성'!A:AP,36,0)</f>
        <v>ordinary polymer stent group(OPSG)</v>
      </c>
      <c r="I18" s="15" t="str">
        <f>VLOOKUP($A18,'1_임상결과_문헌특성'!A:AP,23,0)</f>
        <v xml:space="preserve">중재군
단측: 68.7%, 양측: 31.2%
대조군
단측: 65.9%, 양측: 34.1%
</v>
      </c>
      <c r="J18" s="15" t="str">
        <f>VLOOKUP($A18,'1_임상결과_문헌특성'!A:AP,33,0)</f>
        <v>중재군
경피적 전방도관: 28.1%, 역행성 요관경: 65.6%, 역행성 방광경:3.1%, 실패: 3.1%
대조군
경피적 전방도관: 0%, 역행성 요관경: 75%, 역행성 방광경: 20.5%, 실패: 4.5%
(실패시 신루술 시행)</v>
      </c>
      <c r="K18" s="15" t="str">
        <f>VLOOKUP($A18,'1_임상결과_문헌특성'!A:AP,39,0)</f>
        <v>중재군
GA: 15.6%, No-GA: 84.4% 
대조군
GA:18.2%, No-GA: 81.8%</v>
      </c>
      <c r="L18" s="15"/>
      <c r="M18" s="15" t="s">
        <v>407</v>
      </c>
      <c r="N18" s="15" t="s">
        <v>208</v>
      </c>
      <c r="O18" s="66"/>
      <c r="P18" s="66"/>
      <c r="Q18" s="66"/>
      <c r="R18" s="66" t="s">
        <v>201</v>
      </c>
      <c r="S18" s="66">
        <v>31</v>
      </c>
      <c r="T18" s="66">
        <v>31</v>
      </c>
      <c r="U18" s="66">
        <v>42</v>
      </c>
      <c r="V18" s="66">
        <v>42</v>
      </c>
      <c r="W18" s="66"/>
      <c r="X18" s="66"/>
      <c r="Y18" s="15"/>
      <c r="Z18" s="15"/>
      <c r="AA18" s="15"/>
      <c r="AB18" s="15"/>
      <c r="AC18" s="15"/>
      <c r="AD18" s="15"/>
    </row>
    <row r="19" spans="1:30" ht="13.5" x14ac:dyDescent="0.3">
      <c r="A19" s="88">
        <v>2</v>
      </c>
      <c r="B19" s="15" t="str">
        <f>VLOOKUP($A19,'1_임상결과_문헌특성'!A:AP,4,0)</f>
        <v>Chen (2019)</v>
      </c>
      <c r="C19" s="15" t="str">
        <f>VLOOKUP($A19,'1_임상결과_문헌특성'!A:AP,5,0)</f>
        <v>후향적 코호트</v>
      </c>
      <c r="D19" s="17" t="str">
        <f>VLOOKUP($A19,'1_임상결과_문헌특성'!A:AP,9,0)</f>
        <v>악성</v>
      </c>
      <c r="E19" s="45" t="str">
        <f>VLOOKUP($A19,'1_임상결과_문헌특성'!A:AP,10,0)</f>
        <v>악성 요관폐쇄</v>
      </c>
      <c r="F19" s="15" t="str">
        <f>VLOOKUP($A19,'1_임상결과_문헌특성'!A:AP,29,0)</f>
        <v>metallic stent group(MSG)</v>
      </c>
      <c r="G19" s="15" t="str">
        <f>VLOOKUP($A19,'1_임상결과_문헌특성'!A:AP,30,0)</f>
        <v>Resonance®</v>
      </c>
      <c r="H19" s="15" t="str">
        <f>VLOOKUP($A19,'1_임상결과_문헌특성'!A:AP,36,0)</f>
        <v>ordinary polymer stent group(OPSG)</v>
      </c>
      <c r="I19" s="15" t="str">
        <f>VLOOKUP($A19,'1_임상결과_문헌특성'!A:AP,23,0)</f>
        <v xml:space="preserve">중재군
단측: 68.7%, 양측: 31.2%
대조군
단측: 65.9%, 양측: 34.1%
</v>
      </c>
      <c r="J19" s="15" t="str">
        <f>VLOOKUP($A19,'1_임상결과_문헌특성'!A:AP,33,0)</f>
        <v>중재군
경피적 전방도관: 28.1%, 역행성 요관경: 65.6%, 역행성 방광경:3.1%, 실패: 3.1%
대조군
경피적 전방도관: 0%, 역행성 요관경: 75%, 역행성 방광경: 20.5%, 실패: 4.5%
(실패시 신루술 시행)</v>
      </c>
      <c r="K19" s="15" t="str">
        <f>VLOOKUP($A19,'1_임상결과_문헌특성'!A:AP,39,0)</f>
        <v>중재군
GA: 15.6%, No-GA: 84.4% 
대조군
GA:18.2%, No-GA: 81.8%</v>
      </c>
      <c r="L19" s="15"/>
      <c r="M19" s="15" t="s">
        <v>407</v>
      </c>
      <c r="N19" s="15" t="s">
        <v>208</v>
      </c>
      <c r="O19" s="66"/>
      <c r="P19" s="66"/>
      <c r="Q19" s="66"/>
      <c r="R19" s="66" t="s">
        <v>202</v>
      </c>
      <c r="S19" s="66">
        <v>28</v>
      </c>
      <c r="T19" s="66">
        <v>28</v>
      </c>
      <c r="U19" s="66">
        <v>37</v>
      </c>
      <c r="V19" s="66">
        <v>31</v>
      </c>
      <c r="W19" s="66"/>
      <c r="X19" s="66"/>
      <c r="Y19" s="15"/>
      <c r="Z19" s="15"/>
      <c r="AA19" s="15"/>
      <c r="AB19" s="15"/>
      <c r="AC19" s="15"/>
      <c r="AD19" s="15"/>
    </row>
    <row r="20" spans="1:30" ht="13.5" x14ac:dyDescent="0.3">
      <c r="A20" s="88">
        <v>2</v>
      </c>
      <c r="B20" s="15" t="str">
        <f>VLOOKUP($A20,'1_임상결과_문헌특성'!A:AP,4,0)</f>
        <v>Chen (2019)</v>
      </c>
      <c r="C20" s="15" t="str">
        <f>VLOOKUP($A20,'1_임상결과_문헌특성'!A:AP,5,0)</f>
        <v>후향적 코호트</v>
      </c>
      <c r="D20" s="17" t="str">
        <f>VLOOKUP($A20,'1_임상결과_문헌특성'!A:AP,9,0)</f>
        <v>악성</v>
      </c>
      <c r="E20" s="45" t="str">
        <f>VLOOKUP($A20,'1_임상결과_문헌특성'!A:AP,10,0)</f>
        <v>악성 요관폐쇄</v>
      </c>
      <c r="F20" s="15" t="str">
        <f>VLOOKUP($A20,'1_임상결과_문헌특성'!A:AP,29,0)</f>
        <v>metallic stent group(MSG)</v>
      </c>
      <c r="G20" s="15" t="str">
        <f>VLOOKUP($A20,'1_임상결과_문헌특성'!A:AP,30,0)</f>
        <v>Resonance®</v>
      </c>
      <c r="H20" s="15" t="str">
        <f>VLOOKUP($A20,'1_임상결과_문헌특성'!A:AP,36,0)</f>
        <v>ordinary polymer stent group(OPSG)</v>
      </c>
      <c r="I20" s="15" t="str">
        <f>VLOOKUP($A20,'1_임상결과_문헌특성'!A:AP,23,0)</f>
        <v xml:space="preserve">중재군
단측: 68.7%, 양측: 31.2%
대조군
단측: 65.9%, 양측: 34.1%
</v>
      </c>
      <c r="J20" s="15" t="str">
        <f>VLOOKUP($A20,'1_임상결과_문헌특성'!A:AP,33,0)</f>
        <v>중재군
경피적 전방도관: 28.1%, 역행성 요관경: 65.6%, 역행성 방광경:3.1%, 실패: 3.1%
대조군
경피적 전방도관: 0%, 역행성 요관경: 75%, 역행성 방광경: 20.5%, 실패: 4.5%
(실패시 신루술 시행)</v>
      </c>
      <c r="K20" s="15" t="str">
        <f>VLOOKUP($A20,'1_임상결과_문헌특성'!A:AP,39,0)</f>
        <v>중재군
GA: 15.6%, No-GA: 84.4% 
대조군
GA:18.2%, No-GA: 81.8%</v>
      </c>
      <c r="L20" s="15"/>
      <c r="M20" s="15" t="s">
        <v>407</v>
      </c>
      <c r="N20" s="15" t="s">
        <v>208</v>
      </c>
      <c r="O20" s="66"/>
      <c r="P20" s="66"/>
      <c r="Q20" s="66"/>
      <c r="R20" s="66" t="s">
        <v>197</v>
      </c>
      <c r="S20" s="66">
        <v>24</v>
      </c>
      <c r="T20" s="66">
        <v>22</v>
      </c>
      <c r="U20" s="66">
        <v>30</v>
      </c>
      <c r="V20" s="66">
        <v>12</v>
      </c>
      <c r="W20" s="66"/>
      <c r="X20" s="66"/>
      <c r="Y20" s="15"/>
      <c r="Z20" s="15"/>
      <c r="AA20" s="15"/>
      <c r="AB20" s="15"/>
      <c r="AC20" s="15"/>
      <c r="AD20" s="15"/>
    </row>
    <row r="21" spans="1:30" ht="13.5" x14ac:dyDescent="0.3">
      <c r="A21" s="88">
        <v>2</v>
      </c>
      <c r="B21" s="15" t="str">
        <f>VLOOKUP($A21,'1_임상결과_문헌특성'!A:AP,4,0)</f>
        <v>Chen (2019)</v>
      </c>
      <c r="C21" s="15" t="str">
        <f>VLOOKUP($A21,'1_임상결과_문헌특성'!A:AP,5,0)</f>
        <v>후향적 코호트</v>
      </c>
      <c r="D21" s="17" t="str">
        <f>VLOOKUP($A21,'1_임상결과_문헌특성'!A:AP,9,0)</f>
        <v>악성</v>
      </c>
      <c r="E21" s="45" t="str">
        <f>VLOOKUP($A21,'1_임상결과_문헌특성'!A:AP,10,0)</f>
        <v>악성 요관폐쇄</v>
      </c>
      <c r="F21" s="15" t="str">
        <f>VLOOKUP($A21,'1_임상결과_문헌특성'!A:AP,29,0)</f>
        <v>metallic stent group(MSG)</v>
      </c>
      <c r="G21" s="15" t="str">
        <f>VLOOKUP($A21,'1_임상결과_문헌특성'!A:AP,30,0)</f>
        <v>Resonance®</v>
      </c>
      <c r="H21" s="15" t="str">
        <f>VLOOKUP($A21,'1_임상결과_문헌특성'!A:AP,36,0)</f>
        <v>ordinary polymer stent group(OPSG)</v>
      </c>
      <c r="I21" s="15" t="str">
        <f>VLOOKUP($A21,'1_임상결과_문헌특성'!A:AP,23,0)</f>
        <v xml:space="preserve">중재군
단측: 68.7%, 양측: 31.2%
대조군
단측: 65.9%, 양측: 34.1%
</v>
      </c>
      <c r="J21" s="15" t="str">
        <f>VLOOKUP($A21,'1_임상결과_문헌특성'!A:AP,33,0)</f>
        <v>중재군
경피적 전방도관: 28.1%, 역행성 요관경: 65.6%, 역행성 방광경:3.1%, 실패: 3.1%
대조군
경피적 전방도관: 0%, 역행성 요관경: 75%, 역행성 방광경: 20.5%, 실패: 4.5%
(실패시 신루술 시행)</v>
      </c>
      <c r="K21" s="15" t="str">
        <f>VLOOKUP($A21,'1_임상결과_문헌특성'!A:AP,39,0)</f>
        <v>중재군
GA: 15.6%, No-GA: 84.4% 
대조군
GA:18.2%, No-GA: 81.8%</v>
      </c>
      <c r="L21" s="15"/>
      <c r="M21" s="15" t="s">
        <v>408</v>
      </c>
      <c r="N21" s="66" t="s">
        <v>209</v>
      </c>
      <c r="O21" s="66"/>
      <c r="P21" s="66"/>
      <c r="Q21" s="66"/>
      <c r="R21" s="66" t="s">
        <v>201</v>
      </c>
      <c r="S21" s="66">
        <v>32</v>
      </c>
      <c r="T21" s="66">
        <v>0</v>
      </c>
      <c r="U21" s="66">
        <v>44</v>
      </c>
      <c r="V21" s="66">
        <v>0</v>
      </c>
      <c r="W21" s="15"/>
      <c r="X21" s="15"/>
      <c r="Y21" s="15"/>
      <c r="Z21" s="15"/>
      <c r="AA21" s="15"/>
      <c r="AB21" s="15"/>
      <c r="AC21" s="15"/>
      <c r="AD21" s="15"/>
    </row>
    <row r="22" spans="1:30" ht="13.5" x14ac:dyDescent="0.3">
      <c r="A22" s="88">
        <v>2</v>
      </c>
      <c r="B22" s="15" t="str">
        <f>VLOOKUP($A22,'1_임상결과_문헌특성'!A:AP,4,0)</f>
        <v>Chen (2019)</v>
      </c>
      <c r="C22" s="15" t="str">
        <f>VLOOKUP($A22,'1_임상결과_문헌특성'!A:AP,5,0)</f>
        <v>후향적 코호트</v>
      </c>
      <c r="D22" s="17" t="str">
        <f>VLOOKUP($A22,'1_임상결과_문헌특성'!A:AP,9,0)</f>
        <v>악성</v>
      </c>
      <c r="E22" s="45" t="str">
        <f>VLOOKUP($A22,'1_임상결과_문헌특성'!A:AP,10,0)</f>
        <v>악성 요관폐쇄</v>
      </c>
      <c r="F22" s="15" t="str">
        <f>VLOOKUP($A22,'1_임상결과_문헌특성'!A:AP,29,0)</f>
        <v>metallic stent group(MSG)</v>
      </c>
      <c r="G22" s="15" t="str">
        <f>VLOOKUP($A22,'1_임상결과_문헌특성'!A:AP,30,0)</f>
        <v>Resonance®</v>
      </c>
      <c r="H22" s="15" t="str">
        <f>VLOOKUP($A22,'1_임상결과_문헌특성'!A:AP,36,0)</f>
        <v>ordinary polymer stent group(OPSG)</v>
      </c>
      <c r="I22" s="15" t="str">
        <f>VLOOKUP($A22,'1_임상결과_문헌특성'!A:AP,23,0)</f>
        <v xml:space="preserve">중재군
단측: 68.7%, 양측: 31.2%
대조군
단측: 65.9%, 양측: 34.1%
</v>
      </c>
      <c r="J22" s="15" t="str">
        <f>VLOOKUP($A22,'1_임상결과_문헌특성'!A:AP,33,0)</f>
        <v>중재군
경피적 전방도관: 28.1%, 역행성 요관경: 65.6%, 역행성 방광경:3.1%, 실패: 3.1%
대조군
경피적 전방도관: 0%, 역행성 요관경: 75%, 역행성 방광경: 20.5%, 실패: 4.5%
(실패시 신루술 시행)</v>
      </c>
      <c r="K22" s="15" t="str">
        <f>VLOOKUP($A22,'1_임상결과_문헌특성'!A:AP,39,0)</f>
        <v>중재군
GA: 15.6%, No-GA: 84.4% 
대조군
GA:18.2%, No-GA: 81.8%</v>
      </c>
      <c r="L22" s="15"/>
      <c r="M22" s="15" t="s">
        <v>408</v>
      </c>
      <c r="N22" s="66" t="s">
        <v>209</v>
      </c>
      <c r="O22" s="66"/>
      <c r="P22" s="66"/>
      <c r="Q22" s="66"/>
      <c r="R22" s="66" t="s">
        <v>202</v>
      </c>
      <c r="S22" s="66">
        <v>31</v>
      </c>
      <c r="T22" s="66">
        <v>1</v>
      </c>
      <c r="U22" s="66">
        <v>42</v>
      </c>
      <c r="V22" s="66">
        <v>2</v>
      </c>
      <c r="W22" s="15"/>
      <c r="X22" s="15"/>
      <c r="Y22" s="15"/>
      <c r="Z22" s="15"/>
      <c r="AA22" s="15"/>
      <c r="AB22" s="15"/>
      <c r="AC22" s="15"/>
      <c r="AD22" s="15"/>
    </row>
    <row r="23" spans="1:30" ht="13.5" x14ac:dyDescent="0.3">
      <c r="A23" s="88">
        <v>2</v>
      </c>
      <c r="B23" s="15" t="str">
        <f>VLOOKUP($A23,'1_임상결과_문헌특성'!A:AP,4,0)</f>
        <v>Chen (2019)</v>
      </c>
      <c r="C23" s="15" t="str">
        <f>VLOOKUP($A23,'1_임상결과_문헌특성'!A:AP,5,0)</f>
        <v>후향적 코호트</v>
      </c>
      <c r="D23" s="17" t="str">
        <f>VLOOKUP($A23,'1_임상결과_문헌특성'!A:AP,9,0)</f>
        <v>악성</v>
      </c>
      <c r="E23" s="45" t="str">
        <f>VLOOKUP($A23,'1_임상결과_문헌특성'!A:AP,10,0)</f>
        <v>악성 요관폐쇄</v>
      </c>
      <c r="F23" s="15" t="str">
        <f>VLOOKUP($A23,'1_임상결과_문헌특성'!A:AP,29,0)</f>
        <v>metallic stent group(MSG)</v>
      </c>
      <c r="G23" s="15" t="str">
        <f>VLOOKUP($A23,'1_임상결과_문헌특성'!A:AP,30,0)</f>
        <v>Resonance®</v>
      </c>
      <c r="H23" s="15" t="str">
        <f>VLOOKUP($A23,'1_임상결과_문헌특성'!A:AP,36,0)</f>
        <v>ordinary polymer stent group(OPSG)</v>
      </c>
      <c r="I23" s="15" t="str">
        <f>VLOOKUP($A23,'1_임상결과_문헌특성'!A:AP,23,0)</f>
        <v xml:space="preserve">중재군
단측: 68.7%, 양측: 31.2%
대조군
단측: 65.9%, 양측: 34.1%
</v>
      </c>
      <c r="J23" s="15" t="str">
        <f>VLOOKUP($A23,'1_임상결과_문헌특성'!A:AP,33,0)</f>
        <v>중재군
경피적 전방도관: 28.1%, 역행성 요관경: 65.6%, 역행성 방광경:3.1%, 실패: 3.1%
대조군
경피적 전방도관: 0%, 역행성 요관경: 75%, 역행성 방광경: 20.5%, 실패: 4.5%
(실패시 신루술 시행)</v>
      </c>
      <c r="K23" s="15" t="str">
        <f>VLOOKUP($A23,'1_임상결과_문헌특성'!A:AP,39,0)</f>
        <v>중재군
GA: 15.6%, No-GA: 84.4% 
대조군
GA:18.2%, No-GA: 81.8%</v>
      </c>
      <c r="L23" s="15"/>
      <c r="M23" s="15" t="s">
        <v>408</v>
      </c>
      <c r="N23" s="66" t="s">
        <v>209</v>
      </c>
      <c r="O23" s="66"/>
      <c r="P23" s="66"/>
      <c r="Q23" s="66"/>
      <c r="R23" s="66" t="s">
        <v>197</v>
      </c>
      <c r="S23" s="66">
        <v>27</v>
      </c>
      <c r="T23" s="66">
        <v>4</v>
      </c>
      <c r="U23" s="66">
        <v>36</v>
      </c>
      <c r="V23" s="66">
        <v>3</v>
      </c>
      <c r="W23" s="15"/>
      <c r="X23" s="15"/>
      <c r="Y23" s="15"/>
      <c r="Z23" s="15"/>
      <c r="AA23" s="15"/>
      <c r="AB23" s="15"/>
      <c r="AC23" s="15"/>
      <c r="AD23" s="15"/>
    </row>
    <row r="24" spans="1:30" ht="13.5" x14ac:dyDescent="0.3">
      <c r="A24" s="88">
        <v>2</v>
      </c>
      <c r="B24" s="15" t="str">
        <f>VLOOKUP($A24,'1_임상결과_문헌특성'!A:AP,4,0)</f>
        <v>Chen (2019)</v>
      </c>
      <c r="C24" s="15" t="str">
        <f>VLOOKUP($A24,'1_임상결과_문헌특성'!A:AP,5,0)</f>
        <v>후향적 코호트</v>
      </c>
      <c r="D24" s="17" t="str">
        <f>VLOOKUP($A24,'1_임상결과_문헌특성'!A:AP,9,0)</f>
        <v>악성</v>
      </c>
      <c r="E24" s="45" t="str">
        <f>VLOOKUP($A24,'1_임상결과_문헌특성'!A:AP,10,0)</f>
        <v>악성 요관폐쇄</v>
      </c>
      <c r="F24" s="15" t="str">
        <f>VLOOKUP($A24,'1_임상결과_문헌특성'!A:AP,29,0)</f>
        <v>metallic stent group(MSG)</v>
      </c>
      <c r="G24" s="15" t="str">
        <f>VLOOKUP($A24,'1_임상결과_문헌특성'!A:AP,30,0)</f>
        <v>Resonance®</v>
      </c>
      <c r="H24" s="15" t="str">
        <f>VLOOKUP($A24,'1_임상결과_문헌특성'!A:AP,36,0)</f>
        <v>ordinary polymer stent group(OPSG)</v>
      </c>
      <c r="I24" s="15" t="str">
        <f>VLOOKUP($A24,'1_임상결과_문헌특성'!A:AP,23,0)</f>
        <v xml:space="preserve">중재군
단측: 68.7%, 양측: 31.2%
대조군
단측: 65.9%, 양측: 34.1%
</v>
      </c>
      <c r="J24" s="15" t="str">
        <f>VLOOKUP($A24,'1_임상결과_문헌특성'!A:AP,33,0)</f>
        <v>중재군
경피적 전방도관: 28.1%, 역행성 요관경: 65.6%, 역행성 방광경:3.1%, 실패: 3.1%
대조군
경피적 전방도관: 0%, 역행성 요관경: 75%, 역행성 방광경: 20.5%, 실패: 4.5%
(실패시 신루술 시행)</v>
      </c>
      <c r="K24" s="15" t="str">
        <f>VLOOKUP($A24,'1_임상결과_문헌특성'!A:AP,39,0)</f>
        <v>중재군
GA: 15.6%, No-GA: 84.4% 
대조군
GA:18.2%, No-GA: 81.8%</v>
      </c>
      <c r="L24" s="17" t="str">
        <f>VLOOKUP($A24,'1_임상결과_문헌특성'!A:AP,28,0)</f>
        <v>12개월(polymer 일반적으로 1-3개월 이내에 교체, metallic 12개월 이내 교체)</v>
      </c>
      <c r="M24" s="15" t="s">
        <v>400</v>
      </c>
      <c r="N24" s="15" t="s">
        <v>421</v>
      </c>
      <c r="O24" s="15"/>
      <c r="P24" s="15"/>
      <c r="Q24" s="15"/>
      <c r="R24" s="15" t="s">
        <v>420</v>
      </c>
      <c r="S24" s="15">
        <v>30</v>
      </c>
      <c r="T24" s="15">
        <v>11</v>
      </c>
      <c r="U24" s="15">
        <v>33</v>
      </c>
      <c r="V24" s="15">
        <v>21</v>
      </c>
      <c r="W24" s="47" t="s">
        <v>215</v>
      </c>
      <c r="X24" s="15"/>
      <c r="Y24" s="15"/>
      <c r="Z24" s="15"/>
      <c r="AA24" s="15"/>
      <c r="AB24" s="15"/>
      <c r="AC24" s="15"/>
      <c r="AD24" s="15"/>
    </row>
    <row r="25" spans="1:30" ht="13.5" x14ac:dyDescent="0.3">
      <c r="A25" s="89">
        <v>1608</v>
      </c>
      <c r="B25" s="15" t="str">
        <f>VLOOKUP($A25,'1_임상결과_문헌특성'!A:AP,4,0)</f>
        <v>Kim (2021)</v>
      </c>
      <c r="C25" s="15" t="str">
        <f>VLOOKUP($A25,'1_임상결과_문헌특성'!A:AP,5,0)</f>
        <v>후향적 코호트 연구</v>
      </c>
      <c r="D25" s="17" t="str">
        <f>VLOOKUP($A25,'1_임상결과_문헌특성'!A:AP,9,0)</f>
        <v>악성</v>
      </c>
      <c r="E25" s="45" t="str">
        <f>VLOOKUP($A25,'1_임상결과_문헌특성'!A:AP,10,0)</f>
        <v>악성 요도 장애</v>
      </c>
      <c r="F25" s="15" t="str">
        <f>VLOOKUP($A25,'1_임상결과_문헌특성'!A:AP,29,0)</f>
        <v>Covered Metallic Stent</v>
      </c>
      <c r="G25" s="15" t="str">
        <f>VLOOKUP($A25,'1_임상결과_문헌특성'!A:AP,30,0)</f>
        <v>Urexel stent</v>
      </c>
      <c r="H25" s="15" t="str">
        <f>VLOOKUP($A25,'1_임상결과_문헌특성'!A:AP,36,0)</f>
        <v>double J stent</v>
      </c>
      <c r="I25" s="15" t="str">
        <f>VLOOKUP($A25,'1_임상결과_문헌특성'!A:AP,23,0)</f>
        <v xml:space="preserve">(금속)
Right: 20.5%
Left: 48.7%
Bilateral: 30.8%
(double J)
Right: 27.3%
Left: 45.4%
Bilateral: 27.3%
</v>
      </c>
      <c r="J25" s="17" t="str">
        <f>VLOOKUP($A25,'1_임상결과_문헌특성'!A:AP,33,0)</f>
        <v>PCN</v>
      </c>
      <c r="K25" s="15" t="str">
        <f>VLOOKUP($A25,'1_임상결과_문헌특성'!A:AP,39,0)</f>
        <v>NR</v>
      </c>
      <c r="L25" s="17" t="str">
        <f>VLOOKUP($A25,'1_임상결과_문헌특성'!A:AP,28,0)</f>
        <v>1~12개월
(중앙값) 98일 (약 3개월)</v>
      </c>
      <c r="M25" s="15" t="s">
        <v>430</v>
      </c>
      <c r="N25" s="15" t="s">
        <v>431</v>
      </c>
      <c r="O25" s="15" t="s">
        <v>333</v>
      </c>
      <c r="P25" s="15" t="s">
        <v>431</v>
      </c>
      <c r="Q25" s="15"/>
      <c r="R25" s="60" t="s">
        <v>343</v>
      </c>
      <c r="S25" s="15">
        <v>54</v>
      </c>
      <c r="T25" s="15">
        <v>26</v>
      </c>
      <c r="U25" s="15">
        <v>30</v>
      </c>
      <c r="V25" s="15">
        <v>5</v>
      </c>
      <c r="W25" s="15">
        <v>4.0000000000000001E-3</v>
      </c>
      <c r="X25" s="15"/>
      <c r="Y25" s="15"/>
      <c r="Z25" s="15"/>
      <c r="AA25" s="15"/>
      <c r="AB25" s="15"/>
      <c r="AC25" s="15"/>
      <c r="AD25" s="15"/>
    </row>
    <row r="26" spans="1:30" ht="13.5" x14ac:dyDescent="0.3">
      <c r="A26" s="89">
        <v>1608</v>
      </c>
      <c r="B26" s="15" t="str">
        <f>VLOOKUP($A26,'1_임상결과_문헌특성'!A:AP,4,0)</f>
        <v>Kim (2021)</v>
      </c>
      <c r="C26" s="15" t="str">
        <f>VLOOKUP($A26,'1_임상결과_문헌특성'!A:AP,5,0)</f>
        <v>후향적 코호트 연구</v>
      </c>
      <c r="D26" s="17" t="str">
        <f>VLOOKUP($A26,'1_임상결과_문헌특성'!A:AP,9,0)</f>
        <v>악성</v>
      </c>
      <c r="E26" s="45" t="str">
        <f>VLOOKUP($A26,'1_임상결과_문헌특성'!A:AP,10,0)</f>
        <v>악성 요도 장애</v>
      </c>
      <c r="F26" s="15" t="str">
        <f>VLOOKUP($A26,'1_임상결과_문헌특성'!A:AP,29,0)</f>
        <v>Covered Metallic Stent</v>
      </c>
      <c r="G26" s="15" t="str">
        <f>VLOOKUP($A26,'1_임상결과_문헌특성'!A:AP,30,0)</f>
        <v>Urexel stent</v>
      </c>
      <c r="H26" s="15" t="str">
        <f>VLOOKUP($A26,'1_임상결과_문헌특성'!A:AP,36,0)</f>
        <v>double J stent</v>
      </c>
      <c r="I26" s="15" t="str">
        <f>VLOOKUP($A26,'1_임상결과_문헌특성'!A:AP,23,0)</f>
        <v xml:space="preserve">(금속)
Right: 20.5%
Left: 48.7%
Bilateral: 30.8%
(double J)
Right: 27.3%
Left: 45.4%
Bilateral: 27.3%
</v>
      </c>
      <c r="J26" s="17" t="str">
        <f>VLOOKUP($A26,'1_임상결과_문헌특성'!A:AP,33,0)</f>
        <v>PCN</v>
      </c>
      <c r="K26" s="15" t="str">
        <f>VLOOKUP($A26,'1_임상결과_문헌특성'!A:AP,39,0)</f>
        <v>NR</v>
      </c>
      <c r="L26" s="17" t="str">
        <f>VLOOKUP($A26,'1_임상결과_문헌특성'!A:AP,28,0)</f>
        <v>1~12개월
(중앙값) 98일 (약 3개월)</v>
      </c>
      <c r="M26" s="15" t="s">
        <v>430</v>
      </c>
      <c r="N26" s="15" t="s">
        <v>432</v>
      </c>
      <c r="O26" s="15" t="s">
        <v>333</v>
      </c>
      <c r="P26" s="15" t="s">
        <v>432</v>
      </c>
      <c r="Q26" s="15"/>
      <c r="R26" s="60" t="s">
        <v>343</v>
      </c>
      <c r="S26" s="15">
        <v>54</v>
      </c>
      <c r="T26" s="15">
        <v>0</v>
      </c>
      <c r="U26" s="15">
        <v>30</v>
      </c>
      <c r="V26" s="15">
        <v>0</v>
      </c>
      <c r="W26" s="15"/>
      <c r="X26" s="15"/>
      <c r="Y26" s="15"/>
      <c r="Z26" s="15"/>
      <c r="AA26" s="15"/>
      <c r="AB26" s="15"/>
      <c r="AC26" s="15"/>
      <c r="AD26" s="15"/>
    </row>
    <row r="27" spans="1:30" ht="13.5" x14ac:dyDescent="0.3">
      <c r="A27" s="88">
        <v>601</v>
      </c>
      <c r="B27" s="15" t="str">
        <f>VLOOKUP($A27,'1_임상결과_문헌특성'!A:AP,4,0)</f>
        <v>Chung (2014)</v>
      </c>
      <c r="C27" s="15" t="str">
        <f>VLOOKUP($A27,'1_임상결과_문헌특성'!A:AP,5,0)</f>
        <v>코호트(금속은 전향적 모집, Double J는 후향적 의무기록)</v>
      </c>
      <c r="D27" s="17" t="str">
        <f>VLOOKUP($A27,'1_임상결과_문헌특성'!A:AP,9,0)</f>
        <v>악성</v>
      </c>
      <c r="E27" s="45" t="str">
        <f>VLOOKUP($A27,'1_임상결과_문헌특성'!A:AP,10,0)</f>
        <v>악성 요도 장애</v>
      </c>
      <c r="F27" s="15" t="str">
        <f>VLOOKUP($A27,'1_임상결과_문헌특성'!A:AP,29,0)</f>
        <v>Covered Metallic Ureteral Stent</v>
      </c>
      <c r="G27" s="15" t="str">
        <f>VLOOKUP($A27,'1_임상결과_문헌특성'!A:AP,30,0)</f>
        <v>NR</v>
      </c>
      <c r="H27" s="15" t="str">
        <f>VLOOKUP($A27,'1_임상결과_문헌특성'!A:AP,36,0)</f>
        <v>double J stent</v>
      </c>
      <c r="I27" s="15" t="str">
        <f>VLOOKUP($A27,'1_임상결과_문헌특성'!A:AP,23,0)</f>
        <v>NR</v>
      </c>
      <c r="J27" s="17" t="str">
        <f>VLOOKUP($A27,'1_임상결과_문헌특성'!A:AP,33,0)</f>
        <v>PCN</v>
      </c>
      <c r="K27" s="15" t="str">
        <f>VLOOKUP($A27,'1_임상결과_문헌특성'!A:AP,39,0)</f>
        <v>NR</v>
      </c>
      <c r="L27" s="17" t="str">
        <f>VLOOKUP($A27,'1_임상결과_문헌특성'!A:AP,28,0)</f>
        <v>(금속) 평균 253.9일(약 8~9개월)
(double J) 평균 270.8일(약 9개월)</v>
      </c>
      <c r="M27" s="15" t="s">
        <v>415</v>
      </c>
      <c r="N27" s="60" t="s">
        <v>371</v>
      </c>
      <c r="O27" s="15" t="s">
        <v>442</v>
      </c>
      <c r="P27" s="15" t="s">
        <v>372</v>
      </c>
      <c r="Q27" s="60" t="s">
        <v>95</v>
      </c>
      <c r="R27" s="15" t="s">
        <v>443</v>
      </c>
      <c r="S27" s="60">
        <v>32</v>
      </c>
      <c r="T27" s="60">
        <v>4</v>
      </c>
      <c r="U27" s="60" t="s">
        <v>95</v>
      </c>
      <c r="V27" s="15" t="s">
        <v>95</v>
      </c>
      <c r="W27" s="15" t="s">
        <v>95</v>
      </c>
      <c r="X27" s="15" t="s">
        <v>95</v>
      </c>
      <c r="Y27" s="15" t="s">
        <v>95</v>
      </c>
      <c r="Z27" s="15" t="s">
        <v>95</v>
      </c>
      <c r="AA27" s="15" t="s">
        <v>95</v>
      </c>
      <c r="AB27" s="15" t="s">
        <v>441</v>
      </c>
      <c r="AC27" s="15" t="s">
        <v>95</v>
      </c>
      <c r="AD27" s="15"/>
    </row>
    <row r="28" spans="1:30" ht="13.5" x14ac:dyDescent="0.3">
      <c r="A28" s="88">
        <v>164</v>
      </c>
      <c r="B28" s="15" t="str">
        <f>VLOOKUP($A28,'1_임상결과_문헌특성'!A:AP,4,0)</f>
        <v>Asakawa (2018)</v>
      </c>
      <c r="C28" s="15" t="str">
        <f>VLOOKUP($A28,'1_임상결과_문헌특성'!A:AP,5,0)</f>
        <v>후향적 코호트</v>
      </c>
      <c r="D28" s="17" t="str">
        <f>VLOOKUP($A28,'1_임상결과_문헌특성'!A:AP,9,0)</f>
        <v>악성</v>
      </c>
      <c r="E28" s="45" t="str">
        <f>VLOOKUP($A28,'1_임상결과_문헌특성'!A:AP,10,0)</f>
        <v>외인성 악성 요관폐쇄</v>
      </c>
      <c r="F28" s="15" t="str">
        <f>VLOOKUP($A28,'1_임상결과_문헌특성'!A:AP,29,0)</f>
        <v>metallic stent</v>
      </c>
      <c r="G28" s="15" t="str">
        <f>VLOOKUP($A28,'1_임상결과_문헌특성'!A:AP,30,0)</f>
        <v>Resonance®</v>
      </c>
      <c r="H28" s="15" t="str">
        <f>VLOOKUP($A28,'1_임상결과_문헌특성'!A:AP,36,0)</f>
        <v xml:space="preserve">polymeric stents </v>
      </c>
      <c r="I28" s="15" t="str">
        <f>VLOOKUP($A28,'1_임상결과_문헌특성'!A:AP,23,0)</f>
        <v>전체: 단측-63%, 양측-37%, 중재군: 단측-73.7%, 양측-26.3%, 대조군: 단측-45.7%, 양측-54.3%</v>
      </c>
      <c r="J28" s="17" t="str">
        <f>VLOOKUP($A28,'1_임상결과_문헌특성'!A:AP,33,0)</f>
        <v>NR</v>
      </c>
      <c r="K28" s="15" t="str">
        <f>VLOOKUP($A28,'1_임상결과_문헌특성'!A:AP,39,0)</f>
        <v>국소 또는 척추마취</v>
      </c>
      <c r="L28" s="17" t="str">
        <f>VLOOKUP($A28,'1_임상결과_문헌특성'!A:AP,28,0)</f>
        <v>12개월(median 145일, range 1-365일)</v>
      </c>
      <c r="M28" s="15" t="s">
        <v>402</v>
      </c>
      <c r="N28" s="15" t="s">
        <v>395</v>
      </c>
      <c r="O28" s="15"/>
      <c r="P28" s="15"/>
      <c r="Q28" s="15" t="s">
        <v>256</v>
      </c>
      <c r="R28" s="15" t="s">
        <v>422</v>
      </c>
      <c r="S28" s="15">
        <v>72</v>
      </c>
      <c r="T28" s="50" t="s">
        <v>263</v>
      </c>
      <c r="U28" s="15">
        <v>54</v>
      </c>
      <c r="V28" s="50" t="s">
        <v>263</v>
      </c>
      <c r="W28" s="15"/>
      <c r="X28" s="15" t="s">
        <v>253</v>
      </c>
      <c r="Y28" s="67">
        <v>0.69099999999999995</v>
      </c>
      <c r="Z28" s="15" t="s">
        <v>260</v>
      </c>
      <c r="AA28" s="15">
        <v>0.307</v>
      </c>
      <c r="AB28" s="15"/>
      <c r="AC28" s="15"/>
      <c r="AD28" s="15" t="s">
        <v>262</v>
      </c>
    </row>
    <row r="29" spans="1:30" ht="13.5" x14ac:dyDescent="0.3">
      <c r="A29" s="88">
        <v>2</v>
      </c>
      <c r="B29" s="15" t="str">
        <f>VLOOKUP($A29,'1_임상결과_문헌특성'!A:AP,4,0)</f>
        <v>Chen (2019)</v>
      </c>
      <c r="C29" s="15" t="str">
        <f>VLOOKUP($A29,'1_임상결과_문헌특성'!A:AP,5,0)</f>
        <v>후향적 코호트</v>
      </c>
      <c r="D29" s="17" t="str">
        <f>VLOOKUP($A29,'1_임상결과_문헌특성'!A:AP,9,0)</f>
        <v>악성</v>
      </c>
      <c r="E29" s="45" t="str">
        <f>VLOOKUP($A29,'1_임상결과_문헌특성'!A:AP,10,0)</f>
        <v>악성 요관폐쇄</v>
      </c>
      <c r="F29" s="15" t="str">
        <f>VLOOKUP($A29,'1_임상결과_문헌특성'!A:AP,29,0)</f>
        <v>metallic stent group(MSG)</v>
      </c>
      <c r="G29" s="15" t="str">
        <f>VLOOKUP($A29,'1_임상결과_문헌특성'!A:AP,30,0)</f>
        <v>Resonance®</v>
      </c>
      <c r="H29" s="15" t="str">
        <f>VLOOKUP($A29,'1_임상결과_문헌특성'!A:AP,36,0)</f>
        <v>ordinary polymer stent group(OPSG)</v>
      </c>
      <c r="I29" s="15" t="str">
        <f>VLOOKUP($A29,'1_임상결과_문헌특성'!A:AP,23,0)</f>
        <v xml:space="preserve">중재군
단측: 68.7%, 양측: 31.2%
대조군
단측: 65.9%, 양측: 34.1%
</v>
      </c>
      <c r="J29" s="15" t="str">
        <f>VLOOKUP($A29,'1_임상결과_문헌특성'!A:AP,33,0)</f>
        <v>중재군
경피적 전방도관: 28.1%, 역행성 요관경: 65.6%, 역행성 방광경:3.1%, 실패: 3.1%
대조군
경피적 전방도관: 0%, 역행성 요관경: 75%, 역행성 방광경: 20.5%, 실패: 4.5%
(실패시 신루술 시행)</v>
      </c>
      <c r="K29" s="15" t="str">
        <f>VLOOKUP($A29,'1_임상결과_문헌특성'!A:AP,39,0)</f>
        <v>중재군
GA: 15.6%, No-GA: 84.4% 
대조군
GA:18.2%, No-GA: 81.8%</v>
      </c>
      <c r="L29" s="17" t="str">
        <f>VLOOKUP($A29,'1_임상결과_문헌특성'!A:AP,28,0)</f>
        <v>12개월(polymer 일반적으로 1-3개월 이내에 교체, metallic 12개월 이내 교체)</v>
      </c>
      <c r="M29" s="15" t="s">
        <v>415</v>
      </c>
      <c r="N29" s="15" t="s">
        <v>217</v>
      </c>
      <c r="O29" s="15"/>
      <c r="P29" s="15"/>
      <c r="Q29" s="15" t="s">
        <v>217</v>
      </c>
      <c r="R29" s="15" t="s">
        <v>420</v>
      </c>
      <c r="S29" s="15">
        <v>30</v>
      </c>
      <c r="T29" s="15">
        <v>2</v>
      </c>
      <c r="U29" s="15">
        <v>33</v>
      </c>
      <c r="V29" s="15">
        <v>3</v>
      </c>
      <c r="W29" s="15"/>
      <c r="X29" s="15"/>
      <c r="Y29" s="15"/>
      <c r="Z29" s="15"/>
      <c r="AA29" s="15"/>
      <c r="AB29" s="15"/>
      <c r="AC29" s="15"/>
      <c r="AD29" s="15"/>
    </row>
    <row r="30" spans="1:30" ht="13.5" x14ac:dyDescent="0.3">
      <c r="A30" s="88">
        <v>2</v>
      </c>
      <c r="B30" s="15" t="str">
        <f>VLOOKUP($A30,'1_임상결과_문헌특성'!A:AP,4,0)</f>
        <v>Chen (2019)</v>
      </c>
      <c r="C30" s="15" t="str">
        <f>VLOOKUP($A30,'1_임상결과_문헌특성'!A:AP,5,0)</f>
        <v>후향적 코호트</v>
      </c>
      <c r="D30" s="17" t="str">
        <f>VLOOKUP($A30,'1_임상결과_문헌특성'!A:AP,9,0)</f>
        <v>악성</v>
      </c>
      <c r="E30" s="45" t="str">
        <f>VLOOKUP($A30,'1_임상결과_문헌특성'!A:AP,10,0)</f>
        <v>악성 요관폐쇄</v>
      </c>
      <c r="F30" s="15" t="str">
        <f>VLOOKUP($A30,'1_임상결과_문헌특성'!A:AP,29,0)</f>
        <v>metallic stent group(MSG)</v>
      </c>
      <c r="G30" s="15" t="str">
        <f>VLOOKUP($A30,'1_임상결과_문헌특성'!A:AP,30,0)</f>
        <v>Resonance®</v>
      </c>
      <c r="H30" s="15" t="str">
        <f>VLOOKUP($A30,'1_임상결과_문헌특성'!A:AP,36,0)</f>
        <v>ordinary polymer stent group(OPSG)</v>
      </c>
      <c r="I30" s="15" t="str">
        <f>VLOOKUP($A30,'1_임상결과_문헌특성'!A:AP,23,0)</f>
        <v xml:space="preserve">중재군
단측: 68.7%, 양측: 31.2%
대조군
단측: 65.9%, 양측: 34.1%
</v>
      </c>
      <c r="J30" s="15" t="str">
        <f>VLOOKUP($A30,'1_임상결과_문헌특성'!A:AP,33,0)</f>
        <v>중재군
경피적 전방도관: 28.1%, 역행성 요관경: 65.6%, 역행성 방광경:3.1%, 실패: 3.1%
대조군
경피적 전방도관: 0%, 역행성 요관경: 75%, 역행성 방광경: 20.5%, 실패: 4.5%
(실패시 신루술 시행)</v>
      </c>
      <c r="K30" s="15" t="str">
        <f>VLOOKUP($A30,'1_임상결과_문헌특성'!A:AP,39,0)</f>
        <v>중재군
GA: 15.6%, No-GA: 84.4% 
대조군
GA:18.2%, No-GA: 81.8%</v>
      </c>
      <c r="L30" s="17" t="str">
        <f>VLOOKUP($A30,'1_임상결과_문헌특성'!A:AP,28,0)</f>
        <v>12개월(polymer 일반적으로 1-3개월 이내에 교체, metallic 12개월 이내 교체)</v>
      </c>
      <c r="M30" s="15" t="s">
        <v>415</v>
      </c>
      <c r="N30" s="15" t="s">
        <v>218</v>
      </c>
      <c r="O30" s="15"/>
      <c r="P30" s="15"/>
      <c r="Q30" s="15" t="s">
        <v>218</v>
      </c>
      <c r="R30" s="15" t="s">
        <v>420</v>
      </c>
      <c r="S30" s="15">
        <v>30</v>
      </c>
      <c r="T30" s="15">
        <v>2</v>
      </c>
      <c r="U30" s="15">
        <v>33</v>
      </c>
      <c r="V30" s="15">
        <v>5</v>
      </c>
      <c r="W30" s="15"/>
      <c r="X30" s="15"/>
      <c r="Y30" s="15"/>
      <c r="Z30" s="15"/>
      <c r="AA30" s="15"/>
      <c r="AB30" s="15"/>
      <c r="AC30" s="15"/>
      <c r="AD30" s="15"/>
    </row>
    <row r="31" spans="1:30" ht="13.5" x14ac:dyDescent="0.3">
      <c r="A31" s="88">
        <v>2</v>
      </c>
      <c r="B31" s="15" t="str">
        <f>VLOOKUP($A31,'1_임상결과_문헌특성'!A:AP,4,0)</f>
        <v>Chen (2019)</v>
      </c>
      <c r="C31" s="15" t="str">
        <f>VLOOKUP($A31,'1_임상결과_문헌특성'!A:AP,5,0)</f>
        <v>후향적 코호트</v>
      </c>
      <c r="D31" s="17" t="str">
        <f>VLOOKUP($A31,'1_임상결과_문헌특성'!A:AP,9,0)</f>
        <v>악성</v>
      </c>
      <c r="E31" s="45" t="str">
        <f>VLOOKUP($A31,'1_임상결과_문헌특성'!A:AP,10,0)</f>
        <v>악성 요관폐쇄</v>
      </c>
      <c r="F31" s="15" t="str">
        <f>VLOOKUP($A31,'1_임상결과_문헌특성'!A:AP,29,0)</f>
        <v>metallic stent group(MSG)</v>
      </c>
      <c r="G31" s="15" t="str">
        <f>VLOOKUP($A31,'1_임상결과_문헌특성'!A:AP,30,0)</f>
        <v>Resonance®</v>
      </c>
      <c r="H31" s="15" t="str">
        <f>VLOOKUP($A31,'1_임상결과_문헌특성'!A:AP,36,0)</f>
        <v>ordinary polymer stent group(OPSG)</v>
      </c>
      <c r="I31" s="15" t="str">
        <f>VLOOKUP($A31,'1_임상결과_문헌특성'!A:AP,23,0)</f>
        <v xml:space="preserve">중재군
단측: 68.7%, 양측: 31.2%
대조군
단측: 65.9%, 양측: 34.1%
</v>
      </c>
      <c r="J31" s="15" t="str">
        <f>VLOOKUP($A31,'1_임상결과_문헌특성'!A:AP,33,0)</f>
        <v>중재군
경피적 전방도관: 28.1%, 역행성 요관경: 65.6%, 역행성 방광경:3.1%, 실패: 3.1%
대조군
경피적 전방도관: 0%, 역행성 요관경: 75%, 역행성 방광경: 20.5%, 실패: 4.5%
(실패시 신루술 시행)</v>
      </c>
      <c r="K31" s="15" t="str">
        <f>VLOOKUP($A31,'1_임상결과_문헌특성'!A:AP,39,0)</f>
        <v>중재군
GA: 15.6%, No-GA: 84.4% 
대조군
GA:18.2%, No-GA: 81.8%</v>
      </c>
      <c r="L31" s="17" t="str">
        <f>VLOOKUP($A31,'1_임상결과_문헌특성'!A:AP,28,0)</f>
        <v>12개월(polymer 일반적으로 1-3개월 이내에 교체, metallic 12개월 이내 교체)</v>
      </c>
      <c r="M31" s="15" t="s">
        <v>409</v>
      </c>
      <c r="N31" s="15" t="s">
        <v>210</v>
      </c>
      <c r="O31" s="15"/>
      <c r="P31" s="15"/>
      <c r="Q31" s="15"/>
      <c r="R31" s="15" t="s">
        <v>202</v>
      </c>
      <c r="S31" s="15">
        <v>32</v>
      </c>
      <c r="T31" s="15">
        <v>0</v>
      </c>
      <c r="U31" s="15">
        <v>44</v>
      </c>
      <c r="V31" s="15">
        <v>1</v>
      </c>
      <c r="W31" s="15"/>
      <c r="X31" s="15"/>
      <c r="Y31" s="15"/>
      <c r="Z31" s="15"/>
      <c r="AA31" s="15"/>
      <c r="AB31" s="15"/>
      <c r="AC31" s="15"/>
      <c r="AD31" s="15"/>
    </row>
    <row r="32" spans="1:30" ht="13.5" x14ac:dyDescent="0.3">
      <c r="A32" s="88">
        <v>2</v>
      </c>
      <c r="B32" s="15" t="str">
        <f>VLOOKUP($A32,'1_임상결과_문헌특성'!A:AP,4,0)</f>
        <v>Chen (2019)</v>
      </c>
      <c r="C32" s="15" t="str">
        <f>VLOOKUP($A32,'1_임상결과_문헌특성'!A:AP,5,0)</f>
        <v>후향적 코호트</v>
      </c>
      <c r="D32" s="17" t="str">
        <f>VLOOKUP($A32,'1_임상결과_문헌특성'!A:AP,9,0)</f>
        <v>악성</v>
      </c>
      <c r="E32" s="45" t="str">
        <f>VLOOKUP($A32,'1_임상결과_문헌특성'!A:AP,10,0)</f>
        <v>악성 요관폐쇄</v>
      </c>
      <c r="F32" s="15" t="str">
        <f>VLOOKUP($A32,'1_임상결과_문헌특성'!A:AP,29,0)</f>
        <v>metallic stent group(MSG)</v>
      </c>
      <c r="G32" s="15" t="str">
        <f>VLOOKUP($A32,'1_임상결과_문헌특성'!A:AP,30,0)</f>
        <v>Resonance®</v>
      </c>
      <c r="H32" s="15" t="str">
        <f>VLOOKUP($A32,'1_임상결과_문헌특성'!A:AP,36,0)</f>
        <v>ordinary polymer stent group(OPSG)</v>
      </c>
      <c r="I32" s="15" t="str">
        <f>VLOOKUP($A32,'1_임상결과_문헌특성'!A:AP,23,0)</f>
        <v xml:space="preserve">중재군
단측: 68.7%, 양측: 31.2%
대조군
단측: 65.9%, 양측: 34.1%
</v>
      </c>
      <c r="J32" s="15" t="str">
        <f>VLOOKUP($A32,'1_임상결과_문헌특성'!A:AP,33,0)</f>
        <v>중재군
경피적 전방도관: 28.1%, 역행성 요관경: 65.6%, 역행성 방광경:3.1%, 실패: 3.1%
대조군
경피적 전방도관: 0%, 역행성 요관경: 75%, 역행성 방광경: 20.5%, 실패: 4.5%
(실패시 신루술 시행)</v>
      </c>
      <c r="K32" s="15" t="str">
        <f>VLOOKUP($A32,'1_임상결과_문헌특성'!A:AP,39,0)</f>
        <v>중재군
GA: 15.6%, No-GA: 84.4% 
대조군
GA:18.2%, No-GA: 81.8%</v>
      </c>
      <c r="L32" s="17" t="str">
        <f>VLOOKUP($A32,'1_임상결과_문헌특성'!A:AP,28,0)</f>
        <v>12개월(polymer 일반적으로 1-3개월 이내에 교체, metallic 12개월 이내 교체)</v>
      </c>
      <c r="M32" s="15" t="s">
        <v>409</v>
      </c>
      <c r="N32" s="15" t="s">
        <v>210</v>
      </c>
      <c r="O32" s="15"/>
      <c r="P32" s="15"/>
      <c r="Q32" s="15"/>
      <c r="R32" s="15" t="s">
        <v>197</v>
      </c>
      <c r="S32" s="15">
        <v>32</v>
      </c>
      <c r="T32" s="15">
        <v>2</v>
      </c>
      <c r="U32" s="15">
        <v>44</v>
      </c>
      <c r="V32" s="15">
        <v>2</v>
      </c>
      <c r="W32" s="15"/>
      <c r="X32" s="15"/>
      <c r="Y32" s="15"/>
      <c r="Z32" s="15"/>
      <c r="AA32" s="15"/>
      <c r="AB32" s="15"/>
      <c r="AC32" s="15"/>
      <c r="AD32" s="15"/>
    </row>
    <row r="33" spans="1:30" ht="13.5" x14ac:dyDescent="0.3">
      <c r="A33" s="88">
        <v>164</v>
      </c>
      <c r="B33" s="15" t="str">
        <f>VLOOKUP($A33,'1_임상결과_문헌특성'!A:AP,4,0)</f>
        <v>Asakawa (2018)</v>
      </c>
      <c r="C33" s="15" t="str">
        <f>VLOOKUP($A33,'1_임상결과_문헌특성'!A:AP,5,0)</f>
        <v>후향적 코호트</v>
      </c>
      <c r="D33" s="17" t="str">
        <f>VLOOKUP($A33,'1_임상결과_문헌특성'!A:AP,9,0)</f>
        <v>악성</v>
      </c>
      <c r="E33" s="45" t="str">
        <f>VLOOKUP($A33,'1_임상결과_문헌특성'!A:AP,10,0)</f>
        <v>외인성 악성 요관폐쇄</v>
      </c>
      <c r="F33" s="15" t="str">
        <f>VLOOKUP($A33,'1_임상결과_문헌특성'!A:AP,29,0)</f>
        <v>metallic stent</v>
      </c>
      <c r="G33" s="15" t="str">
        <f>VLOOKUP($A33,'1_임상결과_문헌특성'!A:AP,30,0)</f>
        <v>Resonance®</v>
      </c>
      <c r="H33" s="15" t="str">
        <f>VLOOKUP($A33,'1_임상결과_문헌특성'!A:AP,36,0)</f>
        <v xml:space="preserve">polymeric stents </v>
      </c>
      <c r="I33" s="15" t="str">
        <f>VLOOKUP($A33,'1_임상결과_문헌특성'!A:AP,23,0)</f>
        <v>전체: 단측-63%, 양측-37%, 중재군: 단측-73.7%, 양측-26.3%, 대조군: 단측-45.7%, 양측-54.3%</v>
      </c>
      <c r="J33" s="17" t="str">
        <f>VLOOKUP($A33,'1_임상결과_문헌특성'!A:AP,33,0)</f>
        <v>NR</v>
      </c>
      <c r="K33" s="15" t="str">
        <f>VLOOKUP($A33,'1_임상결과_문헌특성'!A:AP,39,0)</f>
        <v>국소 또는 척추마취</v>
      </c>
      <c r="L33" s="17" t="str">
        <f>VLOOKUP($A33,'1_임상결과_문헌특성'!A:AP,28,0)</f>
        <v>12개월(median 145일, range 1-365일)</v>
      </c>
      <c r="M33" s="15" t="s">
        <v>402</v>
      </c>
      <c r="N33" s="15" t="s">
        <v>396</v>
      </c>
      <c r="O33" s="15"/>
      <c r="P33" s="15"/>
      <c r="Q33" s="15" t="s">
        <v>257</v>
      </c>
      <c r="R33" s="15" t="s">
        <v>422</v>
      </c>
      <c r="S33" s="15">
        <v>72</v>
      </c>
      <c r="T33" s="50" t="s">
        <v>263</v>
      </c>
      <c r="U33" s="15">
        <v>54</v>
      </c>
      <c r="V33" s="50" t="s">
        <v>263</v>
      </c>
      <c r="W33" s="15"/>
      <c r="X33" s="15" t="s">
        <v>253</v>
      </c>
      <c r="Y33" s="67">
        <v>2.153</v>
      </c>
      <c r="Z33" s="15" t="s">
        <v>261</v>
      </c>
      <c r="AA33" s="15">
        <v>3.1E-2</v>
      </c>
      <c r="AB33" s="15"/>
      <c r="AC33" s="15"/>
      <c r="AD33" s="15" t="s">
        <v>262</v>
      </c>
    </row>
    <row r="34" spans="1:30" ht="13.5" x14ac:dyDescent="0.3">
      <c r="A34" s="89">
        <v>1608</v>
      </c>
      <c r="B34" s="15" t="str">
        <f>VLOOKUP($A34,'1_임상결과_문헌특성'!A:AP,4,0)</f>
        <v>Kim (2021)</v>
      </c>
      <c r="C34" s="15" t="str">
        <f>VLOOKUP($A34,'1_임상결과_문헌특성'!A:AP,5,0)</f>
        <v>후향적 코호트 연구</v>
      </c>
      <c r="D34" s="17" t="str">
        <f>VLOOKUP($A34,'1_임상결과_문헌특성'!A:AP,9,0)</f>
        <v>악성</v>
      </c>
      <c r="E34" s="45" t="str">
        <f>VLOOKUP($A34,'1_임상결과_문헌특성'!A:AP,10,0)</f>
        <v>악성 요도 장애</v>
      </c>
      <c r="F34" s="15" t="str">
        <f>VLOOKUP($A34,'1_임상결과_문헌특성'!A:AP,29,0)</f>
        <v>Covered Metallic Stent</v>
      </c>
      <c r="G34" s="15" t="str">
        <f>VLOOKUP($A34,'1_임상결과_문헌특성'!A:AP,30,0)</f>
        <v>Urexel stent</v>
      </c>
      <c r="H34" s="15" t="str">
        <f>VLOOKUP($A34,'1_임상결과_문헌특성'!A:AP,36,0)</f>
        <v>double J stent</v>
      </c>
      <c r="I34" s="15" t="str">
        <f>VLOOKUP($A34,'1_임상결과_문헌특성'!A:AP,23,0)</f>
        <v xml:space="preserve">(금속)
Right: 20.5%
Left: 48.7%
Bilateral: 30.8%
(double J)
Right: 27.3%
Left: 45.4%
Bilateral: 27.3%
</v>
      </c>
      <c r="J34" s="17" t="str">
        <f>VLOOKUP($A34,'1_임상결과_문헌특성'!A:AP,33,0)</f>
        <v>PCN</v>
      </c>
      <c r="K34" s="15" t="str">
        <f>VLOOKUP($A34,'1_임상결과_문헌특성'!A:AP,39,0)</f>
        <v>NR</v>
      </c>
      <c r="L34" s="17" t="str">
        <f>VLOOKUP($A34,'1_임상결과_문헌특성'!A:AP,28,0)</f>
        <v>1~12개월
(중앙값) 98일 (약 3개월)</v>
      </c>
      <c r="M34" s="15" t="s">
        <v>409</v>
      </c>
      <c r="N34" s="60" t="s">
        <v>359</v>
      </c>
      <c r="O34" s="60" t="s">
        <v>333</v>
      </c>
      <c r="P34" s="60" t="s">
        <v>360</v>
      </c>
      <c r="Q34" s="60" t="s">
        <v>355</v>
      </c>
      <c r="R34" s="60" t="s">
        <v>343</v>
      </c>
      <c r="S34" s="60">
        <v>54</v>
      </c>
      <c r="T34" s="60">
        <v>1</v>
      </c>
      <c r="U34" s="60">
        <v>30</v>
      </c>
      <c r="V34" s="60">
        <v>1</v>
      </c>
      <c r="W34" s="60"/>
      <c r="X34" s="15" t="s">
        <v>95</v>
      </c>
      <c r="Y34" s="15" t="s">
        <v>95</v>
      </c>
      <c r="Z34" s="15" t="s">
        <v>95</v>
      </c>
      <c r="AA34" s="15" t="s">
        <v>95</v>
      </c>
      <c r="AB34" s="15" t="s">
        <v>95</v>
      </c>
      <c r="AC34" s="15" t="s">
        <v>95</v>
      </c>
      <c r="AD34" s="15"/>
    </row>
    <row r="35" spans="1:30" ht="13.5" x14ac:dyDescent="0.3">
      <c r="A35" s="88">
        <v>3039</v>
      </c>
      <c r="B35" s="15" t="str">
        <f>VLOOKUP($A35,'1_임상결과_문헌특성'!A:AP,4,0)</f>
        <v>Song (2015)</v>
      </c>
      <c r="C35" s="15" t="str">
        <f>VLOOKUP($A35,'1_임상결과_문헌특성'!A:AP,5,0)</f>
        <v>후향적 코호트</v>
      </c>
      <c r="D35" s="17" t="str">
        <f>VLOOKUP($A35,'1_임상결과_문헌특성'!A:AP,9,0)</f>
        <v>NR</v>
      </c>
      <c r="E35" s="45" t="str">
        <f>VLOOKUP($A35,'1_임상결과_문헌특성'!A:AP,10,0)</f>
        <v>상부 요로 폐쇄</v>
      </c>
      <c r="F35" s="15" t="str">
        <f>VLOOKUP($A35,'1_임상결과_문헌특성'!A:AP,29,0)</f>
        <v>Metallic Ureteral
Stent</v>
      </c>
      <c r="G35" s="15" t="str">
        <f>VLOOKUP($A35,'1_임상결과_문헌특성'!A:AP,30,0)</f>
        <v xml:space="preserve">(중재 1) Uventa
(중재 2) Memokath
(중재 3) Resonance
</v>
      </c>
      <c r="H35" s="15" t="str">
        <f>VLOOKUP($A35,'1_임상결과_문헌특성'!A:AP,36,0)</f>
        <v>polymeric ureteral stent</v>
      </c>
      <c r="I35" s="15" t="str">
        <f>VLOOKUP($A35,'1_임상결과_문헌특성'!A:AP,23,0)</f>
        <v>Right: 43%
Left: 57%</v>
      </c>
      <c r="J35" s="17" t="str">
        <f>VLOOKUP($A35,'1_임상결과_문헌특성'!A:AP,33,0)</f>
        <v>NR</v>
      </c>
      <c r="K35" s="15" t="str">
        <f>VLOOKUP($A35,'1_임상결과_문헌특성'!A:AP,39,0)</f>
        <v>NR</v>
      </c>
      <c r="L35" s="17" t="str">
        <f>VLOOKUP($A35,'1_임상결과_문헌특성'!A:AP,28,0)</f>
        <v>6~72개월</v>
      </c>
      <c r="M35" s="15" t="s">
        <v>406</v>
      </c>
      <c r="N35" s="15" t="s">
        <v>332</v>
      </c>
      <c r="O35" s="15" t="s">
        <v>333</v>
      </c>
      <c r="P35" s="15" t="s">
        <v>334</v>
      </c>
      <c r="Q35" s="15" t="s">
        <v>95</v>
      </c>
      <c r="R35" s="15" t="s">
        <v>295</v>
      </c>
      <c r="S35" s="15">
        <v>5</v>
      </c>
      <c r="T35" s="15">
        <v>1</v>
      </c>
      <c r="U35" s="15">
        <v>2</v>
      </c>
      <c r="V35" s="15">
        <v>2</v>
      </c>
      <c r="W35" s="15" t="s">
        <v>95</v>
      </c>
      <c r="X35" s="15" t="s">
        <v>95</v>
      </c>
      <c r="Y35" s="15" t="s">
        <v>95</v>
      </c>
      <c r="Z35" s="15" t="s">
        <v>95</v>
      </c>
      <c r="AA35" s="15" t="s">
        <v>95</v>
      </c>
      <c r="AB35" s="15" t="s">
        <v>95</v>
      </c>
      <c r="AC35" s="15" t="s">
        <v>95</v>
      </c>
      <c r="AD35" s="15"/>
    </row>
    <row r="36" spans="1:30" ht="13.5" x14ac:dyDescent="0.3">
      <c r="A36" s="88">
        <v>3039</v>
      </c>
      <c r="B36" s="15" t="str">
        <f>VLOOKUP($A36,'1_임상결과_문헌특성'!A:AP,4,0)</f>
        <v>Song (2015)</v>
      </c>
      <c r="C36" s="15" t="str">
        <f>VLOOKUP($A36,'1_임상결과_문헌특성'!A:AP,5,0)</f>
        <v>후향적 코호트</v>
      </c>
      <c r="D36" s="17" t="str">
        <f>VLOOKUP($A36,'1_임상결과_문헌특성'!A:AP,9,0)</f>
        <v>NR</v>
      </c>
      <c r="E36" s="45" t="str">
        <f>VLOOKUP($A36,'1_임상결과_문헌특성'!A:AP,10,0)</f>
        <v>상부 요로 폐쇄</v>
      </c>
      <c r="F36" s="15" t="str">
        <f>VLOOKUP($A36,'1_임상결과_문헌특성'!A:AP,29,0)</f>
        <v>Metallic Ureteral
Stent</v>
      </c>
      <c r="G36" s="15" t="str">
        <f>VLOOKUP($A36,'1_임상결과_문헌특성'!A:AP,30,0)</f>
        <v xml:space="preserve">(중재 1) Uventa
(중재 2) Memokath
(중재 3) Resonance
</v>
      </c>
      <c r="H36" s="15" t="str">
        <f>VLOOKUP($A36,'1_임상결과_문헌특성'!A:AP,36,0)</f>
        <v>polymeric ureteral stent</v>
      </c>
      <c r="I36" s="15" t="str">
        <f>VLOOKUP($A36,'1_임상결과_문헌특성'!A:AP,23,0)</f>
        <v>Right: 43%
Left: 57%</v>
      </c>
      <c r="J36" s="17" t="str">
        <f>VLOOKUP($A36,'1_임상결과_문헌특성'!A:AP,33,0)</f>
        <v>NR</v>
      </c>
      <c r="K36" s="15" t="str">
        <f>VLOOKUP($A36,'1_임상결과_문헌특성'!A:AP,39,0)</f>
        <v>NR</v>
      </c>
      <c r="L36" s="17" t="str">
        <f>VLOOKUP($A36,'1_임상결과_문헌특성'!A:AP,28,0)</f>
        <v>6~72개월</v>
      </c>
      <c r="M36" s="15" t="s">
        <v>406</v>
      </c>
      <c r="N36" s="15" t="s">
        <v>335</v>
      </c>
      <c r="O36" s="15" t="s">
        <v>333</v>
      </c>
      <c r="P36" s="15" t="s">
        <v>336</v>
      </c>
      <c r="Q36" s="15" t="s">
        <v>95</v>
      </c>
      <c r="R36" s="15" t="s">
        <v>295</v>
      </c>
      <c r="S36" s="15">
        <v>5</v>
      </c>
      <c r="T36" s="15">
        <v>1</v>
      </c>
      <c r="U36" s="15">
        <v>2</v>
      </c>
      <c r="V36" s="15">
        <v>0</v>
      </c>
      <c r="W36" s="15" t="s">
        <v>95</v>
      </c>
      <c r="X36" s="15" t="s">
        <v>95</v>
      </c>
      <c r="Y36" s="15" t="s">
        <v>95</v>
      </c>
      <c r="Z36" s="15" t="s">
        <v>95</v>
      </c>
      <c r="AA36" s="15" t="s">
        <v>95</v>
      </c>
      <c r="AB36" s="15" t="s">
        <v>95</v>
      </c>
      <c r="AC36" s="15" t="s">
        <v>95</v>
      </c>
      <c r="AD36" s="15"/>
    </row>
    <row r="37" spans="1:30" ht="13.5" x14ac:dyDescent="0.3">
      <c r="A37" s="88">
        <v>3039</v>
      </c>
      <c r="B37" s="15" t="str">
        <f>VLOOKUP($A37,'1_임상결과_문헌특성'!A:AP,4,0)</f>
        <v>Song (2015)</v>
      </c>
      <c r="C37" s="15" t="str">
        <f>VLOOKUP($A37,'1_임상결과_문헌특성'!A:AP,5,0)</f>
        <v>후향적 코호트</v>
      </c>
      <c r="D37" s="17" t="str">
        <f>VLOOKUP($A37,'1_임상결과_문헌특성'!A:AP,9,0)</f>
        <v>NR</v>
      </c>
      <c r="E37" s="45" t="str">
        <f>VLOOKUP($A37,'1_임상결과_문헌특성'!A:AP,10,0)</f>
        <v>상부 요로 폐쇄</v>
      </c>
      <c r="F37" s="15" t="str">
        <f>VLOOKUP($A37,'1_임상결과_문헌특성'!A:AP,29,0)</f>
        <v>Metallic Ureteral
Stent</v>
      </c>
      <c r="G37" s="15" t="str">
        <f>VLOOKUP($A37,'1_임상결과_문헌특성'!A:AP,30,0)</f>
        <v xml:space="preserve">(중재 1) Uventa
(중재 2) Memokath
(중재 3) Resonance
</v>
      </c>
      <c r="H37" s="15" t="str">
        <f>VLOOKUP($A37,'1_임상결과_문헌특성'!A:AP,36,0)</f>
        <v>polymeric ureteral stent</v>
      </c>
      <c r="I37" s="15" t="str">
        <f>VLOOKUP($A37,'1_임상결과_문헌특성'!A:AP,23,0)</f>
        <v>Right: 43%
Left: 57%</v>
      </c>
      <c r="J37" s="17" t="str">
        <f>VLOOKUP($A37,'1_임상결과_문헌특성'!A:AP,33,0)</f>
        <v>NR</v>
      </c>
      <c r="K37" s="15" t="str">
        <f>VLOOKUP($A37,'1_임상결과_문헌특성'!A:AP,39,0)</f>
        <v>NR</v>
      </c>
      <c r="L37" s="17" t="str">
        <f>VLOOKUP($A37,'1_임상결과_문헌특성'!A:AP,28,0)</f>
        <v>6~72개월</v>
      </c>
      <c r="M37" s="15" t="s">
        <v>406</v>
      </c>
      <c r="N37" s="15" t="s">
        <v>337</v>
      </c>
      <c r="O37" s="15" t="s">
        <v>333</v>
      </c>
      <c r="P37" s="15" t="s">
        <v>338</v>
      </c>
      <c r="Q37" s="15" t="s">
        <v>95</v>
      </c>
      <c r="R37" s="15" t="s">
        <v>295</v>
      </c>
      <c r="S37" s="15">
        <v>5</v>
      </c>
      <c r="T37" s="15">
        <v>1</v>
      </c>
      <c r="U37" s="15">
        <v>2</v>
      </c>
      <c r="V37" s="15">
        <v>0</v>
      </c>
      <c r="W37" s="15" t="s">
        <v>95</v>
      </c>
      <c r="X37" s="15" t="s">
        <v>95</v>
      </c>
      <c r="Y37" s="15" t="s">
        <v>95</v>
      </c>
      <c r="Z37" s="15" t="s">
        <v>95</v>
      </c>
      <c r="AA37" s="15" t="s">
        <v>95</v>
      </c>
      <c r="AB37" s="15" t="s">
        <v>95</v>
      </c>
      <c r="AC37" s="15" t="s">
        <v>95</v>
      </c>
      <c r="AD37" s="15"/>
    </row>
    <row r="38" spans="1:30" ht="13.5" x14ac:dyDescent="0.3">
      <c r="A38" s="89">
        <v>1608</v>
      </c>
      <c r="B38" s="15" t="str">
        <f>VLOOKUP($A38,'1_임상결과_문헌특성'!A:AP,4,0)</f>
        <v>Kim (2021)</v>
      </c>
      <c r="C38" s="15" t="str">
        <f>VLOOKUP($A38,'1_임상결과_문헌특성'!A:AP,5,0)</f>
        <v>후향적 코호트 연구</v>
      </c>
      <c r="D38" s="17" t="str">
        <f>VLOOKUP($A38,'1_임상결과_문헌특성'!A:AP,9,0)</f>
        <v>악성</v>
      </c>
      <c r="E38" s="45" t="str">
        <f>VLOOKUP($A38,'1_임상결과_문헌특성'!A:AP,10,0)</f>
        <v>악성 요도 장애</v>
      </c>
      <c r="F38" s="15" t="str">
        <f>VLOOKUP($A38,'1_임상결과_문헌특성'!A:AP,29,0)</f>
        <v>Covered Metallic Stent</v>
      </c>
      <c r="G38" s="15" t="str">
        <f>VLOOKUP($A38,'1_임상결과_문헌특성'!A:AP,30,0)</f>
        <v>Urexel stent</v>
      </c>
      <c r="H38" s="15" t="str">
        <f>VLOOKUP($A38,'1_임상결과_문헌특성'!A:AP,36,0)</f>
        <v>double J stent</v>
      </c>
      <c r="I38" s="15" t="str">
        <f>VLOOKUP($A38,'1_임상결과_문헌특성'!A:AP,23,0)</f>
        <v xml:space="preserve">(금속)
Right: 20.5%
Left: 48.7%
Bilateral: 30.8%
(double J)
Right: 27.3%
Left: 45.4%
Bilateral: 27.3%
</v>
      </c>
      <c r="J38" s="17" t="str">
        <f>VLOOKUP($A38,'1_임상결과_문헌특성'!A:AP,33,0)</f>
        <v>PCN</v>
      </c>
      <c r="K38" s="15" t="str">
        <f>VLOOKUP($A38,'1_임상결과_문헌특성'!A:AP,39,0)</f>
        <v>NR</v>
      </c>
      <c r="L38" s="17" t="str">
        <f>VLOOKUP($A38,'1_임상결과_문헌특성'!A:AP,28,0)</f>
        <v>1~12개월
(중앙값) 98일 (약 3개월)</v>
      </c>
      <c r="M38" s="15" t="s">
        <v>406</v>
      </c>
      <c r="N38" s="60" t="s">
        <v>361</v>
      </c>
      <c r="O38" s="60" t="s">
        <v>333</v>
      </c>
      <c r="P38" s="60" t="s">
        <v>362</v>
      </c>
      <c r="Q38" s="60" t="s">
        <v>355</v>
      </c>
      <c r="R38" s="60" t="s">
        <v>343</v>
      </c>
      <c r="S38" s="60">
        <v>54</v>
      </c>
      <c r="T38" s="60">
        <v>1</v>
      </c>
      <c r="U38" s="60">
        <v>30</v>
      </c>
      <c r="V38" s="60">
        <v>0</v>
      </c>
      <c r="W38" s="60"/>
      <c r="X38" s="15" t="s">
        <v>95</v>
      </c>
      <c r="Y38" s="15" t="s">
        <v>95</v>
      </c>
      <c r="Z38" s="15" t="s">
        <v>95</v>
      </c>
      <c r="AA38" s="15" t="s">
        <v>95</v>
      </c>
      <c r="AB38" s="15" t="s">
        <v>95</v>
      </c>
      <c r="AC38" s="15" t="s">
        <v>95</v>
      </c>
      <c r="AD38" s="15"/>
    </row>
    <row r="39" spans="1:30" ht="13.5" x14ac:dyDescent="0.3">
      <c r="A39" s="88">
        <v>2</v>
      </c>
      <c r="B39" s="15" t="str">
        <f>VLOOKUP($A39,'1_임상결과_문헌특성'!A:AP,4,0)</f>
        <v>Chen (2019)</v>
      </c>
      <c r="C39" s="15" t="str">
        <f>VLOOKUP($A39,'1_임상결과_문헌특성'!A:AP,5,0)</f>
        <v>후향적 코호트</v>
      </c>
      <c r="D39" s="17" t="str">
        <f>VLOOKUP($A39,'1_임상결과_문헌특성'!A:AP,9,0)</f>
        <v>악성</v>
      </c>
      <c r="E39" s="45" t="str">
        <f>VLOOKUP($A39,'1_임상결과_문헌특성'!A:AP,10,0)</f>
        <v>악성 요관폐쇄</v>
      </c>
      <c r="F39" s="15" t="str">
        <f>VLOOKUP($A39,'1_임상결과_문헌특성'!A:AP,29,0)</f>
        <v>metallic stent group(MSG)</v>
      </c>
      <c r="G39" s="15" t="str">
        <f>VLOOKUP($A39,'1_임상결과_문헌특성'!A:AP,30,0)</f>
        <v>Resonance®</v>
      </c>
      <c r="H39" s="15" t="str">
        <f>VLOOKUP($A39,'1_임상결과_문헌특성'!A:AP,36,0)</f>
        <v>ordinary polymer stent group(OPSG)</v>
      </c>
      <c r="I39" s="15" t="str">
        <f>VLOOKUP($A39,'1_임상결과_문헌특성'!A:AP,23,0)</f>
        <v xml:space="preserve">중재군
단측: 68.7%, 양측: 31.2%
대조군
단측: 65.9%, 양측: 34.1%
</v>
      </c>
      <c r="J39" s="15" t="str">
        <f>VLOOKUP($A39,'1_임상결과_문헌특성'!A:AP,33,0)</f>
        <v>중재군
경피적 전방도관: 28.1%, 역행성 요관경: 65.6%, 역행성 방광경:3.1%, 실패: 3.1%
대조군
경피적 전방도관: 0%, 역행성 요관경: 75%, 역행성 방광경: 20.5%, 실패: 4.5%
(실패시 신루술 시행)</v>
      </c>
      <c r="K39" s="15" t="str">
        <f>VLOOKUP($A39,'1_임상결과_문헌특성'!A:AP,39,0)</f>
        <v>중재군
GA: 15.6%, No-GA: 84.4% 
대조군
GA:18.2%, No-GA: 81.8%</v>
      </c>
      <c r="L39" s="17" t="str">
        <f>VLOOKUP($A39,'1_임상결과_문헌특성'!A:AP,28,0)</f>
        <v>12개월(polymer 일반적으로 1-3개월 이내에 교체, metallic 12개월 이내 교체)</v>
      </c>
      <c r="M39" s="15" t="s">
        <v>416</v>
      </c>
      <c r="N39" s="15" t="s">
        <v>220</v>
      </c>
      <c r="O39" s="15"/>
      <c r="P39" s="15"/>
      <c r="Q39" s="15" t="s">
        <v>220</v>
      </c>
      <c r="R39" s="15" t="s">
        <v>420</v>
      </c>
      <c r="S39" s="15">
        <v>30</v>
      </c>
      <c r="T39" s="15">
        <v>0</v>
      </c>
      <c r="U39" s="15">
        <v>33</v>
      </c>
      <c r="V39" s="15">
        <v>3</v>
      </c>
      <c r="W39" s="15"/>
      <c r="X39" s="15"/>
      <c r="Y39" s="15"/>
      <c r="Z39" s="15"/>
      <c r="AA39" s="15"/>
      <c r="AB39" s="15"/>
      <c r="AC39" s="15"/>
      <c r="AD39" s="15"/>
    </row>
    <row r="40" spans="1:30" ht="13.5" x14ac:dyDescent="0.3">
      <c r="A40" s="88">
        <v>2</v>
      </c>
      <c r="B40" s="15" t="str">
        <f>VLOOKUP($A40,'1_임상결과_문헌특성'!A:AP,4,0)</f>
        <v>Chen (2019)</v>
      </c>
      <c r="C40" s="15" t="str">
        <f>VLOOKUP($A40,'1_임상결과_문헌특성'!A:AP,5,0)</f>
        <v>후향적 코호트</v>
      </c>
      <c r="D40" s="17" t="str">
        <f>VLOOKUP($A40,'1_임상결과_문헌특성'!A:AP,9,0)</f>
        <v>악성</v>
      </c>
      <c r="E40" s="45" t="str">
        <f>VLOOKUP($A40,'1_임상결과_문헌특성'!A:AP,10,0)</f>
        <v>악성 요관폐쇄</v>
      </c>
      <c r="F40" s="15" t="str">
        <f>VLOOKUP($A40,'1_임상결과_문헌특성'!A:AP,29,0)</f>
        <v>metallic stent group(MSG)</v>
      </c>
      <c r="G40" s="15" t="str">
        <f>VLOOKUP($A40,'1_임상결과_문헌특성'!A:AP,30,0)</f>
        <v>Resonance®</v>
      </c>
      <c r="H40" s="15" t="str">
        <f>VLOOKUP($A40,'1_임상결과_문헌특성'!A:AP,36,0)</f>
        <v>ordinary polymer stent group(OPSG)</v>
      </c>
      <c r="I40" s="15" t="str">
        <f>VLOOKUP($A40,'1_임상결과_문헌특성'!A:AP,23,0)</f>
        <v xml:space="preserve">중재군
단측: 68.7%, 양측: 31.2%
대조군
단측: 65.9%, 양측: 34.1%
</v>
      </c>
      <c r="J40" s="15" t="str">
        <f>VLOOKUP($A40,'1_임상결과_문헌특성'!A:AP,33,0)</f>
        <v>중재군
경피적 전방도관: 28.1%, 역행성 요관경: 65.6%, 역행성 방광경:3.1%, 실패: 3.1%
대조군
경피적 전방도관: 0%, 역행성 요관경: 75%, 역행성 방광경: 20.5%, 실패: 4.5%
(실패시 신루술 시행)</v>
      </c>
      <c r="K40" s="15" t="str">
        <f>VLOOKUP($A40,'1_임상결과_문헌특성'!A:AP,39,0)</f>
        <v>중재군
GA: 15.6%, No-GA: 84.4% 
대조군
GA:18.2%, No-GA: 81.8%</v>
      </c>
      <c r="L40" s="17" t="str">
        <f>VLOOKUP($A40,'1_임상결과_문헌특성'!A:AP,28,0)</f>
        <v>12개월(polymer 일반적으로 1-3개월 이내에 교체, metallic 12개월 이내 교체)</v>
      </c>
      <c r="M40" s="15" t="s">
        <v>416</v>
      </c>
      <c r="N40" s="15" t="s">
        <v>222</v>
      </c>
      <c r="O40" s="15"/>
      <c r="P40" s="15"/>
      <c r="Q40" s="15" t="s">
        <v>222</v>
      </c>
      <c r="R40" s="15" t="s">
        <v>420</v>
      </c>
      <c r="S40" s="15">
        <v>30</v>
      </c>
      <c r="T40" s="15">
        <v>0</v>
      </c>
      <c r="U40" s="15">
        <v>33</v>
      </c>
      <c r="V40" s="15">
        <v>4</v>
      </c>
      <c r="W40" s="15"/>
      <c r="X40" s="15"/>
      <c r="Y40" s="15"/>
      <c r="Z40" s="15"/>
      <c r="AA40" s="15"/>
      <c r="AB40" s="15"/>
      <c r="AC40" s="15"/>
      <c r="AD40" s="15"/>
    </row>
    <row r="41" spans="1:30" ht="13.5" x14ac:dyDescent="0.3">
      <c r="A41" s="88">
        <v>1613</v>
      </c>
      <c r="B41" s="17" t="str">
        <f>VLOOKUP($A41,'1_임상결과_문헌특성'!A:AP,4,0)</f>
        <v>Kim (2018)</v>
      </c>
      <c r="C41" s="17" t="str">
        <f>VLOOKUP($A41,'1_임상결과_문헌특성'!A:AP,5,0)</f>
        <v>RCT</v>
      </c>
      <c r="D41" s="17" t="str">
        <f>VLOOKUP($A41,'1_임상결과_문헌특성'!A:AP,9,0)</f>
        <v>악성</v>
      </c>
      <c r="E41" s="45" t="str">
        <f>VLOOKUP($A41,'1_임상결과_문헌특성'!A:AP,10,0)</f>
        <v>악성 요관폐쇄</v>
      </c>
      <c r="F41" s="15" t="str">
        <f>VLOOKUP($A41,'1_임상결과_문헌특성'!A:AP,29,0)</f>
        <v>covered metallic ureteral stent</v>
      </c>
      <c r="G41" s="15" t="str">
        <f>VLOOKUP($A41,'1_임상결과_문헌특성'!A:AP,30,0)</f>
        <v>Urexel stent</v>
      </c>
      <c r="H41" s="15" t="str">
        <f>VLOOKUP($A41,'1_임상결과_문헌특성'!A:AP,36,0)</f>
        <v>double-J ureteral stent</v>
      </c>
      <c r="I41" s="15" t="str">
        <f>VLOOKUP($A41,'1_임상결과_문헌특성'!A:AP,23,0)</f>
        <v xml:space="preserve">중재군: 우측폐쇄-70%, 좌측폐쇄-30%, 양측폐쇄-0 / 대조군: 우측폐쇄-33.3%, 좌측폐쇄-33.3%, 양측폐쇄-33.3% </v>
      </c>
      <c r="J41" s="17" t="str">
        <f>VLOOKUP($A41,'1_임상결과_문헌특성'!A:AP,33,0)</f>
        <v>PCN</v>
      </c>
      <c r="K41" s="17" t="str">
        <f>VLOOKUP($A41,'1_임상결과_문헌특성'!A:AP,39,0)</f>
        <v>NR</v>
      </c>
      <c r="L41" s="17" t="str">
        <f>VLOOKUP($A41,'1_임상결과_문헌특성'!A:AP,28,0)</f>
        <v>6개월(3, 6, 12개월)</v>
      </c>
      <c r="M41" s="15" t="s">
        <v>405</v>
      </c>
      <c r="N41" s="15" t="s">
        <v>171</v>
      </c>
      <c r="O41" s="15"/>
      <c r="P41" s="15"/>
      <c r="Q41" s="15"/>
      <c r="R41" s="15" t="s">
        <v>164</v>
      </c>
      <c r="S41" s="15">
        <v>10</v>
      </c>
      <c r="T41" s="15">
        <v>1</v>
      </c>
      <c r="U41" s="15">
        <v>12</v>
      </c>
      <c r="V41" s="15">
        <v>0</v>
      </c>
      <c r="W41" s="15"/>
      <c r="X41" s="15"/>
      <c r="Y41" s="15"/>
      <c r="Z41" s="15"/>
      <c r="AA41" s="15"/>
      <c r="AB41" s="15"/>
      <c r="AC41" s="15"/>
      <c r="AD41" s="15"/>
    </row>
    <row r="42" spans="1:30" ht="13.5" x14ac:dyDescent="0.3">
      <c r="A42" s="88">
        <v>1613</v>
      </c>
      <c r="B42" s="17" t="str">
        <f>VLOOKUP($A42,'1_임상결과_문헌특성'!A:AP,4,0)</f>
        <v>Kim (2018)</v>
      </c>
      <c r="C42" s="17" t="str">
        <f>VLOOKUP($A42,'1_임상결과_문헌특성'!A:AP,5,0)</f>
        <v>RCT</v>
      </c>
      <c r="D42" s="17" t="str">
        <f>VLOOKUP($A42,'1_임상결과_문헌특성'!A:AP,9,0)</f>
        <v>악성</v>
      </c>
      <c r="E42" s="45" t="str">
        <f>VLOOKUP($A42,'1_임상결과_문헌특성'!A:AP,10,0)</f>
        <v>악성 요관폐쇄</v>
      </c>
      <c r="F42" s="15" t="str">
        <f>VLOOKUP($A42,'1_임상결과_문헌특성'!A:AP,29,0)</f>
        <v>covered metallic ureteral stent</v>
      </c>
      <c r="G42" s="15" t="str">
        <f>VLOOKUP($A42,'1_임상결과_문헌특성'!A:AP,30,0)</f>
        <v>Urexel stent</v>
      </c>
      <c r="H42" s="15" t="str">
        <f>VLOOKUP($A42,'1_임상결과_문헌특성'!A:AP,36,0)</f>
        <v>double-J ureteral stent</v>
      </c>
      <c r="I42" s="15" t="str">
        <f>VLOOKUP($A42,'1_임상결과_문헌특성'!A:AP,23,0)</f>
        <v xml:space="preserve">중재군: 우측폐쇄-70%, 좌측폐쇄-30%, 양측폐쇄-0 / 대조군: 우측폐쇄-33.3%, 좌측폐쇄-33.3%, 양측폐쇄-33.3% </v>
      </c>
      <c r="J42" s="17" t="str">
        <f>VLOOKUP($A42,'1_임상결과_문헌특성'!A:AP,33,0)</f>
        <v>PCN</v>
      </c>
      <c r="K42" s="17" t="str">
        <f>VLOOKUP($A42,'1_임상결과_문헌특성'!A:AP,39,0)</f>
        <v>NR</v>
      </c>
      <c r="L42" s="17" t="str">
        <f>VLOOKUP($A42,'1_임상결과_문헌특성'!A:AP,28,0)</f>
        <v>6개월(3, 6, 12개월)</v>
      </c>
      <c r="M42" s="15" t="s">
        <v>404</v>
      </c>
      <c r="N42" s="15" t="s">
        <v>170</v>
      </c>
      <c r="O42" s="15"/>
      <c r="P42" s="15"/>
      <c r="Q42" s="15"/>
      <c r="R42" s="15" t="s">
        <v>163</v>
      </c>
      <c r="S42" s="15">
        <v>10</v>
      </c>
      <c r="T42" s="15">
        <v>4</v>
      </c>
      <c r="U42" s="15">
        <v>12</v>
      </c>
      <c r="V42" s="15">
        <v>8</v>
      </c>
      <c r="W42" s="15"/>
      <c r="X42" s="15"/>
      <c r="Y42" s="15"/>
      <c r="Z42" s="15"/>
      <c r="AA42" s="15"/>
      <c r="AB42" s="15"/>
      <c r="AC42" s="15"/>
      <c r="AD42" s="15"/>
    </row>
    <row r="43" spans="1:30" ht="13.5" x14ac:dyDescent="0.3">
      <c r="A43" s="89">
        <v>1608</v>
      </c>
      <c r="B43" s="15" t="str">
        <f>VLOOKUP($A43,'1_임상결과_문헌특성'!A:AP,4,0)</f>
        <v>Kim (2021)</v>
      </c>
      <c r="C43" s="15" t="str">
        <f>VLOOKUP($A43,'1_임상결과_문헌특성'!A:AP,5,0)</f>
        <v>후향적 코호트 연구</v>
      </c>
      <c r="D43" s="17" t="str">
        <f>VLOOKUP($A43,'1_임상결과_문헌특성'!A:AP,9,0)</f>
        <v>악성</v>
      </c>
      <c r="E43" s="45" t="str">
        <f>VLOOKUP($A43,'1_임상결과_문헌특성'!A:AP,10,0)</f>
        <v>악성 요도 장애</v>
      </c>
      <c r="F43" s="15" t="str">
        <f>VLOOKUP($A43,'1_임상결과_문헌특성'!A:AP,29,0)</f>
        <v>Covered Metallic Stent</v>
      </c>
      <c r="G43" s="15" t="str">
        <f>VLOOKUP($A43,'1_임상결과_문헌특성'!A:AP,30,0)</f>
        <v>Urexel stent</v>
      </c>
      <c r="H43" s="15" t="str">
        <f>VLOOKUP($A43,'1_임상결과_문헌특성'!A:AP,36,0)</f>
        <v>double J stent</v>
      </c>
      <c r="I43" s="15" t="str">
        <f>VLOOKUP($A43,'1_임상결과_문헌특성'!A:AP,23,0)</f>
        <v xml:space="preserve">(금속)
Right: 20.5%
Left: 48.7%
Bilateral: 30.8%
(double J)
Right: 27.3%
Left: 45.4%
Bilateral: 27.3%
</v>
      </c>
      <c r="J43" s="17" t="str">
        <f>VLOOKUP($A43,'1_임상결과_문헌특성'!A:AP,33,0)</f>
        <v>PCN</v>
      </c>
      <c r="K43" s="15" t="str">
        <f>VLOOKUP($A43,'1_임상결과_문헌특성'!A:AP,39,0)</f>
        <v>NR</v>
      </c>
      <c r="L43" s="15"/>
      <c r="M43" s="15" t="s">
        <v>407</v>
      </c>
      <c r="N43" s="60" t="s">
        <v>340</v>
      </c>
      <c r="O43" s="60" t="s">
        <v>341</v>
      </c>
      <c r="P43" s="60" t="s">
        <v>342</v>
      </c>
      <c r="Q43" s="60" t="s">
        <v>95</v>
      </c>
      <c r="R43" s="60" t="s">
        <v>434</v>
      </c>
      <c r="S43" s="60">
        <v>52</v>
      </c>
      <c r="T43" s="60">
        <v>12</v>
      </c>
      <c r="U43" s="60">
        <v>29</v>
      </c>
      <c r="V43" s="60">
        <v>5</v>
      </c>
      <c r="W43" s="60">
        <v>0.78400000000000003</v>
      </c>
      <c r="X43" s="60" t="s">
        <v>344</v>
      </c>
      <c r="Y43" s="60">
        <v>0.74</v>
      </c>
      <c r="Z43" s="60" t="s">
        <v>345</v>
      </c>
      <c r="AA43" s="60">
        <v>0.625</v>
      </c>
      <c r="AB43" s="15" t="s">
        <v>433</v>
      </c>
      <c r="AC43" s="15" t="s">
        <v>95</v>
      </c>
      <c r="AD43" s="15"/>
    </row>
    <row r="44" spans="1:30" ht="13.5" x14ac:dyDescent="0.3">
      <c r="A44" s="89">
        <v>1608</v>
      </c>
      <c r="B44" s="15" t="str">
        <f>VLOOKUP($A44,'1_임상결과_문헌특성'!A:AP,4,0)</f>
        <v>Kim (2021)</v>
      </c>
      <c r="C44" s="15" t="str">
        <f>VLOOKUP($A44,'1_임상결과_문헌특성'!A:AP,5,0)</f>
        <v>후향적 코호트 연구</v>
      </c>
      <c r="D44" s="17" t="str">
        <f>VLOOKUP($A44,'1_임상결과_문헌특성'!A:AP,9,0)</f>
        <v>악성</v>
      </c>
      <c r="E44" s="45" t="str">
        <f>VLOOKUP($A44,'1_임상결과_문헌특성'!A:AP,10,0)</f>
        <v>악성 요도 장애</v>
      </c>
      <c r="F44" s="15" t="str">
        <f>VLOOKUP($A44,'1_임상결과_문헌특성'!A:AP,29,0)</f>
        <v>Covered Metallic Stent</v>
      </c>
      <c r="G44" s="15" t="str">
        <f>VLOOKUP($A44,'1_임상결과_문헌특성'!A:AP,30,0)</f>
        <v>Urexel stent</v>
      </c>
      <c r="H44" s="15" t="str">
        <f>VLOOKUP($A44,'1_임상결과_문헌특성'!A:AP,36,0)</f>
        <v>double J stent</v>
      </c>
      <c r="I44" s="15" t="str">
        <f>VLOOKUP($A44,'1_임상결과_문헌특성'!A:AP,23,0)</f>
        <v xml:space="preserve">(금속)
Right: 20.5%
Left: 48.7%
Bilateral: 30.8%
(double J)
Right: 27.3%
Left: 45.4%
Bilateral: 27.3%
</v>
      </c>
      <c r="J44" s="17" t="str">
        <f>VLOOKUP($A44,'1_임상결과_문헌특성'!A:AP,33,0)</f>
        <v>PCN</v>
      </c>
      <c r="K44" s="15" t="str">
        <f>VLOOKUP($A44,'1_임상결과_문헌특성'!A:AP,39,0)</f>
        <v>NR</v>
      </c>
      <c r="L44" s="15"/>
      <c r="M44" s="15" t="s">
        <v>407</v>
      </c>
      <c r="N44" s="60" t="s">
        <v>340</v>
      </c>
      <c r="O44" s="60" t="s">
        <v>341</v>
      </c>
      <c r="P44" s="60" t="s">
        <v>342</v>
      </c>
      <c r="Q44" s="60" t="s">
        <v>95</v>
      </c>
      <c r="R44" s="60" t="s">
        <v>423</v>
      </c>
      <c r="S44" s="60">
        <v>52</v>
      </c>
      <c r="T44" s="60">
        <v>12</v>
      </c>
      <c r="U44" s="60">
        <v>29</v>
      </c>
      <c r="V44" s="60">
        <v>5</v>
      </c>
      <c r="W44" s="60">
        <v>0.78400000000000003</v>
      </c>
      <c r="X44" s="60" t="s">
        <v>346</v>
      </c>
      <c r="Y44" s="60">
        <v>1.18</v>
      </c>
      <c r="Z44" s="60" t="s">
        <v>347</v>
      </c>
      <c r="AA44" s="60">
        <v>0.78400000000000003</v>
      </c>
      <c r="AB44" s="15" t="s">
        <v>433</v>
      </c>
      <c r="AC44" s="15" t="s">
        <v>95</v>
      </c>
      <c r="AD44" s="15"/>
    </row>
    <row r="45" spans="1:30" ht="13.5" x14ac:dyDescent="0.3">
      <c r="A45" s="89">
        <v>1608</v>
      </c>
      <c r="B45" s="15" t="str">
        <f>VLOOKUP($A45,'1_임상결과_문헌특성'!A:AP,4,0)</f>
        <v>Kim (2021)</v>
      </c>
      <c r="C45" s="15" t="str">
        <f>VLOOKUP($A45,'1_임상결과_문헌특성'!A:AP,5,0)</f>
        <v>후향적 코호트 연구</v>
      </c>
      <c r="D45" s="17" t="str">
        <f>VLOOKUP($A45,'1_임상결과_문헌특성'!A:AP,9,0)</f>
        <v>악성</v>
      </c>
      <c r="E45" s="45" t="str">
        <f>VLOOKUP($A45,'1_임상결과_문헌특성'!A:AP,10,0)</f>
        <v>악성 요도 장애</v>
      </c>
      <c r="F45" s="15" t="str">
        <f>VLOOKUP($A45,'1_임상결과_문헌특성'!A:AP,29,0)</f>
        <v>Covered Metallic Stent</v>
      </c>
      <c r="G45" s="15" t="str">
        <f>VLOOKUP($A45,'1_임상결과_문헌특성'!A:AP,30,0)</f>
        <v>Urexel stent</v>
      </c>
      <c r="H45" s="15" t="str">
        <f>VLOOKUP($A45,'1_임상결과_문헌특성'!A:AP,36,0)</f>
        <v>double J stent</v>
      </c>
      <c r="I45" s="15" t="str">
        <f>VLOOKUP($A45,'1_임상결과_문헌특성'!A:AP,23,0)</f>
        <v xml:space="preserve">(금속)
Right: 20.5%
Left: 48.7%
Bilateral: 30.8%
(double J)
Right: 27.3%
Left: 45.4%
Bilateral: 27.3%
</v>
      </c>
      <c r="J45" s="17" t="str">
        <f>VLOOKUP($A45,'1_임상결과_문헌특성'!A:AP,33,0)</f>
        <v>PCN</v>
      </c>
      <c r="K45" s="15" t="str">
        <f>VLOOKUP($A45,'1_임상결과_문헌특성'!A:AP,39,0)</f>
        <v>NR</v>
      </c>
      <c r="L45" s="15"/>
      <c r="M45" s="15" t="s">
        <v>407</v>
      </c>
      <c r="N45" s="60" t="s">
        <v>348</v>
      </c>
      <c r="O45" s="60" t="s">
        <v>341</v>
      </c>
      <c r="P45" s="60" t="s">
        <v>342</v>
      </c>
      <c r="Q45" s="60" t="s">
        <v>95</v>
      </c>
      <c r="R45" s="60" t="s">
        <v>438</v>
      </c>
      <c r="S45" s="60">
        <v>52</v>
      </c>
      <c r="T45" s="60">
        <v>14</v>
      </c>
      <c r="U45" s="60">
        <v>29</v>
      </c>
      <c r="V45" s="60">
        <v>13</v>
      </c>
      <c r="W45" s="60">
        <v>3.4000000000000002E-2</v>
      </c>
      <c r="X45" s="60" t="s">
        <v>344</v>
      </c>
      <c r="Y45" s="60">
        <v>6.09</v>
      </c>
      <c r="Z45" s="60" t="s">
        <v>349</v>
      </c>
      <c r="AA45" s="60">
        <v>2.3E-2</v>
      </c>
      <c r="AB45" s="15" t="s">
        <v>433</v>
      </c>
      <c r="AC45" s="15" t="s">
        <v>95</v>
      </c>
      <c r="AD45" s="15"/>
    </row>
    <row r="46" spans="1:30" ht="13.5" x14ac:dyDescent="0.3">
      <c r="A46" s="89">
        <v>1608</v>
      </c>
      <c r="B46" s="15" t="str">
        <f>VLOOKUP($A46,'1_임상결과_문헌특성'!A:AP,4,0)</f>
        <v>Kim (2021)</v>
      </c>
      <c r="C46" s="15" t="str">
        <f>VLOOKUP($A46,'1_임상결과_문헌특성'!A:AP,5,0)</f>
        <v>후향적 코호트 연구</v>
      </c>
      <c r="D46" s="17" t="str">
        <f>VLOOKUP($A46,'1_임상결과_문헌특성'!A:AP,9,0)</f>
        <v>악성</v>
      </c>
      <c r="E46" s="45" t="str">
        <f>VLOOKUP($A46,'1_임상결과_문헌특성'!A:AP,10,0)</f>
        <v>악성 요도 장애</v>
      </c>
      <c r="F46" s="15" t="str">
        <f>VLOOKUP($A46,'1_임상결과_문헌특성'!A:AP,29,0)</f>
        <v>Covered Metallic Stent</v>
      </c>
      <c r="G46" s="15" t="str">
        <f>VLOOKUP($A46,'1_임상결과_문헌특성'!A:AP,30,0)</f>
        <v>Urexel stent</v>
      </c>
      <c r="H46" s="15" t="str">
        <f>VLOOKUP($A46,'1_임상결과_문헌특성'!A:AP,36,0)</f>
        <v>double J stent</v>
      </c>
      <c r="I46" s="15" t="str">
        <f>VLOOKUP($A46,'1_임상결과_문헌특성'!A:AP,23,0)</f>
        <v xml:space="preserve">(금속)
Right: 20.5%
Left: 48.7%
Bilateral: 30.8%
(double J)
Right: 27.3%
Left: 45.4%
Bilateral: 27.3%
</v>
      </c>
      <c r="J46" s="17" t="str">
        <f>VLOOKUP($A46,'1_임상결과_문헌특성'!A:AP,33,0)</f>
        <v>PCN</v>
      </c>
      <c r="K46" s="15" t="str">
        <f>VLOOKUP($A46,'1_임상결과_문헌특성'!A:AP,39,0)</f>
        <v>NR</v>
      </c>
      <c r="L46" s="15"/>
      <c r="M46" s="15" t="s">
        <v>407</v>
      </c>
      <c r="N46" s="60" t="s">
        <v>348</v>
      </c>
      <c r="O46" s="60" t="s">
        <v>341</v>
      </c>
      <c r="P46" s="60" t="s">
        <v>342</v>
      </c>
      <c r="Q46" s="60" t="s">
        <v>95</v>
      </c>
      <c r="R46" s="60" t="s">
        <v>438</v>
      </c>
      <c r="S46" s="60">
        <v>52</v>
      </c>
      <c r="T46" s="60">
        <v>14</v>
      </c>
      <c r="U46" s="60">
        <v>29</v>
      </c>
      <c r="V46" s="60">
        <v>13</v>
      </c>
      <c r="W46" s="60">
        <v>3.4000000000000002E-2</v>
      </c>
      <c r="X46" s="60" t="s">
        <v>346</v>
      </c>
      <c r="Y46" s="60">
        <v>4.9000000000000004</v>
      </c>
      <c r="Z46" s="60" t="s">
        <v>350</v>
      </c>
      <c r="AA46" s="60">
        <v>3.4000000000000002E-2</v>
      </c>
      <c r="AB46" s="15" t="s">
        <v>433</v>
      </c>
      <c r="AC46" s="15" t="s">
        <v>95</v>
      </c>
      <c r="AD46" s="15"/>
    </row>
    <row r="47" spans="1:30" ht="13.5" x14ac:dyDescent="0.3">
      <c r="A47" s="89">
        <v>1608</v>
      </c>
      <c r="B47" s="15" t="str">
        <f>VLOOKUP($A47,'1_임상결과_문헌특성'!A:AP,4,0)</f>
        <v>Kim (2021)</v>
      </c>
      <c r="C47" s="15" t="str">
        <f>VLOOKUP($A47,'1_임상결과_문헌특성'!A:AP,5,0)</f>
        <v>후향적 코호트 연구</v>
      </c>
      <c r="D47" s="17" t="str">
        <f>VLOOKUP($A47,'1_임상결과_문헌특성'!A:AP,9,0)</f>
        <v>악성</v>
      </c>
      <c r="E47" s="45" t="str">
        <f>VLOOKUP($A47,'1_임상결과_문헌특성'!A:AP,10,0)</f>
        <v>악성 요도 장애</v>
      </c>
      <c r="F47" s="15" t="str">
        <f>VLOOKUP($A47,'1_임상결과_문헌특성'!A:AP,29,0)</f>
        <v>Covered Metallic Stent</v>
      </c>
      <c r="G47" s="15" t="str">
        <f>VLOOKUP($A47,'1_임상결과_문헌특성'!A:AP,30,0)</f>
        <v>Urexel stent</v>
      </c>
      <c r="H47" s="15" t="str">
        <f>VLOOKUP($A47,'1_임상결과_문헌특성'!A:AP,36,0)</f>
        <v>double J stent</v>
      </c>
      <c r="I47" s="15" t="str">
        <f>VLOOKUP($A47,'1_임상결과_문헌특성'!A:AP,23,0)</f>
        <v xml:space="preserve">(금속)
Right: 20.5%
Left: 48.7%
Bilateral: 30.8%
(double J)
Right: 27.3%
Left: 45.4%
Bilateral: 27.3%
</v>
      </c>
      <c r="J47" s="17" t="str">
        <f>VLOOKUP($A47,'1_임상결과_문헌특성'!A:AP,33,0)</f>
        <v>PCN</v>
      </c>
      <c r="K47" s="15" t="str">
        <f>VLOOKUP($A47,'1_임상결과_문헌특성'!A:AP,39,0)</f>
        <v>NR</v>
      </c>
      <c r="L47" s="15"/>
      <c r="M47" s="15" t="s">
        <v>413</v>
      </c>
      <c r="N47" s="68" t="s">
        <v>351</v>
      </c>
      <c r="O47" s="68" t="s">
        <v>341</v>
      </c>
      <c r="P47" s="68" t="s">
        <v>342</v>
      </c>
      <c r="Q47" s="68" t="s">
        <v>95</v>
      </c>
      <c r="R47" s="68" t="s">
        <v>167</v>
      </c>
      <c r="S47" s="60" t="s">
        <v>95</v>
      </c>
      <c r="T47" s="60" t="s">
        <v>95</v>
      </c>
      <c r="U47" s="60" t="s">
        <v>95</v>
      </c>
      <c r="V47" s="60" t="s">
        <v>95</v>
      </c>
      <c r="W47" s="60" t="s">
        <v>95</v>
      </c>
      <c r="X47" s="60" t="s">
        <v>344</v>
      </c>
      <c r="Y47" s="60">
        <v>6.52</v>
      </c>
      <c r="Z47" s="60" t="s">
        <v>352</v>
      </c>
      <c r="AA47" s="60">
        <v>1E-3</v>
      </c>
      <c r="AB47" s="15" t="s">
        <v>433</v>
      </c>
      <c r="AC47" s="15" t="s">
        <v>95</v>
      </c>
      <c r="AD47" s="15"/>
    </row>
    <row r="48" spans="1:30" ht="13.5" x14ac:dyDescent="0.3">
      <c r="A48" s="89">
        <v>1608</v>
      </c>
      <c r="B48" s="15" t="str">
        <f>VLOOKUP($A48,'1_임상결과_문헌특성'!A:AP,4,0)</f>
        <v>Kim (2021)</v>
      </c>
      <c r="C48" s="15" t="str">
        <f>VLOOKUP($A48,'1_임상결과_문헌특성'!A:AP,5,0)</f>
        <v>후향적 코호트 연구</v>
      </c>
      <c r="D48" s="17" t="str">
        <f>VLOOKUP($A48,'1_임상결과_문헌특성'!A:AP,9,0)</f>
        <v>악성</v>
      </c>
      <c r="E48" s="45" t="str">
        <f>VLOOKUP($A48,'1_임상결과_문헌특성'!A:AP,10,0)</f>
        <v>악성 요도 장애</v>
      </c>
      <c r="F48" s="15" t="str">
        <f>VLOOKUP($A48,'1_임상결과_문헌특성'!A:AP,29,0)</f>
        <v>Covered Metallic Stent</v>
      </c>
      <c r="G48" s="15" t="str">
        <f>VLOOKUP($A48,'1_임상결과_문헌특성'!A:AP,30,0)</f>
        <v>Urexel stent</v>
      </c>
      <c r="H48" s="15" t="str">
        <f>VLOOKUP($A48,'1_임상결과_문헌특성'!A:AP,36,0)</f>
        <v>double J stent</v>
      </c>
      <c r="I48" s="15" t="str">
        <f>VLOOKUP($A48,'1_임상결과_문헌특성'!A:AP,23,0)</f>
        <v xml:space="preserve">(금속)
Right: 20.5%
Left: 48.7%
Bilateral: 30.8%
(double J)
Right: 27.3%
Left: 45.4%
Bilateral: 27.3%
</v>
      </c>
      <c r="J48" s="17" t="str">
        <f>VLOOKUP($A48,'1_임상결과_문헌특성'!A:AP,33,0)</f>
        <v>PCN</v>
      </c>
      <c r="K48" s="15" t="str">
        <f>VLOOKUP($A48,'1_임상결과_문헌특성'!A:AP,39,0)</f>
        <v>NR</v>
      </c>
      <c r="L48" s="15"/>
      <c r="M48" s="15" t="s">
        <v>413</v>
      </c>
      <c r="N48" s="68" t="s">
        <v>351</v>
      </c>
      <c r="O48" s="68" t="s">
        <v>341</v>
      </c>
      <c r="P48" s="68" t="s">
        <v>342</v>
      </c>
      <c r="Q48" s="68" t="s">
        <v>95</v>
      </c>
      <c r="R48" s="68" t="s">
        <v>167</v>
      </c>
      <c r="S48" s="60" t="s">
        <v>95</v>
      </c>
      <c r="T48" s="60" t="s">
        <v>95</v>
      </c>
      <c r="U48" s="60" t="s">
        <v>95</v>
      </c>
      <c r="V48" s="60" t="s">
        <v>95</v>
      </c>
      <c r="W48" s="60" t="s">
        <v>95</v>
      </c>
      <c r="X48" s="60" t="s">
        <v>346</v>
      </c>
      <c r="Y48" s="60">
        <v>6.8</v>
      </c>
      <c r="Z48" s="60" t="s">
        <v>353</v>
      </c>
      <c r="AA48" s="60">
        <v>1E-3</v>
      </c>
      <c r="AB48" s="15" t="s">
        <v>433</v>
      </c>
      <c r="AC48" s="15" t="s">
        <v>95</v>
      </c>
      <c r="AD48" s="15"/>
    </row>
    <row r="49" spans="1:30" ht="13.5" x14ac:dyDescent="0.3">
      <c r="A49" s="89">
        <v>1608</v>
      </c>
      <c r="B49" s="15" t="str">
        <f>VLOOKUP($A49,'1_임상결과_문헌특성'!A:AP,4,0)</f>
        <v>Kim (2021)</v>
      </c>
      <c r="C49" s="15" t="str">
        <f>VLOOKUP($A49,'1_임상결과_문헌특성'!A:AP,5,0)</f>
        <v>후향적 코호트 연구</v>
      </c>
      <c r="D49" s="17" t="str">
        <f>VLOOKUP($A49,'1_임상결과_문헌특성'!A:AP,9,0)</f>
        <v>악성</v>
      </c>
      <c r="E49" s="45" t="str">
        <f>VLOOKUP($A49,'1_임상결과_문헌특성'!A:AP,10,0)</f>
        <v>악성 요도 장애</v>
      </c>
      <c r="F49" s="15" t="str">
        <f>VLOOKUP($A49,'1_임상결과_문헌특성'!A:AP,29,0)</f>
        <v>Covered Metallic Stent</v>
      </c>
      <c r="G49" s="15" t="str">
        <f>VLOOKUP($A49,'1_임상결과_문헌특성'!A:AP,30,0)</f>
        <v>Urexel stent</v>
      </c>
      <c r="H49" s="15" t="str">
        <f>VLOOKUP($A49,'1_임상결과_문헌특성'!A:AP,36,0)</f>
        <v>double J stent</v>
      </c>
      <c r="I49" s="15" t="str">
        <f>VLOOKUP($A49,'1_임상결과_문헌특성'!A:AP,23,0)</f>
        <v xml:space="preserve">(금속)
Right: 20.5%
Left: 48.7%
Bilateral: 30.8%
(double J)
Right: 27.3%
Left: 45.4%
Bilateral: 27.3%
</v>
      </c>
      <c r="J49" s="17" t="str">
        <f>VLOOKUP($A49,'1_임상결과_문헌특성'!A:AP,33,0)</f>
        <v>PCN</v>
      </c>
      <c r="K49" s="15" t="str">
        <f>VLOOKUP($A49,'1_임상결과_문헌특성'!A:AP,39,0)</f>
        <v>NR</v>
      </c>
      <c r="L49" s="15"/>
      <c r="M49" s="15" t="s">
        <v>414</v>
      </c>
      <c r="N49" s="60" t="s">
        <v>354</v>
      </c>
      <c r="O49" s="60" t="s">
        <v>341</v>
      </c>
      <c r="P49" s="60" t="s">
        <v>169</v>
      </c>
      <c r="Q49" s="60" t="s">
        <v>355</v>
      </c>
      <c r="R49" s="60" t="s">
        <v>356</v>
      </c>
      <c r="S49" s="60">
        <v>54</v>
      </c>
      <c r="T49" s="65">
        <v>77</v>
      </c>
      <c r="U49" s="60">
        <v>30</v>
      </c>
      <c r="V49" s="65">
        <v>72</v>
      </c>
      <c r="W49" s="60" t="s">
        <v>95</v>
      </c>
      <c r="X49" s="15" t="s">
        <v>95</v>
      </c>
      <c r="Y49" s="15" t="s">
        <v>95</v>
      </c>
      <c r="Z49" s="15" t="s">
        <v>95</v>
      </c>
      <c r="AA49" s="15" t="s">
        <v>95</v>
      </c>
      <c r="AB49" s="15" t="s">
        <v>435</v>
      </c>
      <c r="AC49" s="15" t="s">
        <v>95</v>
      </c>
      <c r="AD49" s="15"/>
    </row>
    <row r="50" spans="1:30" ht="13.5" x14ac:dyDescent="0.3">
      <c r="A50" s="89">
        <v>1608</v>
      </c>
      <c r="B50" s="15" t="str">
        <f>VLOOKUP($A50,'1_임상결과_문헌특성'!A:AP,4,0)</f>
        <v>Kim (2021)</v>
      </c>
      <c r="C50" s="15" t="str">
        <f>VLOOKUP($A50,'1_임상결과_문헌특성'!A:AP,5,0)</f>
        <v>후향적 코호트 연구</v>
      </c>
      <c r="D50" s="17" t="str">
        <f>VLOOKUP($A50,'1_임상결과_문헌특성'!A:AP,9,0)</f>
        <v>악성</v>
      </c>
      <c r="E50" s="45" t="str">
        <f>VLOOKUP($A50,'1_임상결과_문헌특성'!A:AP,10,0)</f>
        <v>악성 요도 장애</v>
      </c>
      <c r="F50" s="15" t="str">
        <f>VLOOKUP($A50,'1_임상결과_문헌특성'!A:AP,29,0)</f>
        <v>Covered Metallic Stent</v>
      </c>
      <c r="G50" s="15" t="str">
        <f>VLOOKUP($A50,'1_임상결과_문헌특성'!A:AP,30,0)</f>
        <v>Urexel stent</v>
      </c>
      <c r="H50" s="15" t="str">
        <f>VLOOKUP($A50,'1_임상결과_문헌특성'!A:AP,36,0)</f>
        <v>double J stent</v>
      </c>
      <c r="I50" s="15" t="str">
        <f>VLOOKUP($A50,'1_임상결과_문헌특성'!A:AP,23,0)</f>
        <v xml:space="preserve">(금속)
Right: 20.5%
Left: 48.7%
Bilateral: 30.8%
(double J)
Right: 27.3%
Left: 45.4%
Bilateral: 27.3%
</v>
      </c>
      <c r="J50" s="17" t="str">
        <f>VLOOKUP($A50,'1_임상결과_문헌특성'!A:AP,33,0)</f>
        <v>PCN</v>
      </c>
      <c r="K50" s="15" t="str">
        <f>VLOOKUP($A50,'1_임상결과_문헌특성'!A:AP,39,0)</f>
        <v>NR</v>
      </c>
      <c r="L50" s="15"/>
      <c r="M50" s="15" t="s">
        <v>414</v>
      </c>
      <c r="N50" s="60" t="s">
        <v>354</v>
      </c>
      <c r="O50" s="60" t="s">
        <v>341</v>
      </c>
      <c r="P50" s="60" t="s">
        <v>169</v>
      </c>
      <c r="Q50" s="60" t="s">
        <v>355</v>
      </c>
      <c r="R50" s="60" t="s">
        <v>98</v>
      </c>
      <c r="S50" s="60">
        <v>54</v>
      </c>
      <c r="T50" s="65">
        <v>74</v>
      </c>
      <c r="U50" s="60">
        <v>30</v>
      </c>
      <c r="V50" s="65">
        <v>60</v>
      </c>
      <c r="W50" s="60" t="s">
        <v>95</v>
      </c>
      <c r="X50" s="15" t="s">
        <v>95</v>
      </c>
      <c r="Y50" s="15" t="s">
        <v>95</v>
      </c>
      <c r="Z50" s="15" t="s">
        <v>95</v>
      </c>
      <c r="AA50" s="15" t="s">
        <v>95</v>
      </c>
      <c r="AB50" s="15" t="s">
        <v>435</v>
      </c>
      <c r="AC50" s="15" t="s">
        <v>95</v>
      </c>
      <c r="AD50" s="15"/>
    </row>
    <row r="51" spans="1:30" ht="13.5" x14ac:dyDescent="0.3">
      <c r="A51" s="89">
        <v>1608</v>
      </c>
      <c r="B51" s="15" t="str">
        <f>VLOOKUP($A51,'1_임상결과_문헌특성'!A:AP,4,0)</f>
        <v>Kim (2021)</v>
      </c>
      <c r="C51" s="15" t="str">
        <f>VLOOKUP($A51,'1_임상결과_문헌특성'!A:AP,5,0)</f>
        <v>후향적 코호트 연구</v>
      </c>
      <c r="D51" s="17" t="str">
        <f>VLOOKUP($A51,'1_임상결과_문헌특성'!A:AP,9,0)</f>
        <v>악성</v>
      </c>
      <c r="E51" s="45" t="str">
        <f>VLOOKUP($A51,'1_임상결과_문헌특성'!A:AP,10,0)</f>
        <v>악성 요도 장애</v>
      </c>
      <c r="F51" s="15" t="str">
        <f>VLOOKUP($A51,'1_임상결과_문헌특성'!A:AP,29,0)</f>
        <v>Covered Metallic Stent</v>
      </c>
      <c r="G51" s="15" t="str">
        <f>VLOOKUP($A51,'1_임상결과_문헌특성'!A:AP,30,0)</f>
        <v>Urexel stent</v>
      </c>
      <c r="H51" s="15" t="str">
        <f>VLOOKUP($A51,'1_임상결과_문헌특성'!A:AP,36,0)</f>
        <v>double J stent</v>
      </c>
      <c r="I51" s="15" t="str">
        <f>VLOOKUP($A51,'1_임상결과_문헌특성'!A:AP,23,0)</f>
        <v xml:space="preserve">(금속)
Right: 20.5%
Left: 48.7%
Bilateral: 30.8%
(double J)
Right: 27.3%
Left: 45.4%
Bilateral: 27.3%
</v>
      </c>
      <c r="J51" s="17" t="str">
        <f>VLOOKUP($A51,'1_임상결과_문헌특성'!A:AP,33,0)</f>
        <v>PCN</v>
      </c>
      <c r="K51" s="15" t="str">
        <f>VLOOKUP($A51,'1_임상결과_문헌특성'!A:AP,39,0)</f>
        <v>NR</v>
      </c>
      <c r="L51" s="15"/>
      <c r="M51" s="15" t="s">
        <v>414</v>
      </c>
      <c r="N51" s="60" t="s">
        <v>354</v>
      </c>
      <c r="O51" s="60" t="s">
        <v>341</v>
      </c>
      <c r="P51" s="60" t="s">
        <v>169</v>
      </c>
      <c r="Q51" s="60" t="s">
        <v>355</v>
      </c>
      <c r="R51" s="60" t="s">
        <v>94</v>
      </c>
      <c r="S51" s="60">
        <v>54</v>
      </c>
      <c r="T51" s="65">
        <v>70</v>
      </c>
      <c r="U51" s="60">
        <v>30</v>
      </c>
      <c r="V51" s="65">
        <v>53</v>
      </c>
      <c r="W51" s="60" t="s">
        <v>95</v>
      </c>
      <c r="X51" s="15" t="s">
        <v>95</v>
      </c>
      <c r="Y51" s="15" t="s">
        <v>95</v>
      </c>
      <c r="Z51" s="15" t="s">
        <v>95</v>
      </c>
      <c r="AA51" s="15" t="s">
        <v>95</v>
      </c>
      <c r="AB51" s="15" t="s">
        <v>435</v>
      </c>
      <c r="AC51" s="15" t="s">
        <v>95</v>
      </c>
      <c r="AD51" s="15"/>
    </row>
    <row r="52" spans="1:30" ht="13.5" x14ac:dyDescent="0.3">
      <c r="A52" s="89">
        <v>1608</v>
      </c>
      <c r="B52" s="15" t="str">
        <f>VLOOKUP($A52,'1_임상결과_문헌특성'!A:AP,4,0)</f>
        <v>Kim (2021)</v>
      </c>
      <c r="C52" s="15" t="str">
        <f>VLOOKUP($A52,'1_임상결과_문헌특성'!A:AP,5,0)</f>
        <v>후향적 코호트 연구</v>
      </c>
      <c r="D52" s="17" t="str">
        <f>VLOOKUP($A52,'1_임상결과_문헌특성'!A:AP,9,0)</f>
        <v>악성</v>
      </c>
      <c r="E52" s="45" t="str">
        <f>VLOOKUP($A52,'1_임상결과_문헌특성'!A:AP,10,0)</f>
        <v>악성 요도 장애</v>
      </c>
      <c r="F52" s="15" t="str">
        <f>VLOOKUP($A52,'1_임상결과_문헌특성'!A:AP,29,0)</f>
        <v>Covered Metallic Stent</v>
      </c>
      <c r="G52" s="15" t="str">
        <f>VLOOKUP($A52,'1_임상결과_문헌특성'!A:AP,30,0)</f>
        <v>Urexel stent</v>
      </c>
      <c r="H52" s="15" t="str">
        <f>VLOOKUP($A52,'1_임상결과_문헌특성'!A:AP,36,0)</f>
        <v>double J stent</v>
      </c>
      <c r="I52" s="15" t="str">
        <f>VLOOKUP($A52,'1_임상결과_문헌특성'!A:AP,23,0)</f>
        <v xml:space="preserve">(금속)
Right: 20.5%
Left: 48.7%
Bilateral: 30.8%
(double J)
Right: 27.3%
Left: 45.4%
Bilateral: 27.3%
</v>
      </c>
      <c r="J52" s="17" t="str">
        <f>VLOOKUP($A52,'1_임상결과_문헌특성'!A:AP,33,0)</f>
        <v>PCN</v>
      </c>
      <c r="K52" s="15" t="str">
        <f>VLOOKUP($A52,'1_임상결과_문헌특성'!A:AP,39,0)</f>
        <v>NR</v>
      </c>
      <c r="L52" s="15"/>
      <c r="M52" s="15" t="s">
        <v>414</v>
      </c>
      <c r="N52" s="60" t="s">
        <v>354</v>
      </c>
      <c r="O52" s="60" t="s">
        <v>341</v>
      </c>
      <c r="P52" s="60" t="s">
        <v>169</v>
      </c>
      <c r="Q52" s="60" t="s">
        <v>355</v>
      </c>
      <c r="R52" s="60" t="s">
        <v>167</v>
      </c>
      <c r="S52" s="60">
        <v>54</v>
      </c>
      <c r="T52" s="65">
        <v>70</v>
      </c>
      <c r="U52" s="60">
        <v>30</v>
      </c>
      <c r="V52" s="65">
        <v>26</v>
      </c>
      <c r="W52" s="60" t="s">
        <v>95</v>
      </c>
      <c r="X52" s="15" t="s">
        <v>95</v>
      </c>
      <c r="Y52" s="15" t="s">
        <v>95</v>
      </c>
      <c r="Z52" s="15" t="s">
        <v>95</v>
      </c>
      <c r="AA52" s="15" t="s">
        <v>95</v>
      </c>
      <c r="AB52" s="15" t="s">
        <v>435</v>
      </c>
      <c r="AC52" s="15" t="s">
        <v>95</v>
      </c>
      <c r="AD52" s="15"/>
    </row>
    <row r="53" spans="1:30" ht="13.5" x14ac:dyDescent="0.3">
      <c r="A53" s="89">
        <v>1608</v>
      </c>
      <c r="B53" s="15" t="str">
        <f>VLOOKUP($A53,'1_임상결과_문헌특성'!A:AP,4,0)</f>
        <v>Kim (2021)</v>
      </c>
      <c r="C53" s="15" t="str">
        <f>VLOOKUP($A53,'1_임상결과_문헌특성'!A:AP,5,0)</f>
        <v>후향적 코호트 연구</v>
      </c>
      <c r="D53" s="17" t="str">
        <f>VLOOKUP($A53,'1_임상결과_문헌특성'!A:AP,9,0)</f>
        <v>악성</v>
      </c>
      <c r="E53" s="45" t="str">
        <f>VLOOKUP($A53,'1_임상결과_문헌특성'!A:AP,10,0)</f>
        <v>악성 요도 장애</v>
      </c>
      <c r="F53" s="15" t="str">
        <f>VLOOKUP($A53,'1_임상결과_문헌특성'!A:AP,29,0)</f>
        <v>Covered Metallic Stent</v>
      </c>
      <c r="G53" s="15" t="str">
        <f>VLOOKUP($A53,'1_임상결과_문헌특성'!A:AP,30,0)</f>
        <v>Urexel stent</v>
      </c>
      <c r="H53" s="15" t="str">
        <f>VLOOKUP($A53,'1_임상결과_문헌특성'!A:AP,36,0)</f>
        <v>double J stent</v>
      </c>
      <c r="I53" s="15" t="str">
        <f>VLOOKUP($A53,'1_임상결과_문헌특성'!A:AP,23,0)</f>
        <v xml:space="preserve">(금속)
Right: 20.5%
Left: 48.7%
Bilateral: 30.8%
(double J)
Right: 27.3%
Left: 45.4%
Bilateral: 27.3%
</v>
      </c>
      <c r="J53" s="17" t="str">
        <f>VLOOKUP($A53,'1_임상결과_문헌특성'!A:AP,33,0)</f>
        <v>PCN</v>
      </c>
      <c r="K53" s="15" t="str">
        <f>VLOOKUP($A53,'1_임상결과_문헌특성'!A:AP,39,0)</f>
        <v>NR</v>
      </c>
      <c r="L53" s="15"/>
      <c r="M53" s="15" t="s">
        <v>401</v>
      </c>
      <c r="N53" s="60" t="s">
        <v>357</v>
      </c>
      <c r="O53" s="60" t="s">
        <v>333</v>
      </c>
      <c r="P53" s="60" t="s">
        <v>358</v>
      </c>
      <c r="Q53" s="60" t="s">
        <v>355</v>
      </c>
      <c r="R53" s="60" t="s">
        <v>434</v>
      </c>
      <c r="S53" s="60">
        <v>54</v>
      </c>
      <c r="T53" s="60">
        <v>54</v>
      </c>
      <c r="U53" s="60">
        <v>30</v>
      </c>
      <c r="V53" s="60">
        <v>29</v>
      </c>
      <c r="W53" s="60">
        <v>0.35699999999999998</v>
      </c>
      <c r="X53" s="15" t="s">
        <v>95</v>
      </c>
      <c r="Y53" s="15" t="s">
        <v>95</v>
      </c>
      <c r="Z53" s="15" t="s">
        <v>95</v>
      </c>
      <c r="AA53" s="15" t="s">
        <v>95</v>
      </c>
      <c r="AB53" s="15" t="s">
        <v>95</v>
      </c>
      <c r="AC53" s="15" t="s">
        <v>95</v>
      </c>
      <c r="AD53" s="15"/>
    </row>
    <row r="54" spans="1:30" ht="13.5" x14ac:dyDescent="0.3">
      <c r="A54" s="88">
        <v>2</v>
      </c>
      <c r="B54" s="15" t="str">
        <f>VLOOKUP($A54,'1_임상결과_문헌특성'!A:AP,4,0)</f>
        <v>Chen (2019)</v>
      </c>
      <c r="C54" s="15" t="str">
        <f>VLOOKUP($A54,'1_임상결과_문헌특성'!A:AP,5,0)</f>
        <v>후향적 코호트</v>
      </c>
      <c r="D54" s="17" t="str">
        <f>VLOOKUP($A54,'1_임상결과_문헌특성'!A:AP,9,0)</f>
        <v>악성</v>
      </c>
      <c r="E54" s="45" t="str">
        <f>VLOOKUP($A54,'1_임상결과_문헌특성'!A:AP,10,0)</f>
        <v>악성 요관폐쇄</v>
      </c>
      <c r="F54" s="15" t="str">
        <f>VLOOKUP($A54,'1_임상결과_문헌특성'!A:AP,29,0)</f>
        <v>metallic stent group(MSG)</v>
      </c>
      <c r="G54" s="15" t="str">
        <f>VLOOKUP($A54,'1_임상결과_문헌특성'!A:AP,30,0)</f>
        <v>Resonance®</v>
      </c>
      <c r="H54" s="15" t="str">
        <f>VLOOKUP($A54,'1_임상결과_문헌특성'!A:AP,36,0)</f>
        <v>ordinary polymer stent group(OPSG)</v>
      </c>
      <c r="I54" s="15" t="str">
        <f>VLOOKUP($A54,'1_임상결과_문헌특성'!A:AP,23,0)</f>
        <v xml:space="preserve">중재군
단측: 68.7%, 양측: 31.2%
대조군
단측: 65.9%, 양측: 34.1%
</v>
      </c>
      <c r="J54" s="15" t="str">
        <f>VLOOKUP($A54,'1_임상결과_문헌특성'!A:AP,33,0)</f>
        <v>중재군
경피적 전방도관: 28.1%, 역행성 요관경: 65.6%, 역행성 방광경:3.1%, 실패: 3.1%
대조군
경피적 전방도관: 0%, 역행성 요관경: 75%, 역행성 방광경: 20.5%, 실패: 4.5%
(실패시 신루술 시행)</v>
      </c>
      <c r="K54" s="15" t="str">
        <f>VLOOKUP($A54,'1_임상결과_문헌특성'!A:AP,39,0)</f>
        <v>중재군
GA: 15.6%, No-GA: 84.4% 
대조군
GA:18.2%, No-GA: 81.8%</v>
      </c>
      <c r="L54" s="17" t="str">
        <f>VLOOKUP($A54,'1_임상결과_문헌특성'!A:AP,28,0)</f>
        <v>12개월(polymer 일반적으로 1-3개월 이내에 교체, metallic 12개월 이내 교체)</v>
      </c>
      <c r="M54" s="15" t="s">
        <v>417</v>
      </c>
      <c r="N54" s="15" t="s">
        <v>219</v>
      </c>
      <c r="O54" s="15"/>
      <c r="P54" s="15"/>
      <c r="Q54" s="15" t="s">
        <v>219</v>
      </c>
      <c r="R54" s="15" t="s">
        <v>420</v>
      </c>
      <c r="S54" s="15">
        <v>30</v>
      </c>
      <c r="T54" s="15">
        <v>1</v>
      </c>
      <c r="U54" s="15">
        <v>33</v>
      </c>
      <c r="V54" s="15">
        <v>1</v>
      </c>
      <c r="W54" s="15"/>
      <c r="X54" s="15"/>
      <c r="Y54" s="15"/>
      <c r="Z54" s="15"/>
      <c r="AA54" s="15"/>
      <c r="AB54" s="15"/>
      <c r="AC54" s="15"/>
      <c r="AD54" s="15"/>
    </row>
    <row r="55" spans="1:30" ht="13.5" x14ac:dyDescent="0.3">
      <c r="A55" s="88">
        <v>601</v>
      </c>
      <c r="B55" s="15" t="str">
        <f>VLOOKUP($A55,'1_임상결과_문헌특성'!A:AP,4,0)</f>
        <v>Chung (2014)</v>
      </c>
      <c r="C55" s="15" t="str">
        <f>VLOOKUP($A55,'1_임상결과_문헌특성'!A:AP,5,0)</f>
        <v>코호트(금속은 전향적 모집, Double J는 후향적 의무기록)</v>
      </c>
      <c r="D55" s="17" t="str">
        <f>VLOOKUP($A55,'1_임상결과_문헌특성'!A:AP,9,0)</f>
        <v>악성</v>
      </c>
      <c r="E55" s="45" t="str">
        <f>VLOOKUP($A55,'1_임상결과_문헌특성'!A:AP,10,0)</f>
        <v>악성 요도 장애</v>
      </c>
      <c r="F55" s="15" t="str">
        <f>VLOOKUP($A55,'1_임상결과_문헌특성'!A:AP,29,0)</f>
        <v>Covered Metallic Ureteral Stent</v>
      </c>
      <c r="G55" s="15" t="str">
        <f>VLOOKUP($A55,'1_임상결과_문헌특성'!A:AP,30,0)</f>
        <v>NR</v>
      </c>
      <c r="H55" s="15" t="str">
        <f>VLOOKUP($A55,'1_임상결과_문헌특성'!A:AP,36,0)</f>
        <v>double J stent</v>
      </c>
      <c r="I55" s="15" t="str">
        <f>VLOOKUP($A55,'1_임상결과_문헌특성'!A:AP,23,0)</f>
        <v>NR</v>
      </c>
      <c r="J55" s="17" t="str">
        <f>VLOOKUP($A55,'1_임상결과_문헌특성'!A:AP,33,0)</f>
        <v>PCN</v>
      </c>
      <c r="K55" s="15" t="str">
        <f>VLOOKUP($A55,'1_임상결과_문헌특성'!A:AP,39,0)</f>
        <v>NR</v>
      </c>
      <c r="L55" s="17" t="str">
        <f>VLOOKUP($A55,'1_임상결과_문헌특성'!A:AP,28,0)</f>
        <v>(금속) 평균 253.9일(약 8~9개월)
(double J) 평균 270.8일(약 9개월)</v>
      </c>
      <c r="M55" s="15" t="s">
        <v>410</v>
      </c>
      <c r="N55" s="60" t="s">
        <v>366</v>
      </c>
      <c r="O55" s="15" t="s">
        <v>367</v>
      </c>
      <c r="P55" s="15" t="s">
        <v>368</v>
      </c>
      <c r="Q55" s="60" t="s">
        <v>95</v>
      </c>
      <c r="R55" s="15" t="s">
        <v>367</v>
      </c>
      <c r="S55" s="60">
        <v>32</v>
      </c>
      <c r="T55" s="60">
        <v>4</v>
      </c>
      <c r="U55" s="60" t="s">
        <v>95</v>
      </c>
      <c r="V55" s="15" t="s">
        <v>95</v>
      </c>
      <c r="W55" s="15" t="s">
        <v>95</v>
      </c>
      <c r="X55" s="15" t="s">
        <v>95</v>
      </c>
      <c r="Y55" s="15" t="s">
        <v>95</v>
      </c>
      <c r="Z55" s="15" t="s">
        <v>95</v>
      </c>
      <c r="AA55" s="15" t="s">
        <v>95</v>
      </c>
      <c r="AB55" s="15" t="s">
        <v>441</v>
      </c>
      <c r="AC55" s="15" t="s">
        <v>95</v>
      </c>
      <c r="AD55" s="15"/>
    </row>
    <row r="56" spans="1:30" ht="13.5" x14ac:dyDescent="0.3">
      <c r="A56" s="88">
        <v>601</v>
      </c>
      <c r="B56" s="15" t="str">
        <f>VLOOKUP($A56,'1_임상결과_문헌특성'!A:AP,4,0)</f>
        <v>Chung (2014)</v>
      </c>
      <c r="C56" s="15" t="str">
        <f>VLOOKUP($A56,'1_임상결과_문헌특성'!A:AP,5,0)</f>
        <v>코호트(금속은 전향적 모집, Double J는 후향적 의무기록)</v>
      </c>
      <c r="D56" s="17" t="str">
        <f>VLOOKUP($A56,'1_임상결과_문헌특성'!A:AP,9,0)</f>
        <v>악성</v>
      </c>
      <c r="E56" s="45" t="str">
        <f>VLOOKUP($A56,'1_임상결과_문헌특성'!A:AP,10,0)</f>
        <v>악성 요도 장애</v>
      </c>
      <c r="F56" s="15" t="str">
        <f>VLOOKUP($A56,'1_임상결과_문헌특성'!A:AP,29,0)</f>
        <v>Covered Metallic Ureteral Stent</v>
      </c>
      <c r="G56" s="15" t="str">
        <f>VLOOKUP($A56,'1_임상결과_문헌특성'!A:AP,30,0)</f>
        <v>NR</v>
      </c>
      <c r="H56" s="15" t="str">
        <f>VLOOKUP($A56,'1_임상결과_문헌특성'!A:AP,36,0)</f>
        <v>double J stent</v>
      </c>
      <c r="I56" s="15" t="str">
        <f>VLOOKUP($A56,'1_임상결과_문헌특성'!A:AP,23,0)</f>
        <v>NR</v>
      </c>
      <c r="J56" s="17" t="str">
        <f>VLOOKUP($A56,'1_임상결과_문헌특성'!A:AP,33,0)</f>
        <v>PCN</v>
      </c>
      <c r="K56" s="15" t="str">
        <f>VLOOKUP($A56,'1_임상결과_문헌특성'!A:AP,39,0)</f>
        <v>NR</v>
      </c>
      <c r="L56" s="15"/>
      <c r="M56" s="15" t="s">
        <v>402</v>
      </c>
      <c r="N56" s="60" t="s">
        <v>363</v>
      </c>
      <c r="O56" s="15" t="s">
        <v>341</v>
      </c>
      <c r="P56" s="15" t="s">
        <v>364</v>
      </c>
      <c r="Q56" s="60" t="s">
        <v>355</v>
      </c>
      <c r="R56" s="15" t="s">
        <v>365</v>
      </c>
      <c r="S56" s="60">
        <v>42</v>
      </c>
      <c r="T56" s="60">
        <v>0</v>
      </c>
      <c r="U56" s="60">
        <v>27</v>
      </c>
      <c r="V56" s="15">
        <v>7</v>
      </c>
      <c r="W56" s="15" t="s">
        <v>95</v>
      </c>
      <c r="X56" s="15" t="s">
        <v>95</v>
      </c>
      <c r="Y56" s="15" t="s">
        <v>95</v>
      </c>
      <c r="Z56" s="15" t="s">
        <v>95</v>
      </c>
      <c r="AA56" s="15" t="s">
        <v>95</v>
      </c>
      <c r="AB56" s="15" t="s">
        <v>95</v>
      </c>
      <c r="AC56" s="15">
        <v>2E-3</v>
      </c>
      <c r="AD56" s="15"/>
    </row>
    <row r="57" spans="1:30" ht="13.5" x14ac:dyDescent="0.3">
      <c r="A57" s="88">
        <v>3039</v>
      </c>
      <c r="B57" s="15" t="str">
        <f>VLOOKUP($A57,'1_임상결과_문헌특성'!A:AP,4,0)</f>
        <v>Song (2015)</v>
      </c>
      <c r="C57" s="15" t="str">
        <f>VLOOKUP($A57,'1_임상결과_문헌특성'!A:AP,5,0)</f>
        <v>후향적 코호트</v>
      </c>
      <c r="D57" s="17" t="str">
        <f>VLOOKUP($A57,'1_임상결과_문헌특성'!A:AP,9,0)</f>
        <v>NR</v>
      </c>
      <c r="E57" s="45" t="str">
        <f>VLOOKUP($A57,'1_임상결과_문헌특성'!A:AP,10,0)</f>
        <v>상부 요로 폐쇄</v>
      </c>
      <c r="F57" s="15" t="str">
        <f>VLOOKUP($A57,'1_임상결과_문헌특성'!A:AP,29,0)</f>
        <v>Metallic Ureteral
Stent</v>
      </c>
      <c r="G57" s="15" t="str">
        <f>VLOOKUP($A57,'1_임상결과_문헌특성'!A:AP,30,0)</f>
        <v xml:space="preserve">(중재 1) Uventa
(중재 2) Memokath
(중재 3) Resonance
</v>
      </c>
      <c r="H57" s="15" t="str">
        <f>VLOOKUP($A57,'1_임상결과_문헌특성'!A:AP,36,0)</f>
        <v>polymeric ureteral stent</v>
      </c>
      <c r="I57" s="15" t="str">
        <f>VLOOKUP($A57,'1_임상결과_문헌특성'!A:AP,23,0)</f>
        <v>Right: 43%
Left: 57%</v>
      </c>
      <c r="J57" s="17" t="str">
        <f>VLOOKUP($A57,'1_임상결과_문헌특성'!A:AP,33,0)</f>
        <v>NR</v>
      </c>
      <c r="K57" s="15" t="str">
        <f>VLOOKUP($A57,'1_임상결과_문헌특성'!A:AP,39,0)</f>
        <v>NR</v>
      </c>
      <c r="L57" s="17" t="str">
        <f>VLOOKUP($A57,'1_임상결과_문헌특성'!A:AP,28,0)</f>
        <v>6~72개월</v>
      </c>
      <c r="M57" s="15" t="s">
        <v>410</v>
      </c>
      <c r="N57" s="15" t="s">
        <v>440</v>
      </c>
      <c r="O57" s="15" t="s">
        <v>439</v>
      </c>
      <c r="P57" s="15"/>
      <c r="Q57" s="15"/>
      <c r="R57" s="15" t="s">
        <v>295</v>
      </c>
      <c r="S57" s="15">
        <v>5</v>
      </c>
      <c r="T57" s="15">
        <v>1</v>
      </c>
      <c r="U57" s="15">
        <v>2</v>
      </c>
      <c r="V57" s="15">
        <v>0</v>
      </c>
      <c r="W57" s="15"/>
      <c r="X57" s="15"/>
      <c r="Y57" s="15"/>
      <c r="Z57" s="15"/>
      <c r="AA57" s="15"/>
      <c r="AB57" s="15"/>
      <c r="AC57" s="15"/>
      <c r="AD57" s="15"/>
    </row>
    <row r="58" spans="1:30" ht="13.5" x14ac:dyDescent="0.3">
      <c r="A58" s="88">
        <v>2</v>
      </c>
      <c r="B58" s="15" t="str">
        <f>VLOOKUP($A58,'1_임상결과_문헌특성'!A:AP,4,0)</f>
        <v>Chen (2019)</v>
      </c>
      <c r="C58" s="15" t="str">
        <f>VLOOKUP($A58,'1_임상결과_문헌특성'!A:AP,5,0)</f>
        <v>후향적 코호트</v>
      </c>
      <c r="D58" s="17" t="str">
        <f>VLOOKUP($A58,'1_임상결과_문헌특성'!A:AP,9,0)</f>
        <v>악성</v>
      </c>
      <c r="E58" s="45" t="str">
        <f>VLOOKUP($A58,'1_임상결과_문헌특성'!A:AP,10,0)</f>
        <v>악성 요관폐쇄</v>
      </c>
      <c r="F58" s="15" t="str">
        <f>VLOOKUP($A58,'1_임상결과_문헌특성'!A:AP,29,0)</f>
        <v>metallic stent group(MSG)</v>
      </c>
      <c r="G58" s="15" t="str">
        <f>VLOOKUP($A58,'1_임상결과_문헌특성'!A:AP,30,0)</f>
        <v>Resonance®</v>
      </c>
      <c r="H58" s="15" t="str">
        <f>VLOOKUP($A58,'1_임상결과_문헌특성'!A:AP,36,0)</f>
        <v>ordinary polymer stent group(OPSG)</v>
      </c>
      <c r="I58" s="15" t="str">
        <f>VLOOKUP($A58,'1_임상결과_문헌특성'!A:AP,23,0)</f>
        <v xml:space="preserve">중재군
단측: 68.7%, 양측: 31.2%
대조군
단측: 65.9%, 양측: 34.1%
</v>
      </c>
      <c r="J58" s="15" t="str">
        <f>VLOOKUP($A58,'1_임상결과_문헌특성'!A:AP,33,0)</f>
        <v>중재군
경피적 전방도관: 28.1%, 역행성 요관경: 65.6%, 역행성 방광경:3.1%, 실패: 3.1%
대조군
경피적 전방도관: 0%, 역행성 요관경: 75%, 역행성 방광경: 20.5%, 실패: 4.5%
(실패시 신루술 시행)</v>
      </c>
      <c r="K58" s="15" t="str">
        <f>VLOOKUP($A58,'1_임상결과_문헌특성'!A:AP,39,0)</f>
        <v>중재군
GA: 15.6%, No-GA: 84.4% 
대조군
GA:18.2%, No-GA: 81.8%</v>
      </c>
      <c r="L58" s="17" t="str">
        <f>VLOOKUP($A58,'1_임상결과_문헌특성'!A:AP,28,0)</f>
        <v>12개월(polymer 일반적으로 1-3개월 이내에 교체, metallic 12개월 이내 교체)</v>
      </c>
      <c r="M58" s="15" t="s">
        <v>418</v>
      </c>
      <c r="N58" s="15" t="s">
        <v>221</v>
      </c>
      <c r="O58" s="15"/>
      <c r="P58" s="15"/>
      <c r="Q58" s="15" t="s">
        <v>221</v>
      </c>
      <c r="R58" s="15" t="s">
        <v>420</v>
      </c>
      <c r="S58" s="15">
        <v>30</v>
      </c>
      <c r="T58" s="15">
        <v>6</v>
      </c>
      <c r="U58" s="15">
        <v>33</v>
      </c>
      <c r="V58" s="15">
        <v>5</v>
      </c>
      <c r="W58" s="15"/>
      <c r="X58" s="15"/>
      <c r="Y58" s="15"/>
      <c r="Z58" s="15"/>
      <c r="AA58" s="15"/>
      <c r="AB58" s="15"/>
      <c r="AC58" s="15"/>
      <c r="AD58" s="15"/>
    </row>
    <row r="59" spans="1:30" ht="13.5" x14ac:dyDescent="0.3">
      <c r="A59" s="88">
        <v>3039</v>
      </c>
      <c r="B59" s="15" t="str">
        <f>VLOOKUP($A59,'1_임상결과_문헌특성'!A:AP,4,0)</f>
        <v>Song (2015)</v>
      </c>
      <c r="C59" s="15" t="str">
        <f>VLOOKUP($A59,'1_임상결과_문헌특성'!A:AP,5,0)</f>
        <v>후향적 코호트</v>
      </c>
      <c r="D59" s="17" t="str">
        <f>VLOOKUP($A59,'1_임상결과_문헌특성'!A:AP,9,0)</f>
        <v>NR</v>
      </c>
      <c r="E59" s="45" t="str">
        <f>VLOOKUP($A59,'1_임상결과_문헌특성'!A:AP,10,0)</f>
        <v>상부 요로 폐쇄</v>
      </c>
      <c r="F59" s="15" t="str">
        <f>VLOOKUP($A59,'1_임상결과_문헌특성'!A:AP,29,0)</f>
        <v>Metallic Ureteral
Stent</v>
      </c>
      <c r="G59" s="15" t="str">
        <f>VLOOKUP($A59,'1_임상결과_문헌특성'!A:AP,30,0)</f>
        <v xml:space="preserve">(중재 1) Uventa
(중재 2) Memokath
(중재 3) Resonance
</v>
      </c>
      <c r="H59" s="15" t="str">
        <f>VLOOKUP($A59,'1_임상결과_문헌특성'!A:AP,36,0)</f>
        <v>polymeric ureteral stent</v>
      </c>
      <c r="I59" s="15" t="str">
        <f>VLOOKUP($A59,'1_임상결과_문헌특성'!A:AP,23,0)</f>
        <v>Right: 43%
Left: 57%</v>
      </c>
      <c r="J59" s="17" t="str">
        <f>VLOOKUP($A59,'1_임상결과_문헌특성'!A:AP,33,0)</f>
        <v>NR</v>
      </c>
      <c r="K59" s="15" t="str">
        <f>VLOOKUP($A59,'1_임상결과_문헌특성'!A:AP,39,0)</f>
        <v>NR</v>
      </c>
      <c r="L59" s="17" t="str">
        <f>VLOOKUP($A59,'1_임상결과_문헌특성'!A:AP,28,0)</f>
        <v>6~72개월</v>
      </c>
      <c r="M59" s="15" t="s">
        <v>412</v>
      </c>
      <c r="N59" s="15" t="s">
        <v>339</v>
      </c>
      <c r="O59" s="15" t="s">
        <v>333</v>
      </c>
      <c r="P59" s="15" t="s">
        <v>221</v>
      </c>
      <c r="Q59" s="15" t="s">
        <v>95</v>
      </c>
      <c r="R59" s="15" t="s">
        <v>295</v>
      </c>
      <c r="S59" s="15">
        <v>5</v>
      </c>
      <c r="T59" s="15">
        <v>2</v>
      </c>
      <c r="U59" s="15">
        <v>2</v>
      </c>
      <c r="V59" s="15">
        <v>2</v>
      </c>
      <c r="W59" s="15" t="s">
        <v>95</v>
      </c>
      <c r="X59" s="15" t="s">
        <v>95</v>
      </c>
      <c r="Y59" s="15" t="s">
        <v>95</v>
      </c>
      <c r="Z59" s="15" t="s">
        <v>95</v>
      </c>
      <c r="AA59" s="15" t="s">
        <v>95</v>
      </c>
      <c r="AB59" s="15" t="s">
        <v>95</v>
      </c>
      <c r="AC59" s="15" t="s">
        <v>95</v>
      </c>
      <c r="AD59" s="15"/>
    </row>
    <row r="60" spans="1:30" ht="13.5" x14ac:dyDescent="0.3">
      <c r="A60" s="89">
        <v>1608</v>
      </c>
      <c r="B60" s="15" t="str">
        <f>VLOOKUP($A60,'1_임상결과_문헌특성'!A:AP,4,0)</f>
        <v>Kim (2021)</v>
      </c>
      <c r="C60" s="15" t="str">
        <f>VLOOKUP($A60,'1_임상결과_문헌특성'!A:AP,5,0)</f>
        <v>후향적 코호트 연구</v>
      </c>
      <c r="D60" s="17" t="str">
        <f>VLOOKUP($A60,'1_임상결과_문헌특성'!A:AP,9,0)</f>
        <v>악성</v>
      </c>
      <c r="E60" s="45" t="str">
        <f>VLOOKUP($A60,'1_임상결과_문헌특성'!A:AP,10,0)</f>
        <v>악성 요도 장애</v>
      </c>
      <c r="F60" s="15" t="str">
        <f>VLOOKUP($A60,'1_임상결과_문헌특성'!A:AP,29,0)</f>
        <v>Covered Metallic Stent</v>
      </c>
      <c r="G60" s="15" t="str">
        <f>VLOOKUP($A60,'1_임상결과_문헌특성'!A:AP,30,0)</f>
        <v>Urexel stent</v>
      </c>
      <c r="H60" s="15" t="str">
        <f>VLOOKUP($A60,'1_임상결과_문헌특성'!A:AP,36,0)</f>
        <v>double J stent</v>
      </c>
      <c r="I60" s="15" t="str">
        <f>VLOOKUP($A60,'1_임상결과_문헌특성'!A:AP,23,0)</f>
        <v xml:space="preserve">(금속)
Right: 20.5%
Left: 48.7%
Bilateral: 30.8%
(double J)
Right: 27.3%
Left: 45.4%
Bilateral: 27.3%
</v>
      </c>
      <c r="J60" s="17" t="str">
        <f>VLOOKUP($A60,'1_임상결과_문헌특성'!A:AP,33,0)</f>
        <v>PCN</v>
      </c>
      <c r="K60" s="15" t="str">
        <f>VLOOKUP($A60,'1_임상결과_문헌특성'!A:AP,39,0)</f>
        <v>NR</v>
      </c>
      <c r="L60" s="17" t="str">
        <f>VLOOKUP($A60,'1_임상결과_문헌특성'!A:AP,28,0)</f>
        <v>1~12개월
(중앙값) 98일 (약 3개월)</v>
      </c>
      <c r="M60" s="15" t="s">
        <v>412</v>
      </c>
      <c r="N60" s="60" t="s">
        <v>429</v>
      </c>
      <c r="O60" s="60" t="s">
        <v>333</v>
      </c>
      <c r="P60" s="60" t="s">
        <v>221</v>
      </c>
      <c r="Q60" s="60" t="s">
        <v>355</v>
      </c>
      <c r="R60" s="60" t="s">
        <v>343</v>
      </c>
      <c r="S60" s="60">
        <v>54</v>
      </c>
      <c r="T60" s="60">
        <v>26</v>
      </c>
      <c r="U60" s="60">
        <v>30</v>
      </c>
      <c r="V60" s="60">
        <v>5</v>
      </c>
      <c r="W60" s="60"/>
      <c r="X60" s="15" t="s">
        <v>95</v>
      </c>
      <c r="Y60" s="15" t="s">
        <v>95</v>
      </c>
      <c r="Z60" s="15" t="s">
        <v>95</v>
      </c>
      <c r="AA60" s="15" t="s">
        <v>95</v>
      </c>
      <c r="AB60" s="15" t="s">
        <v>95</v>
      </c>
      <c r="AC60" s="15" t="s">
        <v>95</v>
      </c>
      <c r="AD60" s="15"/>
    </row>
    <row r="61" spans="1:30" ht="13.5" x14ac:dyDescent="0.3">
      <c r="A61" s="88">
        <v>601</v>
      </c>
      <c r="B61" s="15" t="str">
        <f>VLOOKUP($A61,'1_임상결과_문헌특성'!A:AP,4,0)</f>
        <v>Chung (2014)</v>
      </c>
      <c r="C61" s="15" t="str">
        <f>VLOOKUP($A61,'1_임상결과_문헌특성'!A:AP,5,0)</f>
        <v>코호트(금속은 전향적 모집, Double J는 후향적 의무기록)</v>
      </c>
      <c r="D61" s="17" t="str">
        <f>VLOOKUP($A61,'1_임상결과_문헌특성'!A:AP,9,0)</f>
        <v>악성</v>
      </c>
      <c r="E61" s="45" t="str">
        <f>VLOOKUP($A61,'1_임상결과_문헌특성'!A:AP,10,0)</f>
        <v>악성 요도 장애</v>
      </c>
      <c r="F61" s="15" t="str">
        <f>VLOOKUP($A61,'1_임상결과_문헌특성'!A:AP,29,0)</f>
        <v>Covered Metallic Ureteral Stent</v>
      </c>
      <c r="G61" s="15" t="str">
        <f>VLOOKUP($A61,'1_임상결과_문헌특성'!A:AP,30,0)</f>
        <v>NR</v>
      </c>
      <c r="H61" s="15" t="str">
        <f>VLOOKUP($A61,'1_임상결과_문헌특성'!A:AP,36,0)</f>
        <v>double J stent</v>
      </c>
      <c r="I61" s="15" t="str">
        <f>VLOOKUP($A61,'1_임상결과_문헌특성'!A:AP,23,0)</f>
        <v>NR</v>
      </c>
      <c r="J61" s="17" t="str">
        <f>VLOOKUP($A61,'1_임상결과_문헌특성'!A:AP,33,0)</f>
        <v>PCN</v>
      </c>
      <c r="K61" s="15" t="str">
        <f>VLOOKUP($A61,'1_임상결과_문헌특성'!A:AP,39,0)</f>
        <v>NR</v>
      </c>
      <c r="L61" s="15"/>
      <c r="M61" s="15" t="s">
        <v>403</v>
      </c>
      <c r="N61" s="60" t="s">
        <v>373</v>
      </c>
      <c r="O61" s="15" t="s">
        <v>333</v>
      </c>
      <c r="P61" s="15" t="s">
        <v>374</v>
      </c>
      <c r="Q61" s="60" t="s">
        <v>95</v>
      </c>
      <c r="R61" s="15" t="s">
        <v>365</v>
      </c>
      <c r="S61" s="60">
        <v>32</v>
      </c>
      <c r="T61" s="60">
        <v>1</v>
      </c>
      <c r="U61" s="60" t="s">
        <v>95</v>
      </c>
      <c r="V61" s="15" t="s">
        <v>95</v>
      </c>
      <c r="W61" s="15" t="s">
        <v>95</v>
      </c>
      <c r="X61" s="15" t="s">
        <v>95</v>
      </c>
      <c r="Y61" s="15" t="s">
        <v>95</v>
      </c>
      <c r="Z61" s="15" t="s">
        <v>95</v>
      </c>
      <c r="AA61" s="15" t="s">
        <v>95</v>
      </c>
      <c r="AB61" s="15" t="s">
        <v>95</v>
      </c>
      <c r="AC61" s="15" t="s">
        <v>95</v>
      </c>
      <c r="AD61" s="15"/>
    </row>
    <row r="62" spans="1:30" ht="13.5" x14ac:dyDescent="0.3">
      <c r="A62" s="88">
        <v>601</v>
      </c>
      <c r="B62" s="15" t="str">
        <f>VLOOKUP($A62,'1_임상결과_문헌특성'!A:AP,4,0)</f>
        <v>Chung (2014)</v>
      </c>
      <c r="C62" s="15" t="str">
        <f>VLOOKUP($A62,'1_임상결과_문헌특성'!A:AP,5,0)</f>
        <v>코호트(금속은 전향적 모집, Double J는 후향적 의무기록)</v>
      </c>
      <c r="D62" s="17" t="str">
        <f>VLOOKUP($A62,'1_임상결과_문헌특성'!A:AP,9,0)</f>
        <v>악성</v>
      </c>
      <c r="E62" s="45" t="str">
        <f>VLOOKUP($A62,'1_임상결과_문헌특성'!A:AP,10,0)</f>
        <v>악성 요도 장애</v>
      </c>
      <c r="F62" s="15" t="str">
        <f>VLOOKUP($A62,'1_임상결과_문헌특성'!A:AP,29,0)</f>
        <v>Covered Metallic Ureteral Stent</v>
      </c>
      <c r="G62" s="15" t="str">
        <f>VLOOKUP($A62,'1_임상결과_문헌특성'!A:AP,30,0)</f>
        <v>NR</v>
      </c>
      <c r="H62" s="15" t="str">
        <f>VLOOKUP($A62,'1_임상결과_문헌특성'!A:AP,36,0)</f>
        <v>double J stent</v>
      </c>
      <c r="I62" s="15" t="str">
        <f>VLOOKUP($A62,'1_임상결과_문헌특성'!A:AP,23,0)</f>
        <v>NR</v>
      </c>
      <c r="J62" s="17" t="str">
        <f>VLOOKUP($A62,'1_임상결과_문헌특성'!A:AP,33,0)</f>
        <v>PCN</v>
      </c>
      <c r="K62" s="15" t="str">
        <f>VLOOKUP($A62,'1_임상결과_문헌특성'!A:AP,39,0)</f>
        <v>NR</v>
      </c>
      <c r="L62" s="15"/>
      <c r="M62" s="15" t="s">
        <v>407</v>
      </c>
      <c r="N62" s="60" t="s">
        <v>375</v>
      </c>
      <c r="O62" s="15" t="s">
        <v>341</v>
      </c>
      <c r="P62" s="15" t="s">
        <v>226</v>
      </c>
      <c r="Q62" s="60" t="s">
        <v>355</v>
      </c>
      <c r="R62" s="15" t="s">
        <v>356</v>
      </c>
      <c r="S62" s="60">
        <v>42</v>
      </c>
      <c r="T62" s="85">
        <v>100</v>
      </c>
      <c r="U62" s="60">
        <v>72</v>
      </c>
      <c r="V62" s="15">
        <v>78.599999999999994</v>
      </c>
      <c r="W62" s="15" t="s">
        <v>95</v>
      </c>
      <c r="X62" s="15" t="s">
        <v>95</v>
      </c>
      <c r="Y62" s="15" t="s">
        <v>95</v>
      </c>
      <c r="Z62" s="15" t="s">
        <v>95</v>
      </c>
      <c r="AA62" s="15" t="s">
        <v>95</v>
      </c>
      <c r="AB62" s="15" t="s">
        <v>425</v>
      </c>
      <c r="AC62" s="15"/>
      <c r="AD62" s="15"/>
    </row>
    <row r="63" spans="1:30" ht="13.5" x14ac:dyDescent="0.3">
      <c r="A63" s="88">
        <v>601</v>
      </c>
      <c r="B63" s="15" t="str">
        <f>VLOOKUP($A63,'1_임상결과_문헌특성'!A:AP,4,0)</f>
        <v>Chung (2014)</v>
      </c>
      <c r="C63" s="15" t="str">
        <f>VLOOKUP($A63,'1_임상결과_문헌특성'!A:AP,5,0)</f>
        <v>코호트(금속은 전향적 모집, Double J는 후향적 의무기록)</v>
      </c>
      <c r="D63" s="17" t="str">
        <f>VLOOKUP($A63,'1_임상결과_문헌특성'!A:AP,9,0)</f>
        <v>악성</v>
      </c>
      <c r="E63" s="45" t="str">
        <f>VLOOKUP($A63,'1_임상결과_문헌특성'!A:AP,10,0)</f>
        <v>악성 요도 장애</v>
      </c>
      <c r="F63" s="15" t="str">
        <f>VLOOKUP($A63,'1_임상결과_문헌특성'!A:AP,29,0)</f>
        <v>Covered Metallic Ureteral Stent</v>
      </c>
      <c r="G63" s="15" t="str">
        <f>VLOOKUP($A63,'1_임상결과_문헌특성'!A:AP,30,0)</f>
        <v>NR</v>
      </c>
      <c r="H63" s="15" t="str">
        <f>VLOOKUP($A63,'1_임상결과_문헌특성'!A:AP,36,0)</f>
        <v>double J stent</v>
      </c>
      <c r="I63" s="15" t="str">
        <f>VLOOKUP($A63,'1_임상결과_문헌특성'!A:AP,23,0)</f>
        <v>NR</v>
      </c>
      <c r="J63" s="17" t="str">
        <f>VLOOKUP($A63,'1_임상결과_문헌특성'!A:AP,33,0)</f>
        <v>PCN</v>
      </c>
      <c r="K63" s="15" t="str">
        <f>VLOOKUP($A63,'1_임상결과_문헌특성'!A:AP,39,0)</f>
        <v>NR</v>
      </c>
      <c r="L63" s="15"/>
      <c r="M63" s="15" t="s">
        <v>407</v>
      </c>
      <c r="N63" s="60" t="s">
        <v>375</v>
      </c>
      <c r="O63" s="15" t="s">
        <v>341</v>
      </c>
      <c r="P63" s="15" t="s">
        <v>226</v>
      </c>
      <c r="Q63" s="60" t="s">
        <v>355</v>
      </c>
      <c r="R63" s="15" t="s">
        <v>98</v>
      </c>
      <c r="S63" s="60">
        <v>42</v>
      </c>
      <c r="T63" s="85">
        <v>94.5</v>
      </c>
      <c r="U63" s="60">
        <v>72</v>
      </c>
      <c r="V63" s="15">
        <v>75.099999999999994</v>
      </c>
      <c r="W63" s="15" t="s">
        <v>95</v>
      </c>
      <c r="X63" s="15" t="s">
        <v>95</v>
      </c>
      <c r="Y63" s="15" t="s">
        <v>95</v>
      </c>
      <c r="Z63" s="15" t="s">
        <v>95</v>
      </c>
      <c r="AA63" s="15" t="s">
        <v>95</v>
      </c>
      <c r="AB63" s="15" t="s">
        <v>425</v>
      </c>
      <c r="AC63" s="15"/>
      <c r="AD63" s="15"/>
    </row>
    <row r="64" spans="1:30" ht="13.5" x14ac:dyDescent="0.3">
      <c r="A64" s="88">
        <v>601</v>
      </c>
      <c r="B64" s="15" t="str">
        <f>VLOOKUP($A64,'1_임상결과_문헌특성'!A:AP,4,0)</f>
        <v>Chung (2014)</v>
      </c>
      <c r="C64" s="15" t="str">
        <f>VLOOKUP($A64,'1_임상결과_문헌특성'!A:AP,5,0)</f>
        <v>코호트(금속은 전향적 모집, Double J는 후향적 의무기록)</v>
      </c>
      <c r="D64" s="17" t="str">
        <f>VLOOKUP($A64,'1_임상결과_문헌특성'!A:AP,9,0)</f>
        <v>악성</v>
      </c>
      <c r="E64" s="45" t="str">
        <f>VLOOKUP($A64,'1_임상결과_문헌특성'!A:AP,10,0)</f>
        <v>악성 요도 장애</v>
      </c>
      <c r="F64" s="15" t="str">
        <f>VLOOKUP($A64,'1_임상결과_문헌특성'!A:AP,29,0)</f>
        <v>Covered Metallic Ureteral Stent</v>
      </c>
      <c r="G64" s="15" t="str">
        <f>VLOOKUP($A64,'1_임상결과_문헌특성'!A:AP,30,0)</f>
        <v>NR</v>
      </c>
      <c r="H64" s="15" t="str">
        <f>VLOOKUP($A64,'1_임상결과_문헌특성'!A:AP,36,0)</f>
        <v>double J stent</v>
      </c>
      <c r="I64" s="15" t="str">
        <f>VLOOKUP($A64,'1_임상결과_문헌특성'!A:AP,23,0)</f>
        <v>NR</v>
      </c>
      <c r="J64" s="17" t="str">
        <f>VLOOKUP($A64,'1_임상결과_문헌특성'!A:AP,33,0)</f>
        <v>PCN</v>
      </c>
      <c r="K64" s="15" t="str">
        <f>VLOOKUP($A64,'1_임상결과_문헌특성'!A:AP,39,0)</f>
        <v>NR</v>
      </c>
      <c r="L64" s="15"/>
      <c r="M64" s="15" t="s">
        <v>407</v>
      </c>
      <c r="N64" s="60" t="s">
        <v>375</v>
      </c>
      <c r="O64" s="15" t="s">
        <v>341</v>
      </c>
      <c r="P64" s="15" t="s">
        <v>226</v>
      </c>
      <c r="Q64" s="60" t="s">
        <v>355</v>
      </c>
      <c r="R64" s="15" t="s">
        <v>94</v>
      </c>
      <c r="S64" s="60">
        <v>42</v>
      </c>
      <c r="T64" s="85">
        <v>74.7</v>
      </c>
      <c r="U64" s="60">
        <v>72</v>
      </c>
      <c r="V64" s="15">
        <v>59.1</v>
      </c>
      <c r="W64" s="15" t="s">
        <v>95</v>
      </c>
      <c r="X64" s="15" t="s">
        <v>95</v>
      </c>
      <c r="Y64" s="15" t="s">
        <v>95</v>
      </c>
      <c r="Z64" s="15" t="s">
        <v>95</v>
      </c>
      <c r="AA64" s="15" t="s">
        <v>95</v>
      </c>
      <c r="AB64" s="15" t="s">
        <v>425</v>
      </c>
      <c r="AC64" s="15"/>
      <c r="AD64" s="15"/>
    </row>
    <row r="65" spans="1:30" ht="13.5" x14ac:dyDescent="0.3">
      <c r="A65" s="88">
        <v>601</v>
      </c>
      <c r="B65" s="15" t="str">
        <f>VLOOKUP($A65,'1_임상결과_문헌특성'!A:AP,4,0)</f>
        <v>Chung (2014)</v>
      </c>
      <c r="C65" s="15" t="str">
        <f>VLOOKUP($A65,'1_임상결과_문헌특성'!A:AP,5,0)</f>
        <v>코호트(금속은 전향적 모집, Double J는 후향적 의무기록)</v>
      </c>
      <c r="D65" s="17" t="str">
        <f>VLOOKUP($A65,'1_임상결과_문헌특성'!A:AP,9,0)</f>
        <v>악성</v>
      </c>
      <c r="E65" s="45" t="str">
        <f>VLOOKUP($A65,'1_임상결과_문헌특성'!A:AP,10,0)</f>
        <v>악성 요도 장애</v>
      </c>
      <c r="F65" s="15" t="str">
        <f>VLOOKUP($A65,'1_임상결과_문헌특성'!A:AP,29,0)</f>
        <v>Covered Metallic Ureteral Stent</v>
      </c>
      <c r="G65" s="15" t="str">
        <f>VLOOKUP($A65,'1_임상결과_문헌특성'!A:AP,30,0)</f>
        <v>NR</v>
      </c>
      <c r="H65" s="15" t="str">
        <f>VLOOKUP($A65,'1_임상결과_문헌특성'!A:AP,36,0)</f>
        <v>double J stent</v>
      </c>
      <c r="I65" s="15" t="str">
        <f>VLOOKUP($A65,'1_임상결과_문헌특성'!A:AP,23,0)</f>
        <v>NR</v>
      </c>
      <c r="J65" s="17" t="str">
        <f>VLOOKUP($A65,'1_임상결과_문헌특성'!A:AP,33,0)</f>
        <v>PCN</v>
      </c>
      <c r="K65" s="15" t="str">
        <f>VLOOKUP($A65,'1_임상결과_문헌특성'!A:AP,39,0)</f>
        <v>NR</v>
      </c>
      <c r="L65" s="15"/>
      <c r="M65" s="15" t="s">
        <v>407</v>
      </c>
      <c r="N65" s="60" t="s">
        <v>375</v>
      </c>
      <c r="O65" s="15" t="s">
        <v>341</v>
      </c>
      <c r="P65" s="15" t="s">
        <v>226</v>
      </c>
      <c r="Q65" s="60" t="s">
        <v>355</v>
      </c>
      <c r="R65" s="15" t="s">
        <v>166</v>
      </c>
      <c r="S65" s="60">
        <v>42</v>
      </c>
      <c r="T65" s="85">
        <v>70.3</v>
      </c>
      <c r="U65" s="60">
        <v>72</v>
      </c>
      <c r="V65" s="15">
        <v>48.7</v>
      </c>
      <c r="W65" s="15" t="s">
        <v>95</v>
      </c>
      <c r="X65" s="15" t="s">
        <v>95</v>
      </c>
      <c r="Y65" s="15" t="s">
        <v>95</v>
      </c>
      <c r="Z65" s="15" t="s">
        <v>95</v>
      </c>
      <c r="AA65" s="15" t="s">
        <v>95</v>
      </c>
      <c r="AB65" s="15" t="s">
        <v>425</v>
      </c>
      <c r="AC65" s="15"/>
      <c r="AD65" s="15"/>
    </row>
    <row r="66" spans="1:30" ht="13.5" x14ac:dyDescent="0.3">
      <c r="A66" s="88">
        <v>601</v>
      </c>
      <c r="B66" s="15" t="str">
        <f>VLOOKUP($A66,'1_임상결과_문헌특성'!A:AP,4,0)</f>
        <v>Chung (2014)</v>
      </c>
      <c r="C66" s="15" t="str">
        <f>VLOOKUP($A66,'1_임상결과_문헌특성'!A:AP,5,0)</f>
        <v>코호트(금속은 전향적 모집, Double J는 후향적 의무기록)</v>
      </c>
      <c r="D66" s="17" t="str">
        <f>VLOOKUP($A66,'1_임상결과_문헌특성'!A:AP,9,0)</f>
        <v>악성</v>
      </c>
      <c r="E66" s="45" t="str">
        <f>VLOOKUP($A66,'1_임상결과_문헌특성'!A:AP,10,0)</f>
        <v>악성 요도 장애</v>
      </c>
      <c r="F66" s="15" t="str">
        <f>VLOOKUP($A66,'1_임상결과_문헌특성'!A:AP,29,0)</f>
        <v>Covered Metallic Ureteral Stent</v>
      </c>
      <c r="G66" s="15" t="str">
        <f>VLOOKUP($A66,'1_임상결과_문헌특성'!A:AP,30,0)</f>
        <v>NR</v>
      </c>
      <c r="H66" s="15" t="str">
        <f>VLOOKUP($A66,'1_임상결과_문헌특성'!A:AP,36,0)</f>
        <v>double J stent</v>
      </c>
      <c r="I66" s="15" t="str">
        <f>VLOOKUP($A66,'1_임상결과_문헌특성'!A:AP,23,0)</f>
        <v>NR</v>
      </c>
      <c r="J66" s="17" t="str">
        <f>VLOOKUP($A66,'1_임상결과_문헌특성'!A:AP,33,0)</f>
        <v>PCN</v>
      </c>
      <c r="K66" s="15" t="str">
        <f>VLOOKUP($A66,'1_임상결과_문헌특성'!A:AP,39,0)</f>
        <v>NR</v>
      </c>
      <c r="L66" s="15"/>
      <c r="M66" s="15" t="s">
        <v>407</v>
      </c>
      <c r="N66" s="60" t="s">
        <v>375</v>
      </c>
      <c r="O66" s="15" t="s">
        <v>341</v>
      </c>
      <c r="P66" s="15" t="s">
        <v>226</v>
      </c>
      <c r="Q66" s="60" t="s">
        <v>355</v>
      </c>
      <c r="R66" s="15" t="s">
        <v>167</v>
      </c>
      <c r="S66" s="60">
        <v>42</v>
      </c>
      <c r="T66" s="85">
        <v>65.3</v>
      </c>
      <c r="U66" s="60">
        <v>72</v>
      </c>
      <c r="V66" s="15">
        <v>48.7</v>
      </c>
      <c r="W66" s="15" t="s">
        <v>95</v>
      </c>
      <c r="X66" s="15" t="s">
        <v>95</v>
      </c>
      <c r="Y66" s="15" t="s">
        <v>95</v>
      </c>
      <c r="Z66" s="15" t="s">
        <v>95</v>
      </c>
      <c r="AA66" s="15" t="s">
        <v>95</v>
      </c>
      <c r="AB66" s="15" t="s">
        <v>425</v>
      </c>
      <c r="AC66" s="15"/>
      <c r="AD66" s="15"/>
    </row>
    <row r="67" spans="1:30" ht="13.5" x14ac:dyDescent="0.3">
      <c r="A67" s="88">
        <v>601</v>
      </c>
      <c r="B67" s="15" t="str">
        <f>VLOOKUP($A67,'1_임상결과_문헌특성'!A:AP,4,0)</f>
        <v>Chung (2014)</v>
      </c>
      <c r="C67" s="15" t="str">
        <f>VLOOKUP($A67,'1_임상결과_문헌특성'!A:AP,5,0)</f>
        <v>코호트(금속은 전향적 모집, Double J는 후향적 의무기록)</v>
      </c>
      <c r="D67" s="17" t="str">
        <f>VLOOKUP($A67,'1_임상결과_문헌특성'!A:AP,9,0)</f>
        <v>악성</v>
      </c>
      <c r="E67" s="45" t="str">
        <f>VLOOKUP($A67,'1_임상결과_문헌특성'!A:AP,10,0)</f>
        <v>악성 요도 장애</v>
      </c>
      <c r="F67" s="15" t="str">
        <f>VLOOKUP($A67,'1_임상결과_문헌특성'!A:AP,29,0)</f>
        <v>Covered Metallic Ureteral Stent</v>
      </c>
      <c r="G67" s="15" t="str">
        <f>VLOOKUP($A67,'1_임상결과_문헌특성'!A:AP,30,0)</f>
        <v>NR</v>
      </c>
      <c r="H67" s="15" t="str">
        <f>VLOOKUP($A67,'1_임상결과_문헌특성'!A:AP,36,0)</f>
        <v>double J stent</v>
      </c>
      <c r="I67" s="15" t="str">
        <f>VLOOKUP($A67,'1_임상결과_문헌특성'!A:AP,23,0)</f>
        <v>NR</v>
      </c>
      <c r="J67" s="17" t="str">
        <f>VLOOKUP($A67,'1_임상결과_문헌특성'!A:AP,33,0)</f>
        <v>PCN</v>
      </c>
      <c r="K67" s="15" t="str">
        <f>VLOOKUP($A67,'1_임상결과_문헌특성'!A:AP,39,0)</f>
        <v>NR</v>
      </c>
      <c r="L67" s="15"/>
      <c r="M67" s="15" t="s">
        <v>407</v>
      </c>
      <c r="N67" s="60" t="s">
        <v>375</v>
      </c>
      <c r="O67" s="15" t="s">
        <v>341</v>
      </c>
      <c r="P67" s="15" t="s">
        <v>226</v>
      </c>
      <c r="Q67" s="60" t="s">
        <v>355</v>
      </c>
      <c r="R67" s="15" t="s">
        <v>376</v>
      </c>
      <c r="S67" s="60">
        <v>42</v>
      </c>
      <c r="T67" s="85">
        <v>65.3</v>
      </c>
      <c r="U67" s="60">
        <v>72</v>
      </c>
      <c r="V67" s="15">
        <v>37.799999999999997</v>
      </c>
      <c r="W67" s="15" t="s">
        <v>95</v>
      </c>
      <c r="X67" s="15" t="s">
        <v>95</v>
      </c>
      <c r="Y67" s="15" t="s">
        <v>95</v>
      </c>
      <c r="Z67" s="15" t="s">
        <v>95</v>
      </c>
      <c r="AA67" s="15" t="s">
        <v>95</v>
      </c>
      <c r="AB67" s="15" t="s">
        <v>425</v>
      </c>
      <c r="AC67" s="15"/>
      <c r="AD67" s="15"/>
    </row>
    <row r="68" spans="1:30" ht="13.5" x14ac:dyDescent="0.3">
      <c r="A68" s="88">
        <v>601</v>
      </c>
      <c r="B68" s="15" t="str">
        <f>VLOOKUP($A68,'1_임상결과_문헌특성'!A:AP,4,0)</f>
        <v>Chung (2014)</v>
      </c>
      <c r="C68" s="15" t="str">
        <f>VLOOKUP($A68,'1_임상결과_문헌특성'!A:AP,5,0)</f>
        <v>코호트(금속은 전향적 모집, Double J는 후향적 의무기록)</v>
      </c>
      <c r="D68" s="17" t="str">
        <f>VLOOKUP($A68,'1_임상결과_문헌특성'!A:AP,9,0)</f>
        <v>악성</v>
      </c>
      <c r="E68" s="45" t="str">
        <f>VLOOKUP($A68,'1_임상결과_문헌특성'!A:AP,10,0)</f>
        <v>악성 요도 장애</v>
      </c>
      <c r="F68" s="15" t="str">
        <f>VLOOKUP($A68,'1_임상결과_문헌특성'!A:AP,29,0)</f>
        <v>Covered Metallic Ureteral Stent</v>
      </c>
      <c r="G68" s="15" t="str">
        <f>VLOOKUP($A68,'1_임상결과_문헌특성'!A:AP,30,0)</f>
        <v>NR</v>
      </c>
      <c r="H68" s="15" t="str">
        <f>VLOOKUP($A68,'1_임상결과_문헌특성'!A:AP,36,0)</f>
        <v>double J stent</v>
      </c>
      <c r="I68" s="15" t="str">
        <f>VLOOKUP($A68,'1_임상결과_문헌특성'!A:AP,23,0)</f>
        <v>NR</v>
      </c>
      <c r="J68" s="17" t="str">
        <f>VLOOKUP($A68,'1_임상결과_문헌특성'!A:AP,33,0)</f>
        <v>PCN</v>
      </c>
      <c r="K68" s="15" t="str">
        <f>VLOOKUP($A68,'1_임상결과_문헌특성'!A:AP,39,0)</f>
        <v>NR</v>
      </c>
      <c r="L68" s="15"/>
      <c r="M68" s="15" t="s">
        <v>407</v>
      </c>
      <c r="N68" s="60" t="s">
        <v>375</v>
      </c>
      <c r="O68" s="15" t="s">
        <v>341</v>
      </c>
      <c r="P68" s="15" t="s">
        <v>226</v>
      </c>
      <c r="Q68" s="60" t="s">
        <v>355</v>
      </c>
      <c r="R68" s="15" t="s">
        <v>377</v>
      </c>
      <c r="S68" s="60">
        <v>42</v>
      </c>
      <c r="T68" s="85">
        <v>65.3</v>
      </c>
      <c r="U68" s="60">
        <v>72</v>
      </c>
      <c r="V68" s="15" t="s">
        <v>95</v>
      </c>
      <c r="W68" s="15" t="s">
        <v>95</v>
      </c>
      <c r="X68" s="15" t="s">
        <v>95</v>
      </c>
      <c r="Y68" s="15" t="s">
        <v>95</v>
      </c>
      <c r="Z68" s="15" t="s">
        <v>95</v>
      </c>
      <c r="AA68" s="15" t="s">
        <v>95</v>
      </c>
      <c r="AB68" s="15" t="s">
        <v>425</v>
      </c>
      <c r="AC68" s="15" t="s">
        <v>444</v>
      </c>
      <c r="AD68" s="15"/>
    </row>
    <row r="69" spans="1:30" s="87" customFormat="1" ht="13.5" x14ac:dyDescent="0.3">
      <c r="A69" s="88">
        <v>1613</v>
      </c>
      <c r="B69" s="61" t="str">
        <f>VLOOKUP($A69,'1_임상결과_문헌특성'!A:AP,4,0)</f>
        <v>Kim (2018)</v>
      </c>
      <c r="C69" s="61" t="str">
        <f>VLOOKUP($A69,'1_임상결과_문헌특성'!A:AP,5,0)</f>
        <v>RCT</v>
      </c>
      <c r="D69" s="61" t="str">
        <f>VLOOKUP($A69,'1_임상결과_문헌특성'!A:AP,9,0)</f>
        <v>악성</v>
      </c>
      <c r="E69" s="61" t="str">
        <f>VLOOKUP($A69,'1_임상결과_문헌특성'!A:AP,10,0)</f>
        <v>악성 요관폐쇄</v>
      </c>
      <c r="F69" s="61" t="str">
        <f>VLOOKUP($A69,'1_임상결과_문헌특성'!A:AP,29,0)</f>
        <v>covered metallic ureteral stent</v>
      </c>
      <c r="G69" s="45" t="str">
        <f>VLOOKUP($A69,'1_임상결과_문헌특성'!A:AP,30,0)</f>
        <v>Urexel stent</v>
      </c>
      <c r="H69" s="61" t="str">
        <f>VLOOKUP($A69,'1_임상결과_문헌특성'!A:AP,36,0)</f>
        <v>double-J ureteral stent</v>
      </c>
      <c r="I69" s="45" t="str">
        <f>VLOOKUP($A69,'1_임상결과_문헌특성'!A:AP,23,0)</f>
        <v xml:space="preserve">중재군: 우측폐쇄-70%, 좌측폐쇄-30%, 양측폐쇄-0 / 대조군: 우측폐쇄-33.3%, 좌측폐쇄-33.3%, 양측폐쇄-33.3% </v>
      </c>
      <c r="J69" s="45" t="str">
        <f>VLOOKUP($A69,'1_임상결과_문헌특성'!A:AP,33,0)</f>
        <v>PCN</v>
      </c>
      <c r="K69" s="45" t="str">
        <f>VLOOKUP($A69,'1_임상결과_문헌특성'!A:AP,39,0)</f>
        <v>NR</v>
      </c>
      <c r="L69" s="45"/>
      <c r="M69" s="86" t="s">
        <v>407</v>
      </c>
      <c r="N69" s="86" t="s">
        <v>426</v>
      </c>
      <c r="O69" s="86"/>
      <c r="P69" s="62"/>
      <c r="Q69" s="86"/>
      <c r="R69" s="86" t="s">
        <v>422</v>
      </c>
      <c r="S69" s="86"/>
      <c r="T69" s="86"/>
      <c r="U69" s="86">
        <v>12</v>
      </c>
      <c r="V69" s="86"/>
      <c r="W69" s="86"/>
      <c r="X69" s="63">
        <v>4.1000000000000002E-2</v>
      </c>
      <c r="Y69" s="86"/>
      <c r="Z69" s="86"/>
      <c r="AA69" s="86"/>
      <c r="AB69" s="86"/>
      <c r="AC69" s="86"/>
      <c r="AD69" s="86"/>
    </row>
    <row r="70" spans="1:30" ht="13.5" x14ac:dyDescent="0.3">
      <c r="A70" s="88">
        <v>1613</v>
      </c>
      <c r="B70" s="17" t="str">
        <f>VLOOKUP($A70,'1_임상결과_문헌특성'!A:AP,4,0)</f>
        <v>Kim (2018)</v>
      </c>
      <c r="C70" s="45" t="str">
        <f>VLOOKUP($A70,'1_임상결과_문헌특성'!A:AP,5,0)</f>
        <v>RCT</v>
      </c>
      <c r="D70" s="45" t="str">
        <f>VLOOKUP($A70,'1_임상결과_문헌특성'!A:AP,9,0)</f>
        <v>악성</v>
      </c>
      <c r="E70" s="45" t="str">
        <f>VLOOKUP($A70,'1_임상결과_문헌특성'!A:AP,10,0)</f>
        <v>악성 요관폐쇄</v>
      </c>
      <c r="F70" s="45" t="str">
        <f>VLOOKUP($A70,'1_임상결과_문헌특성'!A:AP,29,0)</f>
        <v>covered metallic ureteral stent</v>
      </c>
      <c r="G70" s="45" t="str">
        <f>VLOOKUP($A70,'1_임상결과_문헌특성'!A:AP,30,0)</f>
        <v>Urexel stent</v>
      </c>
      <c r="H70" s="45" t="str">
        <f>VLOOKUP($A70,'1_임상결과_문헌특성'!A:AP,36,0)</f>
        <v>double-J ureteral stent</v>
      </c>
      <c r="I70" s="45" t="str">
        <f>VLOOKUP($A70,'1_임상결과_문헌특성'!A:AP,23,0)</f>
        <v xml:space="preserve">중재군: 우측폐쇄-70%, 좌측폐쇄-30%, 양측폐쇄-0 / 대조군: 우측폐쇄-33.3%, 좌측폐쇄-33.3%, 양측폐쇄-33.3% </v>
      </c>
      <c r="J70" s="45" t="str">
        <f>VLOOKUP($A70,'1_임상결과_문헌특성'!A:AP,33,0)</f>
        <v>PCN</v>
      </c>
      <c r="K70" s="45" t="str">
        <f>VLOOKUP($A70,'1_임상결과_문헌특성'!A:AP,39,0)</f>
        <v>NR</v>
      </c>
      <c r="L70" s="45"/>
      <c r="M70" s="66" t="s">
        <v>414</v>
      </c>
      <c r="N70" s="66" t="s">
        <v>397</v>
      </c>
      <c r="O70" s="66"/>
      <c r="P70" s="52" t="s">
        <v>165</v>
      </c>
      <c r="Q70" s="66"/>
      <c r="R70" s="66" t="s">
        <v>98</v>
      </c>
      <c r="S70" s="66">
        <v>10</v>
      </c>
      <c r="T70" s="66">
        <v>90</v>
      </c>
      <c r="U70" s="66">
        <v>12</v>
      </c>
      <c r="V70" s="66">
        <v>35</v>
      </c>
      <c r="W70" s="47" t="s">
        <v>263</v>
      </c>
      <c r="X70" s="47" t="s">
        <v>263</v>
      </c>
      <c r="Y70" s="66"/>
      <c r="Z70" s="66"/>
      <c r="AA70" s="66"/>
      <c r="AB70" s="66" t="s">
        <v>425</v>
      </c>
      <c r="AC70" s="66"/>
      <c r="AD70" s="15"/>
    </row>
    <row r="71" spans="1:30" ht="13.5" x14ac:dyDescent="0.3">
      <c r="A71" s="88">
        <v>1613</v>
      </c>
      <c r="B71" s="17" t="str">
        <f>VLOOKUP($A71,'1_임상결과_문헌특성'!A:AP,4,0)</f>
        <v>Kim (2018)</v>
      </c>
      <c r="C71" s="45" t="str">
        <f>VLOOKUP($A71,'1_임상결과_문헌특성'!A:AP,5,0)</f>
        <v>RCT</v>
      </c>
      <c r="D71" s="45" t="str">
        <f>VLOOKUP($A71,'1_임상결과_문헌특성'!A:AP,9,0)</f>
        <v>악성</v>
      </c>
      <c r="E71" s="45" t="str">
        <f>VLOOKUP($A71,'1_임상결과_문헌특성'!A:AP,10,0)</f>
        <v>악성 요관폐쇄</v>
      </c>
      <c r="F71" s="45" t="str">
        <f>VLOOKUP($A71,'1_임상결과_문헌특성'!A:AP,29,0)</f>
        <v>covered metallic ureteral stent</v>
      </c>
      <c r="G71" s="45" t="str">
        <f>VLOOKUP($A71,'1_임상결과_문헌특성'!A:AP,30,0)</f>
        <v>Urexel stent</v>
      </c>
      <c r="H71" s="45" t="str">
        <f>VLOOKUP($A71,'1_임상결과_문헌특성'!A:AP,36,0)</f>
        <v>double-J ureteral stent</v>
      </c>
      <c r="I71" s="45" t="str">
        <f>VLOOKUP($A71,'1_임상결과_문헌특성'!A:AP,23,0)</f>
        <v xml:space="preserve">중재군: 우측폐쇄-70%, 좌측폐쇄-30%, 양측폐쇄-0 / 대조군: 우측폐쇄-33.3%, 좌측폐쇄-33.3%, 양측폐쇄-33.3% </v>
      </c>
      <c r="J71" s="45" t="str">
        <f>VLOOKUP($A71,'1_임상결과_문헌특성'!A:AP,33,0)</f>
        <v>PCN</v>
      </c>
      <c r="K71" s="45" t="str">
        <f>VLOOKUP($A71,'1_임상결과_문헌특성'!A:AP,39,0)</f>
        <v>NR</v>
      </c>
      <c r="L71" s="45"/>
      <c r="M71" s="66" t="s">
        <v>414</v>
      </c>
      <c r="N71" s="66" t="s">
        <v>397</v>
      </c>
      <c r="O71" s="66"/>
      <c r="P71" s="52" t="s">
        <v>165</v>
      </c>
      <c r="Q71" s="66"/>
      <c r="R71" s="66" t="s">
        <v>94</v>
      </c>
      <c r="S71" s="66">
        <v>10</v>
      </c>
      <c r="T71" s="66">
        <v>57</v>
      </c>
      <c r="U71" s="66">
        <v>12</v>
      </c>
      <c r="V71" s="66">
        <v>21</v>
      </c>
      <c r="W71" s="47" t="s">
        <v>263</v>
      </c>
      <c r="X71" s="47" t="s">
        <v>263</v>
      </c>
      <c r="Y71" s="66"/>
      <c r="Z71" s="66"/>
      <c r="AA71" s="66"/>
      <c r="AB71" s="66" t="s">
        <v>425</v>
      </c>
      <c r="AC71" s="66"/>
      <c r="AD71" s="15"/>
    </row>
    <row r="72" spans="1:30" ht="13.5" x14ac:dyDescent="0.3">
      <c r="A72" s="88">
        <v>1613</v>
      </c>
      <c r="B72" s="17" t="str">
        <f>VLOOKUP($A72,'1_임상결과_문헌특성'!A:AP,4,0)</f>
        <v>Kim (2018)</v>
      </c>
      <c r="C72" s="45" t="str">
        <f>VLOOKUP($A72,'1_임상결과_문헌특성'!A:AP,5,0)</f>
        <v>RCT</v>
      </c>
      <c r="D72" s="45" t="str">
        <f>VLOOKUP($A72,'1_임상결과_문헌특성'!A:AP,9,0)</f>
        <v>악성</v>
      </c>
      <c r="E72" s="45" t="str">
        <f>VLOOKUP($A72,'1_임상결과_문헌특성'!A:AP,10,0)</f>
        <v>악성 요관폐쇄</v>
      </c>
      <c r="F72" s="45" t="str">
        <f>VLOOKUP($A72,'1_임상결과_문헌특성'!A:AP,29,0)</f>
        <v>covered metallic ureteral stent</v>
      </c>
      <c r="G72" s="45" t="str">
        <f>VLOOKUP($A72,'1_임상결과_문헌특성'!A:AP,30,0)</f>
        <v>Urexel stent</v>
      </c>
      <c r="H72" s="45" t="str">
        <f>VLOOKUP($A72,'1_임상결과_문헌특성'!A:AP,36,0)</f>
        <v>double-J ureteral stent</v>
      </c>
      <c r="I72" s="45" t="str">
        <f>VLOOKUP($A72,'1_임상결과_문헌특성'!A:AP,23,0)</f>
        <v xml:space="preserve">중재군: 우측폐쇄-70%, 좌측폐쇄-30%, 양측폐쇄-0 / 대조군: 우측폐쇄-33.3%, 좌측폐쇄-33.3%, 양측폐쇄-33.3% </v>
      </c>
      <c r="J72" s="45" t="str">
        <f>VLOOKUP($A72,'1_임상결과_문헌특성'!A:AP,33,0)</f>
        <v>PCN</v>
      </c>
      <c r="K72" s="45" t="str">
        <f>VLOOKUP($A72,'1_임상결과_문헌특성'!A:AP,39,0)</f>
        <v>NR</v>
      </c>
      <c r="L72" s="45"/>
      <c r="M72" s="66" t="s">
        <v>414</v>
      </c>
      <c r="N72" s="66" t="s">
        <v>397</v>
      </c>
      <c r="O72" s="66"/>
      <c r="P72" s="52" t="s">
        <v>165</v>
      </c>
      <c r="Q72" s="66"/>
      <c r="R72" s="66" t="s">
        <v>166</v>
      </c>
      <c r="S72" s="66">
        <v>10</v>
      </c>
      <c r="T72" s="66">
        <v>38</v>
      </c>
      <c r="U72" s="66">
        <v>12</v>
      </c>
      <c r="V72" s="66">
        <v>21</v>
      </c>
      <c r="W72" s="47" t="s">
        <v>263</v>
      </c>
      <c r="X72" s="47" t="s">
        <v>263</v>
      </c>
      <c r="Y72" s="66"/>
      <c r="Z72" s="66"/>
      <c r="AA72" s="66"/>
      <c r="AB72" s="66" t="s">
        <v>425</v>
      </c>
      <c r="AC72" s="66"/>
      <c r="AD72" s="15"/>
    </row>
    <row r="73" spans="1:30" ht="13.5" x14ac:dyDescent="0.3">
      <c r="A73" s="88">
        <v>1613</v>
      </c>
      <c r="B73" s="17" t="str">
        <f>VLOOKUP($A73,'1_임상결과_문헌특성'!A:AP,4,0)</f>
        <v>Kim (2018)</v>
      </c>
      <c r="C73" s="45" t="str">
        <f>VLOOKUP($A73,'1_임상결과_문헌특성'!A:AP,5,0)</f>
        <v>RCT</v>
      </c>
      <c r="D73" s="45" t="str">
        <f>VLOOKUP($A73,'1_임상결과_문헌특성'!A:AP,9,0)</f>
        <v>악성</v>
      </c>
      <c r="E73" s="45" t="str">
        <f>VLOOKUP($A73,'1_임상결과_문헌특성'!A:AP,10,0)</f>
        <v>악성 요관폐쇄</v>
      </c>
      <c r="F73" s="45" t="str">
        <f>VLOOKUP($A73,'1_임상결과_문헌특성'!A:AP,29,0)</f>
        <v>covered metallic ureteral stent</v>
      </c>
      <c r="G73" s="45" t="str">
        <f>VLOOKUP($A73,'1_임상결과_문헌특성'!A:AP,30,0)</f>
        <v>Urexel stent</v>
      </c>
      <c r="H73" s="45" t="str">
        <f>VLOOKUP($A73,'1_임상결과_문헌특성'!A:AP,36,0)</f>
        <v>double-J ureteral stent</v>
      </c>
      <c r="I73" s="45" t="str">
        <f>VLOOKUP($A73,'1_임상결과_문헌특성'!A:AP,23,0)</f>
        <v xml:space="preserve">중재군: 우측폐쇄-70%, 좌측폐쇄-30%, 양측폐쇄-0 / 대조군: 우측폐쇄-33.3%, 좌측폐쇄-33.3%, 양측폐쇄-33.3% </v>
      </c>
      <c r="J73" s="45" t="str">
        <f>VLOOKUP($A73,'1_임상결과_문헌특성'!A:AP,33,0)</f>
        <v>PCN</v>
      </c>
      <c r="K73" s="45" t="str">
        <f>VLOOKUP($A73,'1_임상결과_문헌특성'!A:AP,39,0)</f>
        <v>NR</v>
      </c>
      <c r="L73" s="45"/>
      <c r="M73" s="66" t="s">
        <v>414</v>
      </c>
      <c r="N73" s="66" t="s">
        <v>397</v>
      </c>
      <c r="O73" s="66"/>
      <c r="P73" s="52" t="s">
        <v>165</v>
      </c>
      <c r="Q73" s="66"/>
      <c r="R73" s="66" t="s">
        <v>167</v>
      </c>
      <c r="S73" s="66">
        <v>10</v>
      </c>
      <c r="T73" s="66">
        <v>38</v>
      </c>
      <c r="U73" s="66">
        <v>12</v>
      </c>
      <c r="V73" s="66">
        <v>21</v>
      </c>
      <c r="W73" s="47" t="s">
        <v>263</v>
      </c>
      <c r="X73" s="47" t="s">
        <v>263</v>
      </c>
      <c r="Y73" s="66"/>
      <c r="Z73" s="66"/>
      <c r="AA73" s="66"/>
      <c r="AB73" s="66" t="s">
        <v>425</v>
      </c>
      <c r="AC73" s="66"/>
      <c r="AD73" s="15"/>
    </row>
    <row r="74" spans="1:30" ht="13.5" x14ac:dyDescent="0.3">
      <c r="A74" s="88">
        <v>164</v>
      </c>
      <c r="B74" s="15" t="str">
        <f>VLOOKUP($A74,'1_임상결과_문헌특성'!A:AP,4,0)</f>
        <v>Asakawa (2018)</v>
      </c>
      <c r="C74" s="15" t="str">
        <f>VLOOKUP($A74,'1_임상결과_문헌특성'!A:AP,5,0)</f>
        <v>후향적 코호트</v>
      </c>
      <c r="D74" s="17" t="str">
        <f>VLOOKUP($A74,'1_임상결과_문헌특성'!A:AP,9,0)</f>
        <v>악성</v>
      </c>
      <c r="E74" s="45" t="str">
        <f>VLOOKUP($A74,'1_임상결과_문헌특성'!A:AP,10,0)</f>
        <v>외인성 악성 요관폐쇄</v>
      </c>
      <c r="F74" s="15" t="str">
        <f>VLOOKUP($A74,'1_임상결과_문헌특성'!A:AP,29,0)</f>
        <v>metallic stent</v>
      </c>
      <c r="G74" s="15" t="str">
        <f>VLOOKUP($A74,'1_임상결과_문헌특성'!A:AP,30,0)</f>
        <v>Resonance®</v>
      </c>
      <c r="H74" s="15" t="str">
        <f>VLOOKUP($A74,'1_임상결과_문헌특성'!A:AP,36,0)</f>
        <v xml:space="preserve">polymeric stents </v>
      </c>
      <c r="I74" s="15" t="str">
        <f>VLOOKUP($A74,'1_임상결과_문헌특성'!A:AP,23,0)</f>
        <v>전체: 단측-63%, 양측-37%, 중재군: 단측-73.7%, 양측-26.3%, 대조군: 단측-45.7%, 양측-54.3%</v>
      </c>
      <c r="J74" s="17" t="str">
        <f>VLOOKUP($A74,'1_임상결과_문헌특성'!A:AP,33,0)</f>
        <v>NR</v>
      </c>
      <c r="K74" s="15" t="str">
        <f>VLOOKUP($A74,'1_임상결과_문헌특성'!A:AP,39,0)</f>
        <v>국소 또는 척추마취</v>
      </c>
      <c r="L74" s="17" t="str">
        <f>VLOOKUP($A74,'1_임상결과_문헌특성'!A:AP,28,0)</f>
        <v>12개월(median 145일, range 1-365일)</v>
      </c>
      <c r="M74" s="15" t="s">
        <v>407</v>
      </c>
      <c r="N74" s="15" t="s">
        <v>226</v>
      </c>
      <c r="O74" s="15"/>
      <c r="P74" s="15"/>
      <c r="Q74" s="15"/>
      <c r="R74" s="15" t="s">
        <v>423</v>
      </c>
      <c r="S74" s="15">
        <v>57</v>
      </c>
      <c r="T74" s="15">
        <v>90.3</v>
      </c>
      <c r="U74" s="15">
        <v>35</v>
      </c>
      <c r="V74" s="15">
        <v>79.599999999999994</v>
      </c>
      <c r="W74" s="15">
        <v>9.0999999999999998E-2</v>
      </c>
      <c r="X74" s="15"/>
      <c r="Y74" s="15"/>
      <c r="Z74" s="15"/>
      <c r="AA74" s="15"/>
      <c r="AB74" s="15" t="s">
        <v>425</v>
      </c>
      <c r="AC74" s="15"/>
      <c r="AD74" s="15"/>
    </row>
    <row r="75" spans="1:30" ht="13.5" x14ac:dyDescent="0.3">
      <c r="A75" s="88">
        <v>164</v>
      </c>
      <c r="B75" s="15" t="str">
        <f>VLOOKUP($A75,'1_임상결과_문헌특성'!A:AP,4,0)</f>
        <v>Asakawa (2018)</v>
      </c>
      <c r="C75" s="15" t="str">
        <f>VLOOKUP($A75,'1_임상결과_문헌특성'!A:AP,5,0)</f>
        <v>후향적 코호트</v>
      </c>
      <c r="D75" s="17" t="str">
        <f>VLOOKUP($A75,'1_임상결과_문헌특성'!A:AP,9,0)</f>
        <v>악성</v>
      </c>
      <c r="E75" s="45" t="str">
        <f>VLOOKUP($A75,'1_임상결과_문헌특성'!A:AP,10,0)</f>
        <v>외인성 악성 요관폐쇄</v>
      </c>
      <c r="F75" s="15" t="str">
        <f>VLOOKUP($A75,'1_임상결과_문헌특성'!A:AP,29,0)</f>
        <v>metallic stent</v>
      </c>
      <c r="G75" s="15" t="str">
        <f>VLOOKUP($A75,'1_임상결과_문헌특성'!A:AP,30,0)</f>
        <v>Resonance®</v>
      </c>
      <c r="H75" s="15" t="str">
        <f>VLOOKUP($A75,'1_임상결과_문헌특성'!A:AP,36,0)</f>
        <v xml:space="preserve">polymeric stents </v>
      </c>
      <c r="I75" s="15" t="str">
        <f>VLOOKUP($A75,'1_임상결과_문헌특성'!A:AP,23,0)</f>
        <v>전체: 단측-63%, 양측-37%, 중재군: 단측-73.7%, 양측-26.3%, 대조군: 단측-45.7%, 양측-54.3%</v>
      </c>
      <c r="J75" s="17" t="str">
        <f>VLOOKUP($A75,'1_임상결과_문헌특성'!A:AP,33,0)</f>
        <v>NR</v>
      </c>
      <c r="K75" s="15" t="str">
        <f>VLOOKUP($A75,'1_임상결과_문헌특성'!A:AP,39,0)</f>
        <v>국소 또는 척추마취</v>
      </c>
      <c r="L75" s="17" t="str">
        <f>VLOOKUP($A75,'1_임상결과_문헌특성'!A:AP,28,0)</f>
        <v>12개월(median 145일, range 1-365일)</v>
      </c>
      <c r="M75" s="15" t="s">
        <v>407</v>
      </c>
      <c r="N75" s="15" t="s">
        <v>226</v>
      </c>
      <c r="O75" s="15"/>
      <c r="P75" s="15"/>
      <c r="Q75" s="15"/>
      <c r="R75" s="15" t="s">
        <v>422</v>
      </c>
      <c r="S75" s="15">
        <v>72</v>
      </c>
      <c r="T75" s="15">
        <v>78.400000000000006</v>
      </c>
      <c r="U75" s="15">
        <v>54</v>
      </c>
      <c r="V75" s="15">
        <v>61.1</v>
      </c>
      <c r="W75" s="15">
        <v>3.1E-2</v>
      </c>
      <c r="X75" s="15" t="s">
        <v>253</v>
      </c>
      <c r="Y75" s="67">
        <v>2.153</v>
      </c>
      <c r="Z75" s="15" t="s">
        <v>261</v>
      </c>
      <c r="AA75" s="15">
        <v>3.1E-2</v>
      </c>
      <c r="AB75" s="15" t="s">
        <v>425</v>
      </c>
      <c r="AC75" s="15"/>
      <c r="AD75" s="15" t="s">
        <v>262</v>
      </c>
    </row>
    <row r="76" spans="1:30" ht="13.5" x14ac:dyDescent="0.3">
      <c r="A76" s="88">
        <v>164</v>
      </c>
      <c r="B76" s="15" t="str">
        <f>VLOOKUP($A76,'1_임상결과_문헌특성'!A:AP,4,0)</f>
        <v>Asakawa (2018)</v>
      </c>
      <c r="C76" s="15" t="str">
        <f>VLOOKUP($A76,'1_임상결과_문헌특성'!A:AP,5,0)</f>
        <v>후향적 코호트</v>
      </c>
      <c r="D76" s="17" t="str">
        <f>VLOOKUP($A76,'1_임상결과_문헌특성'!A:AP,9,0)</f>
        <v>악성</v>
      </c>
      <c r="E76" s="45" t="str">
        <f>VLOOKUP($A76,'1_임상결과_문헌특성'!A:AP,10,0)</f>
        <v>외인성 악성 요관폐쇄</v>
      </c>
      <c r="F76" s="15" t="str">
        <f>VLOOKUP($A76,'1_임상결과_문헌특성'!A:AP,29,0)</f>
        <v>metallic stent</v>
      </c>
      <c r="G76" s="15" t="str">
        <f>VLOOKUP($A76,'1_임상결과_문헌특성'!A:AP,30,0)</f>
        <v>Resonance®</v>
      </c>
      <c r="H76" s="15" t="str">
        <f>VLOOKUP($A76,'1_임상결과_문헌특성'!A:AP,36,0)</f>
        <v xml:space="preserve">polymeric stents </v>
      </c>
      <c r="I76" s="15" t="str">
        <f>VLOOKUP($A76,'1_임상결과_문헌특성'!A:AP,23,0)</f>
        <v>전체: 단측-63%, 양측-37%, 중재군: 단측-73.7%, 양측-26.3%, 대조군: 단측-45.7%, 양측-54.3%</v>
      </c>
      <c r="J76" s="17" t="str">
        <f>VLOOKUP($A76,'1_임상결과_문헌특성'!A:AP,33,0)</f>
        <v>NR</v>
      </c>
      <c r="K76" s="15" t="str">
        <f>VLOOKUP($A76,'1_임상결과_문헌특성'!A:AP,39,0)</f>
        <v>국소 또는 척추마취</v>
      </c>
      <c r="L76" s="17" t="str">
        <f>VLOOKUP($A76,'1_임상결과_문헌특성'!A:AP,28,0)</f>
        <v>12개월(median 145일, range 1-365일)</v>
      </c>
      <c r="M76" s="15" t="s">
        <v>407</v>
      </c>
      <c r="N76" s="15" t="s">
        <v>226</v>
      </c>
      <c r="O76" s="15"/>
      <c r="P76" s="15"/>
      <c r="Q76" s="15"/>
      <c r="R76" s="15" t="s">
        <v>422</v>
      </c>
      <c r="S76" s="15">
        <v>72</v>
      </c>
      <c r="T76" s="15">
        <v>78.400000000000006</v>
      </c>
      <c r="U76" s="15">
        <v>54</v>
      </c>
      <c r="V76" s="15">
        <v>61.1</v>
      </c>
      <c r="W76" s="15">
        <v>3.1E-2</v>
      </c>
      <c r="X76" s="15" t="s">
        <v>253</v>
      </c>
      <c r="Y76" s="67">
        <v>2.032</v>
      </c>
      <c r="Z76" s="15" t="s">
        <v>427</v>
      </c>
      <c r="AA76" s="15">
        <v>5.7000000000000002E-2</v>
      </c>
      <c r="AB76" s="15"/>
      <c r="AC76" s="15"/>
      <c r="AD76" s="15" t="s">
        <v>428</v>
      </c>
    </row>
    <row r="77" spans="1:30" ht="13.5" x14ac:dyDescent="0.3">
      <c r="A77" s="88">
        <v>601</v>
      </c>
      <c r="B77" s="15" t="str">
        <f>VLOOKUP($A77,'1_임상결과_문헌특성'!A:AP,4,0)</f>
        <v>Chung (2014)</v>
      </c>
      <c r="C77" s="15" t="str">
        <f>VLOOKUP($A77,'1_임상결과_문헌특성'!A:AP,5,0)</f>
        <v>코호트(금속은 전향적 모집, Double J는 후향적 의무기록)</v>
      </c>
      <c r="D77" s="17" t="str">
        <f>VLOOKUP($A77,'1_임상결과_문헌특성'!A:AP,9,0)</f>
        <v>악성</v>
      </c>
      <c r="E77" s="45" t="str">
        <f>VLOOKUP($A77,'1_임상결과_문헌특성'!A:AP,10,0)</f>
        <v>악성 요도 장애</v>
      </c>
      <c r="F77" s="15" t="str">
        <f>VLOOKUP($A77,'1_임상결과_문헌특성'!A:AP,29,0)</f>
        <v>Covered Metallic Ureteral Stent</v>
      </c>
      <c r="G77" s="15" t="str">
        <f>VLOOKUP($A77,'1_임상결과_문헌특성'!A:AP,30,0)</f>
        <v>NR</v>
      </c>
      <c r="H77" s="15" t="str">
        <f>VLOOKUP($A77,'1_임상결과_문헌특성'!A:AP,36,0)</f>
        <v>double J stent</v>
      </c>
      <c r="I77" s="15" t="str">
        <f>VLOOKUP($A77,'1_임상결과_문헌특성'!A:AP,23,0)</f>
        <v>NR</v>
      </c>
      <c r="J77" s="17" t="str">
        <f>VLOOKUP($A77,'1_임상결과_문헌특성'!A:AP,33,0)</f>
        <v>PCN</v>
      </c>
      <c r="K77" s="15" t="str">
        <f>VLOOKUP($A77,'1_임상결과_문헌특성'!A:AP,39,0)</f>
        <v>NR</v>
      </c>
      <c r="L77" s="17" t="str">
        <f>VLOOKUP($A77,'1_임상결과_문헌특성'!A:AP,28,0)</f>
        <v>(금속) 평균 253.9일(약 8~9개월)
(double J) 평균 270.8일(약 9개월)</v>
      </c>
      <c r="M77" s="15" t="s">
        <v>411</v>
      </c>
      <c r="N77" s="60" t="s">
        <v>369</v>
      </c>
      <c r="O77" s="15" t="s">
        <v>370</v>
      </c>
      <c r="P77" s="15" t="s">
        <v>221</v>
      </c>
      <c r="Q77" s="60" t="s">
        <v>95</v>
      </c>
      <c r="R77" s="15" t="s">
        <v>367</v>
      </c>
      <c r="S77" s="60">
        <v>32</v>
      </c>
      <c r="T77" s="60">
        <v>3</v>
      </c>
      <c r="U77" s="60" t="s">
        <v>95</v>
      </c>
      <c r="V77" s="15" t="s">
        <v>95</v>
      </c>
      <c r="W77" s="15" t="s">
        <v>95</v>
      </c>
      <c r="X77" s="15" t="s">
        <v>95</v>
      </c>
      <c r="Y77" s="15" t="s">
        <v>95</v>
      </c>
      <c r="Z77" s="15" t="s">
        <v>95</v>
      </c>
      <c r="AA77" s="15" t="s">
        <v>95</v>
      </c>
      <c r="AB77" s="15" t="s">
        <v>95</v>
      </c>
      <c r="AC77" s="15" t="s">
        <v>95</v>
      </c>
      <c r="AD77" s="15"/>
    </row>
    <row r="78" spans="1:30" ht="13.5" x14ac:dyDescent="0.3">
      <c r="A78" s="88">
        <v>601</v>
      </c>
      <c r="B78" s="15" t="str">
        <f>VLOOKUP($A78,'1_임상결과_문헌특성'!A:AP,4,0)</f>
        <v>Chung (2014)</v>
      </c>
      <c r="C78" s="15" t="str">
        <f>VLOOKUP($A78,'1_임상결과_문헌특성'!A:AP,5,0)</f>
        <v>코호트(금속은 전향적 모집, Double J는 후향적 의무기록)</v>
      </c>
      <c r="D78" s="17" t="str">
        <f>VLOOKUP($A78,'1_임상결과_문헌특성'!A:AP,9,0)</f>
        <v>악성</v>
      </c>
      <c r="E78" s="45" t="str">
        <f>VLOOKUP($A78,'1_임상결과_문헌특성'!A:AP,10,0)</f>
        <v>악성 요도 장애</v>
      </c>
      <c r="F78" s="15" t="str">
        <f>VLOOKUP($A78,'1_임상결과_문헌특성'!A:AP,29,0)</f>
        <v>Covered Metallic Ureteral Stent</v>
      </c>
      <c r="G78" s="15" t="str">
        <f>VLOOKUP($A78,'1_임상결과_문헌특성'!A:AP,30,0)</f>
        <v>NR</v>
      </c>
      <c r="H78" s="15" t="str">
        <f>VLOOKUP($A78,'1_임상결과_문헌특성'!A:AP,36,0)</f>
        <v>double J stent</v>
      </c>
      <c r="I78" s="15" t="str">
        <f>VLOOKUP($A78,'1_임상결과_문헌특성'!A:AP,23,0)</f>
        <v>NR</v>
      </c>
      <c r="J78" s="17" t="str">
        <f>VLOOKUP($A78,'1_임상결과_문헌특성'!A:AP,33,0)</f>
        <v>PCN</v>
      </c>
      <c r="K78" s="15" t="str">
        <f>VLOOKUP($A78,'1_임상결과_문헌특성'!A:AP,39,0)</f>
        <v>NR</v>
      </c>
      <c r="L78" s="17" t="str">
        <f>VLOOKUP($A78,'1_임상결과_문헌특성'!A:AP,28,0)</f>
        <v>(금속) 평균 253.9일(약 8~9개월)
(double J) 평균 270.8일(약 9개월)</v>
      </c>
      <c r="M78" s="15" t="s">
        <v>411</v>
      </c>
      <c r="N78" s="60" t="s">
        <v>369</v>
      </c>
      <c r="O78" s="15" t="s">
        <v>442</v>
      </c>
      <c r="P78" s="15" t="s">
        <v>221</v>
      </c>
      <c r="Q78" s="60" t="s">
        <v>95</v>
      </c>
      <c r="R78" s="15" t="s">
        <v>443</v>
      </c>
      <c r="S78" s="60">
        <v>32</v>
      </c>
      <c r="T78" s="60">
        <v>1</v>
      </c>
      <c r="U78" s="60" t="s">
        <v>95</v>
      </c>
      <c r="V78" s="15" t="s">
        <v>95</v>
      </c>
      <c r="W78" s="15" t="s">
        <v>95</v>
      </c>
      <c r="X78" s="15" t="s">
        <v>95</v>
      </c>
      <c r="Y78" s="15" t="s">
        <v>95</v>
      </c>
      <c r="Z78" s="15" t="s">
        <v>95</v>
      </c>
      <c r="AA78" s="15" t="s">
        <v>95</v>
      </c>
      <c r="AB78" s="15" t="s">
        <v>95</v>
      </c>
      <c r="AC78" s="15" t="s">
        <v>95</v>
      </c>
      <c r="AD78" s="15"/>
    </row>
  </sheetData>
  <sheetProtection algorithmName="SHA-512" hashValue="aAUGEnlbMEHXIVxYWqUau/uHH8/oC4pbsbipLU0H/8tUgNuvRigOjKY6+tJgz/fu9Xv1rzYeS7WSC+pDvW7prg==" saltValue="vRARBmQ8b47WGqyRN2KAdQ==" spinCount="100000" sheet="1" objects="1" scenarios="1" selectLockedCells="1" selectUnlockedCells="1"/>
  <autoFilter ref="A7:AD78">
    <sortState ref="A10:AG78">
      <sortCondition ref="M7:M78"/>
    </sortState>
  </autoFilter>
  <phoneticPr fontId="1"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zoomScale="70" zoomScaleNormal="70" workbookViewId="0">
      <selection activeCell="F37" sqref="F37"/>
    </sheetView>
  </sheetViews>
  <sheetFormatPr defaultRowHeight="12" x14ac:dyDescent="0.3"/>
  <cols>
    <col min="1" max="1" width="9" style="1"/>
    <col min="2" max="2" width="11.625" style="1" customWidth="1"/>
    <col min="3" max="4" width="9" style="1"/>
    <col min="5" max="5" width="7.875" style="1" customWidth="1"/>
    <col min="6" max="19" width="9" style="1" customWidth="1"/>
    <col min="20" max="16384" width="9" style="1"/>
  </cols>
  <sheetData>
    <row r="1" spans="1:37" x14ac:dyDescent="0.3">
      <c r="A1" s="2" t="s">
        <v>89</v>
      </c>
    </row>
    <row r="2" spans="1:37" x14ac:dyDescent="0.3">
      <c r="A2" s="12" t="s">
        <v>67</v>
      </c>
    </row>
    <row r="3" spans="1:37" x14ac:dyDescent="0.3">
      <c r="A3" s="13" t="s">
        <v>84</v>
      </c>
      <c r="C3" s="1">
        <v>4</v>
      </c>
      <c r="D3" s="1">
        <v>5</v>
      </c>
      <c r="E3" s="1">
        <v>6</v>
      </c>
      <c r="F3" s="1">
        <v>7</v>
      </c>
      <c r="G3" s="1">
        <v>8</v>
      </c>
      <c r="H3" s="1">
        <v>9</v>
      </c>
      <c r="I3" s="1">
        <v>10</v>
      </c>
      <c r="J3" s="1">
        <v>11</v>
      </c>
      <c r="K3" s="1">
        <v>12</v>
      </c>
      <c r="L3" s="1">
        <v>13</v>
      </c>
      <c r="M3" s="1">
        <v>14</v>
      </c>
      <c r="N3" s="1">
        <v>15</v>
      </c>
      <c r="O3" s="1">
        <v>16</v>
      </c>
      <c r="P3" s="1">
        <v>17</v>
      </c>
      <c r="Q3" s="1">
        <v>18</v>
      </c>
      <c r="R3" s="1">
        <v>19</v>
      </c>
      <c r="S3" s="1">
        <v>20</v>
      </c>
      <c r="T3" s="1">
        <v>23</v>
      </c>
      <c r="U3" s="1">
        <v>24</v>
      </c>
      <c r="V3" s="1">
        <v>25</v>
      </c>
      <c r="W3" s="1">
        <v>26</v>
      </c>
      <c r="X3" s="1">
        <v>27</v>
      </c>
      <c r="Y3" s="1">
        <v>28</v>
      </c>
      <c r="Z3" s="1">
        <v>29</v>
      </c>
      <c r="AA3" s="1">
        <v>30</v>
      </c>
      <c r="AB3" s="1">
        <v>31</v>
      </c>
      <c r="AC3" s="1">
        <v>32</v>
      </c>
      <c r="AD3" s="1">
        <v>33</v>
      </c>
      <c r="AE3" s="1">
        <v>34</v>
      </c>
      <c r="AF3" s="1">
        <v>35</v>
      </c>
      <c r="AG3" s="1">
        <v>36</v>
      </c>
      <c r="AH3" s="1">
        <v>37</v>
      </c>
      <c r="AI3" s="1">
        <v>38</v>
      </c>
      <c r="AJ3" s="1">
        <v>39</v>
      </c>
      <c r="AK3" s="1">
        <v>40</v>
      </c>
    </row>
    <row r="4" spans="1:37" x14ac:dyDescent="0.3">
      <c r="A4" s="1">
        <v>1</v>
      </c>
      <c r="B4" s="1">
        <v>3</v>
      </c>
      <c r="F4" s="1" t="s">
        <v>93</v>
      </c>
      <c r="T4" s="1" t="s">
        <v>93</v>
      </c>
    </row>
    <row r="5" spans="1:37" x14ac:dyDescent="0.3">
      <c r="F5" s="6" t="s">
        <v>83</v>
      </c>
      <c r="G5" s="8"/>
      <c r="H5" s="8"/>
      <c r="I5" s="8"/>
      <c r="J5" s="8"/>
      <c r="K5" s="8"/>
      <c r="L5" s="8"/>
      <c r="M5" s="8"/>
      <c r="N5" s="8"/>
      <c r="O5" s="8"/>
      <c r="P5" s="8"/>
      <c r="Q5" s="8"/>
      <c r="R5" s="8"/>
      <c r="S5" s="7"/>
      <c r="T5" s="6" t="s">
        <v>141</v>
      </c>
      <c r="U5" s="8"/>
      <c r="V5" s="8"/>
      <c r="W5" s="8"/>
      <c r="X5" s="8"/>
      <c r="Y5" s="8"/>
      <c r="Z5" s="8"/>
      <c r="AA5" s="8"/>
      <c r="AB5" s="8"/>
      <c r="AC5" s="8"/>
      <c r="AD5" s="8"/>
      <c r="AE5" s="8"/>
      <c r="AF5" s="8"/>
      <c r="AG5" s="8"/>
      <c r="AH5" s="8"/>
      <c r="AI5" s="8"/>
      <c r="AJ5" s="8"/>
      <c r="AK5" s="7"/>
    </row>
    <row r="6" spans="1:37" x14ac:dyDescent="0.3">
      <c r="A6" s="11" t="s">
        <v>51</v>
      </c>
      <c r="B6" s="10" t="s">
        <v>52</v>
      </c>
      <c r="C6" s="10" t="s">
        <v>43</v>
      </c>
      <c r="D6" s="9" t="s">
        <v>45</v>
      </c>
      <c r="E6" s="10" t="s">
        <v>44</v>
      </c>
      <c r="F6" s="4" t="s">
        <v>53</v>
      </c>
      <c r="G6" s="4" t="s">
        <v>54</v>
      </c>
      <c r="H6" s="4" t="s">
        <v>55</v>
      </c>
      <c r="I6" s="4" t="s">
        <v>56</v>
      </c>
      <c r="J6" s="4" t="s">
        <v>57</v>
      </c>
      <c r="K6" s="4" t="s">
        <v>58</v>
      </c>
      <c r="L6" s="4" t="s">
        <v>59</v>
      </c>
      <c r="M6" s="4" t="s">
        <v>60</v>
      </c>
      <c r="N6" s="4" t="s">
        <v>61</v>
      </c>
      <c r="O6" s="4" t="s">
        <v>62</v>
      </c>
      <c r="P6" s="4" t="s">
        <v>63</v>
      </c>
      <c r="Q6" s="4" t="s">
        <v>64</v>
      </c>
      <c r="R6" s="4" t="s">
        <v>65</v>
      </c>
      <c r="S6" s="4" t="s">
        <v>66</v>
      </c>
      <c r="T6" s="4" t="s">
        <v>68</v>
      </c>
      <c r="U6" s="4" t="s">
        <v>69</v>
      </c>
      <c r="V6" s="4" t="s">
        <v>70</v>
      </c>
      <c r="W6" s="4" t="s">
        <v>71</v>
      </c>
      <c r="X6" s="4" t="s">
        <v>72</v>
      </c>
      <c r="Y6" s="4" t="s">
        <v>73</v>
      </c>
      <c r="Z6" s="4" t="s">
        <v>74</v>
      </c>
      <c r="AA6" s="4" t="s">
        <v>75</v>
      </c>
      <c r="AB6" s="4" t="s">
        <v>76</v>
      </c>
      <c r="AC6" s="4" t="s">
        <v>77</v>
      </c>
      <c r="AD6" s="4" t="s">
        <v>78</v>
      </c>
      <c r="AE6" s="4" t="s">
        <v>79</v>
      </c>
      <c r="AF6" s="4" t="s">
        <v>80</v>
      </c>
      <c r="AG6" s="4" t="s">
        <v>66</v>
      </c>
      <c r="AH6" s="4" t="s">
        <v>81</v>
      </c>
      <c r="AI6" s="4" t="s">
        <v>82</v>
      </c>
      <c r="AJ6" s="4" t="s">
        <v>91</v>
      </c>
      <c r="AK6" s="4" t="s">
        <v>92</v>
      </c>
    </row>
    <row r="7" spans="1:37" s="16" customFormat="1" ht="13.5" x14ac:dyDescent="0.3">
      <c r="A7" s="88">
        <v>1613</v>
      </c>
      <c r="B7" s="15" t="str">
        <f>VLOOKUP($A7,'1_임상결과_문헌특성'!A:AP,4,0)</f>
        <v>Kim (2018)</v>
      </c>
      <c r="C7" s="15" t="str">
        <f>VLOOKUP($A7,'1_임상결과_문헌특성'!A:AP,5,0)</f>
        <v>RCT</v>
      </c>
      <c r="D7" s="15" t="str">
        <f>VLOOKUP($A7,'1_임상결과_문헌특성'!A:AP,9,0)</f>
        <v>악성</v>
      </c>
      <c r="E7" s="15" t="str">
        <f>VLOOKUP($A7,'1_임상결과_문헌특성'!A:AS,10,0)</f>
        <v>악성 요관폐쇄</v>
      </c>
      <c r="F7" s="17" t="s">
        <v>102</v>
      </c>
      <c r="G7" s="14" t="s">
        <v>267</v>
      </c>
      <c r="H7" s="17" t="s">
        <v>102</v>
      </c>
      <c r="I7" s="14" t="s">
        <v>268</v>
      </c>
      <c r="J7" s="17" t="s">
        <v>99</v>
      </c>
      <c r="K7" s="20" t="s">
        <v>274</v>
      </c>
      <c r="L7" s="17" t="s">
        <v>99</v>
      </c>
      <c r="M7" s="20" t="s">
        <v>274</v>
      </c>
      <c r="N7" s="17" t="s">
        <v>99</v>
      </c>
      <c r="O7" s="59" t="s">
        <v>273</v>
      </c>
      <c r="P7" s="17" t="s">
        <v>99</v>
      </c>
      <c r="Q7" s="59" t="s">
        <v>272</v>
      </c>
      <c r="R7" s="17" t="s">
        <v>102</v>
      </c>
      <c r="S7" s="14" t="s">
        <v>275</v>
      </c>
      <c r="T7" s="14"/>
      <c r="U7" s="14"/>
      <c r="V7" s="14"/>
      <c r="W7" s="14"/>
      <c r="X7" s="14"/>
      <c r="Y7" s="14"/>
      <c r="Z7" s="14"/>
      <c r="AA7" s="14"/>
      <c r="AB7" s="14"/>
      <c r="AC7" s="14"/>
      <c r="AD7" s="14"/>
      <c r="AE7" s="14"/>
      <c r="AF7" s="14"/>
      <c r="AG7" s="14"/>
      <c r="AH7" s="14"/>
      <c r="AI7" s="14"/>
      <c r="AJ7" s="14"/>
      <c r="AK7" s="14"/>
    </row>
    <row r="8" spans="1:37" s="16" customFormat="1" ht="13.5" x14ac:dyDescent="0.3">
      <c r="A8" s="88">
        <v>2</v>
      </c>
      <c r="B8" s="15" t="str">
        <f>VLOOKUP($A8,'1_임상결과_문헌특성'!A:AP,4,0)</f>
        <v>Chen (2019)</v>
      </c>
      <c r="C8" s="15" t="str">
        <f>VLOOKUP($A8,'1_임상결과_문헌특성'!A:AP,5,0)</f>
        <v>후향적 코호트</v>
      </c>
      <c r="D8" s="15" t="str">
        <f>VLOOKUP($A8,'1_임상결과_문헌특성'!A:AP,9,0)</f>
        <v>악성</v>
      </c>
      <c r="E8" s="15" t="str">
        <f>VLOOKUP($A8,'1_임상결과_문헌특성'!A:AS,10,0)</f>
        <v>악성 요관폐쇄</v>
      </c>
      <c r="F8" s="17"/>
      <c r="G8" s="14"/>
      <c r="H8" s="17"/>
      <c r="I8" s="14"/>
      <c r="J8" s="17"/>
      <c r="K8" s="14"/>
      <c r="L8" s="17"/>
      <c r="M8" s="14"/>
      <c r="N8" s="17"/>
      <c r="O8" s="14"/>
      <c r="P8" s="17"/>
      <c r="Q8" s="14"/>
      <c r="R8" s="17"/>
      <c r="S8" s="14"/>
      <c r="T8" s="17" t="s">
        <v>99</v>
      </c>
      <c r="U8" s="14" t="s">
        <v>270</v>
      </c>
      <c r="V8" s="17" t="s">
        <v>105</v>
      </c>
      <c r="W8" s="14" t="s">
        <v>283</v>
      </c>
      <c r="X8" s="17" t="s">
        <v>102</v>
      </c>
      <c r="Y8" s="14" t="s">
        <v>281</v>
      </c>
      <c r="Z8" s="17" t="s">
        <v>99</v>
      </c>
      <c r="AA8" s="14" t="s">
        <v>271</v>
      </c>
      <c r="AB8" s="17" t="s">
        <v>99</v>
      </c>
      <c r="AC8" s="20" t="s">
        <v>274</v>
      </c>
      <c r="AD8" s="17" t="s">
        <v>99</v>
      </c>
      <c r="AE8" s="20" t="s">
        <v>274</v>
      </c>
      <c r="AF8" s="17" t="s">
        <v>105</v>
      </c>
      <c r="AG8" s="14" t="s">
        <v>277</v>
      </c>
      <c r="AH8" s="17" t="s">
        <v>99</v>
      </c>
      <c r="AI8" s="59" t="s">
        <v>272</v>
      </c>
      <c r="AJ8" s="17" t="s">
        <v>99</v>
      </c>
      <c r="AK8" s="14" t="s">
        <v>278</v>
      </c>
    </row>
    <row r="9" spans="1:37" s="16" customFormat="1" ht="13.5" x14ac:dyDescent="0.3">
      <c r="A9" s="88">
        <v>164</v>
      </c>
      <c r="B9" s="15" t="str">
        <f>VLOOKUP($A9,'1_임상결과_문헌특성'!A:AP,4,0)</f>
        <v>Asakawa (2018)</v>
      </c>
      <c r="C9" s="15" t="str">
        <f>VLOOKUP($A9,'1_임상결과_문헌특성'!A:AP,5,0)</f>
        <v>후향적 코호트</v>
      </c>
      <c r="D9" s="15" t="str">
        <f>VLOOKUP($A9,'1_임상결과_문헌특성'!A:AP,9,0)</f>
        <v>악성</v>
      </c>
      <c r="E9" s="15" t="str">
        <f>VLOOKUP($A9,'1_임상결과_문헌특성'!A:AS,10,0)</f>
        <v>외인성 악성 요관폐쇄</v>
      </c>
      <c r="F9" s="17"/>
      <c r="G9" s="14"/>
      <c r="H9" s="17"/>
      <c r="I9" s="14"/>
      <c r="J9" s="17"/>
      <c r="K9" s="14"/>
      <c r="L9" s="17"/>
      <c r="M9" s="14"/>
      <c r="N9" s="17"/>
      <c r="O9" s="14"/>
      <c r="P9" s="17"/>
      <c r="Q9" s="14"/>
      <c r="R9" s="17"/>
      <c r="S9" s="14"/>
      <c r="T9" s="17" t="s">
        <v>99</v>
      </c>
      <c r="U9" s="14" t="s">
        <v>279</v>
      </c>
      <c r="V9" s="17" t="s">
        <v>105</v>
      </c>
      <c r="W9" s="14" t="s">
        <v>284</v>
      </c>
      <c r="X9" s="17" t="s">
        <v>102</v>
      </c>
      <c r="Y9" s="14" t="s">
        <v>280</v>
      </c>
      <c r="Z9" s="17" t="s">
        <v>99</v>
      </c>
      <c r="AA9" s="14" t="s">
        <v>271</v>
      </c>
      <c r="AB9" s="17" t="s">
        <v>99</v>
      </c>
      <c r="AC9" s="20" t="s">
        <v>274</v>
      </c>
      <c r="AD9" s="17" t="s">
        <v>99</v>
      </c>
      <c r="AE9" s="20" t="s">
        <v>274</v>
      </c>
      <c r="AF9" s="17" t="s">
        <v>105</v>
      </c>
      <c r="AG9" s="14" t="s">
        <v>282</v>
      </c>
      <c r="AH9" s="17" t="s">
        <v>99</v>
      </c>
      <c r="AI9" s="59" t="s">
        <v>272</v>
      </c>
      <c r="AJ9" s="17" t="s">
        <v>102</v>
      </c>
      <c r="AK9" s="14" t="s">
        <v>275</v>
      </c>
    </row>
    <row r="10" spans="1:37" s="33" customFormat="1" ht="13.5" x14ac:dyDescent="0.3">
      <c r="A10" s="90">
        <v>3039</v>
      </c>
      <c r="B10" s="15" t="str">
        <f>VLOOKUP($A10,'1_임상결과_문헌특성'!A:AP,4,0)</f>
        <v>Song (2015)</v>
      </c>
      <c r="C10" s="15" t="str">
        <f>VLOOKUP($A10,'1_임상결과_문헌특성'!A:AP,5,0)</f>
        <v>후향적 코호트</v>
      </c>
      <c r="D10" s="15" t="str">
        <f>VLOOKUP($A10,'1_임상결과_문헌특성'!A:AP,9,0)</f>
        <v>NR</v>
      </c>
      <c r="E10" s="15" t="str">
        <f>VLOOKUP($A10,'1_임상결과_문헌특성'!A:AS,10,0)</f>
        <v>상부 요로 폐쇄</v>
      </c>
      <c r="F10" s="43"/>
      <c r="H10" s="43"/>
      <c r="J10" s="43"/>
      <c r="L10" s="43"/>
      <c r="N10" s="43"/>
      <c r="P10" s="43"/>
      <c r="R10" s="43"/>
      <c r="T10" s="58" t="s">
        <v>378</v>
      </c>
      <c r="U10" s="14" t="s">
        <v>379</v>
      </c>
      <c r="V10" s="30" t="s">
        <v>102</v>
      </c>
      <c r="W10" s="14" t="s">
        <v>380</v>
      </c>
      <c r="X10" s="30" t="s">
        <v>102</v>
      </c>
      <c r="Y10" s="14" t="s">
        <v>380</v>
      </c>
      <c r="Z10" s="58" t="s">
        <v>378</v>
      </c>
      <c r="AA10" s="14" t="s">
        <v>381</v>
      </c>
      <c r="AB10" s="30" t="s">
        <v>102</v>
      </c>
      <c r="AC10" s="14" t="s">
        <v>380</v>
      </c>
      <c r="AD10" s="30" t="s">
        <v>99</v>
      </c>
      <c r="AE10" s="25" t="s">
        <v>274</v>
      </c>
      <c r="AF10" s="30" t="s">
        <v>99</v>
      </c>
      <c r="AG10" s="59" t="s">
        <v>382</v>
      </c>
      <c r="AH10" s="30" t="s">
        <v>99</v>
      </c>
      <c r="AI10" s="59" t="s">
        <v>272</v>
      </c>
      <c r="AJ10" s="30" t="s">
        <v>99</v>
      </c>
      <c r="AK10" s="14" t="s">
        <v>383</v>
      </c>
    </row>
    <row r="11" spans="1:37" s="33" customFormat="1" ht="13.5" x14ac:dyDescent="0.3">
      <c r="A11" s="90">
        <v>1608</v>
      </c>
      <c r="B11" s="15" t="str">
        <f>VLOOKUP($A11,'1_임상결과_문헌특성'!A:AP,4,0)</f>
        <v>Kim (2021)</v>
      </c>
      <c r="C11" s="15" t="str">
        <f>VLOOKUP($A11,'1_임상결과_문헌특성'!A:AP,5,0)</f>
        <v>후향적 코호트 연구</v>
      </c>
      <c r="D11" s="15" t="str">
        <f>VLOOKUP($A11,'1_임상결과_문헌특성'!A:AP,9,0)</f>
        <v>악성</v>
      </c>
      <c r="E11" s="15" t="str">
        <f>VLOOKUP($A11,'1_임상결과_문헌특성'!A:AS,10,0)</f>
        <v>악성 요도 장애</v>
      </c>
      <c r="F11" s="43"/>
      <c r="H11" s="43"/>
      <c r="J11" s="43"/>
      <c r="L11" s="43"/>
      <c r="N11" s="43"/>
      <c r="P11" s="43"/>
      <c r="R11" s="43"/>
      <c r="T11" s="17" t="s">
        <v>99</v>
      </c>
      <c r="U11" s="14" t="s">
        <v>384</v>
      </c>
      <c r="V11" s="17" t="s">
        <v>99</v>
      </c>
      <c r="W11" s="14" t="s">
        <v>385</v>
      </c>
      <c r="X11" s="30" t="s">
        <v>102</v>
      </c>
      <c r="Y11" s="14" t="s">
        <v>380</v>
      </c>
      <c r="Z11" s="17" t="s">
        <v>99</v>
      </c>
      <c r="AA11" s="14" t="s">
        <v>386</v>
      </c>
      <c r="AB11" s="30" t="s">
        <v>102</v>
      </c>
      <c r="AC11" s="14" t="s">
        <v>380</v>
      </c>
      <c r="AD11" s="30" t="s">
        <v>99</v>
      </c>
      <c r="AE11" s="25" t="s">
        <v>274</v>
      </c>
      <c r="AF11" s="30" t="s">
        <v>99</v>
      </c>
      <c r="AG11" s="59" t="s">
        <v>382</v>
      </c>
      <c r="AH11" s="30" t="s">
        <v>99</v>
      </c>
      <c r="AI11" s="59" t="s">
        <v>272</v>
      </c>
      <c r="AJ11" s="30" t="s">
        <v>99</v>
      </c>
      <c r="AK11" s="14" t="s">
        <v>387</v>
      </c>
    </row>
    <row r="12" spans="1:37" s="33" customFormat="1" ht="13.5" x14ac:dyDescent="0.3">
      <c r="A12" s="90">
        <v>601</v>
      </c>
      <c r="B12" s="15" t="str">
        <f>VLOOKUP($A12,'1_임상결과_문헌특성'!A:AP,4,0)</f>
        <v>Chung (2014)</v>
      </c>
      <c r="C12" s="15" t="str">
        <f>VLOOKUP($A12,'1_임상결과_문헌특성'!A:AP,5,0)</f>
        <v>코호트(금속은 전향적 모집, Double J는 후향적 의무기록)</v>
      </c>
      <c r="D12" s="15" t="str">
        <f>VLOOKUP($A12,'1_임상결과_문헌특성'!A:AP,9,0)</f>
        <v>악성</v>
      </c>
      <c r="E12" s="15" t="str">
        <f>VLOOKUP($A12,'1_임상결과_문헌특성'!A:AS,10,0)</f>
        <v>악성 요도 장애</v>
      </c>
      <c r="F12" s="43"/>
      <c r="H12" s="43"/>
      <c r="J12" s="43"/>
      <c r="L12" s="43"/>
      <c r="N12" s="43"/>
      <c r="P12" s="43"/>
      <c r="R12" s="43"/>
      <c r="T12" s="17" t="s">
        <v>99</v>
      </c>
      <c r="U12" s="14" t="s">
        <v>388</v>
      </c>
      <c r="V12" s="17" t="s">
        <v>99</v>
      </c>
      <c r="W12" s="14" t="s">
        <v>385</v>
      </c>
      <c r="X12" s="30" t="s">
        <v>102</v>
      </c>
      <c r="Y12" s="14" t="s">
        <v>380</v>
      </c>
      <c r="Z12" s="17" t="s">
        <v>99</v>
      </c>
      <c r="AA12" s="14" t="s">
        <v>386</v>
      </c>
      <c r="AB12" s="30" t="s">
        <v>102</v>
      </c>
      <c r="AC12" s="14" t="s">
        <v>380</v>
      </c>
      <c r="AD12" s="30" t="s">
        <v>99</v>
      </c>
      <c r="AE12" s="25" t="s">
        <v>274</v>
      </c>
      <c r="AF12" s="30" t="s">
        <v>99</v>
      </c>
      <c r="AG12" s="59" t="s">
        <v>382</v>
      </c>
      <c r="AH12" s="30" t="s">
        <v>99</v>
      </c>
      <c r="AI12" s="59" t="s">
        <v>272</v>
      </c>
      <c r="AJ12" s="30" t="s">
        <v>99</v>
      </c>
      <c r="AK12" s="14" t="s">
        <v>389</v>
      </c>
    </row>
    <row r="13" spans="1:37" s="34" customFormat="1" x14ac:dyDescent="0.3">
      <c r="B13" s="32"/>
      <c r="C13" s="32"/>
      <c r="D13" s="32"/>
      <c r="E13" s="32"/>
      <c r="F13" s="43"/>
      <c r="H13" s="43"/>
      <c r="J13" s="43"/>
      <c r="K13" s="33"/>
      <c r="L13" s="43"/>
      <c r="M13" s="33"/>
      <c r="N13" s="43"/>
      <c r="P13" s="43"/>
      <c r="R13" s="43"/>
    </row>
    <row r="14" spans="1:37" s="34" customFormat="1" x14ac:dyDescent="0.3">
      <c r="B14" s="32"/>
      <c r="C14" s="32"/>
      <c r="D14" s="32"/>
      <c r="E14" s="32"/>
      <c r="F14" s="43"/>
      <c r="H14" s="43"/>
      <c r="I14" s="33"/>
      <c r="J14" s="43"/>
      <c r="K14" s="33"/>
      <c r="L14" s="43"/>
      <c r="M14" s="33"/>
      <c r="N14" s="43"/>
      <c r="P14" s="43"/>
      <c r="Q14" s="33"/>
      <c r="R14" s="43"/>
      <c r="S14" s="33"/>
      <c r="U14" s="33"/>
    </row>
    <row r="15" spans="1:37" s="34" customFormat="1" x14ac:dyDescent="0.3"/>
    <row r="16" spans="1:37" s="34" customFormat="1" x14ac:dyDescent="0.3">
      <c r="B16" s="32"/>
      <c r="C16" s="32"/>
      <c r="D16" s="32"/>
      <c r="E16" s="32"/>
      <c r="F16" s="43"/>
      <c r="G16" s="41"/>
      <c r="H16" s="43"/>
      <c r="I16" s="35"/>
      <c r="J16" s="43"/>
      <c r="K16" s="35"/>
      <c r="L16" s="43"/>
      <c r="M16" s="35"/>
      <c r="N16" s="43"/>
      <c r="O16" s="35"/>
      <c r="P16" s="43"/>
      <c r="Q16" s="35"/>
      <c r="R16" s="43"/>
      <c r="S16" s="38"/>
    </row>
  </sheetData>
  <sheetProtection algorithmName="SHA-512" hashValue="JHMgNNltUo/rjXkTGrO1MWyAfhCn3CHp6fEo8SMLUfuI6PhzIsu9fdnvzEWBBA5SZIJEf5cSwUcMoaVQVDP1vg==" saltValue="4rt6NHH9+P8GjoKNcES3dg==" spinCount="100000" sheet="1" objects="1" scenarios="1" selectLockedCells="1" selectUnlockedCells="1"/>
  <autoFilter ref="A6:AK14"/>
  <phoneticPr fontId="1" type="noConversion"/>
  <conditionalFormatting sqref="J7:J9 L7:L9 H7:H13 F7:F14 N7:N13 P7:P13 R7:R13">
    <cfRule type="containsText" dxfId="173" priority="277" operator="containsText" text="H">
      <formula>NOT(ISERROR(SEARCH("H",F7)))</formula>
    </cfRule>
    <cfRule type="containsText" dxfId="172" priority="278" operator="containsText" text="U">
      <formula>NOT(ISERROR(SEARCH("U",F7)))</formula>
    </cfRule>
  </conditionalFormatting>
  <conditionalFormatting sqref="J7:J9 L7:L9 H7:H13 F7:F14 N7:N13 P7:P13 R7:R13">
    <cfRule type="containsText" dxfId="171" priority="279" operator="containsText" text="L">
      <formula>NOT(ISERROR(SEARCH("L",F7)))</formula>
    </cfRule>
  </conditionalFormatting>
  <conditionalFormatting sqref="H14">
    <cfRule type="containsText" dxfId="170" priority="247" operator="containsText" text="H">
      <formula>NOT(ISERROR(SEARCH("H",H14)))</formula>
    </cfRule>
    <cfRule type="containsText" dxfId="169" priority="248" operator="containsText" text="U">
      <formula>NOT(ISERROR(SEARCH("U",H14)))</formula>
    </cfRule>
  </conditionalFormatting>
  <conditionalFormatting sqref="H14">
    <cfRule type="containsText" dxfId="168" priority="249" operator="containsText" text="L">
      <formula>NOT(ISERROR(SEARCH("L",H14)))</formula>
    </cfRule>
  </conditionalFormatting>
  <conditionalFormatting sqref="P14 R14 N14">
    <cfRule type="containsText" dxfId="167" priority="244" operator="containsText" text="H">
      <formula>NOT(ISERROR(SEARCH("H",N14)))</formula>
    </cfRule>
    <cfRule type="containsText" dxfId="166" priority="245" operator="containsText" text="U">
      <formula>NOT(ISERROR(SEARCH("U",N14)))</formula>
    </cfRule>
  </conditionalFormatting>
  <conditionalFormatting sqref="P14 R14 N14">
    <cfRule type="containsText" dxfId="165" priority="246" operator="containsText" text="L">
      <formula>NOT(ISERROR(SEARCH("L",N14)))</formula>
    </cfRule>
  </conditionalFormatting>
  <conditionalFormatting sqref="J14 L14">
    <cfRule type="containsText" dxfId="164" priority="241" operator="containsText" text="H">
      <formula>NOT(ISERROR(SEARCH("H",J14)))</formula>
    </cfRule>
    <cfRule type="containsText" dxfId="163" priority="242" operator="containsText" text="U">
      <formula>NOT(ISERROR(SEARCH("U",J14)))</formula>
    </cfRule>
  </conditionalFormatting>
  <conditionalFormatting sqref="J14 L14">
    <cfRule type="containsText" dxfId="162" priority="243" operator="containsText" text="L">
      <formula>NOT(ISERROR(SEARCH("L",J14)))</formula>
    </cfRule>
  </conditionalFormatting>
  <conditionalFormatting sqref="J10 L10">
    <cfRule type="containsText" dxfId="161" priority="238" operator="containsText" text="H">
      <formula>NOT(ISERROR(SEARCH("H",J10)))</formula>
    </cfRule>
    <cfRule type="containsText" dxfId="160" priority="239" operator="containsText" text="U">
      <formula>NOT(ISERROR(SEARCH("U",J10)))</formula>
    </cfRule>
  </conditionalFormatting>
  <conditionalFormatting sqref="J10 L10">
    <cfRule type="containsText" dxfId="159" priority="240" operator="containsText" text="L">
      <formula>NOT(ISERROR(SEARCH("L",J10)))</formula>
    </cfRule>
  </conditionalFormatting>
  <conditionalFormatting sqref="J11 L11">
    <cfRule type="containsText" dxfId="158" priority="235" operator="containsText" text="H">
      <formula>NOT(ISERROR(SEARCH("H",J11)))</formula>
    </cfRule>
    <cfRule type="containsText" dxfId="157" priority="236" operator="containsText" text="U">
      <formula>NOT(ISERROR(SEARCH("U",J11)))</formula>
    </cfRule>
  </conditionalFormatting>
  <conditionalFormatting sqref="J11 L11">
    <cfRule type="containsText" dxfId="156" priority="237" operator="containsText" text="L">
      <formula>NOT(ISERROR(SEARCH("L",J11)))</formula>
    </cfRule>
  </conditionalFormatting>
  <conditionalFormatting sqref="J12 L12">
    <cfRule type="containsText" dxfId="155" priority="232" operator="containsText" text="H">
      <formula>NOT(ISERROR(SEARCH("H",J12)))</formula>
    </cfRule>
    <cfRule type="containsText" dxfId="154" priority="233" operator="containsText" text="U">
      <formula>NOT(ISERROR(SEARCH("U",J12)))</formula>
    </cfRule>
  </conditionalFormatting>
  <conditionalFormatting sqref="J12 L12">
    <cfRule type="containsText" dxfId="153" priority="234" operator="containsText" text="L">
      <formula>NOT(ISERROR(SEARCH("L",J12)))</formula>
    </cfRule>
  </conditionalFormatting>
  <conditionalFormatting sqref="J13 L13">
    <cfRule type="containsText" dxfId="152" priority="229" operator="containsText" text="H">
      <formula>NOT(ISERROR(SEARCH("H",J13)))</formula>
    </cfRule>
    <cfRule type="containsText" dxfId="151" priority="230" operator="containsText" text="U">
      <formula>NOT(ISERROR(SEARCH("U",J13)))</formula>
    </cfRule>
  </conditionalFormatting>
  <conditionalFormatting sqref="J13 L13">
    <cfRule type="containsText" dxfId="150" priority="231" operator="containsText" text="L">
      <formula>NOT(ISERROR(SEARCH("L",J13)))</formula>
    </cfRule>
  </conditionalFormatting>
  <conditionalFormatting sqref="R16">
    <cfRule type="containsText" dxfId="149" priority="157" operator="containsText" text="H">
      <formula>NOT(ISERROR(SEARCH("H",R16)))</formula>
    </cfRule>
    <cfRule type="containsText" dxfId="148" priority="158" operator="containsText" text="U">
      <formula>NOT(ISERROR(SEARCH("U",R16)))</formula>
    </cfRule>
  </conditionalFormatting>
  <conditionalFormatting sqref="R16">
    <cfRule type="containsText" dxfId="147" priority="159" operator="containsText" text="L">
      <formula>NOT(ISERROR(SEARCH("L",R16)))</formula>
    </cfRule>
  </conditionalFormatting>
  <conditionalFormatting sqref="F16">
    <cfRule type="containsText" dxfId="146" priority="154" operator="containsText" text="H">
      <formula>NOT(ISERROR(SEARCH("H",F16)))</formula>
    </cfRule>
    <cfRule type="containsText" dxfId="145" priority="155" operator="containsText" text="U">
      <formula>NOT(ISERROR(SEARCH("U",F16)))</formula>
    </cfRule>
  </conditionalFormatting>
  <conditionalFormatting sqref="F16">
    <cfRule type="containsText" dxfId="144" priority="156" operator="containsText" text="L">
      <formula>NOT(ISERROR(SEARCH("L",F16)))</formula>
    </cfRule>
  </conditionalFormatting>
  <conditionalFormatting sqref="H16">
    <cfRule type="containsText" dxfId="143" priority="151" operator="containsText" text="H">
      <formula>NOT(ISERROR(SEARCH("H",H16)))</formula>
    </cfRule>
    <cfRule type="containsText" dxfId="142" priority="152" operator="containsText" text="U">
      <formula>NOT(ISERROR(SEARCH("U",H16)))</formula>
    </cfRule>
  </conditionalFormatting>
  <conditionalFormatting sqref="H16">
    <cfRule type="containsText" dxfId="141" priority="153" operator="containsText" text="L">
      <formula>NOT(ISERROR(SEARCH("L",H16)))</formula>
    </cfRule>
  </conditionalFormatting>
  <conditionalFormatting sqref="J16">
    <cfRule type="containsText" dxfId="140" priority="148" operator="containsText" text="H">
      <formula>NOT(ISERROR(SEARCH("H",J16)))</formula>
    </cfRule>
    <cfRule type="containsText" dxfId="139" priority="149" operator="containsText" text="U">
      <formula>NOT(ISERROR(SEARCH("U",J16)))</formula>
    </cfRule>
  </conditionalFormatting>
  <conditionalFormatting sqref="J16">
    <cfRule type="containsText" dxfId="138" priority="150" operator="containsText" text="L">
      <formula>NOT(ISERROR(SEARCH("L",J16)))</formula>
    </cfRule>
  </conditionalFormatting>
  <conditionalFormatting sqref="L16">
    <cfRule type="containsText" dxfId="137" priority="145" operator="containsText" text="H">
      <formula>NOT(ISERROR(SEARCH("H",L16)))</formula>
    </cfRule>
    <cfRule type="containsText" dxfId="136" priority="146" operator="containsText" text="U">
      <formula>NOT(ISERROR(SEARCH("U",L16)))</formula>
    </cfRule>
  </conditionalFormatting>
  <conditionalFormatting sqref="L16">
    <cfRule type="containsText" dxfId="135" priority="147" operator="containsText" text="L">
      <formula>NOT(ISERROR(SEARCH("L",L16)))</formula>
    </cfRule>
  </conditionalFormatting>
  <conditionalFormatting sqref="N16">
    <cfRule type="containsText" dxfId="134" priority="142" operator="containsText" text="H">
      <formula>NOT(ISERROR(SEARCH("H",N16)))</formula>
    </cfRule>
    <cfRule type="containsText" dxfId="133" priority="143" operator="containsText" text="U">
      <formula>NOT(ISERROR(SEARCH("U",N16)))</formula>
    </cfRule>
  </conditionalFormatting>
  <conditionalFormatting sqref="N16">
    <cfRule type="containsText" dxfId="132" priority="144" operator="containsText" text="L">
      <formula>NOT(ISERROR(SEARCH("L",N16)))</formula>
    </cfRule>
  </conditionalFormatting>
  <conditionalFormatting sqref="P16">
    <cfRule type="containsText" dxfId="131" priority="139" operator="containsText" text="H">
      <formula>NOT(ISERROR(SEARCH("H",P16)))</formula>
    </cfRule>
    <cfRule type="containsText" dxfId="130" priority="140" operator="containsText" text="U">
      <formula>NOT(ISERROR(SEARCH("U",P16)))</formula>
    </cfRule>
  </conditionalFormatting>
  <conditionalFormatting sqref="P16">
    <cfRule type="containsText" dxfId="129" priority="141" operator="containsText" text="L">
      <formula>NOT(ISERROR(SEARCH("L",P16)))</formula>
    </cfRule>
  </conditionalFormatting>
  <conditionalFormatting sqref="T9">
    <cfRule type="containsText" dxfId="128" priority="133" operator="containsText" text="H">
      <formula>NOT(ISERROR(SEARCH("H",T9)))</formula>
    </cfRule>
    <cfRule type="containsText" dxfId="127" priority="134" operator="containsText" text="U">
      <formula>NOT(ISERROR(SEARCH("U",T9)))</formula>
    </cfRule>
  </conditionalFormatting>
  <conditionalFormatting sqref="T9">
    <cfRule type="containsText" dxfId="126" priority="135" operator="containsText" text="L">
      <formula>NOT(ISERROR(SEARCH("L",T9)))</formula>
    </cfRule>
  </conditionalFormatting>
  <conditionalFormatting sqref="V8">
    <cfRule type="containsText" dxfId="125" priority="130" operator="containsText" text="H">
      <formula>NOT(ISERROR(SEARCH("H",V8)))</formula>
    </cfRule>
    <cfRule type="containsText" dxfId="124" priority="131" operator="containsText" text="U">
      <formula>NOT(ISERROR(SEARCH("U",V8)))</formula>
    </cfRule>
  </conditionalFormatting>
  <conditionalFormatting sqref="V8">
    <cfRule type="containsText" dxfId="123" priority="132" operator="containsText" text="L">
      <formula>NOT(ISERROR(SEARCH("L",V8)))</formula>
    </cfRule>
  </conditionalFormatting>
  <conditionalFormatting sqref="Z8">
    <cfRule type="containsText" dxfId="122" priority="124" operator="containsText" text="H">
      <formula>NOT(ISERROR(SEARCH("H",Z8)))</formula>
    </cfRule>
    <cfRule type="containsText" dxfId="121" priority="125" operator="containsText" text="U">
      <formula>NOT(ISERROR(SEARCH("U",Z8)))</formula>
    </cfRule>
  </conditionalFormatting>
  <conditionalFormatting sqref="Z8">
    <cfRule type="containsText" dxfId="120" priority="126" operator="containsText" text="L">
      <formula>NOT(ISERROR(SEARCH("L",Z8)))</formula>
    </cfRule>
  </conditionalFormatting>
  <conditionalFormatting sqref="T8">
    <cfRule type="containsText" dxfId="119" priority="121" operator="containsText" text="H">
      <formula>NOT(ISERROR(SEARCH("H",T8)))</formula>
    </cfRule>
    <cfRule type="containsText" dxfId="118" priority="122" operator="containsText" text="U">
      <formula>NOT(ISERROR(SEARCH("U",T8)))</formula>
    </cfRule>
  </conditionalFormatting>
  <conditionalFormatting sqref="T8">
    <cfRule type="containsText" dxfId="117" priority="123" operator="containsText" text="L">
      <formula>NOT(ISERROR(SEARCH("L",T8)))</formula>
    </cfRule>
  </conditionalFormatting>
  <conditionalFormatting sqref="AB8">
    <cfRule type="containsText" dxfId="116" priority="118" operator="containsText" text="H">
      <formula>NOT(ISERROR(SEARCH("H",AB8)))</formula>
    </cfRule>
    <cfRule type="containsText" dxfId="115" priority="119" operator="containsText" text="U">
      <formula>NOT(ISERROR(SEARCH("U",AB8)))</formula>
    </cfRule>
  </conditionalFormatting>
  <conditionalFormatting sqref="AB8">
    <cfRule type="containsText" dxfId="114" priority="120" operator="containsText" text="L">
      <formula>NOT(ISERROR(SEARCH("L",AB8)))</formula>
    </cfRule>
  </conditionalFormatting>
  <conditionalFormatting sqref="AD8">
    <cfRule type="containsText" dxfId="113" priority="115" operator="containsText" text="H">
      <formula>NOT(ISERROR(SEARCH("H",AD8)))</formula>
    </cfRule>
    <cfRule type="containsText" dxfId="112" priority="116" operator="containsText" text="U">
      <formula>NOT(ISERROR(SEARCH("U",AD8)))</formula>
    </cfRule>
  </conditionalFormatting>
  <conditionalFormatting sqref="AD8">
    <cfRule type="containsText" dxfId="111" priority="117" operator="containsText" text="L">
      <formula>NOT(ISERROR(SEARCH("L",AD8)))</formula>
    </cfRule>
  </conditionalFormatting>
  <conditionalFormatting sqref="AF8">
    <cfRule type="containsText" dxfId="110" priority="112" operator="containsText" text="H">
      <formula>NOT(ISERROR(SEARCH("H",AF8)))</formula>
    </cfRule>
    <cfRule type="containsText" dxfId="109" priority="113" operator="containsText" text="U">
      <formula>NOT(ISERROR(SEARCH("U",AF8)))</formula>
    </cfRule>
  </conditionalFormatting>
  <conditionalFormatting sqref="AF8">
    <cfRule type="containsText" dxfId="108" priority="114" operator="containsText" text="L">
      <formula>NOT(ISERROR(SEARCH("L",AF8)))</formula>
    </cfRule>
  </conditionalFormatting>
  <conditionalFormatting sqref="AH8">
    <cfRule type="containsText" dxfId="107" priority="109" operator="containsText" text="H">
      <formula>NOT(ISERROR(SEARCH("H",AH8)))</formula>
    </cfRule>
    <cfRule type="containsText" dxfId="106" priority="110" operator="containsText" text="U">
      <formula>NOT(ISERROR(SEARCH("U",AH8)))</formula>
    </cfRule>
  </conditionalFormatting>
  <conditionalFormatting sqref="AH8">
    <cfRule type="containsText" dxfId="105" priority="111" operator="containsText" text="L">
      <formula>NOT(ISERROR(SEARCH("L",AH8)))</formula>
    </cfRule>
  </conditionalFormatting>
  <conditionalFormatting sqref="AJ8">
    <cfRule type="containsText" dxfId="104" priority="106" operator="containsText" text="H">
      <formula>NOT(ISERROR(SEARCH("H",AJ8)))</formula>
    </cfRule>
    <cfRule type="containsText" dxfId="103" priority="107" operator="containsText" text="U">
      <formula>NOT(ISERROR(SEARCH("U",AJ8)))</formula>
    </cfRule>
  </conditionalFormatting>
  <conditionalFormatting sqref="AJ8">
    <cfRule type="containsText" dxfId="102" priority="108" operator="containsText" text="L">
      <formula>NOT(ISERROR(SEARCH("L",AJ8)))</formula>
    </cfRule>
  </conditionalFormatting>
  <conditionalFormatting sqref="V9">
    <cfRule type="containsText" dxfId="101" priority="103" operator="containsText" text="H">
      <formula>NOT(ISERROR(SEARCH("H",V9)))</formula>
    </cfRule>
    <cfRule type="containsText" dxfId="100" priority="104" operator="containsText" text="U">
      <formula>NOT(ISERROR(SEARCH("U",V9)))</formula>
    </cfRule>
  </conditionalFormatting>
  <conditionalFormatting sqref="V9">
    <cfRule type="containsText" dxfId="99" priority="105" operator="containsText" text="L">
      <formula>NOT(ISERROR(SEARCH("L",V9)))</formula>
    </cfRule>
  </conditionalFormatting>
  <conditionalFormatting sqref="X8">
    <cfRule type="containsText" dxfId="98" priority="97" operator="containsText" text="H">
      <formula>NOT(ISERROR(SEARCH("H",X8)))</formula>
    </cfRule>
    <cfRule type="containsText" dxfId="97" priority="98" operator="containsText" text="U">
      <formula>NOT(ISERROR(SEARCH("U",X8)))</formula>
    </cfRule>
  </conditionalFormatting>
  <conditionalFormatting sqref="X8">
    <cfRule type="containsText" dxfId="96" priority="99" operator="containsText" text="L">
      <formula>NOT(ISERROR(SEARCH("L",X8)))</formula>
    </cfRule>
  </conditionalFormatting>
  <conditionalFormatting sqref="X9">
    <cfRule type="containsText" dxfId="95" priority="94" operator="containsText" text="H">
      <formula>NOT(ISERROR(SEARCH("H",X9)))</formula>
    </cfRule>
    <cfRule type="containsText" dxfId="94" priority="95" operator="containsText" text="U">
      <formula>NOT(ISERROR(SEARCH("U",X9)))</formula>
    </cfRule>
  </conditionalFormatting>
  <conditionalFormatting sqref="X9">
    <cfRule type="containsText" dxfId="93" priority="96" operator="containsText" text="L">
      <formula>NOT(ISERROR(SEARCH("L",X9)))</formula>
    </cfRule>
  </conditionalFormatting>
  <conditionalFormatting sqref="Z9">
    <cfRule type="containsText" dxfId="92" priority="91" operator="containsText" text="H">
      <formula>NOT(ISERROR(SEARCH("H",Z9)))</formula>
    </cfRule>
    <cfRule type="containsText" dxfId="91" priority="92" operator="containsText" text="U">
      <formula>NOT(ISERROR(SEARCH("U",Z9)))</formula>
    </cfRule>
  </conditionalFormatting>
  <conditionalFormatting sqref="Z9">
    <cfRule type="containsText" dxfId="90" priority="93" operator="containsText" text="L">
      <formula>NOT(ISERROR(SEARCH("L",Z9)))</formula>
    </cfRule>
  </conditionalFormatting>
  <conditionalFormatting sqref="AB9">
    <cfRule type="containsText" dxfId="89" priority="88" operator="containsText" text="H">
      <formula>NOT(ISERROR(SEARCH("H",AB9)))</formula>
    </cfRule>
    <cfRule type="containsText" dxfId="88" priority="89" operator="containsText" text="U">
      <formula>NOT(ISERROR(SEARCH("U",AB9)))</formula>
    </cfRule>
  </conditionalFormatting>
  <conditionalFormatting sqref="AB9">
    <cfRule type="containsText" dxfId="87" priority="90" operator="containsText" text="L">
      <formula>NOT(ISERROR(SEARCH("L",AB9)))</formula>
    </cfRule>
  </conditionalFormatting>
  <conditionalFormatting sqref="AD9">
    <cfRule type="containsText" dxfId="86" priority="85" operator="containsText" text="H">
      <formula>NOT(ISERROR(SEARCH("H",AD9)))</formula>
    </cfRule>
    <cfRule type="containsText" dxfId="85" priority="86" operator="containsText" text="U">
      <formula>NOT(ISERROR(SEARCH("U",AD9)))</formula>
    </cfRule>
  </conditionalFormatting>
  <conditionalFormatting sqref="AD9">
    <cfRule type="containsText" dxfId="84" priority="87" operator="containsText" text="L">
      <formula>NOT(ISERROR(SEARCH("L",AD9)))</formula>
    </cfRule>
  </conditionalFormatting>
  <conditionalFormatting sqref="AH9">
    <cfRule type="containsText" dxfId="83" priority="82" operator="containsText" text="H">
      <formula>NOT(ISERROR(SEARCH("H",AH9)))</formula>
    </cfRule>
    <cfRule type="containsText" dxfId="82" priority="83" operator="containsText" text="U">
      <formula>NOT(ISERROR(SEARCH("U",AH9)))</formula>
    </cfRule>
  </conditionalFormatting>
  <conditionalFormatting sqref="AH9">
    <cfRule type="containsText" dxfId="81" priority="84" operator="containsText" text="L">
      <formula>NOT(ISERROR(SEARCH("L",AH9)))</formula>
    </cfRule>
  </conditionalFormatting>
  <conditionalFormatting sqref="AJ9">
    <cfRule type="containsText" dxfId="80" priority="79" operator="containsText" text="H">
      <formula>NOT(ISERROR(SEARCH("H",AJ9)))</formula>
    </cfRule>
    <cfRule type="containsText" dxfId="79" priority="80" operator="containsText" text="U">
      <formula>NOT(ISERROR(SEARCH("U",AJ9)))</formula>
    </cfRule>
  </conditionalFormatting>
  <conditionalFormatting sqref="AJ9">
    <cfRule type="containsText" dxfId="78" priority="81" operator="containsText" text="L">
      <formula>NOT(ISERROR(SEARCH("L",AJ9)))</formula>
    </cfRule>
  </conditionalFormatting>
  <conditionalFormatting sqref="AF9">
    <cfRule type="containsText" dxfId="77" priority="76" operator="containsText" text="H">
      <formula>NOT(ISERROR(SEARCH("H",AF9)))</formula>
    </cfRule>
    <cfRule type="containsText" dxfId="76" priority="77" operator="containsText" text="U">
      <formula>NOT(ISERROR(SEARCH("U",AF9)))</formula>
    </cfRule>
  </conditionalFormatting>
  <conditionalFormatting sqref="AF9">
    <cfRule type="containsText" dxfId="75" priority="78" operator="containsText" text="L">
      <formula>NOT(ISERROR(SEARCH("L",AF9)))</formula>
    </cfRule>
  </conditionalFormatting>
  <conditionalFormatting sqref="V11">
    <cfRule type="containsText" dxfId="74" priority="73" operator="containsText" text="H">
      <formula>NOT(ISERROR(SEARCH("H",V11)))</formula>
    </cfRule>
    <cfRule type="containsText" dxfId="73" priority="74" operator="containsText" text="U">
      <formula>NOT(ISERROR(SEARCH("U",V11)))</formula>
    </cfRule>
  </conditionalFormatting>
  <conditionalFormatting sqref="V11">
    <cfRule type="containsText" dxfId="72" priority="75" operator="containsText" text="L">
      <formula>NOT(ISERROR(SEARCH("L",V11)))</formula>
    </cfRule>
  </conditionalFormatting>
  <conditionalFormatting sqref="Z11">
    <cfRule type="containsText" dxfId="71" priority="70" operator="containsText" text="H">
      <formula>NOT(ISERROR(SEARCH("H",Z11)))</formula>
    </cfRule>
    <cfRule type="containsText" dxfId="70" priority="71" operator="containsText" text="U">
      <formula>NOT(ISERROR(SEARCH("U",Z11)))</formula>
    </cfRule>
  </conditionalFormatting>
  <conditionalFormatting sqref="Z11">
    <cfRule type="containsText" dxfId="69" priority="72" operator="containsText" text="L">
      <formula>NOT(ISERROR(SEARCH("L",Z11)))</formula>
    </cfRule>
  </conditionalFormatting>
  <conditionalFormatting sqref="X11">
    <cfRule type="containsText" dxfId="68" priority="67" operator="containsText" text="H">
      <formula>NOT(ISERROR(SEARCH("H",X11)))</formula>
    </cfRule>
    <cfRule type="containsText" dxfId="67" priority="68" operator="containsText" text="U">
      <formula>NOT(ISERROR(SEARCH("U",X11)))</formula>
    </cfRule>
  </conditionalFormatting>
  <conditionalFormatting sqref="X11">
    <cfRule type="containsText" dxfId="66" priority="69" operator="containsText" text="L">
      <formula>NOT(ISERROR(SEARCH("L",X11)))</formula>
    </cfRule>
  </conditionalFormatting>
  <conditionalFormatting sqref="AB11">
    <cfRule type="containsText" dxfId="65" priority="64" operator="containsText" text="H">
      <formula>NOT(ISERROR(SEARCH("H",AB11)))</formula>
    </cfRule>
    <cfRule type="containsText" dxfId="64" priority="65" operator="containsText" text="U">
      <formula>NOT(ISERROR(SEARCH("U",AB11)))</formula>
    </cfRule>
  </conditionalFormatting>
  <conditionalFormatting sqref="AB11">
    <cfRule type="containsText" dxfId="63" priority="66" operator="containsText" text="L">
      <formula>NOT(ISERROR(SEARCH("L",AB11)))</formula>
    </cfRule>
  </conditionalFormatting>
  <conditionalFormatting sqref="AD11">
    <cfRule type="containsText" dxfId="62" priority="61" operator="containsText" text="H">
      <formula>NOT(ISERROR(SEARCH("H",AD11)))</formula>
    </cfRule>
    <cfRule type="containsText" dxfId="61" priority="62" operator="containsText" text="U">
      <formula>NOT(ISERROR(SEARCH("U",AD11)))</formula>
    </cfRule>
  </conditionalFormatting>
  <conditionalFormatting sqref="AD11">
    <cfRule type="containsText" dxfId="60" priority="63" operator="containsText" text="L">
      <formula>NOT(ISERROR(SEARCH("L",AD11)))</formula>
    </cfRule>
  </conditionalFormatting>
  <conditionalFormatting sqref="AF11">
    <cfRule type="containsText" dxfId="59" priority="58" operator="containsText" text="H">
      <formula>NOT(ISERROR(SEARCH("H",AF11)))</formula>
    </cfRule>
    <cfRule type="containsText" dxfId="58" priority="59" operator="containsText" text="U">
      <formula>NOT(ISERROR(SEARCH("U",AF11)))</formula>
    </cfRule>
  </conditionalFormatting>
  <conditionalFormatting sqref="AF11">
    <cfRule type="containsText" dxfId="57" priority="60" operator="containsText" text="L">
      <formula>NOT(ISERROR(SEARCH("L",AF11)))</formula>
    </cfRule>
  </conditionalFormatting>
  <conditionalFormatting sqref="AH11">
    <cfRule type="containsText" dxfId="56" priority="55" operator="containsText" text="H">
      <formula>NOT(ISERROR(SEARCH("H",AH11)))</formula>
    </cfRule>
    <cfRule type="containsText" dxfId="55" priority="56" operator="containsText" text="U">
      <formula>NOT(ISERROR(SEARCH("U",AH11)))</formula>
    </cfRule>
  </conditionalFormatting>
  <conditionalFormatting sqref="AH11">
    <cfRule type="containsText" dxfId="54" priority="57" operator="containsText" text="L">
      <formula>NOT(ISERROR(SEARCH("L",AH11)))</formula>
    </cfRule>
  </conditionalFormatting>
  <conditionalFormatting sqref="AJ11">
    <cfRule type="containsText" dxfId="53" priority="52" operator="containsText" text="H">
      <formula>NOT(ISERROR(SEARCH("H",AJ11)))</formula>
    </cfRule>
    <cfRule type="containsText" dxfId="52" priority="53" operator="containsText" text="U">
      <formula>NOT(ISERROR(SEARCH("U",AJ11)))</formula>
    </cfRule>
  </conditionalFormatting>
  <conditionalFormatting sqref="AJ11">
    <cfRule type="containsText" dxfId="51" priority="54" operator="containsText" text="L">
      <formula>NOT(ISERROR(SEARCH("L",AJ11)))</formula>
    </cfRule>
  </conditionalFormatting>
  <conditionalFormatting sqref="V10">
    <cfRule type="containsText" dxfId="50" priority="49" operator="containsText" text="H">
      <formula>NOT(ISERROR(SEARCH("H",V10)))</formula>
    </cfRule>
    <cfRule type="containsText" dxfId="49" priority="50" operator="containsText" text="U">
      <formula>NOT(ISERROR(SEARCH("U",V10)))</formula>
    </cfRule>
  </conditionalFormatting>
  <conditionalFormatting sqref="V10">
    <cfRule type="containsText" dxfId="48" priority="51" operator="containsText" text="L">
      <formula>NOT(ISERROR(SEARCH("L",V10)))</formula>
    </cfRule>
  </conditionalFormatting>
  <conditionalFormatting sqref="X10">
    <cfRule type="containsText" dxfId="47" priority="46" operator="containsText" text="H">
      <formula>NOT(ISERROR(SEARCH("H",X10)))</formula>
    </cfRule>
    <cfRule type="containsText" dxfId="46" priority="47" operator="containsText" text="U">
      <formula>NOT(ISERROR(SEARCH("U",X10)))</formula>
    </cfRule>
  </conditionalFormatting>
  <conditionalFormatting sqref="X10">
    <cfRule type="containsText" dxfId="45" priority="48" operator="containsText" text="L">
      <formula>NOT(ISERROR(SEARCH("L",X10)))</formula>
    </cfRule>
  </conditionalFormatting>
  <conditionalFormatting sqref="AD10">
    <cfRule type="containsText" dxfId="44" priority="43" operator="containsText" text="H">
      <formula>NOT(ISERROR(SEARCH("H",AD10)))</formula>
    </cfRule>
    <cfRule type="containsText" dxfId="43" priority="44" operator="containsText" text="U">
      <formula>NOT(ISERROR(SEARCH("U",AD10)))</formula>
    </cfRule>
  </conditionalFormatting>
  <conditionalFormatting sqref="AD10">
    <cfRule type="containsText" dxfId="42" priority="45" operator="containsText" text="L">
      <formula>NOT(ISERROR(SEARCH("L",AD10)))</formula>
    </cfRule>
  </conditionalFormatting>
  <conditionalFormatting sqref="AF10">
    <cfRule type="containsText" dxfId="41" priority="40" operator="containsText" text="H">
      <formula>NOT(ISERROR(SEARCH("H",AF10)))</formula>
    </cfRule>
    <cfRule type="containsText" dxfId="40" priority="41" operator="containsText" text="U">
      <formula>NOT(ISERROR(SEARCH("U",AF10)))</formula>
    </cfRule>
  </conditionalFormatting>
  <conditionalFormatting sqref="AF10">
    <cfRule type="containsText" dxfId="39" priority="42" operator="containsText" text="L">
      <formula>NOT(ISERROR(SEARCH("L",AF10)))</formula>
    </cfRule>
  </conditionalFormatting>
  <conditionalFormatting sqref="AH10">
    <cfRule type="containsText" dxfId="38" priority="37" operator="containsText" text="H">
      <formula>NOT(ISERROR(SEARCH("H",AH10)))</formula>
    </cfRule>
    <cfRule type="containsText" dxfId="37" priority="38" operator="containsText" text="U">
      <formula>NOT(ISERROR(SEARCH("U",AH10)))</formula>
    </cfRule>
  </conditionalFormatting>
  <conditionalFormatting sqref="AH10">
    <cfRule type="containsText" dxfId="36" priority="39" operator="containsText" text="L">
      <formula>NOT(ISERROR(SEARCH("L",AH10)))</formula>
    </cfRule>
  </conditionalFormatting>
  <conditionalFormatting sqref="AJ12">
    <cfRule type="containsText" dxfId="35" priority="34" operator="containsText" text="H">
      <formula>NOT(ISERROR(SEARCH("H",AJ12)))</formula>
    </cfRule>
    <cfRule type="containsText" dxfId="34" priority="35" operator="containsText" text="U">
      <formula>NOT(ISERROR(SEARCH("U",AJ12)))</formula>
    </cfRule>
  </conditionalFormatting>
  <conditionalFormatting sqref="AJ12">
    <cfRule type="containsText" dxfId="33" priority="36" operator="containsText" text="L">
      <formula>NOT(ISERROR(SEARCH("L",AJ12)))</formula>
    </cfRule>
  </conditionalFormatting>
  <conditionalFormatting sqref="AJ10">
    <cfRule type="containsText" dxfId="32" priority="31" operator="containsText" text="H">
      <formula>NOT(ISERROR(SEARCH("H",AJ10)))</formula>
    </cfRule>
    <cfRule type="containsText" dxfId="31" priority="32" operator="containsText" text="U">
      <formula>NOT(ISERROR(SEARCH("U",AJ10)))</formula>
    </cfRule>
  </conditionalFormatting>
  <conditionalFormatting sqref="AJ10">
    <cfRule type="containsText" dxfId="30" priority="33" operator="containsText" text="L">
      <formula>NOT(ISERROR(SEARCH("L",AJ10)))</formula>
    </cfRule>
  </conditionalFormatting>
  <conditionalFormatting sqref="Z12">
    <cfRule type="containsText" dxfId="29" priority="28" operator="containsText" text="H">
      <formula>NOT(ISERROR(SEARCH("H",Z12)))</formula>
    </cfRule>
    <cfRule type="containsText" dxfId="28" priority="29" operator="containsText" text="U">
      <formula>NOT(ISERROR(SEARCH("U",Z12)))</formula>
    </cfRule>
  </conditionalFormatting>
  <conditionalFormatting sqref="Z12">
    <cfRule type="containsText" dxfId="27" priority="30" operator="containsText" text="L">
      <formula>NOT(ISERROR(SEARCH("L",Z12)))</formula>
    </cfRule>
  </conditionalFormatting>
  <conditionalFormatting sqref="AB10">
    <cfRule type="containsText" dxfId="26" priority="25" operator="containsText" text="H">
      <formula>NOT(ISERROR(SEARCH("H",AB10)))</formula>
    </cfRule>
    <cfRule type="containsText" dxfId="25" priority="26" operator="containsText" text="U">
      <formula>NOT(ISERROR(SEARCH("U",AB10)))</formula>
    </cfRule>
  </conditionalFormatting>
  <conditionalFormatting sqref="AB10">
    <cfRule type="containsText" dxfId="24" priority="27" operator="containsText" text="L">
      <formula>NOT(ISERROR(SEARCH("L",AB10)))</formula>
    </cfRule>
  </conditionalFormatting>
  <conditionalFormatting sqref="AB12">
    <cfRule type="containsText" dxfId="23" priority="22" operator="containsText" text="H">
      <formula>NOT(ISERROR(SEARCH("H",AB12)))</formula>
    </cfRule>
    <cfRule type="containsText" dxfId="22" priority="23" operator="containsText" text="U">
      <formula>NOT(ISERROR(SEARCH("U",AB12)))</formula>
    </cfRule>
  </conditionalFormatting>
  <conditionalFormatting sqref="AB12">
    <cfRule type="containsText" dxfId="21" priority="24" operator="containsText" text="L">
      <formula>NOT(ISERROR(SEARCH("L",AB12)))</formula>
    </cfRule>
  </conditionalFormatting>
  <conditionalFormatting sqref="AD12">
    <cfRule type="containsText" dxfId="20" priority="19" operator="containsText" text="H">
      <formula>NOT(ISERROR(SEARCH("H",AD12)))</formula>
    </cfRule>
    <cfRule type="containsText" dxfId="19" priority="20" operator="containsText" text="U">
      <formula>NOT(ISERROR(SEARCH("U",AD12)))</formula>
    </cfRule>
  </conditionalFormatting>
  <conditionalFormatting sqref="AD12">
    <cfRule type="containsText" dxfId="18" priority="21" operator="containsText" text="L">
      <formula>NOT(ISERROR(SEARCH("L",AD12)))</formula>
    </cfRule>
  </conditionalFormatting>
  <conditionalFormatting sqref="AF12">
    <cfRule type="containsText" dxfId="17" priority="16" operator="containsText" text="H">
      <formula>NOT(ISERROR(SEARCH("H",AF12)))</formula>
    </cfRule>
    <cfRule type="containsText" dxfId="16" priority="17" operator="containsText" text="U">
      <formula>NOT(ISERROR(SEARCH("U",AF12)))</formula>
    </cfRule>
  </conditionalFormatting>
  <conditionalFormatting sqref="AF12">
    <cfRule type="containsText" dxfId="15" priority="18" operator="containsText" text="L">
      <formula>NOT(ISERROR(SEARCH("L",AF12)))</formula>
    </cfRule>
  </conditionalFormatting>
  <conditionalFormatting sqref="AH12">
    <cfRule type="containsText" dxfId="14" priority="13" operator="containsText" text="H">
      <formula>NOT(ISERROR(SEARCH("H",AH12)))</formula>
    </cfRule>
    <cfRule type="containsText" dxfId="13" priority="14" operator="containsText" text="U">
      <formula>NOT(ISERROR(SEARCH("U",AH12)))</formula>
    </cfRule>
  </conditionalFormatting>
  <conditionalFormatting sqref="AH12">
    <cfRule type="containsText" dxfId="12" priority="15" operator="containsText" text="L">
      <formula>NOT(ISERROR(SEARCH("L",AH12)))</formula>
    </cfRule>
  </conditionalFormatting>
  <conditionalFormatting sqref="V12">
    <cfRule type="containsText" dxfId="11" priority="10" operator="containsText" text="H">
      <formula>NOT(ISERROR(SEARCH("H",V12)))</formula>
    </cfRule>
    <cfRule type="containsText" dxfId="10" priority="11" operator="containsText" text="U">
      <formula>NOT(ISERROR(SEARCH("U",V12)))</formula>
    </cfRule>
  </conditionalFormatting>
  <conditionalFormatting sqref="V12">
    <cfRule type="containsText" dxfId="9" priority="12" operator="containsText" text="L">
      <formula>NOT(ISERROR(SEARCH("L",V12)))</formula>
    </cfRule>
  </conditionalFormatting>
  <conditionalFormatting sqref="X12">
    <cfRule type="containsText" dxfId="8" priority="7" operator="containsText" text="H">
      <formula>NOT(ISERROR(SEARCH("H",X12)))</formula>
    </cfRule>
    <cfRule type="containsText" dxfId="7" priority="8" operator="containsText" text="U">
      <formula>NOT(ISERROR(SEARCH("U",X12)))</formula>
    </cfRule>
  </conditionalFormatting>
  <conditionalFormatting sqref="X12">
    <cfRule type="containsText" dxfId="6" priority="9" operator="containsText" text="L">
      <formula>NOT(ISERROR(SEARCH("L",X12)))</formula>
    </cfRule>
  </conditionalFormatting>
  <conditionalFormatting sqref="T11">
    <cfRule type="containsText" dxfId="5" priority="4" operator="containsText" text="H">
      <formula>NOT(ISERROR(SEARCH("H",T11)))</formula>
    </cfRule>
    <cfRule type="containsText" dxfId="4" priority="5" operator="containsText" text="U">
      <formula>NOT(ISERROR(SEARCH("U",T11)))</formula>
    </cfRule>
  </conditionalFormatting>
  <conditionalFormatting sqref="T11">
    <cfRule type="containsText" dxfId="3" priority="6" operator="containsText" text="L">
      <formula>NOT(ISERROR(SEARCH("L",T11)))</formula>
    </cfRule>
  </conditionalFormatting>
  <conditionalFormatting sqref="T12">
    <cfRule type="containsText" dxfId="2" priority="1" operator="containsText" text="H">
      <formula>NOT(ISERROR(SEARCH("H",T12)))</formula>
    </cfRule>
    <cfRule type="containsText" dxfId="1" priority="2" operator="containsText" text="U">
      <formula>NOT(ISERROR(SEARCH("U",T12)))</formula>
    </cfRule>
  </conditionalFormatting>
  <conditionalFormatting sqref="T12">
    <cfRule type="containsText" dxfId="0" priority="3" operator="containsText" text="L">
      <formula>NOT(ISERROR(SEARCH("L",T12)))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워크시트</vt:lpstr>
      </vt:variant>
      <vt:variant>
        <vt:i4>4</vt:i4>
      </vt:variant>
      <vt:variant>
        <vt:lpstr>이름이 지정된 범위</vt:lpstr>
      </vt:variant>
      <vt:variant>
        <vt:i4>1</vt:i4>
      </vt:variant>
    </vt:vector>
  </HeadingPairs>
  <TitlesOfParts>
    <vt:vector size="5" baseType="lpstr">
      <vt:lpstr>1_임상결과_문헌특성</vt:lpstr>
      <vt:lpstr>2_임상결과지표_연속형</vt:lpstr>
      <vt:lpstr>3_임상결과지표_범주형</vt:lpstr>
      <vt:lpstr>4_임상비뚤림위험평가</vt:lpstr>
      <vt:lpstr>'4_임상비뚤림위험평가'!_FilterDatabase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2021-08-18T04:23:46Z</dcterms:created>
  <dcterms:modified xsi:type="dcterms:W3CDTF">2023-01-27T06:23:26Z</dcterms:modified>
</cp:coreProperties>
</file>