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39 방사선온열치료및온열치료계획(NR21-001-23,28)\7-1 별첨 1,2\방사선온열치료_근골격종양_별첨1,2\"/>
    </mc:Choice>
  </mc:AlternateContent>
  <workbookProtection workbookAlgorithmName="SHA-512" workbookHashValue="ulBSLhzW6Qy7HNSm7Q3ZmuqeXL3UP63yovAu1rmnSei/ZkOMk1H6xjIiPmLz4K/PXEekeD9sMXJGtWqPAstTNg==" workbookSaltValue="ShnDFKjmQ6+54dLhEXL9kg==" workbookSpinCount="100000" lockStructure="1"/>
  <bookViews>
    <workbookView xWindow="28680" yWindow="-120" windowWidth="29040" windowHeight="15840"/>
  </bookViews>
  <sheets>
    <sheet name="1_문헌특성" sheetId="1" r:id="rId1"/>
    <sheet name="2_안전성" sheetId="5" r:id="rId2"/>
    <sheet name="3_결과지표_효과성(연속형)" sheetId="2" r:id="rId3"/>
    <sheet name="4_결과지표_효과성(범주형)" sheetId="3" r:id="rId4"/>
    <sheet name="5_비뚤림위험평가" sheetId="4" r:id="rId5"/>
  </sheets>
  <definedNames>
    <definedName name="_xlnm._FilterDatabase" localSheetId="0" hidden="1">'1_문헌특성'!$A$6:$BA$8</definedName>
    <definedName name="_xlnm._FilterDatabase" localSheetId="2" hidden="1">'3_결과지표_효과성(연속형)'!$B$5:$AB$5</definedName>
    <definedName name="_xlnm._FilterDatabase" localSheetId="3" hidden="1">'4_결과지표_효과성(범주형)'!$A$7:$AB$41</definedName>
    <definedName name="_xlnm._FilterDatabase" localSheetId="4" hidden="1">'5_비뚤림위험평가'!$B$6:$V$8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2" l="1"/>
  <c r="J8" i="2"/>
  <c r="I8" i="2"/>
  <c r="H8" i="2"/>
  <c r="G8" i="2"/>
  <c r="F8" i="2"/>
  <c r="E8" i="2"/>
  <c r="D8" i="2"/>
  <c r="C8" i="2"/>
  <c r="K7" i="2"/>
  <c r="J7" i="2"/>
  <c r="I7" i="2"/>
  <c r="H7" i="2"/>
  <c r="G7" i="2"/>
  <c r="F7" i="2"/>
  <c r="E7" i="2"/>
  <c r="D7" i="2"/>
  <c r="C7" i="2"/>
  <c r="K6" i="2"/>
  <c r="J6" i="2"/>
  <c r="I6" i="2"/>
  <c r="H6" i="2"/>
  <c r="G6" i="2"/>
  <c r="F6" i="2"/>
  <c r="E6" i="2"/>
  <c r="D6" i="2"/>
  <c r="C6" i="2"/>
  <c r="U20" i="3" l="1"/>
  <c r="V20" i="3" s="1"/>
  <c r="R20" i="3"/>
  <c r="S20" i="3" s="1"/>
  <c r="K11" i="3" l="1"/>
  <c r="J11" i="3"/>
  <c r="I11" i="3"/>
  <c r="H11" i="3"/>
  <c r="G11" i="3"/>
  <c r="F11" i="3"/>
  <c r="E11" i="3"/>
  <c r="D11" i="3"/>
  <c r="C11" i="3"/>
  <c r="K10" i="3"/>
  <c r="J10" i="3"/>
  <c r="I10" i="3"/>
  <c r="H10" i="3"/>
  <c r="G10" i="3"/>
  <c r="F10" i="3"/>
  <c r="E10" i="3"/>
  <c r="D10" i="3"/>
  <c r="C10" i="3"/>
  <c r="U12" i="3" l="1"/>
  <c r="U13" i="3"/>
  <c r="U15" i="3"/>
  <c r="U16" i="3"/>
  <c r="U18" i="3"/>
  <c r="U19" i="3"/>
  <c r="R13" i="3" l="1"/>
  <c r="R15" i="3"/>
  <c r="R16" i="3"/>
  <c r="R18" i="3"/>
  <c r="R19" i="3"/>
  <c r="R12" i="3"/>
  <c r="V9" i="3"/>
  <c r="V8" i="3"/>
  <c r="S9" i="3"/>
  <c r="S8" i="3"/>
  <c r="K41" i="3" l="1"/>
  <c r="J41" i="3"/>
  <c r="I41" i="3"/>
  <c r="H41" i="3"/>
  <c r="G41" i="3"/>
  <c r="F41" i="3"/>
  <c r="E41" i="3"/>
  <c r="D41" i="3"/>
  <c r="C41" i="3"/>
  <c r="K40" i="3"/>
  <c r="J40" i="3"/>
  <c r="I40" i="3"/>
  <c r="H40" i="3"/>
  <c r="G40" i="3"/>
  <c r="F40" i="3"/>
  <c r="E40" i="3"/>
  <c r="D40" i="3"/>
  <c r="C40" i="3"/>
  <c r="K39" i="3"/>
  <c r="J39" i="3"/>
  <c r="I39" i="3"/>
  <c r="H39" i="3"/>
  <c r="G39" i="3"/>
  <c r="F39" i="3"/>
  <c r="E39" i="3"/>
  <c r="D39" i="3"/>
  <c r="C39" i="3"/>
  <c r="K38" i="3"/>
  <c r="J38" i="3"/>
  <c r="I38" i="3"/>
  <c r="H38" i="3"/>
  <c r="G38" i="3"/>
  <c r="F38" i="3"/>
  <c r="E38" i="3"/>
  <c r="D38" i="3"/>
  <c r="C38" i="3"/>
  <c r="K37" i="3"/>
  <c r="J37" i="3"/>
  <c r="I37" i="3"/>
  <c r="H37" i="3"/>
  <c r="G37" i="3"/>
  <c r="F37" i="3"/>
  <c r="E37" i="3"/>
  <c r="D37" i="3"/>
  <c r="C37" i="3"/>
  <c r="K36" i="3"/>
  <c r="J36" i="3"/>
  <c r="I36" i="3"/>
  <c r="H36" i="3"/>
  <c r="G36" i="3"/>
  <c r="F36" i="3"/>
  <c r="E36" i="3"/>
  <c r="D36" i="3"/>
  <c r="C36" i="3"/>
  <c r="K35" i="3"/>
  <c r="J35" i="3"/>
  <c r="I35" i="3"/>
  <c r="H35" i="3"/>
  <c r="G35" i="3"/>
  <c r="F35" i="3"/>
  <c r="E35" i="3"/>
  <c r="D35" i="3"/>
  <c r="C35" i="3"/>
  <c r="K34" i="3"/>
  <c r="J34" i="3"/>
  <c r="I34" i="3"/>
  <c r="H34" i="3"/>
  <c r="G34" i="3"/>
  <c r="F34" i="3"/>
  <c r="E34" i="3"/>
  <c r="D34" i="3"/>
  <c r="C34" i="3"/>
  <c r="K33" i="3"/>
  <c r="J33" i="3"/>
  <c r="I33" i="3"/>
  <c r="H33" i="3"/>
  <c r="G33" i="3"/>
  <c r="F33" i="3"/>
  <c r="E33" i="3"/>
  <c r="D33" i="3"/>
  <c r="C33" i="3"/>
  <c r="K32" i="3"/>
  <c r="J32" i="3"/>
  <c r="I32" i="3"/>
  <c r="H32" i="3"/>
  <c r="G32" i="3"/>
  <c r="F32" i="3"/>
  <c r="E32" i="3"/>
  <c r="D32" i="3"/>
  <c r="C32" i="3"/>
  <c r="K31" i="3"/>
  <c r="J31" i="3"/>
  <c r="I31" i="3"/>
  <c r="H31" i="3"/>
  <c r="G31" i="3"/>
  <c r="F31" i="3"/>
  <c r="E31" i="3"/>
  <c r="D31" i="3"/>
  <c r="C31" i="3"/>
  <c r="K30" i="3"/>
  <c r="J30" i="3"/>
  <c r="I30" i="3"/>
  <c r="H30" i="3"/>
  <c r="G30" i="3"/>
  <c r="F30" i="3"/>
  <c r="E30" i="3"/>
  <c r="D30" i="3"/>
  <c r="C30" i="3"/>
  <c r="K29" i="3"/>
  <c r="J29" i="3"/>
  <c r="I29" i="3"/>
  <c r="H29" i="3"/>
  <c r="G29" i="3"/>
  <c r="F29" i="3"/>
  <c r="E29" i="3"/>
  <c r="D29" i="3"/>
  <c r="C29" i="3"/>
  <c r="K28" i="3"/>
  <c r="J28" i="3"/>
  <c r="I28" i="3"/>
  <c r="H28" i="3"/>
  <c r="G28" i="3"/>
  <c r="F28" i="3"/>
  <c r="E28" i="3"/>
  <c r="D28" i="3"/>
  <c r="C28" i="3"/>
  <c r="K27" i="3"/>
  <c r="J27" i="3"/>
  <c r="I27" i="3"/>
  <c r="H27" i="3"/>
  <c r="G27" i="3"/>
  <c r="F27" i="3"/>
  <c r="E27" i="3"/>
  <c r="D27" i="3"/>
  <c r="C27" i="3"/>
  <c r="K26" i="3"/>
  <c r="J26" i="3"/>
  <c r="I26" i="3"/>
  <c r="H26" i="3"/>
  <c r="G26" i="3"/>
  <c r="F26" i="3"/>
  <c r="E26" i="3"/>
  <c r="D26" i="3"/>
  <c r="C26" i="3"/>
  <c r="K25" i="3"/>
  <c r="J25" i="3"/>
  <c r="I25" i="3"/>
  <c r="H25" i="3"/>
  <c r="G25" i="3"/>
  <c r="F25" i="3"/>
  <c r="E25" i="3"/>
  <c r="D25" i="3"/>
  <c r="C25" i="3"/>
  <c r="K24" i="3"/>
  <c r="J24" i="3"/>
  <c r="I24" i="3"/>
  <c r="H24" i="3"/>
  <c r="G24" i="3"/>
  <c r="F24" i="3"/>
  <c r="E24" i="3"/>
  <c r="D24" i="3"/>
  <c r="C24" i="3"/>
  <c r="K23" i="3"/>
  <c r="J23" i="3"/>
  <c r="I23" i="3"/>
  <c r="H23" i="3"/>
  <c r="G23" i="3"/>
  <c r="F23" i="3"/>
  <c r="E23" i="3"/>
  <c r="D23" i="3"/>
  <c r="C23" i="3"/>
  <c r="K22" i="3"/>
  <c r="J22" i="3"/>
  <c r="I22" i="3"/>
  <c r="H22" i="3"/>
  <c r="G22" i="3"/>
  <c r="F22" i="3"/>
  <c r="E22" i="3"/>
  <c r="D22" i="3"/>
  <c r="C22" i="3"/>
  <c r="K21" i="3"/>
  <c r="J21" i="3"/>
  <c r="I21" i="3"/>
  <c r="H21" i="3"/>
  <c r="G21" i="3"/>
  <c r="F21" i="3"/>
  <c r="E21" i="3"/>
  <c r="D21" i="3"/>
  <c r="C21" i="3"/>
  <c r="K20" i="3"/>
  <c r="J20" i="3"/>
  <c r="I20" i="3"/>
  <c r="H20" i="3"/>
  <c r="G20" i="3"/>
  <c r="F20" i="3"/>
  <c r="E20" i="3"/>
  <c r="D20" i="3"/>
  <c r="C20" i="3"/>
  <c r="K19" i="3"/>
  <c r="J19" i="3"/>
  <c r="I19" i="3"/>
  <c r="H19" i="3"/>
  <c r="G19" i="3"/>
  <c r="F19" i="3"/>
  <c r="E19" i="3"/>
  <c r="D19" i="3"/>
  <c r="C19" i="3"/>
  <c r="K18" i="3"/>
  <c r="J18" i="3"/>
  <c r="I18" i="3"/>
  <c r="H18" i="3"/>
  <c r="G18" i="3"/>
  <c r="F18" i="3"/>
  <c r="E18" i="3"/>
  <c r="D18" i="3"/>
  <c r="C18" i="3"/>
  <c r="K16" i="3"/>
  <c r="J16" i="3"/>
  <c r="I16" i="3"/>
  <c r="H16" i="3"/>
  <c r="G16" i="3"/>
  <c r="F16" i="3"/>
  <c r="E16" i="3"/>
  <c r="D16" i="3"/>
  <c r="C16" i="3"/>
  <c r="K15" i="3"/>
  <c r="J15" i="3"/>
  <c r="I15" i="3"/>
  <c r="H15" i="3"/>
  <c r="G15" i="3"/>
  <c r="F15" i="3"/>
  <c r="E15" i="3"/>
  <c r="D15" i="3"/>
  <c r="C15" i="3"/>
  <c r="K13" i="3"/>
  <c r="J13" i="3"/>
  <c r="I13" i="3"/>
  <c r="H13" i="3"/>
  <c r="G13" i="3"/>
  <c r="F13" i="3"/>
  <c r="E13" i="3"/>
  <c r="D13" i="3"/>
  <c r="C13" i="3"/>
  <c r="K12" i="3"/>
  <c r="J12" i="3"/>
  <c r="I12" i="3"/>
  <c r="H12" i="3"/>
  <c r="G12" i="3"/>
  <c r="F12" i="3"/>
  <c r="E12" i="3"/>
  <c r="D12" i="3"/>
  <c r="C12" i="3"/>
  <c r="K11" i="2" l="1"/>
  <c r="J11" i="2"/>
  <c r="I11" i="2"/>
  <c r="H11" i="2"/>
  <c r="G11" i="2"/>
  <c r="F11" i="2"/>
  <c r="E11" i="2"/>
  <c r="D11" i="2"/>
  <c r="C11" i="2"/>
  <c r="K10" i="2"/>
  <c r="J10" i="2"/>
  <c r="I10" i="2"/>
  <c r="H10" i="2"/>
  <c r="G10" i="2"/>
  <c r="F10" i="2"/>
  <c r="E10" i="2"/>
  <c r="D10" i="2"/>
  <c r="C10" i="2"/>
  <c r="K9" i="2"/>
  <c r="J9" i="2"/>
  <c r="I9" i="2"/>
  <c r="H9" i="2"/>
  <c r="G9" i="2"/>
  <c r="F9" i="2"/>
  <c r="E9" i="2"/>
  <c r="D9" i="2"/>
  <c r="C9" i="2"/>
  <c r="K17" i="3" l="1"/>
  <c r="J17" i="3"/>
  <c r="I17" i="3"/>
  <c r="H17" i="3"/>
  <c r="G17" i="3"/>
  <c r="F17" i="3"/>
  <c r="E17" i="3"/>
  <c r="D17" i="3"/>
  <c r="C17" i="3"/>
  <c r="K14" i="3"/>
  <c r="J14" i="3"/>
  <c r="I14" i="3"/>
  <c r="H14" i="3"/>
  <c r="G14" i="3"/>
  <c r="F14" i="3"/>
  <c r="E14" i="3"/>
  <c r="D14" i="3"/>
  <c r="C14" i="3"/>
  <c r="K9" i="3"/>
  <c r="J9" i="3"/>
  <c r="I9" i="3"/>
  <c r="H9" i="3"/>
  <c r="G9" i="3"/>
  <c r="F9" i="3"/>
  <c r="E9" i="3"/>
  <c r="D9" i="3"/>
  <c r="C9" i="3"/>
  <c r="C7" i="4"/>
  <c r="D7" i="4"/>
  <c r="E7" i="4"/>
  <c r="F7" i="4"/>
  <c r="C8" i="4"/>
  <c r="D8" i="4"/>
  <c r="E8" i="4"/>
  <c r="F8" i="4"/>
  <c r="K8" i="3"/>
  <c r="J8" i="3"/>
  <c r="I8" i="3"/>
  <c r="H8" i="3"/>
  <c r="G8" i="3"/>
  <c r="F8" i="3"/>
  <c r="E8" i="3"/>
  <c r="D8" i="3"/>
  <c r="C8" i="3"/>
</calcChain>
</file>

<file path=xl/sharedStrings.xml><?xml version="1.0" encoding="utf-8"?>
<sst xmlns="http://schemas.openxmlformats.org/spreadsheetml/2006/main" count="814" uniqueCount="303">
  <si>
    <t>저자 (year)</t>
    <phoneticPr fontId="1" type="noConversion"/>
  </si>
  <si>
    <t xml:space="preserve">연구설계 </t>
    <phoneticPr fontId="1" type="noConversion"/>
  </si>
  <si>
    <t>연구국가</t>
    <phoneticPr fontId="1" type="noConversion"/>
  </si>
  <si>
    <t>대상자 모집기간</t>
    <phoneticPr fontId="1" type="noConversion"/>
  </si>
  <si>
    <t>참여기관 수</t>
    <phoneticPr fontId="1" type="noConversion"/>
  </si>
  <si>
    <t>질환명</t>
    <phoneticPr fontId="1" type="noConversion"/>
  </si>
  <si>
    <t>선택/배제 기준</t>
    <phoneticPr fontId="1" type="noConversion"/>
  </si>
  <si>
    <t>총 n(명)</t>
    <phoneticPr fontId="1" type="noConversion"/>
  </si>
  <si>
    <t>대조군 n(명)</t>
    <phoneticPr fontId="1" type="noConversion"/>
  </si>
  <si>
    <t>탈락률(%)
전체(중재 vs. 대조)</t>
    <phoneticPr fontId="1" type="noConversion"/>
  </si>
  <si>
    <t>3군 이상일 경우, 
중재/대조 구성 및 인원</t>
    <phoneticPr fontId="1" type="noConversion"/>
  </si>
  <si>
    <t>중재/대조군 
개수(2군, 3군 등)</t>
    <phoneticPr fontId="1" type="noConversion"/>
  </si>
  <si>
    <t>특정 도구 performance 점수
(도구명, 점수)</t>
    <phoneticPr fontId="1" type="noConversion"/>
  </si>
  <si>
    <t>평균연령 (세)
전체 평균, 또는 각 군별 평균</t>
    <phoneticPr fontId="1" type="noConversion"/>
  </si>
  <si>
    <t>남성(%)</t>
    <phoneticPr fontId="1" type="noConversion"/>
  </si>
  <si>
    <t>기저특성</t>
    <phoneticPr fontId="1" type="noConversion"/>
  </si>
  <si>
    <t>연구대상자 수</t>
    <phoneticPr fontId="1" type="noConversion"/>
  </si>
  <si>
    <t>암 병기
(NTM 병기, 1~4기 등)</t>
    <phoneticPr fontId="1" type="noConversion"/>
  </si>
  <si>
    <t>암 병기</t>
    <phoneticPr fontId="1" type="noConversion"/>
  </si>
  <si>
    <t>암 위치</t>
    <phoneticPr fontId="1" type="noConversion"/>
  </si>
  <si>
    <t>그외 질환 관련 지표1</t>
    <phoneticPr fontId="1" type="noConversion"/>
  </si>
  <si>
    <t>결과1</t>
    <phoneticPr fontId="1" type="noConversion"/>
  </si>
  <si>
    <t>그외 질환 관련 지표2</t>
    <phoneticPr fontId="1" type="noConversion"/>
  </si>
  <si>
    <t>결과2</t>
    <phoneticPr fontId="1" type="noConversion"/>
  </si>
  <si>
    <t>그외 질환 관련 지표3</t>
    <phoneticPr fontId="1" type="noConversion"/>
  </si>
  <si>
    <t>결과3</t>
    <phoneticPr fontId="1" type="noConversion"/>
  </si>
  <si>
    <t>중재군</t>
    <phoneticPr fontId="1" type="noConversion"/>
  </si>
  <si>
    <t>횟수</t>
    <phoneticPr fontId="1" type="noConversion"/>
  </si>
  <si>
    <t>총 선량(Gy)</t>
    <phoneticPr fontId="1" type="noConversion"/>
  </si>
  <si>
    <t>1회 선량(fraction dose, Gy)</t>
    <phoneticPr fontId="1" type="noConversion"/>
  </si>
  <si>
    <t>약물 및 용량</t>
    <phoneticPr fontId="1" type="noConversion"/>
  </si>
  <si>
    <t>주기 및 횟수</t>
    <phoneticPr fontId="1" type="noConversion"/>
  </si>
  <si>
    <t>종류
(local, regional 등)</t>
    <phoneticPr fontId="1" type="noConversion"/>
  </si>
  <si>
    <t>기기명</t>
    <phoneticPr fontId="1" type="noConversion"/>
  </si>
  <si>
    <t>1회 시간(분)</t>
    <phoneticPr fontId="1" type="noConversion"/>
  </si>
  <si>
    <t>수행 시기
(수술 전/후, 방사선 전/후/동시 등)</t>
    <phoneticPr fontId="1" type="noConversion"/>
  </si>
  <si>
    <t>열원(RF, MS, US)</t>
    <phoneticPr fontId="1" type="noConversion"/>
  </si>
  <si>
    <t>주파수(MHz)</t>
    <phoneticPr fontId="1" type="noConversion"/>
  </si>
  <si>
    <t>전력(W)</t>
    <phoneticPr fontId="1" type="noConversion"/>
  </si>
  <si>
    <t>온도측정방법
(종양세포 직접, 체온측정 등)</t>
    <phoneticPr fontId="1" type="noConversion"/>
  </si>
  <si>
    <t>온도측정방법 상세
(기기, 측정부위 등)</t>
    <phoneticPr fontId="1" type="noConversion"/>
  </si>
  <si>
    <t>4) 그외 중재법</t>
    <phoneticPr fontId="1" type="noConversion"/>
  </si>
  <si>
    <t>중재기술명</t>
    <phoneticPr fontId="1" type="noConversion"/>
  </si>
  <si>
    <t>방법</t>
    <phoneticPr fontId="1" type="noConversion"/>
  </si>
  <si>
    <t>대조군</t>
    <phoneticPr fontId="1" type="noConversion"/>
  </si>
  <si>
    <t>대조군명</t>
    <phoneticPr fontId="1" type="noConversion"/>
  </si>
  <si>
    <t>대조군 설명
(중재군과 다른 점이 있다면 서술)</t>
    <phoneticPr fontId="1" type="noConversion"/>
  </si>
  <si>
    <t>추적관찰기간(월)</t>
    <phoneticPr fontId="1" type="noConversion"/>
  </si>
  <si>
    <t>저자결론</t>
    <phoneticPr fontId="1" type="noConversion"/>
  </si>
  <si>
    <t>연속형 결과변수</t>
    <phoneticPr fontId="1" type="noConversion"/>
  </si>
  <si>
    <t>문헌 no.</t>
    <phoneticPr fontId="1" type="noConversion"/>
  </si>
  <si>
    <t>하위그룹</t>
    <phoneticPr fontId="1" type="noConversion"/>
  </si>
  <si>
    <t>결과지표 정의</t>
    <phoneticPr fontId="1" type="noConversion"/>
  </si>
  <si>
    <t>결과지표명</t>
    <phoneticPr fontId="1" type="noConversion"/>
  </si>
  <si>
    <t>측정도구/단위</t>
    <phoneticPr fontId="1" type="noConversion"/>
  </si>
  <si>
    <t>측정시점(개월)</t>
    <phoneticPr fontId="1" type="noConversion"/>
  </si>
  <si>
    <t>n</t>
    <phoneticPr fontId="1" type="noConversion"/>
  </si>
  <si>
    <t>mean</t>
    <phoneticPr fontId="1" type="noConversion"/>
  </si>
  <si>
    <t>SD</t>
    <phoneticPr fontId="1" type="noConversion"/>
  </si>
  <si>
    <t>변화량(최종-기저평균차)</t>
    <phoneticPr fontId="1" type="noConversion"/>
  </si>
  <si>
    <t>95% CI</t>
    <phoneticPr fontId="1" type="noConversion"/>
  </si>
  <si>
    <t>변화량 SD, 95% CI</t>
    <phoneticPr fontId="1" type="noConversion"/>
  </si>
  <si>
    <t xml:space="preserve">대조군 </t>
    <phoneticPr fontId="1" type="noConversion"/>
  </si>
  <si>
    <t>두 군간 차이</t>
    <phoneticPr fontId="1" type="noConversion"/>
  </si>
  <si>
    <t>p-value</t>
    <phoneticPr fontId="1" type="noConversion"/>
  </si>
  <si>
    <t>연구설계</t>
    <phoneticPr fontId="1" type="noConversion"/>
  </si>
  <si>
    <t>질환</t>
    <phoneticPr fontId="1" type="noConversion"/>
  </si>
  <si>
    <t>질환대분류</t>
    <phoneticPr fontId="1" type="noConversion"/>
  </si>
  <si>
    <t>질환상세</t>
    <phoneticPr fontId="1" type="noConversion"/>
  </si>
  <si>
    <t>이분형 결과변수</t>
    <phoneticPr fontId="1" type="noConversion"/>
  </si>
  <si>
    <t>total N</t>
    <phoneticPr fontId="1" type="noConversion"/>
  </si>
  <si>
    <t>event n</t>
    <phoneticPr fontId="1" type="noConversion"/>
  </si>
  <si>
    <t>통계량</t>
    <phoneticPr fontId="1" type="noConversion"/>
  </si>
  <si>
    <t>통계량 지표명</t>
    <phoneticPr fontId="1" type="noConversion"/>
  </si>
  <si>
    <t>통계량(OR,, RR, HR)</t>
    <phoneticPr fontId="1" type="noConversion"/>
  </si>
  <si>
    <t>no.</t>
    <phoneticPr fontId="1" type="noConversion"/>
  </si>
  <si>
    <t>1저자(연도)</t>
    <phoneticPr fontId="1" type="noConversion"/>
  </si>
  <si>
    <t>1. 무작위 배정순서 생성(Random sequence generation)</t>
  </si>
  <si>
    <t>1. 판단근거</t>
  </si>
  <si>
    <t>2. 배정순서 은폐(Allocation concealment)</t>
  </si>
  <si>
    <t>2. 판단근거</t>
  </si>
  <si>
    <t>3. 판단근거</t>
  </si>
  <si>
    <t>4. 판단근거</t>
  </si>
  <si>
    <t>5. 불충분한 결과자료(Incomplete outcome data)</t>
  </si>
  <si>
    <t>5. 판단근거</t>
  </si>
  <si>
    <t>6. 선택적 보고(Selective reporting)</t>
  </si>
  <si>
    <t>6. 판단근거</t>
  </si>
  <si>
    <t>7. 판단근거</t>
    <phoneticPr fontId="1" type="noConversion"/>
  </si>
  <si>
    <t>8. 판단근거</t>
    <phoneticPr fontId="1" type="noConversion"/>
  </si>
  <si>
    <t>RoB(RCT)</t>
    <phoneticPr fontId="1" type="noConversion"/>
  </si>
  <si>
    <t>온열치료기기명</t>
    <phoneticPr fontId="1" type="noConversion"/>
  </si>
  <si>
    <t>온열치료 수행시기</t>
    <phoneticPr fontId="1" type="noConversion"/>
  </si>
  <si>
    <t>Issels (2018)</t>
  </si>
  <si>
    <t>Issels (2010)</t>
  </si>
  <si>
    <t>질환 대분류
(과제)</t>
    <phoneticPr fontId="1" type="noConversion"/>
  </si>
  <si>
    <t>근골격종양</t>
  </si>
  <si>
    <t>연부조직육종</t>
  </si>
  <si>
    <t>질환 상세
(진행성 등 논문에 나와있는대로)</t>
    <phoneticPr fontId="1" type="noConversion"/>
  </si>
  <si>
    <t>CT+RT</t>
  </si>
  <si>
    <t>-</t>
  </si>
  <si>
    <t>regional</t>
  </si>
  <si>
    <t>BSD-2000</t>
  </si>
  <si>
    <t>제조업체명 및 국가</t>
    <phoneticPr fontId="1" type="noConversion"/>
  </si>
  <si>
    <t>BSD Medical Corporation, Salt Lake City, UT,
USA</t>
    <phoneticPr fontId="1" type="noConversion"/>
  </si>
  <si>
    <t>온도</t>
    <phoneticPr fontId="1" type="noConversion"/>
  </si>
  <si>
    <t>60 min</t>
  </si>
  <si>
    <t>RF</t>
  </si>
  <si>
    <t>60 min</t>
    <phoneticPr fontId="1" type="noConversion"/>
  </si>
  <si>
    <t>329 (162+167)</t>
  </si>
  <si>
    <t>341 (169+172)</t>
  </si>
  <si>
    <t>환자수 
총N(중재+대조)</t>
    <phoneticPr fontId="1" type="noConversion"/>
  </si>
  <si>
    <t>저자(연도)</t>
    <phoneticPr fontId="1" type="noConversion"/>
  </si>
  <si>
    <t>no.</t>
    <phoneticPr fontId="1" type="noConversion"/>
  </si>
  <si>
    <t>비뚤림위험평가</t>
    <phoneticPr fontId="1" type="noConversion"/>
  </si>
  <si>
    <t>비고</t>
    <phoneticPr fontId="1" type="noConversion"/>
  </si>
  <si>
    <t>L: 낮음, H: 높음, U: 불확실</t>
    <phoneticPr fontId="1" type="noConversion"/>
  </si>
  <si>
    <t>U</t>
    <phoneticPr fontId="1" type="noConversion"/>
  </si>
  <si>
    <t>독일</t>
    <phoneticPr fontId="1" type="noConversion"/>
  </si>
  <si>
    <t>1997.7~2006.11</t>
    <phoneticPr fontId="1" type="noConversion"/>
  </si>
  <si>
    <t>2군</t>
    <phoneticPr fontId="1" type="noConversion"/>
  </si>
  <si>
    <t>-</t>
    <phoneticPr fontId="1" type="noConversion"/>
  </si>
  <si>
    <t>11.3년(median)</t>
    <phoneticPr fontId="1" type="noConversion"/>
  </si>
  <si>
    <t>FNCLCC(French Federation Nationale des Cneters de Lutte Contre le Cancer)
2-3기</t>
    <phoneticPr fontId="1" type="noConversion"/>
  </si>
  <si>
    <t>1.8-2.2Gy</t>
    <phoneticPr fontId="1" type="noConversion"/>
  </si>
  <si>
    <r>
      <t>NACT(doxorubicin 50mg/m</t>
    </r>
    <r>
      <rPr>
        <vertAlign val="superscript"/>
        <sz val="9"/>
        <color theme="1"/>
        <rFont val="맑은 고딕"/>
        <family val="3"/>
        <charset val="129"/>
        <scheme val="minor"/>
      </rPr>
      <t>2(</t>
    </r>
    <r>
      <rPr>
        <sz val="9"/>
        <color theme="1"/>
        <rFont val="맑은 고딕"/>
        <family val="2"/>
        <charset val="129"/>
        <scheme val="minor"/>
      </rPr>
      <t>1일 60분), ifosfamide 1500mg/m2(1일 1-4회, etoposide 125mg/m2 1일 1-4회))</t>
    </r>
    <phoneticPr fontId="1" type="noConversion"/>
  </si>
  <si>
    <t>한 cycle에서 ifosfamide와 함께 1일과 4일차에 시행</t>
    <phoneticPr fontId="1" type="noConversion"/>
  </si>
  <si>
    <t>(median)
중재군:51(18-70)
대조군:52(19-70)</t>
    <phoneticPr fontId="1" type="noConversion"/>
  </si>
  <si>
    <t>중재군:91명(56.2%)
대조군:91명(54.5%)</t>
    <phoneticPr fontId="1" type="noConversion"/>
  </si>
  <si>
    <t>조직학적 등급(Histologic grade) G2/G3
-중재군: 79명(48.8%)/ 83명(51.2%)
-대조군:74명(44.3%)/93명(55.7%)</t>
    <phoneticPr fontId="1" type="noConversion"/>
  </si>
  <si>
    <t>중재군
-하지외:93명(57.4%)
-하지:69명(42.6%)
대조군
-하지외:93명(55.7%)
-하지:74명(44.3%)</t>
    <phoneticPr fontId="1" type="noConversion"/>
  </si>
  <si>
    <t xml:space="preserve">WHO performance stage(0/1/2)
</t>
    <phoneticPr fontId="1" type="noConversion"/>
  </si>
  <si>
    <t>종양크기
(5-12cm/ 12cm이상</t>
    <phoneticPr fontId="1" type="noConversion"/>
  </si>
  <si>
    <t>중재군: 93명(57.4%)/69명(42.6%
대조군:106명(63.5%)/61명(36.5%)</t>
    <phoneticPr fontId="1" type="noConversion"/>
  </si>
  <si>
    <t>시술1-&gt;수술-&gt;RT-&gt;시술2</t>
    <phoneticPr fontId="1" type="noConversion"/>
  </si>
  <si>
    <t>L</t>
    <phoneticPr fontId="1" type="noConversion"/>
  </si>
  <si>
    <t>Block randomization was performed centrally at the EORTC
data center with stratification according to site (extremity vs
nonextremity) and presentation of tumor (primary vs recurrent
vs prior surgery).</t>
    <phoneticPr fontId="1" type="noConversion"/>
  </si>
  <si>
    <t xml:space="preserve"> 모든 결과 보고</t>
    <phoneticPr fontId="1" type="noConversion"/>
  </si>
  <si>
    <t>This work was supported by the
European Organisation for Research and Treatment
of Cancer Soft Tissue and Bone Sarcoma Group
(EORTC-STBSG) and promoted by research grants
from the Deutsche Krebshilfe and Helmholtz
Association, as well as the National Institutes of
Health (grant No. NIH P01 CA42745).</t>
    <phoneticPr fontId="1" type="noConversion"/>
  </si>
  <si>
    <t>Local progression-free survival</t>
    <phoneticPr fontId="1" type="noConversion"/>
  </si>
  <si>
    <t>HR</t>
    <phoneticPr fontId="1" type="noConversion"/>
  </si>
  <si>
    <t>0.49, 0.86</t>
    <phoneticPr fontId="1" type="noConversion"/>
  </si>
  <si>
    <t>Log-Rank p</t>
    <phoneticPr fontId="1" type="noConversion"/>
  </si>
  <si>
    <t>Disease-free survival</t>
    <phoneticPr fontId="1" type="noConversion"/>
  </si>
  <si>
    <t>0.55, 0.93</t>
    <phoneticPr fontId="1" type="noConversion"/>
  </si>
  <si>
    <t>BSD Medical Corporation, Salt Lake City, 
Utah, USA</t>
    <phoneticPr fontId="1" type="noConversion"/>
  </si>
  <si>
    <t>0-2000W</t>
    <phoneticPr fontId="1" type="noConversion"/>
  </si>
  <si>
    <t>42˚C</t>
    <phoneticPr fontId="1" type="noConversion"/>
  </si>
  <si>
    <t>Blinding was not possible due to the nature of the allocated treatment.</t>
    <phoneticPr fontId="1" type="noConversion"/>
  </si>
  <si>
    <t>Overall survival</t>
    <phoneticPr fontId="1" type="noConversion"/>
  </si>
  <si>
    <t>Deutsche Krebshilfe, Helmholtz Association (HGF), European Organisation of Research and Treatment of
Cancer (EORTC), European Society for Hyperthermic Oncology (ESHO), and US National Institute of Health (NIH).</t>
    <phoneticPr fontId="1" type="noConversion"/>
  </si>
  <si>
    <t>4 cycle(6주내) x 2회</t>
    <phoneticPr fontId="1" type="noConversion"/>
  </si>
  <si>
    <t>4 cycle x 2회</t>
    <phoneticPr fontId="1" type="noConversion"/>
  </si>
  <si>
    <t>EIA(etoposide 250mg/m2 1일, 4일/ ifosfamide 1500mg/m2 1~4일, doxorubicin 50mg/m2 3주간 1일차에)</t>
    <phoneticPr fontId="1" type="noConversion"/>
  </si>
  <si>
    <t>중재군:95명(56.2%)
대조군:94명(54.7%)</t>
    <phoneticPr fontId="1" type="noConversion"/>
  </si>
  <si>
    <t>조직학적 등급(Histologic grade) G2/G3
-중재군: 84명(50.0%)/ 84명(50.0%)
-대조군:77명(44.8%)/94명(54.7%)</t>
    <phoneticPr fontId="1" type="noConversion"/>
  </si>
  <si>
    <t>중재군; 110명(65.1%)/ 51명(30.2%) /8명(4.7%)
대조군: 115명(66.9%)/ 50명(29.1%) /7명(4.1%)</t>
    <phoneticPr fontId="1" type="noConversion"/>
  </si>
  <si>
    <t>중재군; 106명(65.4%)/ 48명(29.6%) /8명(4.9%)
대조군: 112명(67.1%)/ 48명(28.7%) /7명(4.2%)</t>
    <phoneticPr fontId="1" type="noConversion"/>
  </si>
  <si>
    <t>종양크기
(5-8cm/8-12cm/12cm이상</t>
    <phoneticPr fontId="1" type="noConversion"/>
  </si>
  <si>
    <t>중재군:46명(27.2%)/51명(30.2%)/ 72명(42.6%)
대조군:50명(29.1%)/58명(33.7%)/ 64명(37.2%)</t>
    <phoneticPr fontId="1" type="noConversion"/>
  </si>
  <si>
    <t>0.41, 0.83</t>
    <phoneticPr fontId="1" type="noConversion"/>
  </si>
  <si>
    <t>0.54, 0.92</t>
    <phoneticPr fontId="1" type="noConversion"/>
  </si>
  <si>
    <t>방사선온열치료가 CT의 효과를 올려준다는 것을 보여주는 최초의 3단계 RCT임. CT+RHT는 복무나 후복막부위에 STS를 포함한 고위험 환자들을 위한 새로운 치료 전략임</t>
    <phoneticPr fontId="1" type="noConversion"/>
  </si>
  <si>
    <t>The randomisation was based on a computer-generated list.</t>
    <phoneticPr fontId="1" type="noConversion"/>
  </si>
  <si>
    <t>%</t>
    <phoneticPr fontId="1" type="noConversion"/>
  </si>
  <si>
    <t>42˚C</t>
    <phoneticPr fontId="1" type="noConversion"/>
  </si>
  <si>
    <t>%</t>
    <phoneticPr fontId="1" type="noConversion"/>
  </si>
  <si>
    <t>-</t>
    <phoneticPr fontId="1" type="noConversion"/>
  </si>
  <si>
    <t>7. 대상군 비교 가능성</t>
    <phoneticPr fontId="1" type="noConversion"/>
  </si>
  <si>
    <t>8. 민간연구지원 비뚤림</t>
    <phoneticPr fontId="1" type="noConversion"/>
  </si>
  <si>
    <t>4. 결과평가에 대한 눈가림(Blinding of outcome assessment)</t>
    <phoneticPr fontId="1" type="noConversion"/>
  </si>
  <si>
    <t>3. 연구참여자, 연구자에 대한 눈가림(Blinding of participants and personnel)</t>
    <phoneticPr fontId="1" type="noConversion"/>
  </si>
  <si>
    <t>배정순서 은폐에 대한 보고없음</t>
    <phoneticPr fontId="1" type="noConversion"/>
  </si>
  <si>
    <t>주요결과가 눈가림의 영향을 받지 않음</t>
    <phoneticPr fontId="1" type="noConversion"/>
  </si>
  <si>
    <t>해당사항없음</t>
    <phoneticPr fontId="1" type="noConversion"/>
  </si>
  <si>
    <t>-지방육종(liposarcoma)
-평할근육종(leiomyosarcoma)
-윤활막 육종(synovial sarcoma)
-sarcoma NOS
-기타 육종(other sarcoma)
-연조직육종아님(not soft-tissue sarcoma)
- 외부 병리학적 검토되지않은 육종(unreviewed sarcoma)-</t>
    <phoneticPr fontId="1" type="noConversion"/>
  </si>
  <si>
    <t>HR</t>
    <phoneticPr fontId="1" type="noConversion"/>
  </si>
  <si>
    <t>사전에 계획된 모든 결과 보고</t>
    <phoneticPr fontId="1" type="noConversion"/>
  </si>
  <si>
    <t>(45-120이상)</t>
  </si>
  <si>
    <t>median duration</t>
    <phoneticPr fontId="1" type="noConversion"/>
  </si>
  <si>
    <t>24-49</t>
    <phoneticPr fontId="1" type="noConversion"/>
  </si>
  <si>
    <t>54-120이상</t>
    <phoneticPr fontId="1" type="noConversion"/>
  </si>
  <si>
    <t>45-120이상</t>
    <phoneticPr fontId="1" type="noConversion"/>
  </si>
  <si>
    <t>14-26</t>
    <phoneticPr fontId="1" type="noConversion"/>
  </si>
  <si>
    <t>2년</t>
    <phoneticPr fontId="1" type="noConversion"/>
  </si>
  <si>
    <t>4년</t>
    <phoneticPr fontId="1" type="noConversion"/>
  </si>
  <si>
    <t>0.45, 0.98</t>
    <phoneticPr fontId="1" type="noConversion"/>
  </si>
  <si>
    <t xml:space="preserve"> </t>
    <phoneticPr fontId="1" type="noConversion"/>
  </si>
  <si>
    <t>hematological(acute leukaemia)</t>
    <phoneticPr fontId="1" type="noConversion"/>
  </si>
  <si>
    <t>hematological(leucopenia grade 3or4)</t>
    <phoneticPr fontId="1" type="noConversion"/>
  </si>
  <si>
    <t>hematological(thrombocytopenia grade 3or4)</t>
    <phoneticPr fontId="1" type="noConversion"/>
  </si>
  <si>
    <t>non-haematological grade 3or4(nausea)</t>
    <phoneticPr fontId="1" type="noConversion"/>
  </si>
  <si>
    <t>non-haematological grade 3or4(vomiting)</t>
    <phoneticPr fontId="1" type="noConversion"/>
  </si>
  <si>
    <t>non-haematological grade 3or4(nephrotoxicity)</t>
    <phoneticPr fontId="1" type="noConversion"/>
  </si>
  <si>
    <t>non-haematological grade 3or4(cardiotoxicity)</t>
    <phoneticPr fontId="1" type="noConversion"/>
  </si>
  <si>
    <t>non-haematological grade 3or4(neurotoxicity)</t>
    <phoneticPr fontId="1" type="noConversion"/>
  </si>
  <si>
    <t>non-haematological grade 3or4(fever of unknown origin)</t>
    <phoneticPr fontId="1" type="noConversion"/>
  </si>
  <si>
    <t>pain(power related)-severe</t>
    <phoneticPr fontId="1" type="noConversion"/>
  </si>
  <si>
    <t>pain(power related)-mild to moderate</t>
    <phoneticPr fontId="1" type="noConversion"/>
  </si>
  <si>
    <t>bolus pressure(mild to moderate)</t>
    <phoneticPr fontId="1" type="noConversion"/>
  </si>
  <si>
    <t>bolus pressure(severe)</t>
    <phoneticPr fontId="1" type="noConversion"/>
  </si>
  <si>
    <t>skin burn(mild to moderate)</t>
    <phoneticPr fontId="1" type="noConversion"/>
  </si>
  <si>
    <t>skin burn(severe)</t>
    <phoneticPr fontId="1" type="noConversion"/>
  </si>
  <si>
    <t>tissue necrosis(severe)</t>
    <phoneticPr fontId="1" type="noConversion"/>
  </si>
  <si>
    <t>tissue necrosis(mild to moderate)</t>
    <phoneticPr fontId="1" type="noConversion"/>
  </si>
  <si>
    <t>localised infection(mild to moderate)</t>
    <phoneticPr fontId="1" type="noConversion"/>
  </si>
  <si>
    <t>localised infection(severe)</t>
    <phoneticPr fontId="1" type="noConversion"/>
  </si>
  <si>
    <t>others(mild to moderate)</t>
    <phoneticPr fontId="1" type="noConversion"/>
  </si>
  <si>
    <t>others(severe)</t>
    <phoneticPr fontId="1" type="noConversion"/>
  </si>
  <si>
    <t>RCT(NCT00003052)</t>
    <phoneticPr fontId="1" type="noConversion"/>
  </si>
  <si>
    <t>검토내용</t>
    <phoneticPr fontId="1" type="noConversion"/>
  </si>
  <si>
    <t>60-180</t>
    <phoneticPr fontId="1" type="noConversion"/>
  </si>
  <si>
    <t>month</t>
    <phoneticPr fontId="1" type="noConversion"/>
  </si>
  <si>
    <t>NR(추적관찰기간 9년 or 10년)</t>
    <phoneticPr fontId="1" type="noConversion"/>
  </si>
  <si>
    <t>&lt;선택/배제기준&gt;
-종양 크기 5cm이상
-근막에서부터 깊음(deep)상태
-18-70세
-원격전이 근거가 없을경우
-FNCLCC(French Federation Nationale des Cneters de Lutte Contre le Cancer) 2-3기</t>
    <phoneticPr fontId="1" type="noConversion"/>
  </si>
  <si>
    <t>&lt;선택/배제기준&gt;
-종양 크기 5cm이상
-근막에서부터 깊음(deep)상태
-18-70세
-원격전이 근거가 없을경우
-수술 후 8주이내 random allocation
-FNCLCC(French Federation Nationale des Cneters de Lutte Contre le Cancer) 2-3기</t>
    <phoneticPr fontId="1" type="noConversion"/>
  </si>
  <si>
    <t>수술, RT 전후(항암요법 1일, 4일차에 수행)</t>
    <phoneticPr fontId="1" type="noConversion"/>
  </si>
  <si>
    <t>WHO scale(0,1,2) 혹은 Karnofsky index 60-100%</t>
    <phoneticPr fontId="1" type="noConversion"/>
  </si>
  <si>
    <t>고위험 연조직 육종(high-risk soft-tissue sarcoma, STS)</t>
    <phoneticPr fontId="1" type="noConversion"/>
  </si>
  <si>
    <t>1997.7.21~2006.11.30</t>
    <phoneticPr fontId="1" type="noConversion"/>
  </si>
  <si>
    <t>5년(median 34개월)
*발생기간은 6년, 추적관찰 시간은 9년으로 세팅함</t>
    <phoneticPr fontId="1" type="noConversion"/>
  </si>
  <si>
    <t>수술 후 4-6주 후 실시</t>
    <phoneticPr fontId="1" type="noConversion"/>
  </si>
  <si>
    <t>50-60Gy
수술 4-6주후 부스트 업 66Gy</t>
    <phoneticPr fontId="1" type="noConversion"/>
  </si>
  <si>
    <t>CT+RT+HT</t>
    <phoneticPr fontId="1" type="noConversion"/>
  </si>
  <si>
    <t>종양세포 직접</t>
    <phoneticPr fontId="1" type="noConversion"/>
  </si>
  <si>
    <t>-Bowman thermistor로 측정
-온열치료 카테터 내강에 삽입되어 측정하고 BSD 장치에 자동 전송
-5분마다 전송</t>
    <phoneticPr fontId="1" type="noConversion"/>
  </si>
  <si>
    <r>
      <t>국소적으로</t>
    </r>
    <r>
      <rPr>
        <sz val="9"/>
        <rFont val="맑은 고딕"/>
        <family val="3"/>
        <charset val="129"/>
        <scheme val="minor"/>
      </rPr>
      <t xml:space="preserve"> 고위험 연조직 육종환자들에서 새로운 CT+RHT사용이 생존을 증가시키고, 생존기간(survival)과 국소 무진행 생존기간(local progression-free survival)이 증가함. 새로운 보조치료를 받아야하는 환자에서 RHT를 추가하는것이 보증될 수 있음</t>
    </r>
    <phoneticPr fontId="1" type="noConversion"/>
  </si>
  <si>
    <t>12명(7 vs 5)(3.6%)</t>
    <phoneticPr fontId="1" type="noConversion"/>
  </si>
  <si>
    <t>중재군: 30(18.5%)/25(15.4%)/24(14.8%)/33(20.3%)/37(22.8%)/2(1.2%)/11명(6.7%)
대조군: 30(17.7%)/27(16.1%)/19(11.3%)/35(20.9%)/39(23.3%)/4(2.3%)/14명(8.3%)</t>
    <phoneticPr fontId="1" type="noConversion"/>
  </si>
  <si>
    <t>중재군: 31(18.3%)/27(16.0%)/25(14.8%)/35(20.7%)/38(22.5%)/2(1.2%)/11명(6.5%)
대조군: 30(17.4%)/27(15.7%)/20(11.6%)/38(22.1%)/39(22.7%)/5(2.9%)/13(7.6%)명</t>
    <phoneticPr fontId="1" type="noConversion"/>
  </si>
  <si>
    <t>NR(추적관찰기간 9년 or 11년)</t>
  </si>
  <si>
    <t>NR(추적관찰기간 9년 or 12년)</t>
  </si>
  <si>
    <t>중재군
-하지외:96명(56.8%)
-하지:73명(43.2%)
대조군
-하지외:96명(55.8%)
-하지:76명(44.2%)</t>
    <phoneticPr fontId="1" type="noConversion"/>
  </si>
  <si>
    <t>중재군 n(명)</t>
    <phoneticPr fontId="1" type="noConversion"/>
  </si>
  <si>
    <t>p</t>
    <phoneticPr fontId="1" type="noConversion"/>
  </si>
  <si>
    <t>RN</t>
    <phoneticPr fontId="1" type="noConversion"/>
  </si>
  <si>
    <t>1저자(YEAR)</t>
    <phoneticPr fontId="1" type="noConversion"/>
  </si>
  <si>
    <t>이상반응</t>
    <phoneticPr fontId="1" type="noConversion"/>
  </si>
  <si>
    <t>-</t>
    <phoneticPr fontId="1" type="noConversion"/>
  </si>
  <si>
    <t>10년</t>
    <phoneticPr fontId="1" type="noConversion"/>
  </si>
  <si>
    <t>5년</t>
    <phoneticPr fontId="1" type="noConversion"/>
  </si>
  <si>
    <t>10년</t>
    <phoneticPr fontId="1" type="noConversion"/>
  </si>
  <si>
    <t>BSD-2000</t>
    <phoneticPr fontId="1" type="noConversion"/>
  </si>
  <si>
    <t>local progression-free survival duration</t>
    <phoneticPr fontId="1" type="noConversion"/>
  </si>
  <si>
    <t>disease-free survival duration</t>
    <phoneticPr fontId="1" type="noConversion"/>
  </si>
  <si>
    <t>overall survival duration</t>
    <phoneticPr fontId="1" type="noConversion"/>
  </si>
  <si>
    <t>Survival rate</t>
    <phoneticPr fontId="1" type="noConversion"/>
  </si>
  <si>
    <t>HR</t>
    <phoneticPr fontId="1" type="noConversion"/>
  </si>
  <si>
    <t>0.54,0.98</t>
    <phoneticPr fontId="1" type="noConversion"/>
  </si>
  <si>
    <t>-</t>
    <phoneticPr fontId="1" type="noConversion"/>
  </si>
  <si>
    <t>MEDIAN/IQR</t>
    <phoneticPr fontId="1" type="noConversion"/>
  </si>
  <si>
    <t>관련 중재</t>
    <phoneticPr fontId="1" type="noConversion"/>
  </si>
  <si>
    <t>grade</t>
    <phoneticPr fontId="1" type="noConversion"/>
  </si>
  <si>
    <t>event(%)</t>
    <phoneticPr fontId="1" type="noConversion"/>
  </si>
  <si>
    <t>Issels (2010)</t>
    <phoneticPr fontId="1" type="noConversion"/>
  </si>
  <si>
    <t>근골격종양</t>
    <phoneticPr fontId="1" type="noConversion"/>
  </si>
  <si>
    <t>연부조직육종</t>
    <phoneticPr fontId="1" type="noConversion"/>
  </si>
  <si>
    <t>HT</t>
    <phoneticPr fontId="1" type="noConversion"/>
  </si>
  <si>
    <t>세기관련 통증</t>
    <phoneticPr fontId="1" type="noConversion"/>
  </si>
  <si>
    <t>M-M(mild-to-moderate)</t>
    <phoneticPr fontId="1" type="noConversion"/>
  </si>
  <si>
    <t>66(40.5%)</t>
    <phoneticPr fontId="1" type="noConversion"/>
  </si>
  <si>
    <t>S(Severe)</t>
    <phoneticPr fontId="1" type="noConversion"/>
  </si>
  <si>
    <t>7(4.3%)</t>
    <phoneticPr fontId="1" type="noConversion"/>
  </si>
  <si>
    <t>bolus pressure</t>
    <phoneticPr fontId="1" type="noConversion"/>
  </si>
  <si>
    <t>43(26.4%)</t>
    <phoneticPr fontId="1" type="noConversion"/>
  </si>
  <si>
    <t>8(4.9%)</t>
    <phoneticPr fontId="1" type="noConversion"/>
  </si>
  <si>
    <t>피부화상</t>
    <phoneticPr fontId="1" type="noConversion"/>
  </si>
  <si>
    <t>29(17.8%)</t>
    <phoneticPr fontId="1" type="noConversion"/>
  </si>
  <si>
    <t>1(0.6%)</t>
    <phoneticPr fontId="1" type="noConversion"/>
  </si>
  <si>
    <t>조직괴사</t>
    <phoneticPr fontId="1" type="noConversion"/>
  </si>
  <si>
    <t>4(2.4%)</t>
    <phoneticPr fontId="1" type="noConversion"/>
  </si>
  <si>
    <t>국소감염</t>
    <phoneticPr fontId="1" type="noConversion"/>
  </si>
  <si>
    <t>5(3.1%)</t>
    <phoneticPr fontId="1" type="noConversion"/>
  </si>
  <si>
    <t>2(1.2%)</t>
    <phoneticPr fontId="1" type="noConversion"/>
  </si>
  <si>
    <t>기타</t>
    <phoneticPr fontId="1" type="noConversion"/>
  </si>
  <si>
    <t>23(14.1%)</t>
    <phoneticPr fontId="1" type="noConversion"/>
  </si>
  <si>
    <t>14(8.6%)</t>
    <phoneticPr fontId="1" type="noConversion"/>
  </si>
  <si>
    <t>CT</t>
    <phoneticPr fontId="1" type="noConversion"/>
  </si>
  <si>
    <t>급성 백혈병</t>
    <phoneticPr fontId="1" type="noConversion"/>
  </si>
  <si>
    <t>3(1.8%)</t>
    <phoneticPr fontId="1" type="noConversion"/>
  </si>
  <si>
    <t>백혈구 감소증</t>
    <phoneticPr fontId="1" type="noConversion"/>
  </si>
  <si>
    <t>3-4</t>
    <phoneticPr fontId="1" type="noConversion"/>
  </si>
  <si>
    <t>128(77.6%)</t>
    <phoneticPr fontId="1" type="noConversion"/>
  </si>
  <si>
    <t>106(63.5%)</t>
    <phoneticPr fontId="1" type="noConversion"/>
  </si>
  <si>
    <t>혈소판감소증</t>
    <phoneticPr fontId="1" type="noConversion"/>
  </si>
  <si>
    <t>28(17%)</t>
    <phoneticPr fontId="1" type="noConversion"/>
  </si>
  <si>
    <t>23(13.8%)</t>
    <phoneticPr fontId="1" type="noConversion"/>
  </si>
  <si>
    <t>메스꺼움</t>
    <phoneticPr fontId="1" type="noConversion"/>
  </si>
  <si>
    <t>23(13.9%)</t>
    <phoneticPr fontId="1" type="noConversion"/>
  </si>
  <si>
    <t>26(15.6%)</t>
    <phoneticPr fontId="1" type="noConversion"/>
  </si>
  <si>
    <t>구토</t>
    <phoneticPr fontId="1" type="noConversion"/>
  </si>
  <si>
    <t>15(9.1%)</t>
    <phoneticPr fontId="1" type="noConversion"/>
  </si>
  <si>
    <t>9(5.4%)</t>
    <phoneticPr fontId="1" type="noConversion"/>
  </si>
  <si>
    <t>신장독성</t>
    <phoneticPr fontId="1" type="noConversion"/>
  </si>
  <si>
    <t>심장독성</t>
    <phoneticPr fontId="1" type="noConversion"/>
  </si>
  <si>
    <t>신경독성</t>
    <phoneticPr fontId="1" type="noConversion"/>
  </si>
  <si>
    <t>8(4.8%)</t>
    <phoneticPr fontId="1" type="noConversion"/>
  </si>
  <si>
    <t>원인을 알 수 없는 열병</t>
    <phoneticPr fontId="1" type="noConversion"/>
  </si>
  <si>
    <t>5(3.0%)</t>
    <phoneticPr fontId="1" type="noConversion"/>
  </si>
  <si>
    <t>[근골격 종양]</t>
    <phoneticPr fontId="1" type="noConversion"/>
  </si>
  <si>
    <t>3) 온열치료(HT)</t>
    <phoneticPr fontId="1" type="noConversion"/>
  </si>
  <si>
    <t>2) 화학요법(CT or neoadjuvant CT)</t>
    <phoneticPr fontId="1" type="noConversion"/>
  </si>
  <si>
    <t>1) 방사선요법(RT)</t>
    <phoneticPr fontId="1" type="noConversion"/>
  </si>
  <si>
    <t>질환특성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</si>
</sst>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%"/>
  </numFmts>
  <fonts count="1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vertAlign val="superscript"/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9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0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7" fillId="0" borderId="0" xfId="0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10" fontId="5" fillId="0" borderId="1" xfId="0" applyNumberFormat="1" applyFont="1" applyFill="1" applyBorder="1" applyAlignment="1">
      <alignment horizontal="right" vertical="center"/>
    </xf>
    <xf numFmtId="10" fontId="5" fillId="0" borderId="8" xfId="0" applyNumberFormat="1" applyFont="1" applyFill="1" applyBorder="1" applyAlignment="1">
      <alignment horizontal="right" vertical="center"/>
    </xf>
    <xf numFmtId="0" fontId="10" fillId="0" borderId="1" xfId="0" applyFont="1" applyFill="1" applyBorder="1">
      <alignment vertical="center"/>
    </xf>
    <xf numFmtId="0" fontId="10" fillId="0" borderId="0" xfId="0" applyFont="1" applyFill="1">
      <alignment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177" fontId="2" fillId="0" borderId="0" xfId="1" applyNumberFormat="1" applyFont="1">
      <alignment vertical="center"/>
    </xf>
    <xf numFmtId="0" fontId="12" fillId="0" borderId="0" xfId="0" applyFont="1" applyFill="1">
      <alignment vertical="center"/>
    </xf>
    <xf numFmtId="9" fontId="5" fillId="0" borderId="1" xfId="1" applyFont="1" applyFill="1" applyBorder="1">
      <alignment vertical="center"/>
    </xf>
    <xf numFmtId="9" fontId="14" fillId="0" borderId="1" xfId="1" applyFont="1" applyFill="1" applyBorder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1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2" fillId="0" borderId="0" xfId="0" applyFont="1" applyFill="1" applyAlignment="1">
      <alignment vertical="center"/>
    </xf>
    <xf numFmtId="177" fontId="2" fillId="0" borderId="0" xfId="1" applyNumberFormat="1" applyFont="1" applyAlignment="1">
      <alignment vertical="center"/>
    </xf>
    <xf numFmtId="0" fontId="14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5" fillId="0" borderId="4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1" xfId="0" applyFont="1" applyFill="1" applyBorder="1">
      <alignment vertical="center"/>
    </xf>
    <xf numFmtId="9" fontId="14" fillId="0" borderId="1" xfId="1" applyFont="1" applyFill="1" applyBorder="1" applyAlignment="1">
      <alignment horizontal="right" vertical="center"/>
    </xf>
    <xf numFmtId="177" fontId="10" fillId="0" borderId="1" xfId="1" applyNumberFormat="1" applyFont="1" applyFill="1" applyBorder="1" applyAlignment="1">
      <alignment horizontal="right" vertical="center"/>
    </xf>
    <xf numFmtId="177" fontId="14" fillId="0" borderId="1" xfId="1" applyNumberFormat="1" applyFont="1" applyFill="1" applyBorder="1" applyAlignment="1">
      <alignment horizontal="right" vertical="center"/>
    </xf>
    <xf numFmtId="0" fontId="5" fillId="0" borderId="8" xfId="0" applyFont="1" applyFill="1" applyBorder="1">
      <alignment vertical="center"/>
    </xf>
    <xf numFmtId="1" fontId="14" fillId="0" borderId="1" xfId="0" applyNumberFormat="1" applyFont="1" applyFill="1" applyBorder="1">
      <alignment vertical="center"/>
    </xf>
    <xf numFmtId="0" fontId="15" fillId="0" borderId="0" xfId="0" applyFont="1" applyFill="1">
      <alignment vertical="center"/>
    </xf>
    <xf numFmtId="1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vertical="center" wrapText="1"/>
    </xf>
    <xf numFmtId="0" fontId="2" fillId="0" borderId="1" xfId="0" quotePrefix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39"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  <dxf>
      <fill>
        <patternFill>
          <bgColor rgb="FF33CC33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3F3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A13"/>
  <sheetViews>
    <sheetView tabSelected="1" zoomScale="85" zoomScaleNormal="85" workbookViewId="0">
      <pane xSplit="2" ySplit="6" topLeftCell="C7" activePane="bottomRight" state="frozen"/>
      <selection pane="topRight" activeCell="F1" sqref="F1"/>
      <selection pane="bottomLeft" activeCell="A5" sqref="A5"/>
      <selection pane="bottomRight" activeCell="H7" sqref="H7"/>
    </sheetView>
  </sheetViews>
  <sheetFormatPr defaultRowHeight="12" x14ac:dyDescent="0.3"/>
  <cols>
    <col min="1" max="1" width="9" style="1"/>
    <col min="2" max="2" width="13.5" style="1" customWidth="1"/>
    <col min="3" max="4" width="9" style="1"/>
    <col min="5" max="5" width="9.625" style="1" customWidth="1"/>
    <col min="6" max="10" width="9" style="1"/>
    <col min="11" max="11" width="9.625" style="1" customWidth="1"/>
    <col min="12" max="12" width="33.875" style="1" customWidth="1"/>
    <col min="13" max="16" width="9" style="1"/>
    <col min="17" max="17" width="10.5" style="1" customWidth="1"/>
    <col min="18" max="19" width="9" style="1"/>
    <col min="20" max="20" width="12.875" style="39" customWidth="1"/>
    <col min="21" max="21" width="10.625" style="39" customWidth="1"/>
    <col min="22" max="22" width="12.375" style="39" customWidth="1"/>
    <col min="23" max="23" width="12" style="1" customWidth="1"/>
    <col min="24" max="24" width="12.375" style="1" customWidth="1"/>
    <col min="25" max="25" width="11.25" style="1" customWidth="1"/>
    <col min="26" max="26" width="9.5" style="1" customWidth="1"/>
    <col min="27" max="27" width="11.75" style="1" customWidth="1"/>
    <col min="28" max="28" width="16.375" style="1" customWidth="1"/>
    <col min="29" max="29" width="11.875" style="1" customWidth="1"/>
    <col min="30" max="34" width="9" style="1"/>
    <col min="35" max="35" width="12.375" style="1" customWidth="1"/>
    <col min="36" max="37" width="9" style="1"/>
    <col min="38" max="38" width="11.5" style="1" customWidth="1"/>
    <col min="39" max="39" width="12.125" style="1" customWidth="1"/>
    <col min="40" max="41" width="9" style="1"/>
    <col min="42" max="42" width="19.75" style="1" customWidth="1"/>
    <col min="43" max="47" width="9" style="1"/>
    <col min="48" max="48" width="14.375" style="1" customWidth="1"/>
    <col min="49" max="51" width="9" style="1"/>
    <col min="52" max="52" width="17.625" style="1" customWidth="1"/>
    <col min="53" max="53" width="36.5" style="1" customWidth="1"/>
    <col min="54" max="16384" width="9" style="1"/>
  </cols>
  <sheetData>
    <row r="3" spans="1:53" x14ac:dyDescent="0.3">
      <c r="I3" s="44"/>
      <c r="S3" s="44"/>
      <c r="T3" s="51"/>
      <c r="U3" s="51"/>
      <c r="W3" s="44"/>
      <c r="Y3" s="44"/>
      <c r="AC3" s="44"/>
    </row>
    <row r="5" spans="1:53" x14ac:dyDescent="0.3">
      <c r="G5" s="90" t="s">
        <v>302</v>
      </c>
      <c r="H5" s="91"/>
      <c r="I5" s="91"/>
      <c r="J5" s="91"/>
      <c r="K5" s="91"/>
      <c r="L5" s="7"/>
      <c r="M5" s="90" t="s">
        <v>16</v>
      </c>
      <c r="N5" s="91"/>
      <c r="O5" s="91"/>
      <c r="P5" s="91"/>
      <c r="Q5" s="91"/>
      <c r="R5" s="91"/>
      <c r="S5" s="92"/>
      <c r="T5" s="90" t="s">
        <v>15</v>
      </c>
      <c r="U5" s="91"/>
      <c r="V5" s="91"/>
      <c r="W5" s="91"/>
      <c r="X5" s="91"/>
      <c r="Y5" s="91"/>
      <c r="Z5" s="91"/>
      <c r="AA5" s="91"/>
      <c r="AB5" s="91"/>
      <c r="AC5" s="91"/>
      <c r="AD5" s="92"/>
      <c r="AE5" s="6" t="s">
        <v>26</v>
      </c>
      <c r="AF5" s="91" t="s">
        <v>301</v>
      </c>
      <c r="AG5" s="91"/>
      <c r="AH5" s="92"/>
      <c r="AI5" s="90" t="s">
        <v>300</v>
      </c>
      <c r="AJ5" s="92"/>
      <c r="AK5" s="90" t="s">
        <v>299</v>
      </c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2"/>
      <c r="AW5" s="9" t="s">
        <v>41</v>
      </c>
      <c r="AX5" s="7"/>
      <c r="AY5" s="6" t="s">
        <v>44</v>
      </c>
      <c r="AZ5" s="8"/>
      <c r="BA5" s="4" t="s">
        <v>48</v>
      </c>
    </row>
    <row r="6" spans="1:53" s="85" customFormat="1" ht="60" x14ac:dyDescent="0.3">
      <c r="A6" s="26" t="s">
        <v>112</v>
      </c>
      <c r="B6" s="83" t="s">
        <v>0</v>
      </c>
      <c r="C6" s="83" t="s">
        <v>1</v>
      </c>
      <c r="D6" s="83" t="s">
        <v>2</v>
      </c>
      <c r="E6" s="83" t="s">
        <v>4</v>
      </c>
      <c r="F6" s="83" t="s">
        <v>3</v>
      </c>
      <c r="G6" s="79" t="s">
        <v>94</v>
      </c>
      <c r="H6" s="83" t="s">
        <v>5</v>
      </c>
      <c r="I6" s="79" t="s">
        <v>97</v>
      </c>
      <c r="J6" s="79" t="s">
        <v>17</v>
      </c>
      <c r="K6" s="79" t="s">
        <v>12</v>
      </c>
      <c r="L6" s="83" t="s">
        <v>6</v>
      </c>
      <c r="M6" s="83" t="s">
        <v>7</v>
      </c>
      <c r="N6" s="79" t="s">
        <v>11</v>
      </c>
      <c r="O6" s="83" t="s">
        <v>232</v>
      </c>
      <c r="P6" s="83" t="s">
        <v>8</v>
      </c>
      <c r="Q6" s="79" t="s">
        <v>110</v>
      </c>
      <c r="R6" s="79" t="s">
        <v>10</v>
      </c>
      <c r="S6" s="89" t="s">
        <v>9</v>
      </c>
      <c r="T6" s="89" t="s">
        <v>13</v>
      </c>
      <c r="U6" s="89" t="s">
        <v>14</v>
      </c>
      <c r="V6" s="79" t="s">
        <v>19</v>
      </c>
      <c r="W6" s="79" t="s">
        <v>18</v>
      </c>
      <c r="X6" s="79" t="s">
        <v>20</v>
      </c>
      <c r="Y6" s="79" t="s">
        <v>21</v>
      </c>
      <c r="Z6" s="79" t="s">
        <v>22</v>
      </c>
      <c r="AA6" s="79" t="s">
        <v>23</v>
      </c>
      <c r="AB6" s="79" t="s">
        <v>24</v>
      </c>
      <c r="AC6" s="79" t="s">
        <v>25</v>
      </c>
      <c r="AD6" s="79" t="s">
        <v>47</v>
      </c>
      <c r="AE6" s="79" t="s">
        <v>26</v>
      </c>
      <c r="AF6" s="79" t="s">
        <v>28</v>
      </c>
      <c r="AG6" s="79" t="s">
        <v>29</v>
      </c>
      <c r="AH6" s="79" t="s">
        <v>31</v>
      </c>
      <c r="AI6" s="83" t="s">
        <v>30</v>
      </c>
      <c r="AJ6" s="83" t="s">
        <v>27</v>
      </c>
      <c r="AK6" s="79" t="s">
        <v>32</v>
      </c>
      <c r="AL6" s="83" t="s">
        <v>33</v>
      </c>
      <c r="AM6" s="83" t="s">
        <v>102</v>
      </c>
      <c r="AN6" s="79" t="s">
        <v>104</v>
      </c>
      <c r="AO6" s="83" t="s">
        <v>34</v>
      </c>
      <c r="AP6" s="83" t="s">
        <v>31</v>
      </c>
      <c r="AQ6" s="79" t="s">
        <v>35</v>
      </c>
      <c r="AR6" s="83" t="s">
        <v>36</v>
      </c>
      <c r="AS6" s="83" t="s">
        <v>37</v>
      </c>
      <c r="AT6" s="83" t="s">
        <v>38</v>
      </c>
      <c r="AU6" s="79" t="s">
        <v>39</v>
      </c>
      <c r="AV6" s="79" t="s">
        <v>40</v>
      </c>
      <c r="AW6" s="83" t="s">
        <v>42</v>
      </c>
      <c r="AX6" s="83" t="s">
        <v>43</v>
      </c>
      <c r="AY6" s="83" t="s">
        <v>45</v>
      </c>
      <c r="AZ6" s="79" t="s">
        <v>46</v>
      </c>
      <c r="BA6" s="83" t="s">
        <v>48</v>
      </c>
    </row>
    <row r="7" spans="1:53" s="39" customFormat="1" ht="192.75" customHeight="1" x14ac:dyDescent="0.3">
      <c r="A7" s="37">
        <v>2391</v>
      </c>
      <c r="B7" s="37" t="s">
        <v>92</v>
      </c>
      <c r="C7" s="38" t="s">
        <v>208</v>
      </c>
      <c r="D7" s="37" t="s">
        <v>117</v>
      </c>
      <c r="E7" s="37">
        <v>9</v>
      </c>
      <c r="F7" s="37" t="s">
        <v>118</v>
      </c>
      <c r="G7" s="37" t="s">
        <v>95</v>
      </c>
      <c r="H7" s="37" t="s">
        <v>96</v>
      </c>
      <c r="I7" s="37" t="s">
        <v>217</v>
      </c>
      <c r="J7" s="5" t="s">
        <v>122</v>
      </c>
      <c r="K7" s="5" t="s">
        <v>216</v>
      </c>
      <c r="L7" s="5" t="s">
        <v>213</v>
      </c>
      <c r="M7" s="83">
        <v>329</v>
      </c>
      <c r="N7" s="83" t="s">
        <v>119</v>
      </c>
      <c r="O7" s="11">
        <v>162</v>
      </c>
      <c r="P7" s="11">
        <v>167</v>
      </c>
      <c r="Q7" s="11" t="s">
        <v>108</v>
      </c>
      <c r="R7" s="11" t="s">
        <v>120</v>
      </c>
      <c r="S7" s="79" t="s">
        <v>226</v>
      </c>
      <c r="T7" s="5" t="s">
        <v>126</v>
      </c>
      <c r="U7" s="5" t="s">
        <v>127</v>
      </c>
      <c r="V7" s="5" t="s">
        <v>129</v>
      </c>
      <c r="W7" s="5" t="s">
        <v>128</v>
      </c>
      <c r="X7" s="84" t="s">
        <v>130</v>
      </c>
      <c r="Y7" s="5" t="s">
        <v>156</v>
      </c>
      <c r="Z7" s="5" t="s">
        <v>131</v>
      </c>
      <c r="AA7" s="5" t="s">
        <v>132</v>
      </c>
      <c r="AB7" s="87" t="s">
        <v>174</v>
      </c>
      <c r="AC7" s="5" t="s">
        <v>227</v>
      </c>
      <c r="AD7" s="5" t="s">
        <v>121</v>
      </c>
      <c r="AE7" s="5" t="s">
        <v>222</v>
      </c>
      <c r="AF7" s="5" t="s">
        <v>221</v>
      </c>
      <c r="AG7" s="5" t="s">
        <v>123</v>
      </c>
      <c r="AH7" s="5" t="s">
        <v>220</v>
      </c>
      <c r="AI7" s="54" t="s">
        <v>124</v>
      </c>
      <c r="AJ7" s="54" t="s">
        <v>150</v>
      </c>
      <c r="AK7" s="54" t="s">
        <v>100</v>
      </c>
      <c r="AL7" s="54" t="s">
        <v>101</v>
      </c>
      <c r="AM7" s="54" t="s">
        <v>144</v>
      </c>
      <c r="AN7" s="40" t="s">
        <v>146</v>
      </c>
      <c r="AO7" s="40" t="s">
        <v>107</v>
      </c>
      <c r="AP7" s="54" t="s">
        <v>125</v>
      </c>
      <c r="AQ7" s="54" t="s">
        <v>215</v>
      </c>
      <c r="AR7" s="54" t="s">
        <v>106</v>
      </c>
      <c r="AS7" s="54" t="s">
        <v>210</v>
      </c>
      <c r="AT7" s="54" t="s">
        <v>145</v>
      </c>
      <c r="AU7" s="54" t="s">
        <v>223</v>
      </c>
      <c r="AV7" s="88" t="s">
        <v>224</v>
      </c>
      <c r="AW7" s="5" t="s">
        <v>133</v>
      </c>
      <c r="AX7" s="5"/>
      <c r="AY7" s="5" t="s">
        <v>98</v>
      </c>
      <c r="AZ7" s="5" t="s">
        <v>120</v>
      </c>
      <c r="BA7" s="84" t="s">
        <v>225</v>
      </c>
    </row>
    <row r="8" spans="1:53" s="39" customFormat="1" ht="203.25" customHeight="1" x14ac:dyDescent="0.3">
      <c r="A8" s="37">
        <v>5807</v>
      </c>
      <c r="B8" s="37" t="s">
        <v>93</v>
      </c>
      <c r="C8" s="38" t="s">
        <v>208</v>
      </c>
      <c r="D8" s="37" t="s">
        <v>117</v>
      </c>
      <c r="E8" s="37">
        <v>9</v>
      </c>
      <c r="F8" s="37" t="s">
        <v>218</v>
      </c>
      <c r="G8" s="37" t="s">
        <v>95</v>
      </c>
      <c r="H8" s="37" t="s">
        <v>96</v>
      </c>
      <c r="I8" s="37" t="s">
        <v>217</v>
      </c>
      <c r="J8" s="5" t="s">
        <v>122</v>
      </c>
      <c r="K8" s="37" t="s">
        <v>120</v>
      </c>
      <c r="L8" s="5" t="s">
        <v>214</v>
      </c>
      <c r="M8" s="83">
        <v>341</v>
      </c>
      <c r="N8" s="83" t="s">
        <v>119</v>
      </c>
      <c r="O8" s="11">
        <v>169</v>
      </c>
      <c r="P8" s="11">
        <v>172</v>
      </c>
      <c r="Q8" s="11" t="s">
        <v>109</v>
      </c>
      <c r="R8" s="11" t="s">
        <v>120</v>
      </c>
      <c r="S8" s="86">
        <v>0</v>
      </c>
      <c r="T8" s="5" t="s">
        <v>126</v>
      </c>
      <c r="U8" s="5" t="s">
        <v>153</v>
      </c>
      <c r="V8" s="5" t="s">
        <v>231</v>
      </c>
      <c r="W8" s="5" t="s">
        <v>154</v>
      </c>
      <c r="X8" s="55" t="s">
        <v>130</v>
      </c>
      <c r="Y8" s="5" t="s">
        <v>155</v>
      </c>
      <c r="Z8" s="5" t="s">
        <v>157</v>
      </c>
      <c r="AA8" s="5" t="s">
        <v>158</v>
      </c>
      <c r="AB8" s="87" t="s">
        <v>174</v>
      </c>
      <c r="AC8" s="5" t="s">
        <v>228</v>
      </c>
      <c r="AD8" s="5" t="s">
        <v>219</v>
      </c>
      <c r="AE8" s="5" t="s">
        <v>222</v>
      </c>
      <c r="AF8" s="5" t="s">
        <v>221</v>
      </c>
      <c r="AG8" s="5" t="s">
        <v>123</v>
      </c>
      <c r="AH8" s="5" t="s">
        <v>220</v>
      </c>
      <c r="AI8" s="54" t="s">
        <v>152</v>
      </c>
      <c r="AJ8" s="54" t="s">
        <v>151</v>
      </c>
      <c r="AK8" s="54" t="s">
        <v>100</v>
      </c>
      <c r="AL8" s="54" t="s">
        <v>241</v>
      </c>
      <c r="AM8" s="54" t="s">
        <v>103</v>
      </c>
      <c r="AN8" s="40" t="s">
        <v>164</v>
      </c>
      <c r="AO8" s="40" t="s">
        <v>105</v>
      </c>
      <c r="AP8" s="54" t="s">
        <v>125</v>
      </c>
      <c r="AQ8" s="54" t="s">
        <v>215</v>
      </c>
      <c r="AR8" s="54" t="s">
        <v>120</v>
      </c>
      <c r="AS8" s="54" t="s">
        <v>99</v>
      </c>
      <c r="AT8" s="54" t="s">
        <v>120</v>
      </c>
      <c r="AU8" s="54" t="s">
        <v>223</v>
      </c>
      <c r="AV8" s="88" t="s">
        <v>224</v>
      </c>
      <c r="AW8" s="5" t="s">
        <v>133</v>
      </c>
      <c r="AX8" s="5"/>
      <c r="AY8" s="5" t="s">
        <v>98</v>
      </c>
      <c r="AZ8" s="5" t="s">
        <v>120</v>
      </c>
      <c r="BA8" s="5" t="s">
        <v>161</v>
      </c>
    </row>
    <row r="9" spans="1:53" x14ac:dyDescent="0.3">
      <c r="S9" s="43"/>
      <c r="V9" s="52"/>
    </row>
    <row r="10" spans="1:53" x14ac:dyDescent="0.3">
      <c r="S10" s="43"/>
      <c r="T10" s="52"/>
      <c r="V10" s="52"/>
    </row>
    <row r="11" spans="1:53" x14ac:dyDescent="0.3">
      <c r="S11" s="43"/>
      <c r="T11" s="52"/>
      <c r="V11" s="52"/>
    </row>
    <row r="12" spans="1:53" x14ac:dyDescent="0.3">
      <c r="S12" s="43"/>
      <c r="V12" s="52"/>
    </row>
    <row r="13" spans="1:53" x14ac:dyDescent="0.3">
      <c r="S13" s="43"/>
      <c r="V13" s="52"/>
    </row>
  </sheetData>
  <sheetProtection algorithmName="SHA-512" hashValue="/MFnxCMPwl3vWDcrTod5ar26qZ7jwqwgLQ5d6BYS+5UPvH+bBmVhYetkOwvxEDfx3kwpa6A021ZH4xaMTkZsvA==" saltValue="zTycyNA9mpcG6YtOOjN9GQ==" spinCount="100000" sheet="1" objects="1" scenarios="1"/>
  <autoFilter ref="A6:BA8"/>
  <sortState ref="A5:BF63">
    <sortCondition ref="G5:G63"/>
  </sortState>
  <mergeCells count="6">
    <mergeCell ref="AK5:AV5"/>
    <mergeCell ref="AI5:AJ5"/>
    <mergeCell ref="AF5:AH5"/>
    <mergeCell ref="M5:S5"/>
    <mergeCell ref="G5:K5"/>
    <mergeCell ref="T5:AD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D32" sqref="D32"/>
    </sheetView>
  </sheetViews>
  <sheetFormatPr defaultRowHeight="16.5" x14ac:dyDescent="0.3"/>
  <cols>
    <col min="2" max="2" width="12.5" bestFit="1" customWidth="1"/>
    <col min="3" max="4" width="12.5" style="50" customWidth="1"/>
    <col min="5" max="5" width="9" style="50"/>
    <col min="6" max="6" width="21.75" customWidth="1"/>
    <col min="7" max="7" width="20.5" style="82" customWidth="1"/>
    <col min="8" max="10" width="12.625" customWidth="1"/>
  </cols>
  <sheetData>
    <row r="1" spans="1:12" x14ac:dyDescent="0.3">
      <c r="A1" t="s">
        <v>298</v>
      </c>
    </row>
    <row r="3" spans="1:12" x14ac:dyDescent="0.3">
      <c r="A3" s="93" t="s">
        <v>234</v>
      </c>
      <c r="B3" s="93" t="s">
        <v>235</v>
      </c>
      <c r="C3" s="93" t="s">
        <v>66</v>
      </c>
      <c r="D3" s="93" t="s">
        <v>68</v>
      </c>
      <c r="E3" s="93" t="s">
        <v>250</v>
      </c>
      <c r="F3" s="93" t="s">
        <v>236</v>
      </c>
      <c r="G3" s="96" t="s">
        <v>251</v>
      </c>
      <c r="H3" s="93" t="s">
        <v>26</v>
      </c>
      <c r="I3" s="93"/>
      <c r="J3" s="93" t="s">
        <v>44</v>
      </c>
      <c r="K3" s="93"/>
      <c r="L3" s="94" t="s">
        <v>233</v>
      </c>
    </row>
    <row r="4" spans="1:12" x14ac:dyDescent="0.3">
      <c r="A4" s="93"/>
      <c r="B4" s="93"/>
      <c r="C4" s="93"/>
      <c r="D4" s="93"/>
      <c r="E4" s="93"/>
      <c r="F4" s="93"/>
      <c r="G4" s="96"/>
      <c r="H4" s="81" t="s">
        <v>56</v>
      </c>
      <c r="I4" s="81" t="s">
        <v>252</v>
      </c>
      <c r="J4" s="81" t="s">
        <v>56</v>
      </c>
      <c r="K4" s="81" t="s">
        <v>252</v>
      </c>
      <c r="L4" s="95"/>
    </row>
    <row r="5" spans="1:12" x14ac:dyDescent="0.3">
      <c r="A5" s="83">
        <v>5807</v>
      </c>
      <c r="B5" s="83" t="s">
        <v>253</v>
      </c>
      <c r="C5" s="83" t="s">
        <v>254</v>
      </c>
      <c r="D5" s="83" t="s">
        <v>255</v>
      </c>
      <c r="E5" s="83" t="s">
        <v>256</v>
      </c>
      <c r="F5" s="83" t="s">
        <v>257</v>
      </c>
      <c r="G5" s="83" t="s">
        <v>258</v>
      </c>
      <c r="H5" s="83">
        <v>163</v>
      </c>
      <c r="I5" s="83" t="s">
        <v>259</v>
      </c>
      <c r="J5" s="83">
        <v>167</v>
      </c>
      <c r="K5" s="83" t="s">
        <v>120</v>
      </c>
      <c r="L5" s="83" t="s">
        <v>120</v>
      </c>
    </row>
    <row r="6" spans="1:12" x14ac:dyDescent="0.3">
      <c r="A6" s="83">
        <v>5807</v>
      </c>
      <c r="B6" s="83" t="s">
        <v>253</v>
      </c>
      <c r="C6" s="83" t="s">
        <v>254</v>
      </c>
      <c r="D6" s="83" t="s">
        <v>255</v>
      </c>
      <c r="E6" s="83" t="s">
        <v>256</v>
      </c>
      <c r="F6" s="83" t="s">
        <v>257</v>
      </c>
      <c r="G6" s="83" t="s">
        <v>260</v>
      </c>
      <c r="H6" s="83">
        <v>163</v>
      </c>
      <c r="I6" s="83" t="s">
        <v>261</v>
      </c>
      <c r="J6" s="83">
        <v>167</v>
      </c>
      <c r="K6" s="83" t="s">
        <v>120</v>
      </c>
      <c r="L6" s="83" t="s">
        <v>120</v>
      </c>
    </row>
    <row r="7" spans="1:12" x14ac:dyDescent="0.3">
      <c r="A7" s="83">
        <v>5807</v>
      </c>
      <c r="B7" s="83" t="s">
        <v>253</v>
      </c>
      <c r="C7" s="83" t="s">
        <v>254</v>
      </c>
      <c r="D7" s="83" t="s">
        <v>255</v>
      </c>
      <c r="E7" s="83" t="s">
        <v>256</v>
      </c>
      <c r="F7" s="83" t="s">
        <v>262</v>
      </c>
      <c r="G7" s="83" t="s">
        <v>258</v>
      </c>
      <c r="H7" s="83">
        <v>163</v>
      </c>
      <c r="I7" s="83" t="s">
        <v>263</v>
      </c>
      <c r="J7" s="83">
        <v>167</v>
      </c>
      <c r="K7" s="83" t="s">
        <v>120</v>
      </c>
      <c r="L7" s="83" t="s">
        <v>120</v>
      </c>
    </row>
    <row r="8" spans="1:12" x14ac:dyDescent="0.3">
      <c r="A8" s="83">
        <v>5807</v>
      </c>
      <c r="B8" s="83" t="s">
        <v>253</v>
      </c>
      <c r="C8" s="83" t="s">
        <v>254</v>
      </c>
      <c r="D8" s="83" t="s">
        <v>255</v>
      </c>
      <c r="E8" s="83" t="s">
        <v>256</v>
      </c>
      <c r="F8" s="83" t="s">
        <v>262</v>
      </c>
      <c r="G8" s="83" t="s">
        <v>260</v>
      </c>
      <c r="H8" s="83">
        <v>163</v>
      </c>
      <c r="I8" s="83" t="s">
        <v>264</v>
      </c>
      <c r="J8" s="83">
        <v>167</v>
      </c>
      <c r="K8" s="83" t="s">
        <v>120</v>
      </c>
      <c r="L8" s="83" t="s">
        <v>120</v>
      </c>
    </row>
    <row r="9" spans="1:12" x14ac:dyDescent="0.3">
      <c r="A9" s="83">
        <v>5807</v>
      </c>
      <c r="B9" s="83" t="s">
        <v>253</v>
      </c>
      <c r="C9" s="83" t="s">
        <v>254</v>
      </c>
      <c r="D9" s="83" t="s">
        <v>255</v>
      </c>
      <c r="E9" s="83" t="s">
        <v>256</v>
      </c>
      <c r="F9" s="83" t="s">
        <v>265</v>
      </c>
      <c r="G9" s="83" t="s">
        <v>258</v>
      </c>
      <c r="H9" s="83">
        <v>163</v>
      </c>
      <c r="I9" s="83" t="s">
        <v>266</v>
      </c>
      <c r="J9" s="83">
        <v>167</v>
      </c>
      <c r="K9" s="83" t="s">
        <v>120</v>
      </c>
      <c r="L9" s="83" t="s">
        <v>120</v>
      </c>
    </row>
    <row r="10" spans="1:12" x14ac:dyDescent="0.3">
      <c r="A10" s="83">
        <v>5807</v>
      </c>
      <c r="B10" s="83" t="s">
        <v>253</v>
      </c>
      <c r="C10" s="83" t="s">
        <v>254</v>
      </c>
      <c r="D10" s="83" t="s">
        <v>255</v>
      </c>
      <c r="E10" s="83" t="s">
        <v>256</v>
      </c>
      <c r="F10" s="83" t="s">
        <v>265</v>
      </c>
      <c r="G10" s="83" t="s">
        <v>260</v>
      </c>
      <c r="H10" s="83">
        <v>163</v>
      </c>
      <c r="I10" s="83" t="s">
        <v>267</v>
      </c>
      <c r="J10" s="83">
        <v>167</v>
      </c>
      <c r="K10" s="83" t="s">
        <v>120</v>
      </c>
      <c r="L10" s="83" t="s">
        <v>120</v>
      </c>
    </row>
    <row r="11" spans="1:12" x14ac:dyDescent="0.3">
      <c r="A11" s="83">
        <v>5807</v>
      </c>
      <c r="B11" s="83" t="s">
        <v>253</v>
      </c>
      <c r="C11" s="83" t="s">
        <v>254</v>
      </c>
      <c r="D11" s="83" t="s">
        <v>255</v>
      </c>
      <c r="E11" s="83" t="s">
        <v>256</v>
      </c>
      <c r="F11" s="83" t="s">
        <v>268</v>
      </c>
      <c r="G11" s="83" t="s">
        <v>258</v>
      </c>
      <c r="H11" s="83">
        <v>163</v>
      </c>
      <c r="I11" s="83" t="s">
        <v>261</v>
      </c>
      <c r="J11" s="83">
        <v>167</v>
      </c>
      <c r="K11" s="83" t="s">
        <v>120</v>
      </c>
      <c r="L11" s="83" t="s">
        <v>120</v>
      </c>
    </row>
    <row r="12" spans="1:12" x14ac:dyDescent="0.3">
      <c r="A12" s="83">
        <v>5807</v>
      </c>
      <c r="B12" s="83" t="s">
        <v>253</v>
      </c>
      <c r="C12" s="83" t="s">
        <v>254</v>
      </c>
      <c r="D12" s="83" t="s">
        <v>255</v>
      </c>
      <c r="E12" s="83" t="s">
        <v>256</v>
      </c>
      <c r="F12" s="83" t="s">
        <v>268</v>
      </c>
      <c r="G12" s="83" t="s">
        <v>260</v>
      </c>
      <c r="H12" s="83">
        <v>163</v>
      </c>
      <c r="I12" s="83" t="s">
        <v>269</v>
      </c>
      <c r="J12" s="83">
        <v>167</v>
      </c>
      <c r="K12" s="83" t="s">
        <v>120</v>
      </c>
      <c r="L12" s="83" t="s">
        <v>120</v>
      </c>
    </row>
    <row r="13" spans="1:12" x14ac:dyDescent="0.3">
      <c r="A13" s="83">
        <v>5807</v>
      </c>
      <c r="B13" s="83" t="s">
        <v>253</v>
      </c>
      <c r="C13" s="83" t="s">
        <v>254</v>
      </c>
      <c r="D13" s="83" t="s">
        <v>255</v>
      </c>
      <c r="E13" s="83" t="s">
        <v>256</v>
      </c>
      <c r="F13" s="83" t="s">
        <v>270</v>
      </c>
      <c r="G13" s="83" t="s">
        <v>258</v>
      </c>
      <c r="H13" s="83">
        <v>163</v>
      </c>
      <c r="I13" s="83" t="s">
        <v>271</v>
      </c>
      <c r="J13" s="83">
        <v>167</v>
      </c>
      <c r="K13" s="83" t="s">
        <v>120</v>
      </c>
      <c r="L13" s="83" t="s">
        <v>120</v>
      </c>
    </row>
    <row r="14" spans="1:12" x14ac:dyDescent="0.3">
      <c r="A14" s="83">
        <v>5807</v>
      </c>
      <c r="B14" s="83" t="s">
        <v>253</v>
      </c>
      <c r="C14" s="83" t="s">
        <v>254</v>
      </c>
      <c r="D14" s="83" t="s">
        <v>255</v>
      </c>
      <c r="E14" s="83" t="s">
        <v>256</v>
      </c>
      <c r="F14" s="83" t="s">
        <v>270</v>
      </c>
      <c r="G14" s="83" t="s">
        <v>260</v>
      </c>
      <c r="H14" s="83">
        <v>163</v>
      </c>
      <c r="I14" s="83" t="s">
        <v>272</v>
      </c>
      <c r="J14" s="83">
        <v>167</v>
      </c>
      <c r="K14" s="83" t="s">
        <v>120</v>
      </c>
      <c r="L14" s="83" t="s">
        <v>120</v>
      </c>
    </row>
    <row r="15" spans="1:12" x14ac:dyDescent="0.3">
      <c r="A15" s="83">
        <v>5807</v>
      </c>
      <c r="B15" s="83" t="s">
        <v>253</v>
      </c>
      <c r="C15" s="83" t="s">
        <v>254</v>
      </c>
      <c r="D15" s="83" t="s">
        <v>255</v>
      </c>
      <c r="E15" s="83" t="s">
        <v>256</v>
      </c>
      <c r="F15" s="83" t="s">
        <v>273</v>
      </c>
      <c r="G15" s="83" t="s">
        <v>258</v>
      </c>
      <c r="H15" s="83">
        <v>163</v>
      </c>
      <c r="I15" s="83" t="s">
        <v>274</v>
      </c>
      <c r="J15" s="83">
        <v>167</v>
      </c>
      <c r="K15" s="83" t="s">
        <v>120</v>
      </c>
      <c r="L15" s="83" t="s">
        <v>120</v>
      </c>
    </row>
    <row r="16" spans="1:12" x14ac:dyDescent="0.3">
      <c r="A16" s="83">
        <v>5807</v>
      </c>
      <c r="B16" s="83" t="s">
        <v>253</v>
      </c>
      <c r="C16" s="83" t="s">
        <v>254</v>
      </c>
      <c r="D16" s="83" t="s">
        <v>255</v>
      </c>
      <c r="E16" s="83" t="s">
        <v>256</v>
      </c>
      <c r="F16" s="83" t="s">
        <v>273</v>
      </c>
      <c r="G16" s="83" t="s">
        <v>260</v>
      </c>
      <c r="H16" s="83">
        <v>163</v>
      </c>
      <c r="I16" s="83" t="s">
        <v>275</v>
      </c>
      <c r="J16" s="83">
        <v>167</v>
      </c>
      <c r="K16" s="83" t="s">
        <v>120</v>
      </c>
      <c r="L16" s="83" t="s">
        <v>120</v>
      </c>
    </row>
    <row r="17" spans="1:12" x14ac:dyDescent="0.3">
      <c r="A17" s="83">
        <v>5807</v>
      </c>
      <c r="B17" s="83" t="s">
        <v>253</v>
      </c>
      <c r="C17" s="83" t="s">
        <v>254</v>
      </c>
      <c r="D17" s="83" t="s">
        <v>255</v>
      </c>
      <c r="E17" s="83" t="s">
        <v>276</v>
      </c>
      <c r="F17" s="83" t="s">
        <v>277</v>
      </c>
      <c r="G17" s="83" t="s">
        <v>120</v>
      </c>
      <c r="H17" s="83">
        <v>165</v>
      </c>
      <c r="I17" s="83" t="s">
        <v>278</v>
      </c>
      <c r="J17" s="83">
        <v>167</v>
      </c>
      <c r="K17" s="83" t="s">
        <v>272</v>
      </c>
      <c r="L17" s="83" t="s">
        <v>120</v>
      </c>
    </row>
    <row r="18" spans="1:12" x14ac:dyDescent="0.3">
      <c r="A18" s="83">
        <v>5807</v>
      </c>
      <c r="B18" s="83" t="s">
        <v>253</v>
      </c>
      <c r="C18" s="83" t="s">
        <v>254</v>
      </c>
      <c r="D18" s="83" t="s">
        <v>255</v>
      </c>
      <c r="E18" s="83" t="s">
        <v>276</v>
      </c>
      <c r="F18" s="83" t="s">
        <v>279</v>
      </c>
      <c r="G18" s="83" t="s">
        <v>280</v>
      </c>
      <c r="H18" s="83">
        <v>165</v>
      </c>
      <c r="I18" s="83" t="s">
        <v>281</v>
      </c>
      <c r="J18" s="83">
        <v>167</v>
      </c>
      <c r="K18" s="83" t="s">
        <v>282</v>
      </c>
      <c r="L18" s="83">
        <v>5.0000000000000001E-3</v>
      </c>
    </row>
    <row r="19" spans="1:12" x14ac:dyDescent="0.3">
      <c r="A19" s="83">
        <v>5807</v>
      </c>
      <c r="B19" s="83" t="s">
        <v>253</v>
      </c>
      <c r="C19" s="83" t="s">
        <v>254</v>
      </c>
      <c r="D19" s="83" t="s">
        <v>255</v>
      </c>
      <c r="E19" s="83" t="s">
        <v>276</v>
      </c>
      <c r="F19" s="83" t="s">
        <v>283</v>
      </c>
      <c r="G19" s="83" t="s">
        <v>280</v>
      </c>
      <c r="H19" s="83">
        <v>165</v>
      </c>
      <c r="I19" s="83" t="s">
        <v>284</v>
      </c>
      <c r="J19" s="83">
        <v>167</v>
      </c>
      <c r="K19" s="83" t="s">
        <v>285</v>
      </c>
      <c r="L19" s="83">
        <v>0.42</v>
      </c>
    </row>
    <row r="20" spans="1:12" x14ac:dyDescent="0.3">
      <c r="A20" s="83">
        <v>5807</v>
      </c>
      <c r="B20" s="83" t="s">
        <v>253</v>
      </c>
      <c r="C20" s="83" t="s">
        <v>254</v>
      </c>
      <c r="D20" s="83" t="s">
        <v>255</v>
      </c>
      <c r="E20" s="83" t="s">
        <v>276</v>
      </c>
      <c r="F20" s="83" t="s">
        <v>286</v>
      </c>
      <c r="G20" s="83" t="s">
        <v>280</v>
      </c>
      <c r="H20" s="83">
        <v>165</v>
      </c>
      <c r="I20" s="83" t="s">
        <v>287</v>
      </c>
      <c r="J20" s="83">
        <v>167</v>
      </c>
      <c r="K20" s="83" t="s">
        <v>288</v>
      </c>
      <c r="L20" s="83">
        <v>0.68</v>
      </c>
    </row>
    <row r="21" spans="1:12" x14ac:dyDescent="0.3">
      <c r="A21" s="83">
        <v>5807</v>
      </c>
      <c r="B21" s="83" t="s">
        <v>253</v>
      </c>
      <c r="C21" s="83" t="s">
        <v>254</v>
      </c>
      <c r="D21" s="83" t="s">
        <v>255</v>
      </c>
      <c r="E21" s="83" t="s">
        <v>276</v>
      </c>
      <c r="F21" s="83" t="s">
        <v>289</v>
      </c>
      <c r="G21" s="83" t="s">
        <v>280</v>
      </c>
      <c r="H21" s="83">
        <v>165</v>
      </c>
      <c r="I21" s="83" t="s">
        <v>290</v>
      </c>
      <c r="J21" s="83">
        <v>167</v>
      </c>
      <c r="K21" s="83" t="s">
        <v>291</v>
      </c>
      <c r="L21" s="83">
        <v>0.19</v>
      </c>
    </row>
    <row r="22" spans="1:12" x14ac:dyDescent="0.3">
      <c r="A22" s="83">
        <v>5807</v>
      </c>
      <c r="B22" s="83" t="s">
        <v>253</v>
      </c>
      <c r="C22" s="83" t="s">
        <v>254</v>
      </c>
      <c r="D22" s="83" t="s">
        <v>255</v>
      </c>
      <c r="E22" s="83" t="s">
        <v>276</v>
      </c>
      <c r="F22" s="83" t="s">
        <v>292</v>
      </c>
      <c r="G22" s="83" t="s">
        <v>280</v>
      </c>
      <c r="H22" s="83">
        <v>165</v>
      </c>
      <c r="I22" s="83" t="s">
        <v>272</v>
      </c>
      <c r="J22" s="83">
        <v>167</v>
      </c>
      <c r="K22" s="83" t="s">
        <v>272</v>
      </c>
      <c r="L22" s="83">
        <v>0.99</v>
      </c>
    </row>
    <row r="23" spans="1:12" x14ac:dyDescent="0.3">
      <c r="A23" s="83">
        <v>5807</v>
      </c>
      <c r="B23" s="83" t="s">
        <v>253</v>
      </c>
      <c r="C23" s="83" t="s">
        <v>254</v>
      </c>
      <c r="D23" s="83" t="s">
        <v>255</v>
      </c>
      <c r="E23" s="83" t="s">
        <v>276</v>
      </c>
      <c r="F23" s="83" t="s">
        <v>293</v>
      </c>
      <c r="G23" s="83" t="s">
        <v>280</v>
      </c>
      <c r="H23" s="83">
        <v>165</v>
      </c>
      <c r="I23" s="83" t="s">
        <v>278</v>
      </c>
      <c r="J23" s="83">
        <v>167</v>
      </c>
      <c r="K23" s="83" t="s">
        <v>269</v>
      </c>
      <c r="L23" s="83">
        <v>0.71</v>
      </c>
    </row>
    <row r="24" spans="1:12" x14ac:dyDescent="0.3">
      <c r="A24" s="83">
        <v>5807</v>
      </c>
      <c r="B24" s="83" t="s">
        <v>253</v>
      </c>
      <c r="C24" s="83" t="s">
        <v>254</v>
      </c>
      <c r="D24" s="83" t="s">
        <v>255</v>
      </c>
      <c r="E24" s="83" t="s">
        <v>276</v>
      </c>
      <c r="F24" s="83" t="s">
        <v>294</v>
      </c>
      <c r="G24" s="83" t="s">
        <v>280</v>
      </c>
      <c r="H24" s="83">
        <v>165</v>
      </c>
      <c r="I24" s="83" t="s">
        <v>290</v>
      </c>
      <c r="J24" s="83">
        <v>167</v>
      </c>
      <c r="K24" s="83" t="s">
        <v>295</v>
      </c>
      <c r="L24" s="83">
        <v>0.12</v>
      </c>
    </row>
    <row r="25" spans="1:12" x14ac:dyDescent="0.3">
      <c r="A25" s="83">
        <v>5807</v>
      </c>
      <c r="B25" s="83" t="s">
        <v>253</v>
      </c>
      <c r="C25" s="83" t="s">
        <v>254</v>
      </c>
      <c r="D25" s="83" t="s">
        <v>255</v>
      </c>
      <c r="E25" s="83" t="s">
        <v>276</v>
      </c>
      <c r="F25" s="83" t="s">
        <v>296</v>
      </c>
      <c r="G25" s="83" t="s">
        <v>280</v>
      </c>
      <c r="H25" s="83">
        <v>165</v>
      </c>
      <c r="I25" s="83" t="s">
        <v>267</v>
      </c>
      <c r="J25" s="83">
        <v>167</v>
      </c>
      <c r="K25" s="83" t="s">
        <v>297</v>
      </c>
      <c r="L25" s="83">
        <v>0.1</v>
      </c>
    </row>
  </sheetData>
  <sheetProtection algorithmName="SHA-512" hashValue="tLhE9dzCjQcY6RzX8pytxL0NSdC6PdI7at7Uv9+69hR5sosx2qamKMTTZ9IZjVSZUZQPp5bVNSKVEhSGr9pUog==" saltValue="nBCMU5Tc+cJYPUbv/d8uYQ==" spinCount="100000" sheet="1" objects="1" scenarios="1"/>
  <mergeCells count="10">
    <mergeCell ref="J3:K3"/>
    <mergeCell ref="L3:L4"/>
    <mergeCell ref="A3:A4"/>
    <mergeCell ref="B3:B4"/>
    <mergeCell ref="C3:C4"/>
    <mergeCell ref="D3:D4"/>
    <mergeCell ref="E3:E4"/>
    <mergeCell ref="F3:F4"/>
    <mergeCell ref="G3:G4"/>
    <mergeCell ref="H3:I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1"/>
  <sheetViews>
    <sheetView zoomScale="85" zoomScaleNormal="85" workbookViewId="0">
      <selection activeCell="O32" sqref="O32"/>
    </sheetView>
  </sheetViews>
  <sheetFormatPr defaultRowHeight="12" x14ac:dyDescent="0.3"/>
  <cols>
    <col min="1" max="8" width="9" style="3"/>
    <col min="9" max="9" width="12.625" style="3" customWidth="1"/>
    <col min="10" max="10" width="16.75" style="3" customWidth="1"/>
    <col min="11" max="11" width="9" style="3"/>
    <col min="12" max="12" width="14.625" style="3" bestFit="1" customWidth="1"/>
    <col min="13" max="13" width="13.125" style="3" bestFit="1" customWidth="1"/>
    <col min="14" max="14" width="13.25" style="3" bestFit="1" customWidth="1"/>
    <col min="15" max="21" width="9" style="3"/>
    <col min="22" max="22" width="12.875" style="3" customWidth="1"/>
    <col min="23" max="16384" width="9" style="3"/>
  </cols>
  <sheetData>
    <row r="1" spans="2:28" ht="26.25" customHeight="1" x14ac:dyDescent="0.3">
      <c r="B1" s="2" t="s">
        <v>49</v>
      </c>
      <c r="C1" s="2"/>
    </row>
    <row r="2" spans="2:28" x14ac:dyDescent="0.3">
      <c r="B2" s="10"/>
      <c r="C2" s="10"/>
    </row>
    <row r="3" spans="2:28" x14ac:dyDescent="0.3">
      <c r="B3" s="10"/>
      <c r="C3" s="10"/>
    </row>
    <row r="4" spans="2:28" s="32" customFormat="1" x14ac:dyDescent="0.3">
      <c r="B4" s="57"/>
      <c r="C4" s="57"/>
      <c r="D4" s="57"/>
      <c r="E4" s="57"/>
      <c r="F4" s="57"/>
      <c r="G4" s="57"/>
      <c r="H4" s="57"/>
      <c r="I4" s="57"/>
      <c r="J4" s="57"/>
      <c r="K4" s="57"/>
      <c r="L4" s="58"/>
      <c r="M4" s="58"/>
      <c r="N4" s="58"/>
      <c r="O4" s="58"/>
      <c r="P4" s="97" t="s">
        <v>26</v>
      </c>
      <c r="Q4" s="98"/>
      <c r="R4" s="99"/>
      <c r="S4" s="97" t="s">
        <v>44</v>
      </c>
      <c r="T4" s="98"/>
      <c r="U4" s="99"/>
      <c r="V4" s="59" t="s">
        <v>63</v>
      </c>
      <c r="W4" s="97" t="s">
        <v>59</v>
      </c>
      <c r="X4" s="98"/>
      <c r="Y4" s="98"/>
      <c r="Z4" s="99"/>
      <c r="AA4" s="58" t="s">
        <v>63</v>
      </c>
    </row>
    <row r="5" spans="2:28" s="60" customFormat="1" x14ac:dyDescent="0.3">
      <c r="B5" s="59" t="s">
        <v>50</v>
      </c>
      <c r="C5" s="59" t="s">
        <v>111</v>
      </c>
      <c r="D5" s="59" t="s">
        <v>65</v>
      </c>
      <c r="E5" s="59" t="s">
        <v>67</v>
      </c>
      <c r="F5" s="59" t="s">
        <v>5</v>
      </c>
      <c r="G5" s="59" t="s">
        <v>68</v>
      </c>
      <c r="H5" s="59" t="s">
        <v>26</v>
      </c>
      <c r="I5" s="59" t="s">
        <v>90</v>
      </c>
      <c r="J5" s="59" t="s">
        <v>91</v>
      </c>
      <c r="K5" s="59" t="s">
        <v>44</v>
      </c>
      <c r="L5" s="59" t="s">
        <v>53</v>
      </c>
      <c r="M5" s="59" t="s">
        <v>52</v>
      </c>
      <c r="N5" s="59" t="s">
        <v>54</v>
      </c>
      <c r="O5" s="59" t="s">
        <v>55</v>
      </c>
      <c r="P5" s="59" t="s">
        <v>56</v>
      </c>
      <c r="Q5" s="59" t="s">
        <v>57</v>
      </c>
      <c r="R5" s="59" t="s">
        <v>58</v>
      </c>
      <c r="S5" s="59" t="s">
        <v>56</v>
      </c>
      <c r="T5" s="59" t="s">
        <v>57</v>
      </c>
      <c r="U5" s="59" t="s">
        <v>58</v>
      </c>
      <c r="V5" s="59" t="s">
        <v>64</v>
      </c>
      <c r="W5" s="59" t="s">
        <v>26</v>
      </c>
      <c r="X5" s="59" t="s">
        <v>61</v>
      </c>
      <c r="Y5" s="59" t="s">
        <v>62</v>
      </c>
      <c r="Z5" s="59" t="s">
        <v>61</v>
      </c>
      <c r="AA5" s="59" t="s">
        <v>64</v>
      </c>
      <c r="AB5" s="59" t="s">
        <v>114</v>
      </c>
    </row>
    <row r="6" spans="2:28" s="36" customFormat="1" ht="17.25" customHeight="1" x14ac:dyDescent="0.3">
      <c r="B6" s="61">
        <v>2391</v>
      </c>
      <c r="C6" s="61" t="str">
        <f>VLOOKUP(B6,'1_문헌특성'!A:BA,2,0)</f>
        <v>Issels (2018)</v>
      </c>
      <c r="D6" s="61" t="str">
        <f>VLOOKUP(B6,'1_문헌특성'!A:BA,3,0)</f>
        <v>RCT(NCT00003052)</v>
      </c>
      <c r="E6" s="61" t="str">
        <f>VLOOKUP(B6,'1_문헌특성'!A:BA,7,0)</f>
        <v>근골격종양</v>
      </c>
      <c r="F6" s="61" t="str">
        <f>VLOOKUP(B6,'1_문헌특성'!A:BA,8,0)</f>
        <v>연부조직육종</v>
      </c>
      <c r="G6" s="62" t="str">
        <f>VLOOKUP(B6,'1_문헌특성'!A:BA,9,0)</f>
        <v>고위험 연조직 육종(high-risk soft-tissue sarcoma, STS)</v>
      </c>
      <c r="H6" s="35" t="str">
        <f>VLOOKUP(B6,'1_문헌특성'!A:BA,31,0)</f>
        <v>CT+RT+HT</v>
      </c>
      <c r="I6" s="35" t="str">
        <f>VLOOKUP(B6,'1_문헌특성'!A:BA,38,0)</f>
        <v>BSD-2000</v>
      </c>
      <c r="J6" s="35" t="str">
        <f>VLOOKUP(B6,'1_문헌특성'!A:BA,43,0)</f>
        <v>수술, RT 전후(항암요법 1일, 4일차에 수행)</v>
      </c>
      <c r="K6" s="35" t="str">
        <f>VLOOKUP(B6,'1_문헌특성'!A:BA,51,0)</f>
        <v>CT+RT</v>
      </c>
      <c r="L6" s="35" t="s">
        <v>242</v>
      </c>
      <c r="M6" s="35" t="s">
        <v>178</v>
      </c>
      <c r="N6" s="35" t="s">
        <v>211</v>
      </c>
      <c r="O6" s="35" t="s">
        <v>212</v>
      </c>
      <c r="P6" s="56">
        <v>162</v>
      </c>
      <c r="Q6" s="35">
        <v>67.3</v>
      </c>
      <c r="R6" s="61" t="s">
        <v>248</v>
      </c>
      <c r="S6" s="56">
        <v>167</v>
      </c>
      <c r="T6" s="35">
        <v>29.2</v>
      </c>
      <c r="U6" s="61" t="s">
        <v>248</v>
      </c>
      <c r="V6" s="61" t="s">
        <v>248</v>
      </c>
      <c r="W6" s="61" t="s">
        <v>248</v>
      </c>
      <c r="X6" s="61" t="s">
        <v>248</v>
      </c>
      <c r="Y6" s="61" t="s">
        <v>248</v>
      </c>
      <c r="Z6" s="61" t="s">
        <v>248</v>
      </c>
      <c r="AA6" s="61" t="s">
        <v>248</v>
      </c>
      <c r="AB6" s="36" t="s">
        <v>249</v>
      </c>
    </row>
    <row r="7" spans="2:28" s="36" customFormat="1" ht="17.25" customHeight="1" x14ac:dyDescent="0.3">
      <c r="B7" s="61">
        <v>2391</v>
      </c>
      <c r="C7" s="61" t="str">
        <f>VLOOKUP(B7,'1_문헌특성'!A:BA,2,0)</f>
        <v>Issels (2018)</v>
      </c>
      <c r="D7" s="61" t="str">
        <f>VLOOKUP(B7,'1_문헌특성'!A:BA,3,0)</f>
        <v>RCT(NCT00003052)</v>
      </c>
      <c r="E7" s="61" t="str">
        <f>VLOOKUP(B7,'1_문헌특성'!A:BA,7,0)</f>
        <v>근골격종양</v>
      </c>
      <c r="F7" s="61" t="str">
        <f>VLOOKUP(B7,'1_문헌특성'!A:BA,8,0)</f>
        <v>연부조직육종</v>
      </c>
      <c r="G7" s="62" t="str">
        <f>VLOOKUP(B7,'1_문헌특성'!A:BA,9,0)</f>
        <v>고위험 연조직 육종(high-risk soft-tissue sarcoma, STS)</v>
      </c>
      <c r="H7" s="35" t="str">
        <f>VLOOKUP(B7,'1_문헌특성'!A:BA,31,0)</f>
        <v>CT+RT+HT</v>
      </c>
      <c r="I7" s="35" t="str">
        <f>VLOOKUP(B7,'1_문헌특성'!A:BA,38,0)</f>
        <v>BSD-2000</v>
      </c>
      <c r="J7" s="35" t="str">
        <f>VLOOKUP(B7,'1_문헌특성'!A:BA,43,0)</f>
        <v>수술, RT 전후(항암요법 1일, 4일차에 수행)</v>
      </c>
      <c r="K7" s="35" t="str">
        <f>VLOOKUP(B7,'1_문헌특성'!A:BA,51,0)</f>
        <v>CT+RT</v>
      </c>
      <c r="L7" s="35" t="s">
        <v>243</v>
      </c>
      <c r="M7" s="35" t="s">
        <v>178</v>
      </c>
      <c r="N7" s="35" t="s">
        <v>211</v>
      </c>
      <c r="O7" s="35" t="s">
        <v>229</v>
      </c>
      <c r="P7" s="56">
        <v>162</v>
      </c>
      <c r="Q7" s="35">
        <v>17.399999999999999</v>
      </c>
      <c r="R7" s="61" t="s">
        <v>248</v>
      </c>
      <c r="S7" s="56">
        <v>167</v>
      </c>
      <c r="T7" s="35">
        <v>33.299999999999997</v>
      </c>
      <c r="U7" s="61" t="s">
        <v>248</v>
      </c>
      <c r="V7" s="61" t="s">
        <v>248</v>
      </c>
      <c r="W7" s="61" t="s">
        <v>248</v>
      </c>
      <c r="X7" s="61" t="s">
        <v>248</v>
      </c>
      <c r="Y7" s="61" t="s">
        <v>248</v>
      </c>
      <c r="Z7" s="61" t="s">
        <v>248</v>
      </c>
      <c r="AA7" s="61" t="s">
        <v>248</v>
      </c>
      <c r="AB7" s="36" t="s">
        <v>249</v>
      </c>
    </row>
    <row r="8" spans="2:28" s="36" customFormat="1" ht="17.25" customHeight="1" x14ac:dyDescent="0.3">
      <c r="B8" s="61">
        <v>2391</v>
      </c>
      <c r="C8" s="61" t="str">
        <f>VLOOKUP(B8,'1_문헌특성'!A:BA,2,0)</f>
        <v>Issels (2018)</v>
      </c>
      <c r="D8" s="61" t="str">
        <f>VLOOKUP(B8,'1_문헌특성'!A:BA,3,0)</f>
        <v>RCT(NCT00003052)</v>
      </c>
      <c r="E8" s="61" t="str">
        <f>VLOOKUP(B8,'1_문헌특성'!A:BA,7,0)</f>
        <v>근골격종양</v>
      </c>
      <c r="F8" s="61" t="str">
        <f>VLOOKUP(B8,'1_문헌특성'!A:BA,8,0)</f>
        <v>연부조직육종</v>
      </c>
      <c r="G8" s="62" t="str">
        <f>VLOOKUP(B8,'1_문헌특성'!A:BA,9,0)</f>
        <v>고위험 연조직 육종(high-risk soft-tissue sarcoma, STS)</v>
      </c>
      <c r="H8" s="35" t="str">
        <f>VLOOKUP(B8,'1_문헌특성'!A:BA,31,0)</f>
        <v>CT+RT+HT</v>
      </c>
      <c r="I8" s="35" t="str">
        <f>VLOOKUP(B8,'1_문헌특성'!A:BA,38,0)</f>
        <v>BSD-2000</v>
      </c>
      <c r="J8" s="35" t="str">
        <f>VLOOKUP(B8,'1_문헌특성'!A:BA,43,0)</f>
        <v>수술, RT 전후(항암요법 1일, 4일차에 수행)</v>
      </c>
      <c r="K8" s="35" t="str">
        <f>VLOOKUP(B8,'1_문헌특성'!A:BA,51,0)</f>
        <v>CT+RT</v>
      </c>
      <c r="L8" s="35" t="s">
        <v>244</v>
      </c>
      <c r="M8" s="35" t="s">
        <v>178</v>
      </c>
      <c r="N8" s="35" t="s">
        <v>211</v>
      </c>
      <c r="O8" s="35" t="s">
        <v>230</v>
      </c>
      <c r="P8" s="56">
        <v>162</v>
      </c>
      <c r="Q8" s="35">
        <v>15.4</v>
      </c>
      <c r="R8" s="61" t="s">
        <v>248</v>
      </c>
      <c r="S8" s="56">
        <v>167</v>
      </c>
      <c r="T8" s="35">
        <v>6.2</v>
      </c>
      <c r="U8" s="61" t="s">
        <v>248</v>
      </c>
      <c r="V8" s="61" t="s">
        <v>248</v>
      </c>
      <c r="W8" s="61" t="s">
        <v>248</v>
      </c>
      <c r="X8" s="61" t="s">
        <v>248</v>
      </c>
      <c r="Y8" s="61" t="s">
        <v>248</v>
      </c>
      <c r="Z8" s="61" t="s">
        <v>248</v>
      </c>
      <c r="AA8" s="61" t="s">
        <v>248</v>
      </c>
      <c r="AB8" s="36" t="s">
        <v>249</v>
      </c>
    </row>
    <row r="9" spans="2:28" s="36" customFormat="1" ht="17.25" customHeight="1" x14ac:dyDescent="0.3">
      <c r="B9" s="61">
        <v>5807</v>
      </c>
      <c r="C9" s="61" t="str">
        <f>VLOOKUP(B9,'1_문헌특성'!A:BA,2,0)</f>
        <v>Issels (2010)</v>
      </c>
      <c r="D9" s="61" t="str">
        <f>VLOOKUP(B9,'1_문헌특성'!A:BA,3,0)</f>
        <v>RCT(NCT00003052)</v>
      </c>
      <c r="E9" s="61" t="str">
        <f>VLOOKUP(B9,'1_문헌특성'!A:BA,7,0)</f>
        <v>근골격종양</v>
      </c>
      <c r="F9" s="61" t="str">
        <f>VLOOKUP(B9,'1_문헌특성'!A:BA,8,0)</f>
        <v>연부조직육종</v>
      </c>
      <c r="G9" s="62" t="str">
        <f>VLOOKUP(B9,'1_문헌특성'!A:BA,9,0)</f>
        <v>고위험 연조직 육종(high-risk soft-tissue sarcoma, STS)</v>
      </c>
      <c r="H9" s="35" t="str">
        <f>VLOOKUP(B9,'1_문헌특성'!A:BA,31,0)</f>
        <v>CT+RT+HT</v>
      </c>
      <c r="I9" s="35" t="str">
        <f>VLOOKUP(B9,'1_문헌특성'!A:BA,38,0)</f>
        <v>BSD-2000</v>
      </c>
      <c r="J9" s="35" t="str">
        <f>VLOOKUP(B9,'1_문헌특성'!A:BA,43,0)</f>
        <v>수술, RT 전후(항암요법 1일, 4일차에 수행)</v>
      </c>
      <c r="K9" s="35" t="str">
        <f>VLOOKUP(B9,'1_문헌특성'!A:BA,51,0)</f>
        <v>CT+RT</v>
      </c>
      <c r="L9" s="35" t="s">
        <v>242</v>
      </c>
      <c r="M9" s="35" t="s">
        <v>178</v>
      </c>
      <c r="N9" s="35" t="s">
        <v>211</v>
      </c>
      <c r="O9" s="35" t="s">
        <v>212</v>
      </c>
      <c r="P9" s="56">
        <v>169</v>
      </c>
      <c r="Q9" s="35">
        <v>73</v>
      </c>
      <c r="R9" s="35" t="s">
        <v>177</v>
      </c>
      <c r="S9" s="56">
        <v>172</v>
      </c>
      <c r="T9" s="35">
        <v>75</v>
      </c>
      <c r="U9" s="61" t="s">
        <v>248</v>
      </c>
      <c r="V9" s="61" t="s">
        <v>248</v>
      </c>
      <c r="W9" s="61" t="s">
        <v>248</v>
      </c>
      <c r="X9" s="61" t="s">
        <v>248</v>
      </c>
      <c r="Y9" s="61" t="s">
        <v>248</v>
      </c>
      <c r="Z9" s="61" t="s">
        <v>248</v>
      </c>
      <c r="AA9" s="61" t="s">
        <v>248</v>
      </c>
      <c r="AB9" s="36" t="s">
        <v>249</v>
      </c>
    </row>
    <row r="10" spans="2:28" s="36" customFormat="1" ht="17.25" customHeight="1" x14ac:dyDescent="0.3">
      <c r="B10" s="61">
        <v>5807</v>
      </c>
      <c r="C10" s="61" t="str">
        <f>VLOOKUP(B10,'1_문헌특성'!A:BA,2,0)</f>
        <v>Issels (2010)</v>
      </c>
      <c r="D10" s="61" t="str">
        <f>VLOOKUP(B10,'1_문헌특성'!A:BA,3,0)</f>
        <v>RCT(NCT00003052)</v>
      </c>
      <c r="E10" s="61" t="str">
        <f>VLOOKUP(B10,'1_문헌특성'!A:BA,7,0)</f>
        <v>근골격종양</v>
      </c>
      <c r="F10" s="61" t="str">
        <f>VLOOKUP(B10,'1_문헌특성'!A:BA,8,0)</f>
        <v>연부조직육종</v>
      </c>
      <c r="G10" s="62" t="str">
        <f>VLOOKUP(B10,'1_문헌특성'!A:BA,9,0)</f>
        <v>고위험 연조직 육종(high-risk soft-tissue sarcoma, STS)</v>
      </c>
      <c r="H10" s="35" t="str">
        <f>VLOOKUP(B10,'1_문헌특성'!A:BA,31,0)</f>
        <v>CT+RT+HT</v>
      </c>
      <c r="I10" s="35" t="str">
        <f>VLOOKUP(B10,'1_문헌특성'!A:BA,38,0)</f>
        <v>BSD-2000</v>
      </c>
      <c r="J10" s="35" t="str">
        <f>VLOOKUP(B10,'1_문헌특성'!A:BA,43,0)</f>
        <v>수술, RT 전후(항암요법 1일, 4일차에 수행)</v>
      </c>
      <c r="K10" s="35" t="str">
        <f>VLOOKUP(B10,'1_문헌특성'!A:BA,51,0)</f>
        <v>CT+RT</v>
      </c>
      <c r="L10" s="35" t="s">
        <v>243</v>
      </c>
      <c r="M10" s="35" t="s">
        <v>178</v>
      </c>
      <c r="N10" s="35" t="s">
        <v>211</v>
      </c>
      <c r="O10" s="35" t="s">
        <v>229</v>
      </c>
      <c r="P10" s="56">
        <v>169</v>
      </c>
      <c r="Q10" s="35">
        <v>32</v>
      </c>
      <c r="R10" s="35" t="s">
        <v>179</v>
      </c>
      <c r="S10" s="56">
        <v>172</v>
      </c>
      <c r="T10" s="35">
        <v>18</v>
      </c>
      <c r="U10" s="35" t="s">
        <v>182</v>
      </c>
      <c r="V10" s="61" t="s">
        <v>248</v>
      </c>
      <c r="W10" s="61" t="s">
        <v>248</v>
      </c>
      <c r="X10" s="61" t="s">
        <v>248</v>
      </c>
      <c r="Y10" s="61" t="s">
        <v>248</v>
      </c>
      <c r="Z10" s="61" t="s">
        <v>248</v>
      </c>
      <c r="AA10" s="61" t="s">
        <v>248</v>
      </c>
      <c r="AB10" s="36" t="s">
        <v>249</v>
      </c>
    </row>
    <row r="11" spans="2:28" s="36" customFormat="1" ht="17.25" customHeight="1" x14ac:dyDescent="0.3">
      <c r="B11" s="61">
        <v>5807</v>
      </c>
      <c r="C11" s="61" t="str">
        <f>VLOOKUP(B11,'1_문헌특성'!A:BA,2,0)</f>
        <v>Issels (2010)</v>
      </c>
      <c r="D11" s="61" t="str">
        <f>VLOOKUP(B11,'1_문헌특성'!A:BA,3,0)</f>
        <v>RCT(NCT00003052)</v>
      </c>
      <c r="E11" s="61" t="str">
        <f>VLOOKUP(B11,'1_문헌특성'!A:BA,7,0)</f>
        <v>근골격종양</v>
      </c>
      <c r="F11" s="61" t="str">
        <f>VLOOKUP(B11,'1_문헌특성'!A:BA,8,0)</f>
        <v>연부조직육종</v>
      </c>
      <c r="G11" s="62" t="str">
        <f>VLOOKUP(B11,'1_문헌특성'!A:BA,9,0)</f>
        <v>고위험 연조직 육종(high-risk soft-tissue sarcoma, STS)</v>
      </c>
      <c r="H11" s="35" t="str">
        <f>VLOOKUP(B11,'1_문헌특성'!A:BA,31,0)</f>
        <v>CT+RT+HT</v>
      </c>
      <c r="I11" s="35" t="str">
        <f>VLOOKUP(B11,'1_문헌특성'!A:BA,38,0)</f>
        <v>BSD-2000</v>
      </c>
      <c r="J11" s="35" t="str">
        <f>VLOOKUP(B11,'1_문헌특성'!A:BA,43,0)</f>
        <v>수술, RT 전후(항암요법 1일, 4일차에 수행)</v>
      </c>
      <c r="K11" s="35" t="str">
        <f>VLOOKUP(B11,'1_문헌특성'!A:BA,51,0)</f>
        <v>CT+RT</v>
      </c>
      <c r="L11" s="35" t="s">
        <v>244</v>
      </c>
      <c r="M11" s="35" t="s">
        <v>178</v>
      </c>
      <c r="N11" s="35" t="s">
        <v>211</v>
      </c>
      <c r="O11" s="35" t="s">
        <v>230</v>
      </c>
      <c r="P11" s="56">
        <v>169</v>
      </c>
      <c r="Q11" s="35">
        <v>79</v>
      </c>
      <c r="R11" s="35" t="s">
        <v>180</v>
      </c>
      <c r="S11" s="56">
        <v>172</v>
      </c>
      <c r="T11" s="35">
        <v>73</v>
      </c>
      <c r="U11" s="35" t="s">
        <v>181</v>
      </c>
      <c r="V11" s="61" t="s">
        <v>248</v>
      </c>
      <c r="W11" s="61" t="s">
        <v>248</v>
      </c>
      <c r="X11" s="61" t="s">
        <v>248</v>
      </c>
      <c r="Y11" s="61" t="s">
        <v>248</v>
      </c>
      <c r="Z11" s="61" t="s">
        <v>248</v>
      </c>
      <c r="AA11" s="61" t="s">
        <v>248</v>
      </c>
      <c r="AB11" s="36" t="s">
        <v>249</v>
      </c>
    </row>
  </sheetData>
  <sheetProtection algorithmName="SHA-512" hashValue="ZO6dNpDxmrY6d6TOb3+/ddssFtBENoc9ilXzyMblJ93Zg/1Pk+Db/bGm8NHqikdM4SylG2kJkfJm0BdVYAmPiw==" saltValue="8+luH1vTpzJ7geNJtRz+Eg==" spinCount="100000" sheet="1" objects="1" scenarios="1"/>
  <autoFilter ref="B5:AB5"/>
  <mergeCells count="3">
    <mergeCell ref="P4:R4"/>
    <mergeCell ref="S4:U4"/>
    <mergeCell ref="W4:Z4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1"/>
  <sheetViews>
    <sheetView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G39" sqref="G39"/>
    </sheetView>
  </sheetViews>
  <sheetFormatPr defaultRowHeight="12" x14ac:dyDescent="0.3"/>
  <cols>
    <col min="1" max="2" width="9" style="32"/>
    <col min="3" max="3" width="11.375" style="32" customWidth="1"/>
    <col min="4" max="4" width="5" style="32" customWidth="1"/>
    <col min="5" max="5" width="9" style="32"/>
    <col min="6" max="6" width="10" style="32" customWidth="1"/>
    <col min="7" max="11" width="9" style="32"/>
    <col min="12" max="12" width="9.125" style="32" customWidth="1"/>
    <col min="13" max="13" width="23.625" style="32" customWidth="1"/>
    <col min="14" max="14" width="10.25" style="32" customWidth="1"/>
    <col min="15" max="15" width="9" style="32"/>
    <col min="16" max="16" width="9.875" style="36" customWidth="1"/>
    <col min="17" max="17" width="9" style="64"/>
    <col min="18" max="16384" width="9" style="32"/>
  </cols>
  <sheetData>
    <row r="1" spans="2:28" x14ac:dyDescent="0.3">
      <c r="C1" s="63" t="s">
        <v>69</v>
      </c>
    </row>
    <row r="2" spans="2:28" x14ac:dyDescent="0.3">
      <c r="C2" s="42"/>
    </row>
    <row r="3" spans="2:28" x14ac:dyDescent="0.3">
      <c r="C3" s="42"/>
    </row>
    <row r="4" spans="2:28" x14ac:dyDescent="0.3">
      <c r="C4" s="42"/>
    </row>
    <row r="5" spans="2:28" x14ac:dyDescent="0.3">
      <c r="C5" s="42"/>
      <c r="P5" s="75"/>
      <c r="Q5" s="65"/>
      <c r="R5" s="57"/>
      <c r="S5" s="57"/>
      <c r="T5" s="65"/>
    </row>
    <row r="6" spans="2:28" x14ac:dyDescent="0.3">
      <c r="Q6" s="20" t="s">
        <v>26</v>
      </c>
      <c r="R6" s="66"/>
      <c r="S6" s="67"/>
      <c r="T6" s="68" t="s">
        <v>44</v>
      </c>
      <c r="U6" s="66"/>
      <c r="V6" s="67"/>
      <c r="W6" s="67" t="s">
        <v>74</v>
      </c>
      <c r="X6" s="67"/>
      <c r="Y6" s="66"/>
      <c r="Z6" s="69"/>
    </row>
    <row r="7" spans="2:28" x14ac:dyDescent="0.3">
      <c r="B7" s="13" t="s">
        <v>50</v>
      </c>
      <c r="C7" s="13" t="s">
        <v>111</v>
      </c>
      <c r="D7" s="13" t="s">
        <v>65</v>
      </c>
      <c r="E7" s="13" t="s">
        <v>67</v>
      </c>
      <c r="F7" s="13" t="s">
        <v>5</v>
      </c>
      <c r="G7" s="13" t="s">
        <v>68</v>
      </c>
      <c r="H7" s="13" t="s">
        <v>26</v>
      </c>
      <c r="I7" s="13" t="s">
        <v>90</v>
      </c>
      <c r="J7" s="13" t="s">
        <v>91</v>
      </c>
      <c r="K7" s="13" t="s">
        <v>44</v>
      </c>
      <c r="L7" s="13" t="s">
        <v>51</v>
      </c>
      <c r="M7" s="13" t="s">
        <v>53</v>
      </c>
      <c r="N7" s="13" t="s">
        <v>52</v>
      </c>
      <c r="O7" s="13" t="s">
        <v>54</v>
      </c>
      <c r="P7" s="35" t="s">
        <v>55</v>
      </c>
      <c r="Q7" s="30" t="s">
        <v>70</v>
      </c>
      <c r="R7" s="13" t="s">
        <v>71</v>
      </c>
      <c r="S7" s="13" t="s">
        <v>165</v>
      </c>
      <c r="T7" s="13" t="s">
        <v>70</v>
      </c>
      <c r="U7" s="13" t="s">
        <v>71</v>
      </c>
      <c r="V7" s="13" t="s">
        <v>165</v>
      </c>
      <c r="W7" s="13" t="s">
        <v>73</v>
      </c>
      <c r="X7" s="13" t="s">
        <v>72</v>
      </c>
      <c r="Y7" s="13" t="s">
        <v>60</v>
      </c>
      <c r="Z7" s="13" t="s">
        <v>64</v>
      </c>
      <c r="AA7" s="32" t="s">
        <v>114</v>
      </c>
      <c r="AB7" s="32" t="s">
        <v>209</v>
      </c>
    </row>
    <row r="8" spans="2:28" x14ac:dyDescent="0.3">
      <c r="B8" s="13">
        <v>2391</v>
      </c>
      <c r="C8" s="13" t="str">
        <f>VLOOKUP(B8,'1_문헌특성'!A:BA,2,0)</f>
        <v>Issels (2018)</v>
      </c>
      <c r="D8" s="13" t="str">
        <f>VLOOKUP(B8,'1_문헌특성'!A:BA,3,0)</f>
        <v>RCT(NCT00003052)</v>
      </c>
      <c r="E8" s="13" t="str">
        <f>VLOOKUP(B8,'1_문헌특성'!A:BA,7,0)</f>
        <v>근골격종양</v>
      </c>
      <c r="F8" s="13" t="str">
        <f>VLOOKUP(B8,'1_문헌특성'!A:BA,8,0)</f>
        <v>연부조직육종</v>
      </c>
      <c r="G8" s="13" t="str">
        <f>VLOOKUP(B8,'1_문헌특성'!A:BA,9,0)</f>
        <v>고위험 연조직 육종(high-risk soft-tissue sarcoma, STS)</v>
      </c>
      <c r="H8" s="13" t="str">
        <f>VLOOKUP(B8,'1_문헌특성'!A:BA,31,0)</f>
        <v>CT+RT+HT</v>
      </c>
      <c r="I8" s="13" t="str">
        <f>VLOOKUP(B8,'1_문헌특성'!A:BA,38,0)</f>
        <v>BSD-2000</v>
      </c>
      <c r="J8" s="13" t="str">
        <f>VLOOKUP(B8,'1_문헌특성'!A:BA,43,0)</f>
        <v>수술, RT 전후(항암요법 1일, 4일차에 수행)</v>
      </c>
      <c r="K8" s="13" t="str">
        <f>VLOOKUP(B8,'1_문헌특성'!A:BA,51,0)</f>
        <v>CT+RT</v>
      </c>
      <c r="L8" s="13"/>
      <c r="M8" s="13" t="s">
        <v>138</v>
      </c>
      <c r="N8" s="13"/>
      <c r="O8" s="13" t="s">
        <v>163</v>
      </c>
      <c r="P8" s="53" t="s">
        <v>238</v>
      </c>
      <c r="Q8" s="30">
        <v>162</v>
      </c>
      <c r="R8" s="13">
        <v>66</v>
      </c>
      <c r="S8" s="70">
        <f>R8/Q8</f>
        <v>0.40740740740740738</v>
      </c>
      <c r="T8" s="13">
        <v>167</v>
      </c>
      <c r="U8" s="13">
        <v>48</v>
      </c>
      <c r="V8" s="70">
        <f>U8/T8</f>
        <v>0.28742514970059879</v>
      </c>
      <c r="W8" s="13" t="s">
        <v>139</v>
      </c>
      <c r="X8" s="13">
        <v>0.65</v>
      </c>
      <c r="Y8" s="13" t="s">
        <v>140</v>
      </c>
      <c r="Z8" s="13">
        <v>2E-3</v>
      </c>
      <c r="AA8" s="32" t="s">
        <v>141</v>
      </c>
      <c r="AB8" s="42"/>
    </row>
    <row r="9" spans="2:28" x14ac:dyDescent="0.3">
      <c r="B9" s="13">
        <v>2391</v>
      </c>
      <c r="C9" s="13" t="str">
        <f>VLOOKUP(B9,'1_문헌특성'!A:BA,2,0)</f>
        <v>Issels (2018)</v>
      </c>
      <c r="D9" s="13" t="str">
        <f>VLOOKUP(B9,'1_문헌특성'!A:BA,3,0)</f>
        <v>RCT(NCT00003052)</v>
      </c>
      <c r="E9" s="13" t="str">
        <f>VLOOKUP(B9,'1_문헌특성'!A:BA,7,0)</f>
        <v>근골격종양</v>
      </c>
      <c r="F9" s="13" t="str">
        <f>VLOOKUP(B9,'1_문헌특성'!A:BA,8,0)</f>
        <v>연부조직육종</v>
      </c>
      <c r="G9" s="13" t="str">
        <f>VLOOKUP(B9,'1_문헌특성'!A:BA,9,0)</f>
        <v>고위험 연조직 육종(high-risk soft-tissue sarcoma, STS)</v>
      </c>
      <c r="H9" s="13" t="str">
        <f>VLOOKUP(B9,'1_문헌특성'!A:BA,31,0)</f>
        <v>CT+RT+HT</v>
      </c>
      <c r="I9" s="13" t="str">
        <f>VLOOKUP(B9,'1_문헌특성'!A:BA,38,0)</f>
        <v>BSD-2000</v>
      </c>
      <c r="J9" s="13" t="str">
        <f>VLOOKUP(B9,'1_문헌특성'!A:BA,43,0)</f>
        <v>수술, RT 전후(항암요법 1일, 4일차에 수행)</v>
      </c>
      <c r="K9" s="13" t="str">
        <f>VLOOKUP(B9,'1_문헌특성'!A:BA,51,0)</f>
        <v>CT+RT</v>
      </c>
      <c r="L9" s="13"/>
      <c r="M9" s="13" t="s">
        <v>142</v>
      </c>
      <c r="N9" s="13"/>
      <c r="O9" s="13" t="s">
        <v>163</v>
      </c>
      <c r="P9" s="53" t="s">
        <v>238</v>
      </c>
      <c r="Q9" s="30">
        <v>162</v>
      </c>
      <c r="R9" s="13">
        <v>60</v>
      </c>
      <c r="S9" s="70">
        <f t="shared" ref="S9" si="0">R9/Q9</f>
        <v>0.37037037037037035</v>
      </c>
      <c r="T9" s="13">
        <v>167</v>
      </c>
      <c r="U9" s="13">
        <v>48</v>
      </c>
      <c r="V9" s="70">
        <f t="shared" ref="V9" si="1">U9/T9</f>
        <v>0.28742514970059879</v>
      </c>
      <c r="W9" s="13" t="s">
        <v>139</v>
      </c>
      <c r="X9" s="13">
        <v>0.71</v>
      </c>
      <c r="Y9" s="13" t="s">
        <v>143</v>
      </c>
      <c r="Z9" s="13">
        <v>0.01</v>
      </c>
      <c r="AA9" s="32" t="s">
        <v>141</v>
      </c>
      <c r="AB9" s="42"/>
    </row>
    <row r="10" spans="2:28" x14ac:dyDescent="0.3">
      <c r="B10" s="13">
        <v>2391</v>
      </c>
      <c r="C10" s="13" t="str">
        <f>VLOOKUP(B10,'1_문헌특성'!A:BA,2,0)</f>
        <v>Issels (2018)</v>
      </c>
      <c r="D10" s="13" t="str">
        <f>VLOOKUP(B10,'1_문헌특성'!A:BA,3,0)</f>
        <v>RCT(NCT00003052)</v>
      </c>
      <c r="E10" s="13" t="str">
        <f>VLOOKUP(B10,'1_문헌특성'!A:BA,7,0)</f>
        <v>근골격종양</v>
      </c>
      <c r="F10" s="13" t="str">
        <f>VLOOKUP(B10,'1_문헌특성'!A:BA,8,0)</f>
        <v>연부조직육종</v>
      </c>
      <c r="G10" s="13" t="str">
        <f>VLOOKUP(B10,'1_문헌특성'!A:BA,9,0)</f>
        <v>고위험 연조직 육종(high-risk soft-tissue sarcoma, STS)</v>
      </c>
      <c r="H10" s="13" t="str">
        <f>VLOOKUP(B10,'1_문헌특성'!A:BA,31,0)</f>
        <v>CT+RT+HT</v>
      </c>
      <c r="I10" s="13" t="str">
        <f>VLOOKUP(B10,'1_문헌특성'!A:BA,38,0)</f>
        <v>BSD-2000</v>
      </c>
      <c r="J10" s="13" t="str">
        <f>VLOOKUP(B10,'1_문헌특성'!A:BA,43,0)</f>
        <v>수술, RT 전후(항암요법 1일, 4일차에 수행)</v>
      </c>
      <c r="K10" s="13" t="str">
        <f>VLOOKUP(B10,'1_문헌특성'!A:BA,51,0)</f>
        <v>CT+RT</v>
      </c>
      <c r="L10" s="13"/>
      <c r="M10" s="13" t="s">
        <v>245</v>
      </c>
      <c r="N10" s="13"/>
      <c r="O10" s="13" t="s">
        <v>163</v>
      </c>
      <c r="P10" s="53" t="s">
        <v>239</v>
      </c>
      <c r="Q10" s="30">
        <v>162</v>
      </c>
      <c r="R10" s="13">
        <v>102</v>
      </c>
      <c r="S10" s="71">
        <v>0.627</v>
      </c>
      <c r="T10" s="13">
        <v>167</v>
      </c>
      <c r="U10" s="13">
        <v>86</v>
      </c>
      <c r="V10" s="71">
        <v>0.51300000000000001</v>
      </c>
      <c r="W10" s="13"/>
      <c r="X10" s="13"/>
      <c r="Y10" s="13"/>
      <c r="Z10" s="13"/>
      <c r="AB10" s="42"/>
    </row>
    <row r="11" spans="2:28" x14ac:dyDescent="0.3">
      <c r="B11" s="13">
        <v>2391</v>
      </c>
      <c r="C11" s="13" t="str">
        <f>VLOOKUP(B11,'1_문헌특성'!A:BA,2,0)</f>
        <v>Issels (2018)</v>
      </c>
      <c r="D11" s="13" t="str">
        <f>VLOOKUP(B11,'1_문헌특성'!A:BA,3,0)</f>
        <v>RCT(NCT00003052)</v>
      </c>
      <c r="E11" s="13" t="str">
        <f>VLOOKUP(B11,'1_문헌특성'!A:BA,7,0)</f>
        <v>근골격종양</v>
      </c>
      <c r="F11" s="13" t="str">
        <f>VLOOKUP(B11,'1_문헌특성'!A:BA,8,0)</f>
        <v>연부조직육종</v>
      </c>
      <c r="G11" s="13" t="str">
        <f>VLOOKUP(B11,'1_문헌특성'!A:BA,9,0)</f>
        <v>고위험 연조직 육종(high-risk soft-tissue sarcoma, STS)</v>
      </c>
      <c r="H11" s="13" t="str">
        <f>VLOOKUP(B11,'1_문헌특성'!A:BA,31,0)</f>
        <v>CT+RT+HT</v>
      </c>
      <c r="I11" s="13" t="str">
        <f>VLOOKUP(B11,'1_문헌특성'!A:BA,38,0)</f>
        <v>BSD-2000</v>
      </c>
      <c r="J11" s="13" t="str">
        <f>VLOOKUP(B11,'1_문헌특성'!A:BA,43,0)</f>
        <v>수술, RT 전후(항암요법 1일, 4일차에 수행)</v>
      </c>
      <c r="K11" s="13" t="str">
        <f>VLOOKUP(B11,'1_문헌특성'!A:BA,51,0)</f>
        <v>CT+RT</v>
      </c>
      <c r="L11" s="13"/>
      <c r="M11" s="13" t="s">
        <v>245</v>
      </c>
      <c r="N11" s="13"/>
      <c r="O11" s="13" t="s">
        <v>163</v>
      </c>
      <c r="P11" s="53" t="s">
        <v>240</v>
      </c>
      <c r="Q11" s="30">
        <v>162</v>
      </c>
      <c r="R11" s="13">
        <v>85</v>
      </c>
      <c r="S11" s="71">
        <v>0.52600000000000002</v>
      </c>
      <c r="T11" s="13">
        <v>167</v>
      </c>
      <c r="U11" s="13">
        <v>7</v>
      </c>
      <c r="V11" s="71">
        <v>0.42699999999999999</v>
      </c>
      <c r="W11" s="13" t="s">
        <v>246</v>
      </c>
      <c r="X11" s="13">
        <v>0.73</v>
      </c>
      <c r="Y11" s="13" t="s">
        <v>247</v>
      </c>
      <c r="Z11" s="13">
        <v>0.04</v>
      </c>
      <c r="AB11" s="42"/>
    </row>
    <row r="12" spans="2:28" x14ac:dyDescent="0.3">
      <c r="B12" s="13">
        <v>5807</v>
      </c>
      <c r="C12" s="13" t="str">
        <f>VLOOKUP(B12,'1_문헌특성'!A:BA,2,0)</f>
        <v>Issels (2010)</v>
      </c>
      <c r="D12" s="13" t="str">
        <f>VLOOKUP(B12,'1_문헌특성'!A:BA,3,0)</f>
        <v>RCT(NCT00003052)</v>
      </c>
      <c r="E12" s="13" t="str">
        <f>VLOOKUP(B12,'1_문헌특성'!A:BA,7,0)</f>
        <v>근골격종양</v>
      </c>
      <c r="F12" s="13" t="str">
        <f>VLOOKUP(B12,'1_문헌특성'!A:BA,8,0)</f>
        <v>연부조직육종</v>
      </c>
      <c r="G12" s="13" t="str">
        <f>VLOOKUP(B12,'1_문헌특성'!A:BA,9,0)</f>
        <v>고위험 연조직 육종(high-risk soft-tissue sarcoma, STS)</v>
      </c>
      <c r="H12" s="13" t="str">
        <f>VLOOKUP(B12,'1_문헌특성'!A:BA,31,0)</f>
        <v>CT+RT+HT</v>
      </c>
      <c r="I12" s="13" t="str">
        <f>VLOOKUP(B12,'1_문헌특성'!A:BA,38,0)</f>
        <v>BSD-2000</v>
      </c>
      <c r="J12" s="13" t="str">
        <f>VLOOKUP(B12,'1_문헌특성'!A:BA,43,0)</f>
        <v>수술, RT 전후(항암요법 1일, 4일차에 수행)</v>
      </c>
      <c r="K12" s="13" t="str">
        <f>VLOOKUP(B12,'1_문헌특성'!A:BA,51,0)</f>
        <v>CT+RT</v>
      </c>
      <c r="L12" s="13"/>
      <c r="M12" s="13" t="s">
        <v>138</v>
      </c>
      <c r="N12" s="13"/>
      <c r="O12" s="13" t="s">
        <v>163</v>
      </c>
      <c r="P12" s="35" t="s">
        <v>183</v>
      </c>
      <c r="Q12" s="30">
        <v>169</v>
      </c>
      <c r="R12" s="74">
        <f>Q12*S12</f>
        <v>128.44</v>
      </c>
      <c r="S12" s="45">
        <v>0.76</v>
      </c>
      <c r="T12" s="13">
        <v>172</v>
      </c>
      <c r="U12" s="74">
        <f t="shared" ref="U12:U18" si="2">T12*V12</f>
        <v>104.92</v>
      </c>
      <c r="V12" s="46">
        <v>0.61</v>
      </c>
      <c r="W12" s="30" t="s">
        <v>120</v>
      </c>
      <c r="X12" s="30" t="s">
        <v>120</v>
      </c>
      <c r="Y12" s="30" t="s">
        <v>120</v>
      </c>
      <c r="Z12" s="30" t="s">
        <v>120</v>
      </c>
      <c r="AB12" s="36"/>
    </row>
    <row r="13" spans="2:28" x14ac:dyDescent="0.3">
      <c r="B13" s="13">
        <v>5807</v>
      </c>
      <c r="C13" s="13" t="str">
        <f>VLOOKUP(B13,'1_문헌특성'!A:BA,2,0)</f>
        <v>Issels (2010)</v>
      </c>
      <c r="D13" s="13" t="str">
        <f>VLOOKUP(B13,'1_문헌특성'!A:BA,3,0)</f>
        <v>RCT(NCT00003052)</v>
      </c>
      <c r="E13" s="13" t="str">
        <f>VLOOKUP(B13,'1_문헌특성'!A:BA,7,0)</f>
        <v>근골격종양</v>
      </c>
      <c r="F13" s="13" t="str">
        <f>VLOOKUP(B13,'1_문헌특성'!A:BA,8,0)</f>
        <v>연부조직육종</v>
      </c>
      <c r="G13" s="13" t="str">
        <f>VLOOKUP(B13,'1_문헌특성'!A:BA,9,0)</f>
        <v>고위험 연조직 육종(high-risk soft-tissue sarcoma, STS)</v>
      </c>
      <c r="H13" s="13" t="str">
        <f>VLOOKUP(B13,'1_문헌특성'!A:BA,31,0)</f>
        <v>CT+RT+HT</v>
      </c>
      <c r="I13" s="13" t="str">
        <f>VLOOKUP(B13,'1_문헌특성'!A:BA,38,0)</f>
        <v>BSD-2000</v>
      </c>
      <c r="J13" s="13" t="str">
        <f>VLOOKUP(B13,'1_문헌특성'!A:BA,43,0)</f>
        <v>수술, RT 전후(항암요법 1일, 4일차에 수행)</v>
      </c>
      <c r="K13" s="13" t="str">
        <f>VLOOKUP(B13,'1_문헌특성'!A:BA,51,0)</f>
        <v>CT+RT</v>
      </c>
      <c r="L13" s="13"/>
      <c r="M13" s="13" t="s">
        <v>138</v>
      </c>
      <c r="N13" s="13"/>
      <c r="O13" s="13" t="s">
        <v>163</v>
      </c>
      <c r="P13" s="35" t="s">
        <v>184</v>
      </c>
      <c r="Q13" s="30">
        <v>169</v>
      </c>
      <c r="R13" s="74">
        <f t="shared" ref="R13:R19" si="3">Q13*S13</f>
        <v>111.54</v>
      </c>
      <c r="S13" s="45">
        <v>0.66</v>
      </c>
      <c r="T13" s="13">
        <v>172</v>
      </c>
      <c r="U13" s="74">
        <f t="shared" si="2"/>
        <v>94.600000000000009</v>
      </c>
      <c r="V13" s="46">
        <v>0.55000000000000004</v>
      </c>
      <c r="W13" s="30" t="s">
        <v>120</v>
      </c>
      <c r="X13" s="30" t="s">
        <v>120</v>
      </c>
      <c r="Y13" s="30" t="s">
        <v>120</v>
      </c>
      <c r="Z13" s="30" t="s">
        <v>120</v>
      </c>
      <c r="AB13" s="36"/>
    </row>
    <row r="14" spans="2:28" x14ac:dyDescent="0.3">
      <c r="B14" s="13">
        <v>5807</v>
      </c>
      <c r="C14" s="13" t="str">
        <f>VLOOKUP(B14,'1_문헌특성'!A:BA,2,0)</f>
        <v>Issels (2010)</v>
      </c>
      <c r="D14" s="13" t="str">
        <f>VLOOKUP(B14,'1_문헌특성'!A:BA,3,0)</f>
        <v>RCT(NCT00003052)</v>
      </c>
      <c r="E14" s="13" t="str">
        <f>VLOOKUP(B14,'1_문헌특성'!A:BA,7,0)</f>
        <v>근골격종양</v>
      </c>
      <c r="F14" s="13" t="str">
        <f>VLOOKUP(B14,'1_문헌특성'!A:BA,8,0)</f>
        <v>연부조직육종</v>
      </c>
      <c r="G14" s="13" t="str">
        <f>VLOOKUP(B14,'1_문헌특성'!A:BA,9,0)</f>
        <v>고위험 연조직 육종(high-risk soft-tissue sarcoma, STS)</v>
      </c>
      <c r="H14" s="13" t="str">
        <f>VLOOKUP(B14,'1_문헌특성'!A:BA,31,0)</f>
        <v>CT+RT+HT</v>
      </c>
      <c r="I14" s="13" t="str">
        <f>VLOOKUP(B14,'1_문헌특성'!A:BA,38,0)</f>
        <v>BSD-2000</v>
      </c>
      <c r="J14" s="13" t="str">
        <f>VLOOKUP(B14,'1_문헌특성'!A:BA,43,0)</f>
        <v>수술, RT 전후(항암요법 1일, 4일차에 수행)</v>
      </c>
      <c r="K14" s="13" t="str">
        <f>VLOOKUP(B14,'1_문헌특성'!A:BA,51,0)</f>
        <v>CT+RT</v>
      </c>
      <c r="L14" s="13"/>
      <c r="M14" s="13" t="s">
        <v>138</v>
      </c>
      <c r="N14" s="13"/>
      <c r="O14" s="13" t="s">
        <v>163</v>
      </c>
      <c r="P14" s="35" t="s">
        <v>238</v>
      </c>
      <c r="Q14" s="30">
        <v>169</v>
      </c>
      <c r="R14" s="30" t="s">
        <v>248</v>
      </c>
      <c r="S14" s="72" t="s">
        <v>248</v>
      </c>
      <c r="T14" s="13">
        <v>172</v>
      </c>
      <c r="U14" s="76" t="s">
        <v>248</v>
      </c>
      <c r="V14" s="72" t="s">
        <v>248</v>
      </c>
      <c r="W14" s="73" t="s">
        <v>139</v>
      </c>
      <c r="X14" s="13">
        <v>0.57999999999999996</v>
      </c>
      <c r="Y14" s="13" t="s">
        <v>159</v>
      </c>
      <c r="Z14" s="13">
        <v>3.0000000000000001E-3</v>
      </c>
      <c r="AA14" s="32" t="s">
        <v>141</v>
      </c>
      <c r="AB14" s="42"/>
    </row>
    <row r="15" spans="2:28" x14ac:dyDescent="0.3">
      <c r="B15" s="13">
        <v>5807</v>
      </c>
      <c r="C15" s="13" t="str">
        <f>VLOOKUP(B15,'1_문헌특성'!A:BA,2,0)</f>
        <v>Issels (2010)</v>
      </c>
      <c r="D15" s="13" t="str">
        <f>VLOOKUP(B15,'1_문헌특성'!A:BA,3,0)</f>
        <v>RCT(NCT00003052)</v>
      </c>
      <c r="E15" s="13" t="str">
        <f>VLOOKUP(B15,'1_문헌특성'!A:BA,7,0)</f>
        <v>근골격종양</v>
      </c>
      <c r="F15" s="13" t="str">
        <f>VLOOKUP(B15,'1_문헌특성'!A:BA,8,0)</f>
        <v>연부조직육종</v>
      </c>
      <c r="G15" s="13" t="str">
        <f>VLOOKUP(B15,'1_문헌특성'!A:BA,9,0)</f>
        <v>고위험 연조직 육종(high-risk soft-tissue sarcoma, STS)</v>
      </c>
      <c r="H15" s="13" t="str">
        <f>VLOOKUP(B15,'1_문헌특성'!A:BA,31,0)</f>
        <v>CT+RT+HT</v>
      </c>
      <c r="I15" s="13" t="str">
        <f>VLOOKUP(B15,'1_문헌특성'!A:BA,38,0)</f>
        <v>BSD-2000</v>
      </c>
      <c r="J15" s="13" t="str">
        <f>VLOOKUP(B15,'1_문헌특성'!A:BA,43,0)</f>
        <v>수술, RT 전후(항암요법 1일, 4일차에 수행)</v>
      </c>
      <c r="K15" s="13" t="str">
        <f>VLOOKUP(B15,'1_문헌특성'!A:BA,51,0)</f>
        <v>CT+RT</v>
      </c>
      <c r="L15" s="13"/>
      <c r="M15" s="13" t="s">
        <v>142</v>
      </c>
      <c r="N15" s="13"/>
      <c r="O15" s="13" t="s">
        <v>163</v>
      </c>
      <c r="P15" s="35" t="s">
        <v>183</v>
      </c>
      <c r="Q15" s="30">
        <v>169</v>
      </c>
      <c r="R15" s="74">
        <f t="shared" si="3"/>
        <v>98.02</v>
      </c>
      <c r="S15" s="45">
        <v>0.57999999999999996</v>
      </c>
      <c r="T15" s="13">
        <v>172</v>
      </c>
      <c r="U15" s="74">
        <f t="shared" si="2"/>
        <v>75.680000000000007</v>
      </c>
      <c r="V15" s="46">
        <v>0.44</v>
      </c>
      <c r="W15" s="30" t="s">
        <v>120</v>
      </c>
      <c r="X15" s="30" t="s">
        <v>120</v>
      </c>
      <c r="Y15" s="30" t="s">
        <v>120</v>
      </c>
      <c r="Z15" s="30" t="s">
        <v>120</v>
      </c>
      <c r="AB15" s="36"/>
    </row>
    <row r="16" spans="2:28" x14ac:dyDescent="0.3">
      <c r="B16" s="13">
        <v>5807</v>
      </c>
      <c r="C16" s="13" t="str">
        <f>VLOOKUP(B16,'1_문헌특성'!A:BA,2,0)</f>
        <v>Issels (2010)</v>
      </c>
      <c r="D16" s="13" t="str">
        <f>VLOOKUP(B16,'1_문헌특성'!A:BA,3,0)</f>
        <v>RCT(NCT00003052)</v>
      </c>
      <c r="E16" s="13" t="str">
        <f>VLOOKUP(B16,'1_문헌특성'!A:BA,7,0)</f>
        <v>근골격종양</v>
      </c>
      <c r="F16" s="13" t="str">
        <f>VLOOKUP(B16,'1_문헌특성'!A:BA,8,0)</f>
        <v>연부조직육종</v>
      </c>
      <c r="G16" s="13" t="str">
        <f>VLOOKUP(B16,'1_문헌특성'!A:BA,9,0)</f>
        <v>고위험 연조직 육종(high-risk soft-tissue sarcoma, STS)</v>
      </c>
      <c r="H16" s="13" t="str">
        <f>VLOOKUP(B16,'1_문헌특성'!A:BA,31,0)</f>
        <v>CT+RT+HT</v>
      </c>
      <c r="I16" s="13" t="str">
        <f>VLOOKUP(B16,'1_문헌특성'!A:BA,38,0)</f>
        <v>BSD-2000</v>
      </c>
      <c r="J16" s="13" t="str">
        <f>VLOOKUP(B16,'1_문헌특성'!A:BA,43,0)</f>
        <v>수술, RT 전후(항암요법 1일, 4일차에 수행)</v>
      </c>
      <c r="K16" s="13" t="str">
        <f>VLOOKUP(B16,'1_문헌특성'!A:BA,51,0)</f>
        <v>CT+RT</v>
      </c>
      <c r="L16" s="13"/>
      <c r="M16" s="13" t="s">
        <v>142</v>
      </c>
      <c r="N16" s="13"/>
      <c r="O16" s="13" t="s">
        <v>163</v>
      </c>
      <c r="P16" s="35" t="s">
        <v>184</v>
      </c>
      <c r="Q16" s="30">
        <v>169</v>
      </c>
      <c r="R16" s="74">
        <f t="shared" si="3"/>
        <v>70.98</v>
      </c>
      <c r="S16" s="45">
        <v>0.42</v>
      </c>
      <c r="T16" s="13">
        <v>172</v>
      </c>
      <c r="U16" s="74">
        <f t="shared" si="2"/>
        <v>60.199999999999996</v>
      </c>
      <c r="V16" s="46">
        <v>0.35</v>
      </c>
      <c r="W16" s="30" t="s">
        <v>120</v>
      </c>
      <c r="X16" s="30" t="s">
        <v>120</v>
      </c>
      <c r="Y16" s="30" t="s">
        <v>120</v>
      </c>
      <c r="Z16" s="30" t="s">
        <v>120</v>
      </c>
      <c r="AB16" s="36"/>
    </row>
    <row r="17" spans="2:28" x14ac:dyDescent="0.3">
      <c r="B17" s="13">
        <v>5807</v>
      </c>
      <c r="C17" s="13" t="str">
        <f>VLOOKUP(B17,'1_문헌특성'!A:BA,2,0)</f>
        <v>Issels (2010)</v>
      </c>
      <c r="D17" s="13" t="str">
        <f>VLOOKUP(B17,'1_문헌특성'!A:BA,3,0)</f>
        <v>RCT(NCT00003052)</v>
      </c>
      <c r="E17" s="13" t="str">
        <f>VLOOKUP(B17,'1_문헌특성'!A:BA,7,0)</f>
        <v>근골격종양</v>
      </c>
      <c r="F17" s="13" t="str">
        <f>VLOOKUP(B17,'1_문헌특성'!A:BA,8,0)</f>
        <v>연부조직육종</v>
      </c>
      <c r="G17" s="13" t="str">
        <f>VLOOKUP(B17,'1_문헌특성'!A:BA,9,0)</f>
        <v>고위험 연조직 육종(high-risk soft-tissue sarcoma, STS)</v>
      </c>
      <c r="H17" s="13" t="str">
        <f>VLOOKUP(B17,'1_문헌특성'!A:BA,31,0)</f>
        <v>CT+RT+HT</v>
      </c>
      <c r="I17" s="13" t="str">
        <f>VLOOKUP(B17,'1_문헌특성'!A:BA,38,0)</f>
        <v>BSD-2000</v>
      </c>
      <c r="J17" s="13" t="str">
        <f>VLOOKUP(B17,'1_문헌특성'!A:BA,43,0)</f>
        <v>수술, RT 전후(항암요법 1일, 4일차에 수행)</v>
      </c>
      <c r="K17" s="13" t="str">
        <f>VLOOKUP(B17,'1_문헌특성'!A:BA,51,0)</f>
        <v>CT+RT</v>
      </c>
      <c r="L17" s="13"/>
      <c r="M17" s="13" t="s">
        <v>142</v>
      </c>
      <c r="N17" s="13"/>
      <c r="O17" s="13" t="s">
        <v>163</v>
      </c>
      <c r="P17" s="35" t="s">
        <v>238</v>
      </c>
      <c r="Q17" s="30">
        <v>169</v>
      </c>
      <c r="R17" s="49" t="s">
        <v>120</v>
      </c>
      <c r="S17" s="30" t="s">
        <v>120</v>
      </c>
      <c r="T17" s="13">
        <v>172</v>
      </c>
      <c r="U17" s="74" t="s">
        <v>237</v>
      </c>
      <c r="V17" s="70" t="s">
        <v>120</v>
      </c>
      <c r="W17" s="13" t="s">
        <v>139</v>
      </c>
      <c r="X17" s="13">
        <v>0.7</v>
      </c>
      <c r="Y17" s="13" t="s">
        <v>160</v>
      </c>
      <c r="Z17" s="13">
        <v>1.0999999999999999E-2</v>
      </c>
      <c r="AA17" s="32" t="s">
        <v>141</v>
      </c>
      <c r="AB17" s="36"/>
    </row>
    <row r="18" spans="2:28" x14ac:dyDescent="0.3">
      <c r="B18" s="13">
        <v>5807</v>
      </c>
      <c r="C18" s="13" t="str">
        <f>VLOOKUP(B18,'1_문헌특성'!A:BA,2,0)</f>
        <v>Issels (2010)</v>
      </c>
      <c r="D18" s="13" t="str">
        <f>VLOOKUP(B18,'1_문헌특성'!A:BA,3,0)</f>
        <v>RCT(NCT00003052)</v>
      </c>
      <c r="E18" s="13" t="str">
        <f>VLOOKUP(B18,'1_문헌특성'!A:BA,7,0)</f>
        <v>근골격종양</v>
      </c>
      <c r="F18" s="13" t="str">
        <f>VLOOKUP(B18,'1_문헌특성'!A:BA,8,0)</f>
        <v>연부조직육종</v>
      </c>
      <c r="G18" s="13" t="str">
        <f>VLOOKUP(B18,'1_문헌특성'!A:BA,9,0)</f>
        <v>고위험 연조직 육종(high-risk soft-tissue sarcoma, STS)</v>
      </c>
      <c r="H18" s="13" t="str">
        <f>VLOOKUP(B18,'1_문헌특성'!A:BA,31,0)</f>
        <v>CT+RT+HT</v>
      </c>
      <c r="I18" s="13" t="str">
        <f>VLOOKUP(B18,'1_문헌특성'!A:BA,38,0)</f>
        <v>BSD-2000</v>
      </c>
      <c r="J18" s="13" t="str">
        <f>VLOOKUP(B18,'1_문헌특성'!A:BA,43,0)</f>
        <v>수술, RT 전후(항암요법 1일, 4일차에 수행)</v>
      </c>
      <c r="K18" s="13" t="str">
        <f>VLOOKUP(B18,'1_문헌특성'!A:BA,51,0)</f>
        <v>CT+RT</v>
      </c>
      <c r="L18" s="13"/>
      <c r="M18" s="13" t="s">
        <v>148</v>
      </c>
      <c r="N18" s="13"/>
      <c r="O18" s="13" t="s">
        <v>163</v>
      </c>
      <c r="P18" s="35" t="s">
        <v>183</v>
      </c>
      <c r="Q18" s="30">
        <v>169</v>
      </c>
      <c r="R18" s="74">
        <f t="shared" si="3"/>
        <v>131.82</v>
      </c>
      <c r="S18" s="45">
        <v>0.78</v>
      </c>
      <c r="T18" s="13">
        <v>172</v>
      </c>
      <c r="U18" s="74">
        <f t="shared" si="2"/>
        <v>123.83999999999999</v>
      </c>
      <c r="V18" s="46">
        <v>0.72</v>
      </c>
      <c r="W18" s="30" t="s">
        <v>120</v>
      </c>
      <c r="X18" s="30" t="s">
        <v>120</v>
      </c>
      <c r="Y18" s="30" t="s">
        <v>120</v>
      </c>
      <c r="Z18" s="30" t="s">
        <v>120</v>
      </c>
      <c r="AB18" s="36"/>
    </row>
    <row r="19" spans="2:28" x14ac:dyDescent="0.3">
      <c r="B19" s="13">
        <v>5807</v>
      </c>
      <c r="C19" s="13" t="str">
        <f>VLOOKUP(B19,'1_문헌특성'!A:BA,2,0)</f>
        <v>Issels (2010)</v>
      </c>
      <c r="D19" s="13" t="str">
        <f>VLOOKUP(B19,'1_문헌특성'!A:BA,3,0)</f>
        <v>RCT(NCT00003052)</v>
      </c>
      <c r="E19" s="13" t="str">
        <f>VLOOKUP(B19,'1_문헌특성'!A:BA,7,0)</f>
        <v>근골격종양</v>
      </c>
      <c r="F19" s="13" t="str">
        <f>VLOOKUP(B19,'1_문헌특성'!A:BA,8,0)</f>
        <v>연부조직육종</v>
      </c>
      <c r="G19" s="13" t="str">
        <f>VLOOKUP(B19,'1_문헌특성'!A:BA,9,0)</f>
        <v>고위험 연조직 육종(high-risk soft-tissue sarcoma, STS)</v>
      </c>
      <c r="H19" s="13" t="str">
        <f>VLOOKUP(B19,'1_문헌특성'!A:BA,31,0)</f>
        <v>CT+RT+HT</v>
      </c>
      <c r="I19" s="13" t="str">
        <f>VLOOKUP(B19,'1_문헌특성'!A:BA,38,0)</f>
        <v>BSD-2000</v>
      </c>
      <c r="J19" s="13" t="str">
        <f>VLOOKUP(B19,'1_문헌특성'!A:BA,43,0)</f>
        <v>수술, RT 전후(항암요법 1일, 4일차에 수행)</v>
      </c>
      <c r="K19" s="13" t="str">
        <f>VLOOKUP(B19,'1_문헌특성'!A:BA,51,0)</f>
        <v>CT+RT</v>
      </c>
      <c r="L19" s="13" t="s">
        <v>186</v>
      </c>
      <c r="M19" s="13" t="s">
        <v>148</v>
      </c>
      <c r="N19" s="13"/>
      <c r="O19" s="13" t="s">
        <v>163</v>
      </c>
      <c r="P19" s="35" t="s">
        <v>184</v>
      </c>
      <c r="Q19" s="30">
        <v>169</v>
      </c>
      <c r="R19" s="74">
        <f t="shared" si="3"/>
        <v>99.71</v>
      </c>
      <c r="S19" s="45">
        <v>0.59</v>
      </c>
      <c r="T19" s="13">
        <v>172</v>
      </c>
      <c r="U19" s="74">
        <f t="shared" ref="U19" si="4">T19*V19</f>
        <v>98.039999999999992</v>
      </c>
      <c r="V19" s="46">
        <v>0.56999999999999995</v>
      </c>
      <c r="W19" s="30" t="s">
        <v>120</v>
      </c>
      <c r="X19" s="30" t="s">
        <v>120</v>
      </c>
      <c r="Y19" s="30" t="s">
        <v>120</v>
      </c>
      <c r="Z19" s="30" t="s">
        <v>120</v>
      </c>
      <c r="AB19" s="36"/>
    </row>
    <row r="20" spans="2:28" x14ac:dyDescent="0.3">
      <c r="B20" s="13">
        <v>5807</v>
      </c>
      <c r="C20" s="13" t="str">
        <f>VLOOKUP(B20,'1_문헌특성'!A:BA,2,0)</f>
        <v>Issels (2010)</v>
      </c>
      <c r="D20" s="13" t="str">
        <f>VLOOKUP(B20,'1_문헌특성'!A:BA,3,0)</f>
        <v>RCT(NCT00003052)</v>
      </c>
      <c r="E20" s="13" t="str">
        <f>VLOOKUP(B20,'1_문헌특성'!A:BA,7,0)</f>
        <v>근골격종양</v>
      </c>
      <c r="F20" s="13" t="str">
        <f>VLOOKUP(B20,'1_문헌특성'!A:BA,8,0)</f>
        <v>연부조직육종</v>
      </c>
      <c r="G20" s="13" t="str">
        <f>VLOOKUP(B20,'1_문헌특성'!A:BA,9,0)</f>
        <v>고위험 연조직 육종(high-risk soft-tissue sarcoma, STS)</v>
      </c>
      <c r="H20" s="13" t="str">
        <f>VLOOKUP(B20,'1_문헌특성'!A:BA,31,0)</f>
        <v>CT+RT+HT</v>
      </c>
      <c r="I20" s="13" t="str">
        <f>VLOOKUP(B20,'1_문헌특성'!A:BA,38,0)</f>
        <v>BSD-2000</v>
      </c>
      <c r="J20" s="13" t="str">
        <f>VLOOKUP(B20,'1_문헌특성'!A:BA,43,0)</f>
        <v>수술, RT 전후(항암요법 1일, 4일차에 수행)</v>
      </c>
      <c r="K20" s="13" t="str">
        <f>VLOOKUP(B20,'1_문헌특성'!A:BA,51,0)</f>
        <v>CT+RT</v>
      </c>
      <c r="L20" s="13"/>
      <c r="M20" s="13" t="s">
        <v>148</v>
      </c>
      <c r="N20" s="13"/>
      <c r="O20" s="13" t="s">
        <v>163</v>
      </c>
      <c r="P20" s="35" t="s">
        <v>238</v>
      </c>
      <c r="Q20" s="30">
        <v>169</v>
      </c>
      <c r="R20" s="74">
        <f>169-74</f>
        <v>95</v>
      </c>
      <c r="S20" s="45">
        <f>R20/Q20</f>
        <v>0.56213017751479288</v>
      </c>
      <c r="T20" s="13">
        <v>172</v>
      </c>
      <c r="U20" s="74">
        <f>172-79</f>
        <v>93</v>
      </c>
      <c r="V20" s="45">
        <f>U20/T20</f>
        <v>0.54069767441860461</v>
      </c>
      <c r="W20" s="13" t="s">
        <v>175</v>
      </c>
      <c r="X20" s="13">
        <v>0.66</v>
      </c>
      <c r="Y20" s="13" t="s">
        <v>185</v>
      </c>
      <c r="Z20" s="13">
        <v>3.7999999999999999E-2</v>
      </c>
      <c r="AA20" s="32" t="s">
        <v>141</v>
      </c>
      <c r="AB20" s="36"/>
    </row>
    <row r="21" spans="2:28" x14ac:dyDescent="0.3">
      <c r="B21" s="13">
        <v>5807</v>
      </c>
      <c r="C21" s="13" t="str">
        <f>VLOOKUP(B21,'1_문헌특성'!A:BA,2,0)</f>
        <v>Issels (2010)</v>
      </c>
      <c r="D21" s="13" t="str">
        <f>VLOOKUP(B21,'1_문헌특성'!A:BA,3,0)</f>
        <v>RCT(NCT00003052)</v>
      </c>
      <c r="E21" s="13" t="str">
        <f>VLOOKUP(B21,'1_문헌특성'!A:BA,7,0)</f>
        <v>근골격종양</v>
      </c>
      <c r="F21" s="13" t="str">
        <f>VLOOKUP(B21,'1_문헌특성'!A:BA,8,0)</f>
        <v>연부조직육종</v>
      </c>
      <c r="G21" s="13" t="str">
        <f>VLOOKUP(B21,'1_문헌특성'!A:BA,9,0)</f>
        <v>고위험 연조직 육종(high-risk soft-tissue sarcoma, STS)</v>
      </c>
      <c r="H21" s="13" t="str">
        <f>VLOOKUP(B21,'1_문헌특성'!A:BA,31,0)</f>
        <v>CT+RT+HT</v>
      </c>
      <c r="I21" s="13" t="str">
        <f>VLOOKUP(B21,'1_문헌특성'!A:BA,38,0)</f>
        <v>BSD-2000</v>
      </c>
      <c r="J21" s="13" t="str">
        <f>VLOOKUP(B21,'1_문헌특성'!A:BA,43,0)</f>
        <v>수술, RT 전후(항암요법 1일, 4일차에 수행)</v>
      </c>
      <c r="K21" s="13" t="str">
        <f>VLOOKUP(B21,'1_문헌특성'!A:BA,51,0)</f>
        <v>CT+RT</v>
      </c>
      <c r="L21" s="13" t="s">
        <v>236</v>
      </c>
      <c r="M21" s="13" t="s">
        <v>187</v>
      </c>
      <c r="N21" s="13"/>
      <c r="O21" s="13" t="s">
        <v>163</v>
      </c>
      <c r="P21" s="35"/>
      <c r="Q21" s="30">
        <v>165</v>
      </c>
      <c r="R21" s="30">
        <v>3</v>
      </c>
      <c r="S21" s="33">
        <v>1.7999999999999999E-2</v>
      </c>
      <c r="T21" s="30">
        <v>167</v>
      </c>
      <c r="U21" s="30">
        <v>2</v>
      </c>
      <c r="V21" s="34">
        <v>1.2E-2</v>
      </c>
      <c r="W21" s="30" t="s">
        <v>120</v>
      </c>
      <c r="X21" s="30" t="s">
        <v>120</v>
      </c>
      <c r="Y21" s="30" t="s">
        <v>120</v>
      </c>
      <c r="Z21" s="30" t="s">
        <v>120</v>
      </c>
      <c r="AB21" s="42"/>
    </row>
    <row r="22" spans="2:28" x14ac:dyDescent="0.3">
      <c r="B22" s="13">
        <v>5807</v>
      </c>
      <c r="C22" s="13" t="str">
        <f>VLOOKUP(B22,'1_문헌특성'!A:BA,2,0)</f>
        <v>Issels (2010)</v>
      </c>
      <c r="D22" s="13" t="str">
        <f>VLOOKUP(B22,'1_문헌특성'!A:BA,3,0)</f>
        <v>RCT(NCT00003052)</v>
      </c>
      <c r="E22" s="13" t="str">
        <f>VLOOKUP(B22,'1_문헌특성'!A:BA,7,0)</f>
        <v>근골격종양</v>
      </c>
      <c r="F22" s="13" t="str">
        <f>VLOOKUP(B22,'1_문헌특성'!A:BA,8,0)</f>
        <v>연부조직육종</v>
      </c>
      <c r="G22" s="13" t="str">
        <f>VLOOKUP(B22,'1_문헌특성'!A:BA,9,0)</f>
        <v>고위험 연조직 육종(high-risk soft-tissue sarcoma, STS)</v>
      </c>
      <c r="H22" s="13" t="str">
        <f>VLOOKUP(B22,'1_문헌특성'!A:BA,31,0)</f>
        <v>CT+RT+HT</v>
      </c>
      <c r="I22" s="13" t="str">
        <f>VLOOKUP(B22,'1_문헌특성'!A:BA,38,0)</f>
        <v>BSD-2000</v>
      </c>
      <c r="J22" s="13" t="str">
        <f>VLOOKUP(B22,'1_문헌특성'!A:BA,43,0)</f>
        <v>수술, RT 전후(항암요법 1일, 4일차에 수행)</v>
      </c>
      <c r="K22" s="13" t="str">
        <f>VLOOKUP(B22,'1_문헌특성'!A:BA,51,0)</f>
        <v>CT+RT</v>
      </c>
      <c r="L22" s="13" t="s">
        <v>236</v>
      </c>
      <c r="M22" s="13" t="s">
        <v>188</v>
      </c>
      <c r="N22" s="13"/>
      <c r="O22" s="13" t="s">
        <v>163</v>
      </c>
      <c r="P22" s="35"/>
      <c r="Q22" s="30">
        <v>165</v>
      </c>
      <c r="R22" s="30">
        <v>128</v>
      </c>
      <c r="S22" s="33">
        <v>0.77600000000000002</v>
      </c>
      <c r="T22" s="30">
        <v>167</v>
      </c>
      <c r="U22" s="30">
        <v>106</v>
      </c>
      <c r="V22" s="34">
        <v>0.63500000000000001</v>
      </c>
      <c r="W22" s="30" t="s">
        <v>120</v>
      </c>
      <c r="X22" s="30" t="s">
        <v>120</v>
      </c>
      <c r="Y22" s="30" t="s">
        <v>120</v>
      </c>
      <c r="Z22" s="13">
        <v>5.0000000000000001E-3</v>
      </c>
      <c r="AB22" s="42"/>
    </row>
    <row r="23" spans="2:28" x14ac:dyDescent="0.3">
      <c r="B23" s="13">
        <v>5807</v>
      </c>
      <c r="C23" s="13" t="str">
        <f>VLOOKUP(B23,'1_문헌특성'!A:BA,2,0)</f>
        <v>Issels (2010)</v>
      </c>
      <c r="D23" s="13" t="str">
        <f>VLOOKUP(B23,'1_문헌특성'!A:BA,3,0)</f>
        <v>RCT(NCT00003052)</v>
      </c>
      <c r="E23" s="13" t="str">
        <f>VLOOKUP(B23,'1_문헌특성'!A:BA,7,0)</f>
        <v>근골격종양</v>
      </c>
      <c r="F23" s="13" t="str">
        <f>VLOOKUP(B23,'1_문헌특성'!A:BA,8,0)</f>
        <v>연부조직육종</v>
      </c>
      <c r="G23" s="13" t="str">
        <f>VLOOKUP(B23,'1_문헌특성'!A:BA,9,0)</f>
        <v>고위험 연조직 육종(high-risk soft-tissue sarcoma, STS)</v>
      </c>
      <c r="H23" s="13" t="str">
        <f>VLOOKUP(B23,'1_문헌특성'!A:BA,31,0)</f>
        <v>CT+RT+HT</v>
      </c>
      <c r="I23" s="13" t="str">
        <f>VLOOKUP(B23,'1_문헌특성'!A:BA,38,0)</f>
        <v>BSD-2000</v>
      </c>
      <c r="J23" s="13" t="str">
        <f>VLOOKUP(B23,'1_문헌특성'!A:BA,43,0)</f>
        <v>수술, RT 전후(항암요법 1일, 4일차에 수행)</v>
      </c>
      <c r="K23" s="13" t="str">
        <f>VLOOKUP(B23,'1_문헌특성'!A:BA,51,0)</f>
        <v>CT+RT</v>
      </c>
      <c r="L23" s="13" t="s">
        <v>236</v>
      </c>
      <c r="M23" s="13" t="s">
        <v>189</v>
      </c>
      <c r="N23" s="13"/>
      <c r="O23" s="13" t="s">
        <v>163</v>
      </c>
      <c r="P23" s="35"/>
      <c r="Q23" s="30">
        <v>165</v>
      </c>
      <c r="R23" s="30">
        <v>28</v>
      </c>
      <c r="S23" s="33">
        <v>0.17</v>
      </c>
      <c r="T23" s="30">
        <v>167</v>
      </c>
      <c r="U23" s="30">
        <v>23</v>
      </c>
      <c r="V23" s="34">
        <v>0.13800000000000001</v>
      </c>
      <c r="W23" s="30" t="s">
        <v>120</v>
      </c>
      <c r="X23" s="30" t="s">
        <v>120</v>
      </c>
      <c r="Y23" s="30" t="s">
        <v>120</v>
      </c>
      <c r="Z23" s="13">
        <v>0.42</v>
      </c>
      <c r="AB23" s="42"/>
    </row>
    <row r="24" spans="2:28" x14ac:dyDescent="0.3">
      <c r="B24" s="13">
        <v>5807</v>
      </c>
      <c r="C24" s="13" t="str">
        <f>VLOOKUP(B24,'1_문헌특성'!A:BA,2,0)</f>
        <v>Issels (2010)</v>
      </c>
      <c r="D24" s="13" t="str">
        <f>VLOOKUP(B24,'1_문헌특성'!A:BA,3,0)</f>
        <v>RCT(NCT00003052)</v>
      </c>
      <c r="E24" s="13" t="str">
        <f>VLOOKUP(B24,'1_문헌특성'!A:BA,7,0)</f>
        <v>근골격종양</v>
      </c>
      <c r="F24" s="13" t="str">
        <f>VLOOKUP(B24,'1_문헌특성'!A:BA,8,0)</f>
        <v>연부조직육종</v>
      </c>
      <c r="G24" s="13" t="str">
        <f>VLOOKUP(B24,'1_문헌특성'!A:BA,9,0)</f>
        <v>고위험 연조직 육종(high-risk soft-tissue sarcoma, STS)</v>
      </c>
      <c r="H24" s="13" t="str">
        <f>VLOOKUP(B24,'1_문헌특성'!A:BA,31,0)</f>
        <v>CT+RT+HT</v>
      </c>
      <c r="I24" s="13" t="str">
        <f>VLOOKUP(B24,'1_문헌특성'!A:BA,38,0)</f>
        <v>BSD-2000</v>
      </c>
      <c r="J24" s="13" t="str">
        <f>VLOOKUP(B24,'1_문헌특성'!A:BA,43,0)</f>
        <v>수술, RT 전후(항암요법 1일, 4일차에 수행)</v>
      </c>
      <c r="K24" s="13" t="str">
        <f>VLOOKUP(B24,'1_문헌특성'!A:BA,51,0)</f>
        <v>CT+RT</v>
      </c>
      <c r="L24" s="13" t="s">
        <v>236</v>
      </c>
      <c r="M24" s="13" t="s">
        <v>190</v>
      </c>
      <c r="N24" s="13"/>
      <c r="O24" s="13" t="s">
        <v>163</v>
      </c>
      <c r="P24" s="35"/>
      <c r="Q24" s="30">
        <v>165</v>
      </c>
      <c r="R24" s="30">
        <v>23</v>
      </c>
      <c r="S24" s="33">
        <v>0.13900000000000001</v>
      </c>
      <c r="T24" s="30">
        <v>167</v>
      </c>
      <c r="U24" s="30">
        <v>26</v>
      </c>
      <c r="V24" s="34">
        <v>0.156</v>
      </c>
      <c r="W24" s="30" t="s">
        <v>120</v>
      </c>
      <c r="X24" s="30" t="s">
        <v>120</v>
      </c>
      <c r="Y24" s="30" t="s">
        <v>120</v>
      </c>
      <c r="Z24" s="13">
        <v>0.68</v>
      </c>
      <c r="AB24" s="42"/>
    </row>
    <row r="25" spans="2:28" x14ac:dyDescent="0.3">
      <c r="B25" s="13">
        <v>5807</v>
      </c>
      <c r="C25" s="13" t="str">
        <f>VLOOKUP(B25,'1_문헌특성'!A:BA,2,0)</f>
        <v>Issels (2010)</v>
      </c>
      <c r="D25" s="13" t="str">
        <f>VLOOKUP(B25,'1_문헌특성'!A:BA,3,0)</f>
        <v>RCT(NCT00003052)</v>
      </c>
      <c r="E25" s="13" t="str">
        <f>VLOOKUP(B25,'1_문헌특성'!A:BA,7,0)</f>
        <v>근골격종양</v>
      </c>
      <c r="F25" s="13" t="str">
        <f>VLOOKUP(B25,'1_문헌특성'!A:BA,8,0)</f>
        <v>연부조직육종</v>
      </c>
      <c r="G25" s="13" t="str">
        <f>VLOOKUP(B25,'1_문헌특성'!A:BA,9,0)</f>
        <v>고위험 연조직 육종(high-risk soft-tissue sarcoma, STS)</v>
      </c>
      <c r="H25" s="13" t="str">
        <f>VLOOKUP(B25,'1_문헌특성'!A:BA,31,0)</f>
        <v>CT+RT+HT</v>
      </c>
      <c r="I25" s="13" t="str">
        <f>VLOOKUP(B25,'1_문헌특성'!A:BA,38,0)</f>
        <v>BSD-2000</v>
      </c>
      <c r="J25" s="13" t="str">
        <f>VLOOKUP(B25,'1_문헌특성'!A:BA,43,0)</f>
        <v>수술, RT 전후(항암요법 1일, 4일차에 수행)</v>
      </c>
      <c r="K25" s="13" t="str">
        <f>VLOOKUP(B25,'1_문헌특성'!A:BA,51,0)</f>
        <v>CT+RT</v>
      </c>
      <c r="L25" s="13" t="s">
        <v>236</v>
      </c>
      <c r="M25" s="13" t="s">
        <v>191</v>
      </c>
      <c r="N25" s="13"/>
      <c r="O25" s="13" t="s">
        <v>163</v>
      </c>
      <c r="P25" s="35"/>
      <c r="Q25" s="30">
        <v>165</v>
      </c>
      <c r="R25" s="30">
        <v>15</v>
      </c>
      <c r="S25" s="33">
        <v>9.0999999999999998E-2</v>
      </c>
      <c r="T25" s="30">
        <v>167</v>
      </c>
      <c r="U25" s="30">
        <v>9</v>
      </c>
      <c r="V25" s="34">
        <v>5.3999999999999999E-2</v>
      </c>
      <c r="W25" s="30" t="s">
        <v>120</v>
      </c>
      <c r="X25" s="30" t="s">
        <v>120</v>
      </c>
      <c r="Y25" s="30" t="s">
        <v>120</v>
      </c>
      <c r="Z25" s="13">
        <v>0.19</v>
      </c>
      <c r="AB25" s="42"/>
    </row>
    <row r="26" spans="2:28" x14ac:dyDescent="0.3">
      <c r="B26" s="13">
        <v>5807</v>
      </c>
      <c r="C26" s="13" t="str">
        <f>VLOOKUP(B26,'1_문헌특성'!A:BA,2,0)</f>
        <v>Issels (2010)</v>
      </c>
      <c r="D26" s="13" t="str">
        <f>VLOOKUP(B26,'1_문헌특성'!A:BA,3,0)</f>
        <v>RCT(NCT00003052)</v>
      </c>
      <c r="E26" s="13" t="str">
        <f>VLOOKUP(B26,'1_문헌특성'!A:BA,7,0)</f>
        <v>근골격종양</v>
      </c>
      <c r="F26" s="13" t="str">
        <f>VLOOKUP(B26,'1_문헌특성'!A:BA,8,0)</f>
        <v>연부조직육종</v>
      </c>
      <c r="G26" s="13" t="str">
        <f>VLOOKUP(B26,'1_문헌특성'!A:BA,9,0)</f>
        <v>고위험 연조직 육종(high-risk soft-tissue sarcoma, STS)</v>
      </c>
      <c r="H26" s="13" t="str">
        <f>VLOOKUP(B26,'1_문헌특성'!A:BA,31,0)</f>
        <v>CT+RT+HT</v>
      </c>
      <c r="I26" s="13" t="str">
        <f>VLOOKUP(B26,'1_문헌특성'!A:BA,38,0)</f>
        <v>BSD-2000</v>
      </c>
      <c r="J26" s="13" t="str">
        <f>VLOOKUP(B26,'1_문헌특성'!A:BA,43,0)</f>
        <v>수술, RT 전후(항암요법 1일, 4일차에 수행)</v>
      </c>
      <c r="K26" s="13" t="str">
        <f>VLOOKUP(B26,'1_문헌특성'!A:BA,51,0)</f>
        <v>CT+RT</v>
      </c>
      <c r="L26" s="13" t="s">
        <v>236</v>
      </c>
      <c r="M26" s="13" t="s">
        <v>192</v>
      </c>
      <c r="N26" s="13"/>
      <c r="O26" s="13" t="s">
        <v>163</v>
      </c>
      <c r="P26" s="35"/>
      <c r="Q26" s="30">
        <v>165</v>
      </c>
      <c r="R26" s="30">
        <v>2</v>
      </c>
      <c r="S26" s="33">
        <v>1.2E-2</v>
      </c>
      <c r="T26" s="30">
        <v>167</v>
      </c>
      <c r="U26" s="30">
        <v>2</v>
      </c>
      <c r="V26" s="34">
        <v>1.2E-2</v>
      </c>
      <c r="W26" s="30" t="s">
        <v>120</v>
      </c>
      <c r="X26" s="30" t="s">
        <v>120</v>
      </c>
      <c r="Y26" s="30" t="s">
        <v>120</v>
      </c>
      <c r="Z26" s="13">
        <v>0.99</v>
      </c>
      <c r="AB26" s="42"/>
    </row>
    <row r="27" spans="2:28" x14ac:dyDescent="0.3">
      <c r="B27" s="13">
        <v>5807</v>
      </c>
      <c r="C27" s="13" t="str">
        <f>VLOOKUP(B27,'1_문헌특성'!A:BA,2,0)</f>
        <v>Issels (2010)</v>
      </c>
      <c r="D27" s="13" t="str">
        <f>VLOOKUP(B27,'1_문헌특성'!A:BA,3,0)</f>
        <v>RCT(NCT00003052)</v>
      </c>
      <c r="E27" s="13" t="str">
        <f>VLOOKUP(B27,'1_문헌특성'!A:BA,7,0)</f>
        <v>근골격종양</v>
      </c>
      <c r="F27" s="13" t="str">
        <f>VLOOKUP(B27,'1_문헌특성'!A:BA,8,0)</f>
        <v>연부조직육종</v>
      </c>
      <c r="G27" s="13" t="str">
        <f>VLOOKUP(B27,'1_문헌특성'!A:BA,9,0)</f>
        <v>고위험 연조직 육종(high-risk soft-tissue sarcoma, STS)</v>
      </c>
      <c r="H27" s="13" t="str">
        <f>VLOOKUP(B27,'1_문헌특성'!A:BA,31,0)</f>
        <v>CT+RT+HT</v>
      </c>
      <c r="I27" s="13" t="str">
        <f>VLOOKUP(B27,'1_문헌특성'!A:BA,38,0)</f>
        <v>BSD-2000</v>
      </c>
      <c r="J27" s="13" t="str">
        <f>VLOOKUP(B27,'1_문헌특성'!A:BA,43,0)</f>
        <v>수술, RT 전후(항암요법 1일, 4일차에 수행)</v>
      </c>
      <c r="K27" s="13" t="str">
        <f>VLOOKUP(B27,'1_문헌특성'!A:BA,51,0)</f>
        <v>CT+RT</v>
      </c>
      <c r="L27" s="13" t="s">
        <v>236</v>
      </c>
      <c r="M27" s="13" t="s">
        <v>193</v>
      </c>
      <c r="N27" s="13"/>
      <c r="O27" s="13" t="s">
        <v>163</v>
      </c>
      <c r="P27" s="35"/>
      <c r="Q27" s="30">
        <v>165</v>
      </c>
      <c r="R27" s="30">
        <v>3</v>
      </c>
      <c r="S27" s="33">
        <v>1.7999999999999999E-2</v>
      </c>
      <c r="T27" s="30">
        <v>167</v>
      </c>
      <c r="U27" s="30">
        <v>4</v>
      </c>
      <c r="V27" s="34">
        <v>2.4E-2</v>
      </c>
      <c r="W27" s="30" t="s">
        <v>120</v>
      </c>
      <c r="X27" s="30" t="s">
        <v>120</v>
      </c>
      <c r="Y27" s="30" t="s">
        <v>120</v>
      </c>
      <c r="Z27" s="13">
        <v>0.71</v>
      </c>
      <c r="AB27" s="42"/>
    </row>
    <row r="28" spans="2:28" x14ac:dyDescent="0.3">
      <c r="B28" s="13">
        <v>5807</v>
      </c>
      <c r="C28" s="13" t="str">
        <f>VLOOKUP(B28,'1_문헌특성'!A:BA,2,0)</f>
        <v>Issels (2010)</v>
      </c>
      <c r="D28" s="13" t="str">
        <f>VLOOKUP(B28,'1_문헌특성'!A:BA,3,0)</f>
        <v>RCT(NCT00003052)</v>
      </c>
      <c r="E28" s="13" t="str">
        <f>VLOOKUP(B28,'1_문헌특성'!A:BA,7,0)</f>
        <v>근골격종양</v>
      </c>
      <c r="F28" s="13" t="str">
        <f>VLOOKUP(B28,'1_문헌특성'!A:BA,8,0)</f>
        <v>연부조직육종</v>
      </c>
      <c r="G28" s="13" t="str">
        <f>VLOOKUP(B28,'1_문헌특성'!A:BA,9,0)</f>
        <v>고위험 연조직 육종(high-risk soft-tissue sarcoma, STS)</v>
      </c>
      <c r="H28" s="13" t="str">
        <f>VLOOKUP(B28,'1_문헌특성'!A:BA,31,0)</f>
        <v>CT+RT+HT</v>
      </c>
      <c r="I28" s="13" t="str">
        <f>VLOOKUP(B28,'1_문헌특성'!A:BA,38,0)</f>
        <v>BSD-2000</v>
      </c>
      <c r="J28" s="13" t="str">
        <f>VLOOKUP(B28,'1_문헌특성'!A:BA,43,0)</f>
        <v>수술, RT 전후(항암요법 1일, 4일차에 수행)</v>
      </c>
      <c r="K28" s="13" t="str">
        <f>VLOOKUP(B28,'1_문헌특성'!A:BA,51,0)</f>
        <v>CT+RT</v>
      </c>
      <c r="L28" s="13" t="s">
        <v>236</v>
      </c>
      <c r="M28" s="13" t="s">
        <v>194</v>
      </c>
      <c r="N28" s="13"/>
      <c r="O28" s="13" t="s">
        <v>163</v>
      </c>
      <c r="P28" s="35"/>
      <c r="Q28" s="30">
        <v>165</v>
      </c>
      <c r="R28" s="30">
        <v>15</v>
      </c>
      <c r="S28" s="33">
        <v>9.0999999999999998E-2</v>
      </c>
      <c r="T28" s="30">
        <v>167</v>
      </c>
      <c r="U28" s="30">
        <v>8</v>
      </c>
      <c r="V28" s="34">
        <v>4.8000000000000001E-2</v>
      </c>
      <c r="W28" s="30" t="s">
        <v>120</v>
      </c>
      <c r="X28" s="30" t="s">
        <v>120</v>
      </c>
      <c r="Y28" s="30" t="s">
        <v>120</v>
      </c>
      <c r="Z28" s="13">
        <v>0.12</v>
      </c>
      <c r="AB28" s="42"/>
    </row>
    <row r="29" spans="2:28" x14ac:dyDescent="0.3">
      <c r="B29" s="13">
        <v>5807</v>
      </c>
      <c r="C29" s="13" t="str">
        <f>VLOOKUP(B29,'1_문헌특성'!A:BA,2,0)</f>
        <v>Issels (2010)</v>
      </c>
      <c r="D29" s="13" t="str">
        <f>VLOOKUP(B29,'1_문헌특성'!A:BA,3,0)</f>
        <v>RCT(NCT00003052)</v>
      </c>
      <c r="E29" s="13" t="str">
        <f>VLOOKUP(B29,'1_문헌특성'!A:BA,7,0)</f>
        <v>근골격종양</v>
      </c>
      <c r="F29" s="13" t="str">
        <f>VLOOKUP(B29,'1_문헌특성'!A:BA,8,0)</f>
        <v>연부조직육종</v>
      </c>
      <c r="G29" s="13" t="str">
        <f>VLOOKUP(B29,'1_문헌특성'!A:BA,9,0)</f>
        <v>고위험 연조직 육종(high-risk soft-tissue sarcoma, STS)</v>
      </c>
      <c r="H29" s="13" t="str">
        <f>VLOOKUP(B29,'1_문헌특성'!A:BA,31,0)</f>
        <v>CT+RT+HT</v>
      </c>
      <c r="I29" s="13" t="str">
        <f>VLOOKUP(B29,'1_문헌특성'!A:BA,38,0)</f>
        <v>BSD-2000</v>
      </c>
      <c r="J29" s="13" t="str">
        <f>VLOOKUP(B29,'1_문헌특성'!A:BA,43,0)</f>
        <v>수술, RT 전후(항암요법 1일, 4일차에 수행)</v>
      </c>
      <c r="K29" s="13" t="str">
        <f>VLOOKUP(B29,'1_문헌특성'!A:BA,51,0)</f>
        <v>CT+RT</v>
      </c>
      <c r="L29" s="13" t="s">
        <v>236</v>
      </c>
      <c r="M29" s="13" t="s">
        <v>195</v>
      </c>
      <c r="N29" s="13"/>
      <c r="O29" s="13" t="s">
        <v>163</v>
      </c>
      <c r="P29" s="35"/>
      <c r="Q29" s="30">
        <v>165</v>
      </c>
      <c r="R29" s="30">
        <v>1</v>
      </c>
      <c r="S29" s="33">
        <v>6.0000000000000001E-3</v>
      </c>
      <c r="T29" s="30">
        <v>167</v>
      </c>
      <c r="U29" s="30">
        <v>5</v>
      </c>
      <c r="V29" s="34">
        <v>0.03</v>
      </c>
      <c r="W29" s="30" t="s">
        <v>120</v>
      </c>
      <c r="X29" s="30" t="s">
        <v>120</v>
      </c>
      <c r="Y29" s="30" t="s">
        <v>120</v>
      </c>
      <c r="Z29" s="13">
        <v>0.1</v>
      </c>
      <c r="AB29" s="42"/>
    </row>
    <row r="30" spans="2:28" x14ac:dyDescent="0.3">
      <c r="B30" s="13">
        <v>5807</v>
      </c>
      <c r="C30" s="13" t="str">
        <f>VLOOKUP(B30,'1_문헌특성'!A:BA,2,0)</f>
        <v>Issels (2010)</v>
      </c>
      <c r="D30" s="13" t="str">
        <f>VLOOKUP(B30,'1_문헌특성'!A:BA,3,0)</f>
        <v>RCT(NCT00003052)</v>
      </c>
      <c r="E30" s="13" t="str">
        <f>VLOOKUP(B30,'1_문헌특성'!A:BA,7,0)</f>
        <v>근골격종양</v>
      </c>
      <c r="F30" s="13" t="str">
        <f>VLOOKUP(B30,'1_문헌특성'!A:BA,8,0)</f>
        <v>연부조직육종</v>
      </c>
      <c r="G30" s="13" t="str">
        <f>VLOOKUP(B30,'1_문헌특성'!A:BA,9,0)</f>
        <v>고위험 연조직 육종(high-risk soft-tissue sarcoma, STS)</v>
      </c>
      <c r="H30" s="13" t="str">
        <f>VLOOKUP(B30,'1_문헌특성'!A:BA,31,0)</f>
        <v>CT+RT+HT</v>
      </c>
      <c r="I30" s="13" t="str">
        <f>VLOOKUP(B30,'1_문헌특성'!A:BA,38,0)</f>
        <v>BSD-2000</v>
      </c>
      <c r="J30" s="13" t="str">
        <f>VLOOKUP(B30,'1_문헌특성'!A:BA,43,0)</f>
        <v>수술, RT 전후(항암요법 1일, 4일차에 수행)</v>
      </c>
      <c r="K30" s="13" t="str">
        <f>VLOOKUP(B30,'1_문헌특성'!A:BA,51,0)</f>
        <v>CT+RT</v>
      </c>
      <c r="L30" s="13" t="s">
        <v>236</v>
      </c>
      <c r="M30" s="13" t="s">
        <v>197</v>
      </c>
      <c r="N30" s="13"/>
      <c r="O30" s="13" t="s">
        <v>163</v>
      </c>
      <c r="P30" s="35"/>
      <c r="Q30" s="30">
        <v>163</v>
      </c>
      <c r="R30" s="30">
        <v>66</v>
      </c>
      <c r="S30" s="33">
        <v>0.40500000000000003</v>
      </c>
      <c r="T30" s="30" t="s">
        <v>120</v>
      </c>
      <c r="U30" s="30" t="s">
        <v>120</v>
      </c>
      <c r="V30" s="30" t="s">
        <v>120</v>
      </c>
      <c r="W30" s="30" t="s">
        <v>120</v>
      </c>
      <c r="X30" s="30" t="s">
        <v>120</v>
      </c>
      <c r="Y30" s="30" t="s">
        <v>120</v>
      </c>
      <c r="Z30" s="30" t="s">
        <v>120</v>
      </c>
      <c r="AB30" s="42"/>
    </row>
    <row r="31" spans="2:28" x14ac:dyDescent="0.3">
      <c r="B31" s="13">
        <v>5807</v>
      </c>
      <c r="C31" s="13" t="str">
        <f>VLOOKUP(B31,'1_문헌특성'!A:BA,2,0)</f>
        <v>Issels (2010)</v>
      </c>
      <c r="D31" s="13" t="str">
        <f>VLOOKUP(B31,'1_문헌특성'!A:BA,3,0)</f>
        <v>RCT(NCT00003052)</v>
      </c>
      <c r="E31" s="13" t="str">
        <f>VLOOKUP(B31,'1_문헌특성'!A:BA,7,0)</f>
        <v>근골격종양</v>
      </c>
      <c r="F31" s="13" t="str">
        <f>VLOOKUP(B31,'1_문헌특성'!A:BA,8,0)</f>
        <v>연부조직육종</v>
      </c>
      <c r="G31" s="13" t="str">
        <f>VLOOKUP(B31,'1_문헌특성'!A:BA,9,0)</f>
        <v>고위험 연조직 육종(high-risk soft-tissue sarcoma, STS)</v>
      </c>
      <c r="H31" s="13" t="str">
        <f>VLOOKUP(B31,'1_문헌특성'!A:BA,31,0)</f>
        <v>CT+RT+HT</v>
      </c>
      <c r="I31" s="13" t="str">
        <f>VLOOKUP(B31,'1_문헌특성'!A:BA,38,0)</f>
        <v>BSD-2000</v>
      </c>
      <c r="J31" s="13" t="str">
        <f>VLOOKUP(B31,'1_문헌특성'!A:BA,43,0)</f>
        <v>수술, RT 전후(항암요법 1일, 4일차에 수행)</v>
      </c>
      <c r="K31" s="13" t="str">
        <f>VLOOKUP(B31,'1_문헌특성'!A:BA,51,0)</f>
        <v>CT+RT</v>
      </c>
      <c r="L31" s="13" t="s">
        <v>236</v>
      </c>
      <c r="M31" s="13" t="s">
        <v>196</v>
      </c>
      <c r="N31" s="13"/>
      <c r="O31" s="13" t="s">
        <v>163</v>
      </c>
      <c r="P31" s="35"/>
      <c r="Q31" s="30">
        <v>163</v>
      </c>
      <c r="R31" s="30">
        <v>7</v>
      </c>
      <c r="S31" s="33">
        <v>4.2999999999999997E-2</v>
      </c>
      <c r="T31" s="30" t="s">
        <v>120</v>
      </c>
      <c r="U31" s="30" t="s">
        <v>120</v>
      </c>
      <c r="V31" s="30" t="s">
        <v>120</v>
      </c>
      <c r="W31" s="30" t="s">
        <v>120</v>
      </c>
      <c r="X31" s="30" t="s">
        <v>120</v>
      </c>
      <c r="Y31" s="30" t="s">
        <v>120</v>
      </c>
      <c r="Z31" s="30" t="s">
        <v>120</v>
      </c>
      <c r="AB31" s="42"/>
    </row>
    <row r="32" spans="2:28" x14ac:dyDescent="0.3">
      <c r="B32" s="13">
        <v>5807</v>
      </c>
      <c r="C32" s="13" t="str">
        <f>VLOOKUP(B32,'1_문헌특성'!A:BA,2,0)</f>
        <v>Issels (2010)</v>
      </c>
      <c r="D32" s="13" t="str">
        <f>VLOOKUP(B32,'1_문헌특성'!A:BA,3,0)</f>
        <v>RCT(NCT00003052)</v>
      </c>
      <c r="E32" s="13" t="str">
        <f>VLOOKUP(B32,'1_문헌특성'!A:BA,7,0)</f>
        <v>근골격종양</v>
      </c>
      <c r="F32" s="13" t="str">
        <f>VLOOKUP(B32,'1_문헌특성'!A:BA,8,0)</f>
        <v>연부조직육종</v>
      </c>
      <c r="G32" s="13" t="str">
        <f>VLOOKUP(B32,'1_문헌특성'!A:BA,9,0)</f>
        <v>고위험 연조직 육종(high-risk soft-tissue sarcoma, STS)</v>
      </c>
      <c r="H32" s="13" t="str">
        <f>VLOOKUP(B32,'1_문헌특성'!A:BA,31,0)</f>
        <v>CT+RT+HT</v>
      </c>
      <c r="I32" s="13" t="str">
        <f>VLOOKUP(B32,'1_문헌특성'!A:BA,38,0)</f>
        <v>BSD-2000</v>
      </c>
      <c r="J32" s="13" t="str">
        <f>VLOOKUP(B32,'1_문헌특성'!A:BA,43,0)</f>
        <v>수술, RT 전후(항암요법 1일, 4일차에 수행)</v>
      </c>
      <c r="K32" s="13" t="str">
        <f>VLOOKUP(B32,'1_문헌특성'!A:BA,51,0)</f>
        <v>CT+RT</v>
      </c>
      <c r="L32" s="13" t="s">
        <v>236</v>
      </c>
      <c r="M32" s="13" t="s">
        <v>198</v>
      </c>
      <c r="N32" s="13"/>
      <c r="O32" s="13" t="s">
        <v>163</v>
      </c>
      <c r="P32" s="35"/>
      <c r="Q32" s="30">
        <v>163</v>
      </c>
      <c r="R32" s="30">
        <v>43</v>
      </c>
      <c r="S32" s="33">
        <v>0.26400000000000001</v>
      </c>
      <c r="T32" s="30" t="s">
        <v>120</v>
      </c>
      <c r="U32" s="30" t="s">
        <v>120</v>
      </c>
      <c r="V32" s="30" t="s">
        <v>120</v>
      </c>
      <c r="W32" s="30" t="s">
        <v>120</v>
      </c>
      <c r="X32" s="30" t="s">
        <v>120</v>
      </c>
      <c r="Y32" s="30" t="s">
        <v>120</v>
      </c>
      <c r="Z32" s="30" t="s">
        <v>120</v>
      </c>
      <c r="AB32" s="42"/>
    </row>
    <row r="33" spans="2:28" x14ac:dyDescent="0.3">
      <c r="B33" s="13">
        <v>5807</v>
      </c>
      <c r="C33" s="13" t="str">
        <f>VLOOKUP(B33,'1_문헌특성'!A:BA,2,0)</f>
        <v>Issels (2010)</v>
      </c>
      <c r="D33" s="13" t="str">
        <f>VLOOKUP(B33,'1_문헌특성'!A:BA,3,0)</f>
        <v>RCT(NCT00003052)</v>
      </c>
      <c r="E33" s="13" t="str">
        <f>VLOOKUP(B33,'1_문헌특성'!A:BA,7,0)</f>
        <v>근골격종양</v>
      </c>
      <c r="F33" s="13" t="str">
        <f>VLOOKUP(B33,'1_문헌특성'!A:BA,8,0)</f>
        <v>연부조직육종</v>
      </c>
      <c r="G33" s="13" t="str">
        <f>VLOOKUP(B33,'1_문헌특성'!A:BA,9,0)</f>
        <v>고위험 연조직 육종(high-risk soft-tissue sarcoma, STS)</v>
      </c>
      <c r="H33" s="13" t="str">
        <f>VLOOKUP(B33,'1_문헌특성'!A:BA,31,0)</f>
        <v>CT+RT+HT</v>
      </c>
      <c r="I33" s="13" t="str">
        <f>VLOOKUP(B33,'1_문헌특성'!A:BA,38,0)</f>
        <v>BSD-2000</v>
      </c>
      <c r="J33" s="13" t="str">
        <f>VLOOKUP(B33,'1_문헌특성'!A:BA,43,0)</f>
        <v>수술, RT 전후(항암요법 1일, 4일차에 수행)</v>
      </c>
      <c r="K33" s="13" t="str">
        <f>VLOOKUP(B33,'1_문헌특성'!A:BA,51,0)</f>
        <v>CT+RT</v>
      </c>
      <c r="L33" s="13" t="s">
        <v>236</v>
      </c>
      <c r="M33" s="13" t="s">
        <v>199</v>
      </c>
      <c r="N33" s="13"/>
      <c r="O33" s="13" t="s">
        <v>163</v>
      </c>
      <c r="P33" s="35"/>
      <c r="Q33" s="30">
        <v>163</v>
      </c>
      <c r="R33" s="30">
        <v>8</v>
      </c>
      <c r="S33" s="33">
        <v>4.9000000000000002E-2</v>
      </c>
      <c r="T33" s="30" t="s">
        <v>120</v>
      </c>
      <c r="U33" s="30" t="s">
        <v>120</v>
      </c>
      <c r="V33" s="30" t="s">
        <v>120</v>
      </c>
      <c r="W33" s="30" t="s">
        <v>120</v>
      </c>
      <c r="X33" s="30" t="s">
        <v>120</v>
      </c>
      <c r="Y33" s="30" t="s">
        <v>120</v>
      </c>
      <c r="Z33" s="30" t="s">
        <v>120</v>
      </c>
      <c r="AB33" s="42"/>
    </row>
    <row r="34" spans="2:28" x14ac:dyDescent="0.3">
      <c r="B34" s="13">
        <v>5807</v>
      </c>
      <c r="C34" s="13" t="str">
        <f>VLOOKUP(B34,'1_문헌특성'!A:BA,2,0)</f>
        <v>Issels (2010)</v>
      </c>
      <c r="D34" s="13" t="str">
        <f>VLOOKUP(B34,'1_문헌특성'!A:BA,3,0)</f>
        <v>RCT(NCT00003052)</v>
      </c>
      <c r="E34" s="13" t="str">
        <f>VLOOKUP(B34,'1_문헌특성'!A:BA,7,0)</f>
        <v>근골격종양</v>
      </c>
      <c r="F34" s="13" t="str">
        <f>VLOOKUP(B34,'1_문헌특성'!A:BA,8,0)</f>
        <v>연부조직육종</v>
      </c>
      <c r="G34" s="13" t="str">
        <f>VLOOKUP(B34,'1_문헌특성'!A:BA,9,0)</f>
        <v>고위험 연조직 육종(high-risk soft-tissue sarcoma, STS)</v>
      </c>
      <c r="H34" s="13" t="str">
        <f>VLOOKUP(B34,'1_문헌특성'!A:BA,31,0)</f>
        <v>CT+RT+HT</v>
      </c>
      <c r="I34" s="13" t="str">
        <f>VLOOKUP(B34,'1_문헌특성'!A:BA,38,0)</f>
        <v>BSD-2000</v>
      </c>
      <c r="J34" s="13" t="str">
        <f>VLOOKUP(B34,'1_문헌특성'!A:BA,43,0)</f>
        <v>수술, RT 전후(항암요법 1일, 4일차에 수행)</v>
      </c>
      <c r="K34" s="13" t="str">
        <f>VLOOKUP(B34,'1_문헌특성'!A:BA,51,0)</f>
        <v>CT+RT</v>
      </c>
      <c r="L34" s="13" t="s">
        <v>236</v>
      </c>
      <c r="M34" s="13" t="s">
        <v>200</v>
      </c>
      <c r="N34" s="13"/>
      <c r="O34" s="13" t="s">
        <v>163</v>
      </c>
      <c r="P34" s="35"/>
      <c r="Q34" s="30">
        <v>163</v>
      </c>
      <c r="R34" s="30">
        <v>29</v>
      </c>
      <c r="S34" s="33">
        <v>0.17799999999999999</v>
      </c>
      <c r="T34" s="30" t="s">
        <v>120</v>
      </c>
      <c r="U34" s="30" t="s">
        <v>120</v>
      </c>
      <c r="V34" s="30" t="s">
        <v>120</v>
      </c>
      <c r="W34" s="30" t="s">
        <v>120</v>
      </c>
      <c r="X34" s="30" t="s">
        <v>120</v>
      </c>
      <c r="Y34" s="30" t="s">
        <v>120</v>
      </c>
      <c r="Z34" s="30" t="s">
        <v>120</v>
      </c>
      <c r="AB34" s="42"/>
    </row>
    <row r="35" spans="2:28" x14ac:dyDescent="0.3">
      <c r="B35" s="13">
        <v>5807</v>
      </c>
      <c r="C35" s="13" t="str">
        <f>VLOOKUP(B35,'1_문헌특성'!A:BA,2,0)</f>
        <v>Issels (2010)</v>
      </c>
      <c r="D35" s="13" t="str">
        <f>VLOOKUP(B35,'1_문헌특성'!A:BA,3,0)</f>
        <v>RCT(NCT00003052)</v>
      </c>
      <c r="E35" s="13" t="str">
        <f>VLOOKUP(B35,'1_문헌특성'!A:BA,7,0)</f>
        <v>근골격종양</v>
      </c>
      <c r="F35" s="13" t="str">
        <f>VLOOKUP(B35,'1_문헌특성'!A:BA,8,0)</f>
        <v>연부조직육종</v>
      </c>
      <c r="G35" s="13" t="str">
        <f>VLOOKUP(B35,'1_문헌특성'!A:BA,9,0)</f>
        <v>고위험 연조직 육종(high-risk soft-tissue sarcoma, STS)</v>
      </c>
      <c r="H35" s="13" t="str">
        <f>VLOOKUP(B35,'1_문헌특성'!A:BA,31,0)</f>
        <v>CT+RT+HT</v>
      </c>
      <c r="I35" s="13" t="str">
        <f>VLOOKUP(B35,'1_문헌특성'!A:BA,38,0)</f>
        <v>BSD-2000</v>
      </c>
      <c r="J35" s="13" t="str">
        <f>VLOOKUP(B35,'1_문헌특성'!A:BA,43,0)</f>
        <v>수술, RT 전후(항암요법 1일, 4일차에 수행)</v>
      </c>
      <c r="K35" s="13" t="str">
        <f>VLOOKUP(B35,'1_문헌특성'!A:BA,51,0)</f>
        <v>CT+RT</v>
      </c>
      <c r="L35" s="13" t="s">
        <v>236</v>
      </c>
      <c r="M35" s="13" t="s">
        <v>201</v>
      </c>
      <c r="N35" s="13"/>
      <c r="O35" s="13" t="s">
        <v>163</v>
      </c>
      <c r="P35" s="35"/>
      <c r="Q35" s="30">
        <v>163</v>
      </c>
      <c r="R35" s="30">
        <v>1</v>
      </c>
      <c r="S35" s="33">
        <v>6.0000000000000001E-3</v>
      </c>
      <c r="T35" s="30" t="s">
        <v>120</v>
      </c>
      <c r="U35" s="30" t="s">
        <v>120</v>
      </c>
      <c r="V35" s="30" t="s">
        <v>120</v>
      </c>
      <c r="W35" s="30" t="s">
        <v>120</v>
      </c>
      <c r="X35" s="30" t="s">
        <v>120</v>
      </c>
      <c r="Y35" s="30" t="s">
        <v>120</v>
      </c>
      <c r="Z35" s="30" t="s">
        <v>120</v>
      </c>
      <c r="AB35" s="42"/>
    </row>
    <row r="36" spans="2:28" x14ac:dyDescent="0.3">
      <c r="B36" s="13">
        <v>5807</v>
      </c>
      <c r="C36" s="13" t="str">
        <f>VLOOKUP(B36,'1_문헌특성'!A:BA,2,0)</f>
        <v>Issels (2010)</v>
      </c>
      <c r="D36" s="13" t="str">
        <f>VLOOKUP(B36,'1_문헌특성'!A:BA,3,0)</f>
        <v>RCT(NCT00003052)</v>
      </c>
      <c r="E36" s="13" t="str">
        <f>VLOOKUP(B36,'1_문헌특성'!A:BA,7,0)</f>
        <v>근골격종양</v>
      </c>
      <c r="F36" s="13" t="str">
        <f>VLOOKUP(B36,'1_문헌특성'!A:BA,8,0)</f>
        <v>연부조직육종</v>
      </c>
      <c r="G36" s="13" t="str">
        <f>VLOOKUP(B36,'1_문헌특성'!A:BA,9,0)</f>
        <v>고위험 연조직 육종(high-risk soft-tissue sarcoma, STS)</v>
      </c>
      <c r="H36" s="13" t="str">
        <f>VLOOKUP(B36,'1_문헌특성'!A:BA,31,0)</f>
        <v>CT+RT+HT</v>
      </c>
      <c r="I36" s="13" t="str">
        <f>VLOOKUP(B36,'1_문헌특성'!A:BA,38,0)</f>
        <v>BSD-2000</v>
      </c>
      <c r="J36" s="13" t="str">
        <f>VLOOKUP(B36,'1_문헌특성'!A:BA,43,0)</f>
        <v>수술, RT 전후(항암요법 1일, 4일차에 수행)</v>
      </c>
      <c r="K36" s="13" t="str">
        <f>VLOOKUP(B36,'1_문헌특성'!A:BA,51,0)</f>
        <v>CT+RT</v>
      </c>
      <c r="L36" s="13" t="s">
        <v>236</v>
      </c>
      <c r="M36" s="13" t="s">
        <v>203</v>
      </c>
      <c r="N36" s="13"/>
      <c r="O36" s="13" t="s">
        <v>163</v>
      </c>
      <c r="P36" s="35"/>
      <c r="Q36" s="30">
        <v>163</v>
      </c>
      <c r="R36" s="30">
        <v>7</v>
      </c>
      <c r="S36" s="33">
        <v>4.2999999999999997E-2</v>
      </c>
      <c r="T36" s="30" t="s">
        <v>120</v>
      </c>
      <c r="U36" s="30" t="s">
        <v>120</v>
      </c>
      <c r="V36" s="30" t="s">
        <v>120</v>
      </c>
      <c r="W36" s="30" t="s">
        <v>120</v>
      </c>
      <c r="X36" s="30" t="s">
        <v>120</v>
      </c>
      <c r="Y36" s="30" t="s">
        <v>120</v>
      </c>
      <c r="Z36" s="30" t="s">
        <v>120</v>
      </c>
      <c r="AB36" s="42"/>
    </row>
    <row r="37" spans="2:28" x14ac:dyDescent="0.3">
      <c r="B37" s="13">
        <v>5807</v>
      </c>
      <c r="C37" s="13" t="str">
        <f>VLOOKUP(B37,'1_문헌특성'!A:BA,2,0)</f>
        <v>Issels (2010)</v>
      </c>
      <c r="D37" s="13" t="str">
        <f>VLOOKUP(B37,'1_문헌특성'!A:BA,3,0)</f>
        <v>RCT(NCT00003052)</v>
      </c>
      <c r="E37" s="13" t="str">
        <f>VLOOKUP(B37,'1_문헌특성'!A:BA,7,0)</f>
        <v>근골격종양</v>
      </c>
      <c r="F37" s="13" t="str">
        <f>VLOOKUP(B37,'1_문헌특성'!A:BA,8,0)</f>
        <v>연부조직육종</v>
      </c>
      <c r="G37" s="13" t="str">
        <f>VLOOKUP(B37,'1_문헌특성'!A:BA,9,0)</f>
        <v>고위험 연조직 육종(high-risk soft-tissue sarcoma, STS)</v>
      </c>
      <c r="H37" s="13" t="str">
        <f>VLOOKUP(B37,'1_문헌특성'!A:BA,31,0)</f>
        <v>CT+RT+HT</v>
      </c>
      <c r="I37" s="13" t="str">
        <f>VLOOKUP(B37,'1_문헌특성'!A:BA,38,0)</f>
        <v>BSD-2000</v>
      </c>
      <c r="J37" s="13" t="str">
        <f>VLOOKUP(B37,'1_문헌특성'!A:BA,43,0)</f>
        <v>수술, RT 전후(항암요법 1일, 4일차에 수행)</v>
      </c>
      <c r="K37" s="13" t="str">
        <f>VLOOKUP(B37,'1_문헌특성'!A:BA,51,0)</f>
        <v>CT+RT</v>
      </c>
      <c r="L37" s="13" t="s">
        <v>236</v>
      </c>
      <c r="M37" s="13" t="s">
        <v>202</v>
      </c>
      <c r="N37" s="13"/>
      <c r="O37" s="13" t="s">
        <v>163</v>
      </c>
      <c r="P37" s="35"/>
      <c r="Q37" s="30">
        <v>163</v>
      </c>
      <c r="R37" s="30">
        <v>4</v>
      </c>
      <c r="S37" s="33">
        <v>2.5000000000000001E-2</v>
      </c>
      <c r="T37" s="30" t="s">
        <v>120</v>
      </c>
      <c r="U37" s="30" t="s">
        <v>120</v>
      </c>
      <c r="V37" s="30" t="s">
        <v>120</v>
      </c>
      <c r="W37" s="30" t="s">
        <v>120</v>
      </c>
      <c r="X37" s="30" t="s">
        <v>120</v>
      </c>
      <c r="Y37" s="30" t="s">
        <v>120</v>
      </c>
      <c r="Z37" s="30" t="s">
        <v>120</v>
      </c>
      <c r="AB37" s="42"/>
    </row>
    <row r="38" spans="2:28" x14ac:dyDescent="0.3">
      <c r="B38" s="13">
        <v>5807</v>
      </c>
      <c r="C38" s="13" t="str">
        <f>VLOOKUP(B38,'1_문헌특성'!A:BA,2,0)</f>
        <v>Issels (2010)</v>
      </c>
      <c r="D38" s="13" t="str">
        <f>VLOOKUP(B38,'1_문헌특성'!A:BA,3,0)</f>
        <v>RCT(NCT00003052)</v>
      </c>
      <c r="E38" s="13" t="str">
        <f>VLOOKUP(B38,'1_문헌특성'!A:BA,7,0)</f>
        <v>근골격종양</v>
      </c>
      <c r="F38" s="13" t="str">
        <f>VLOOKUP(B38,'1_문헌특성'!A:BA,8,0)</f>
        <v>연부조직육종</v>
      </c>
      <c r="G38" s="13" t="str">
        <f>VLOOKUP(B38,'1_문헌특성'!A:BA,9,0)</f>
        <v>고위험 연조직 육종(high-risk soft-tissue sarcoma, STS)</v>
      </c>
      <c r="H38" s="13" t="str">
        <f>VLOOKUP(B38,'1_문헌특성'!A:BA,31,0)</f>
        <v>CT+RT+HT</v>
      </c>
      <c r="I38" s="13" t="str">
        <f>VLOOKUP(B38,'1_문헌특성'!A:BA,38,0)</f>
        <v>BSD-2000</v>
      </c>
      <c r="J38" s="13" t="str">
        <f>VLOOKUP(B38,'1_문헌특성'!A:BA,43,0)</f>
        <v>수술, RT 전후(항암요법 1일, 4일차에 수행)</v>
      </c>
      <c r="K38" s="13" t="str">
        <f>VLOOKUP(B38,'1_문헌특성'!A:BA,51,0)</f>
        <v>CT+RT</v>
      </c>
      <c r="L38" s="13" t="s">
        <v>236</v>
      </c>
      <c r="M38" s="13" t="s">
        <v>204</v>
      </c>
      <c r="N38" s="13"/>
      <c r="O38" s="13" t="s">
        <v>163</v>
      </c>
      <c r="P38" s="35"/>
      <c r="Q38" s="30">
        <v>163</v>
      </c>
      <c r="R38" s="30">
        <v>5</v>
      </c>
      <c r="S38" s="33">
        <v>3.1E-2</v>
      </c>
      <c r="T38" s="30" t="s">
        <v>120</v>
      </c>
      <c r="U38" s="30" t="s">
        <v>120</v>
      </c>
      <c r="V38" s="30" t="s">
        <v>120</v>
      </c>
      <c r="W38" s="30" t="s">
        <v>120</v>
      </c>
      <c r="X38" s="30" t="s">
        <v>120</v>
      </c>
      <c r="Y38" s="30" t="s">
        <v>120</v>
      </c>
      <c r="Z38" s="30" t="s">
        <v>120</v>
      </c>
      <c r="AB38" s="42"/>
    </row>
    <row r="39" spans="2:28" x14ac:dyDescent="0.3">
      <c r="B39" s="13">
        <v>5807</v>
      </c>
      <c r="C39" s="13" t="str">
        <f>VLOOKUP(B39,'1_문헌특성'!A:BA,2,0)</f>
        <v>Issels (2010)</v>
      </c>
      <c r="D39" s="13" t="str">
        <f>VLOOKUP(B39,'1_문헌특성'!A:BA,3,0)</f>
        <v>RCT(NCT00003052)</v>
      </c>
      <c r="E39" s="13" t="str">
        <f>VLOOKUP(B39,'1_문헌특성'!A:BA,7,0)</f>
        <v>근골격종양</v>
      </c>
      <c r="F39" s="13" t="str">
        <f>VLOOKUP(B39,'1_문헌특성'!A:BA,8,0)</f>
        <v>연부조직육종</v>
      </c>
      <c r="G39" s="13" t="str">
        <f>VLOOKUP(B39,'1_문헌특성'!A:BA,9,0)</f>
        <v>고위험 연조직 육종(high-risk soft-tissue sarcoma, STS)</v>
      </c>
      <c r="H39" s="13" t="str">
        <f>VLOOKUP(B39,'1_문헌특성'!A:BA,31,0)</f>
        <v>CT+RT+HT</v>
      </c>
      <c r="I39" s="13" t="str">
        <f>VLOOKUP(B39,'1_문헌특성'!A:BA,38,0)</f>
        <v>BSD-2000</v>
      </c>
      <c r="J39" s="13" t="str">
        <f>VLOOKUP(B39,'1_문헌특성'!A:BA,43,0)</f>
        <v>수술, RT 전후(항암요법 1일, 4일차에 수행)</v>
      </c>
      <c r="K39" s="13" t="str">
        <f>VLOOKUP(B39,'1_문헌특성'!A:BA,51,0)</f>
        <v>CT+RT</v>
      </c>
      <c r="L39" s="13" t="s">
        <v>236</v>
      </c>
      <c r="M39" s="13" t="s">
        <v>205</v>
      </c>
      <c r="N39" s="13"/>
      <c r="O39" s="13" t="s">
        <v>163</v>
      </c>
      <c r="P39" s="35"/>
      <c r="Q39" s="30">
        <v>163</v>
      </c>
      <c r="R39" s="30">
        <v>2</v>
      </c>
      <c r="S39" s="33">
        <v>1.2E-2</v>
      </c>
      <c r="T39" s="30" t="s">
        <v>120</v>
      </c>
      <c r="U39" s="30" t="s">
        <v>120</v>
      </c>
      <c r="V39" s="30" t="s">
        <v>120</v>
      </c>
      <c r="W39" s="30" t="s">
        <v>120</v>
      </c>
      <c r="X39" s="30" t="s">
        <v>120</v>
      </c>
      <c r="Y39" s="30" t="s">
        <v>120</v>
      </c>
      <c r="Z39" s="30" t="s">
        <v>120</v>
      </c>
      <c r="AB39" s="42"/>
    </row>
    <row r="40" spans="2:28" x14ac:dyDescent="0.3">
      <c r="B40" s="13">
        <v>5807</v>
      </c>
      <c r="C40" s="13" t="str">
        <f>VLOOKUP(B40,'1_문헌특성'!A:BA,2,0)</f>
        <v>Issels (2010)</v>
      </c>
      <c r="D40" s="13" t="str">
        <f>VLOOKUP(B40,'1_문헌특성'!A:BA,3,0)</f>
        <v>RCT(NCT00003052)</v>
      </c>
      <c r="E40" s="13" t="str">
        <f>VLOOKUP(B40,'1_문헌특성'!A:BA,7,0)</f>
        <v>근골격종양</v>
      </c>
      <c r="F40" s="13" t="str">
        <f>VLOOKUP(B40,'1_문헌특성'!A:BA,8,0)</f>
        <v>연부조직육종</v>
      </c>
      <c r="G40" s="13" t="str">
        <f>VLOOKUP(B40,'1_문헌특성'!A:BA,9,0)</f>
        <v>고위험 연조직 육종(high-risk soft-tissue sarcoma, STS)</v>
      </c>
      <c r="H40" s="13" t="str">
        <f>VLOOKUP(B40,'1_문헌특성'!A:BA,31,0)</f>
        <v>CT+RT+HT</v>
      </c>
      <c r="I40" s="13" t="str">
        <f>VLOOKUP(B40,'1_문헌특성'!A:BA,38,0)</f>
        <v>BSD-2000</v>
      </c>
      <c r="J40" s="13" t="str">
        <f>VLOOKUP(B40,'1_문헌특성'!A:BA,43,0)</f>
        <v>수술, RT 전후(항암요법 1일, 4일차에 수행)</v>
      </c>
      <c r="K40" s="13" t="str">
        <f>VLOOKUP(B40,'1_문헌특성'!A:BA,51,0)</f>
        <v>CT+RT</v>
      </c>
      <c r="L40" s="13" t="s">
        <v>236</v>
      </c>
      <c r="M40" s="13" t="s">
        <v>206</v>
      </c>
      <c r="N40" s="13"/>
      <c r="O40" s="13" t="s">
        <v>163</v>
      </c>
      <c r="P40" s="35"/>
      <c r="Q40" s="30">
        <v>163</v>
      </c>
      <c r="R40" s="30">
        <v>23</v>
      </c>
      <c r="S40" s="33">
        <v>0.14099999999999999</v>
      </c>
      <c r="T40" s="30" t="s">
        <v>120</v>
      </c>
      <c r="U40" s="30" t="s">
        <v>120</v>
      </c>
      <c r="V40" s="30" t="s">
        <v>120</v>
      </c>
      <c r="W40" s="30" t="s">
        <v>120</v>
      </c>
      <c r="X40" s="30" t="s">
        <v>120</v>
      </c>
      <c r="Y40" s="30" t="s">
        <v>120</v>
      </c>
      <c r="Z40" s="30" t="s">
        <v>120</v>
      </c>
      <c r="AB40" s="42"/>
    </row>
    <row r="41" spans="2:28" x14ac:dyDescent="0.3">
      <c r="B41" s="13">
        <v>5807</v>
      </c>
      <c r="C41" s="13" t="str">
        <f>VLOOKUP(B41,'1_문헌특성'!A:BA,2,0)</f>
        <v>Issels (2010)</v>
      </c>
      <c r="D41" s="13" t="str">
        <f>VLOOKUP(B41,'1_문헌특성'!A:BA,3,0)</f>
        <v>RCT(NCT00003052)</v>
      </c>
      <c r="E41" s="13" t="str">
        <f>VLOOKUP(B41,'1_문헌특성'!A:BA,7,0)</f>
        <v>근골격종양</v>
      </c>
      <c r="F41" s="13" t="str">
        <f>VLOOKUP(B41,'1_문헌특성'!A:BA,8,0)</f>
        <v>연부조직육종</v>
      </c>
      <c r="G41" s="13" t="str">
        <f>VLOOKUP(B41,'1_문헌특성'!A:BA,9,0)</f>
        <v>고위험 연조직 육종(high-risk soft-tissue sarcoma, STS)</v>
      </c>
      <c r="H41" s="13" t="str">
        <f>VLOOKUP(B41,'1_문헌특성'!A:BA,31,0)</f>
        <v>CT+RT+HT</v>
      </c>
      <c r="I41" s="13" t="str">
        <f>VLOOKUP(B41,'1_문헌특성'!A:BA,38,0)</f>
        <v>BSD-2000</v>
      </c>
      <c r="J41" s="13" t="str">
        <f>VLOOKUP(B41,'1_문헌특성'!A:BA,43,0)</f>
        <v>수술, RT 전후(항암요법 1일, 4일차에 수행)</v>
      </c>
      <c r="K41" s="13" t="str">
        <f>VLOOKUP(B41,'1_문헌특성'!A:BA,51,0)</f>
        <v>CT+RT</v>
      </c>
      <c r="L41" s="13" t="s">
        <v>236</v>
      </c>
      <c r="M41" s="13" t="s">
        <v>207</v>
      </c>
      <c r="N41" s="13"/>
      <c r="O41" s="13" t="s">
        <v>163</v>
      </c>
      <c r="P41" s="35"/>
      <c r="Q41" s="30">
        <v>163</v>
      </c>
      <c r="R41" s="30">
        <v>14</v>
      </c>
      <c r="S41" s="33">
        <v>8.5999999999999993E-2</v>
      </c>
      <c r="T41" s="30" t="s">
        <v>120</v>
      </c>
      <c r="U41" s="30" t="s">
        <v>120</v>
      </c>
      <c r="V41" s="30" t="s">
        <v>120</v>
      </c>
      <c r="W41" s="30" t="s">
        <v>120</v>
      </c>
      <c r="X41" s="30" t="s">
        <v>120</v>
      </c>
      <c r="Y41" s="30" t="s">
        <v>120</v>
      </c>
      <c r="Z41" s="30" t="s">
        <v>120</v>
      </c>
      <c r="AB41" s="42"/>
    </row>
  </sheetData>
  <sheetProtection algorithmName="SHA-512" hashValue="NjMT9+XQ3BexJrJEZgmBsOg96WG3hSzfu/gbgrG+9cSy91alK5BIpdpR1LzXQ5iv/AG4Nm/coFZjnFH3fU9Cgg==" saltValue="qZRsiZ4186i0VjOs42KHbQ==" spinCount="100000" sheet="1" objects="1" scenarios="1"/>
  <autoFilter ref="A7:AB41"/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"/>
  <sheetViews>
    <sheetView zoomScale="85" zoomScaleNormal="85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D23" sqref="D23"/>
    </sheetView>
  </sheetViews>
  <sheetFormatPr defaultRowHeight="12" x14ac:dyDescent="0.3"/>
  <cols>
    <col min="1" max="1" width="1.875" style="39" customWidth="1"/>
    <col min="2" max="2" width="9" style="39"/>
    <col min="3" max="3" width="11.75" style="39" customWidth="1"/>
    <col min="4" max="4" width="8.125" style="39" customWidth="1"/>
    <col min="5" max="6" width="9" style="39"/>
    <col min="7" max="7" width="12.625" style="18" customWidth="1"/>
    <col min="8" max="8" width="14.5" style="14" customWidth="1"/>
    <col min="9" max="9" width="8" style="18" customWidth="1"/>
    <col min="10" max="10" width="14.5" style="14" customWidth="1"/>
    <col min="11" max="11" width="9.5" style="18" customWidth="1"/>
    <col min="12" max="12" width="13.5" style="14" customWidth="1"/>
    <col min="13" max="13" width="10.125" style="18" customWidth="1"/>
    <col min="14" max="14" width="17.25" style="14" customWidth="1"/>
    <col min="15" max="15" width="9.375" style="18" customWidth="1"/>
    <col min="16" max="16" width="14.25" style="19" customWidth="1"/>
    <col min="17" max="17" width="9.5" style="18" customWidth="1"/>
    <col min="18" max="18" width="14.5" style="14" customWidth="1"/>
    <col min="19" max="19" width="7.875" style="19" customWidth="1"/>
    <col min="20" max="20" width="14.5" style="14" customWidth="1"/>
    <col min="21" max="21" width="7.75" style="18" customWidth="1"/>
    <col min="22" max="22" width="21.625" style="15" customWidth="1"/>
    <col min="23" max="16384" width="9" style="39"/>
  </cols>
  <sheetData>
    <row r="1" spans="2:22" ht="24.75" customHeight="1" x14ac:dyDescent="0.3">
      <c r="B1" s="78" t="s">
        <v>113</v>
      </c>
      <c r="F1" s="41"/>
      <c r="H1" s="19"/>
      <c r="J1" s="19"/>
      <c r="L1" s="19"/>
      <c r="N1" s="19"/>
      <c r="R1" s="19"/>
      <c r="T1" s="19"/>
    </row>
    <row r="2" spans="2:22" x14ac:dyDescent="0.3">
      <c r="B2" s="47"/>
      <c r="F2" s="41"/>
      <c r="H2" s="19"/>
      <c r="J2" s="19"/>
      <c r="L2" s="19"/>
      <c r="N2" s="19"/>
      <c r="R2" s="19"/>
      <c r="T2" s="19"/>
    </row>
    <row r="3" spans="2:22" x14ac:dyDescent="0.3">
      <c r="B3" s="48"/>
      <c r="F3" s="41"/>
      <c r="H3" s="19"/>
      <c r="J3" s="19"/>
      <c r="L3" s="19"/>
      <c r="N3" s="19"/>
      <c r="R3" s="19"/>
      <c r="T3" s="19"/>
    </row>
    <row r="4" spans="2:22" x14ac:dyDescent="0.3">
      <c r="F4" s="41"/>
      <c r="G4" s="19" t="s">
        <v>115</v>
      </c>
      <c r="H4" s="19"/>
      <c r="J4" s="19"/>
      <c r="L4" s="19"/>
      <c r="N4" s="19"/>
      <c r="R4" s="19"/>
      <c r="T4" s="19"/>
    </row>
    <row r="5" spans="2:22" x14ac:dyDescent="0.3">
      <c r="F5" s="41"/>
      <c r="G5" s="20" t="s">
        <v>89</v>
      </c>
      <c r="H5" s="21"/>
      <c r="I5" s="22"/>
      <c r="J5" s="21"/>
      <c r="K5" s="22"/>
      <c r="L5" s="21"/>
      <c r="M5" s="22"/>
      <c r="N5" s="21"/>
      <c r="O5" s="22"/>
      <c r="P5" s="21"/>
      <c r="Q5" s="22"/>
      <c r="R5" s="21"/>
      <c r="S5" s="21"/>
      <c r="T5" s="21"/>
      <c r="U5" s="22"/>
      <c r="V5" s="16"/>
    </row>
    <row r="6" spans="2:22" ht="84" x14ac:dyDescent="0.3">
      <c r="B6" s="59" t="s">
        <v>75</v>
      </c>
      <c r="C6" s="59" t="s">
        <v>76</v>
      </c>
      <c r="D6" s="59" t="s">
        <v>65</v>
      </c>
      <c r="E6" s="59" t="s">
        <v>67</v>
      </c>
      <c r="F6" s="59" t="s">
        <v>66</v>
      </c>
      <c r="G6" s="23" t="s">
        <v>77</v>
      </c>
      <c r="H6" s="79" t="s">
        <v>78</v>
      </c>
      <c r="I6" s="23" t="s">
        <v>79</v>
      </c>
      <c r="J6" s="23" t="s">
        <v>80</v>
      </c>
      <c r="K6" s="23" t="s">
        <v>170</v>
      </c>
      <c r="L6" s="23" t="s">
        <v>81</v>
      </c>
      <c r="M6" s="23" t="s">
        <v>169</v>
      </c>
      <c r="N6" s="23" t="s">
        <v>82</v>
      </c>
      <c r="O6" s="23" t="s">
        <v>83</v>
      </c>
      <c r="P6" s="23" t="s">
        <v>84</v>
      </c>
      <c r="Q6" s="23" t="s">
        <v>85</v>
      </c>
      <c r="R6" s="23" t="s">
        <v>86</v>
      </c>
      <c r="S6" s="23" t="s">
        <v>167</v>
      </c>
      <c r="T6" s="23" t="s">
        <v>87</v>
      </c>
      <c r="U6" s="23" t="s">
        <v>168</v>
      </c>
      <c r="V6" s="80" t="s">
        <v>88</v>
      </c>
    </row>
    <row r="7" spans="2:22" s="1" customFormat="1" ht="166.5" customHeight="1" x14ac:dyDescent="0.3">
      <c r="B7" s="54">
        <v>2391</v>
      </c>
      <c r="C7" s="77" t="str">
        <f>VLOOKUP(B7,'1_문헌특성'!A:BA,2,0)</f>
        <v>Issels (2018)</v>
      </c>
      <c r="D7" s="31" t="str">
        <f>VLOOKUP(B7,'1_문헌특성'!A:BA,3,0)</f>
        <v>RCT(NCT00003052)</v>
      </c>
      <c r="E7" s="77" t="str">
        <f>VLOOKUP(B7,'1_문헌특성'!A:BA,7,0)</f>
        <v>근골격종양</v>
      </c>
      <c r="F7" s="77" t="str">
        <f>VLOOKUP(B7,'1_문헌특성'!A:BA,9,0)</f>
        <v>고위험 연조직 육종(high-risk soft-tissue sarcoma, STS)</v>
      </c>
      <c r="G7" s="29" t="s">
        <v>134</v>
      </c>
      <c r="H7" s="24" t="s">
        <v>135</v>
      </c>
      <c r="I7" s="29" t="s">
        <v>116</v>
      </c>
      <c r="J7" s="27" t="s">
        <v>171</v>
      </c>
      <c r="K7" s="29" t="s">
        <v>134</v>
      </c>
      <c r="L7" s="28" t="s">
        <v>172</v>
      </c>
      <c r="M7" s="29" t="s">
        <v>134</v>
      </c>
      <c r="N7" s="28" t="s">
        <v>172</v>
      </c>
      <c r="O7" s="29" t="s">
        <v>134</v>
      </c>
      <c r="P7" s="24" t="s">
        <v>136</v>
      </c>
      <c r="Q7" s="29" t="s">
        <v>134</v>
      </c>
      <c r="R7" s="24" t="s">
        <v>176</v>
      </c>
      <c r="S7" s="23" t="s">
        <v>166</v>
      </c>
      <c r="T7" s="24" t="s">
        <v>173</v>
      </c>
      <c r="U7" s="29" t="s">
        <v>134</v>
      </c>
      <c r="V7" s="25" t="s">
        <v>137</v>
      </c>
    </row>
    <row r="8" spans="2:22" s="1" customFormat="1" ht="108" x14ac:dyDescent="0.3">
      <c r="B8" s="12">
        <v>5807</v>
      </c>
      <c r="C8" s="13" t="str">
        <f>VLOOKUP(B8,'1_문헌특성'!A:BA,2,0)</f>
        <v>Issels (2010)</v>
      </c>
      <c r="D8" s="13" t="str">
        <f>VLOOKUP(B8,'1_문헌특성'!A:BA,3,0)</f>
        <v>RCT(NCT00003052)</v>
      </c>
      <c r="E8" s="13" t="str">
        <f>VLOOKUP(B8,'1_문헌특성'!A:BA,7,0)</f>
        <v>근골격종양</v>
      </c>
      <c r="F8" s="13" t="str">
        <f>VLOOKUP(B8,'1_문헌특성'!A:BA,9,0)</f>
        <v>고위험 연조직 육종(high-risk soft-tissue sarcoma, STS)</v>
      </c>
      <c r="G8" s="29" t="s">
        <v>134</v>
      </c>
      <c r="H8" s="17" t="s">
        <v>162</v>
      </c>
      <c r="I8" s="29" t="s">
        <v>116</v>
      </c>
      <c r="J8" s="24" t="s">
        <v>147</v>
      </c>
      <c r="K8" s="29" t="s">
        <v>134</v>
      </c>
      <c r="L8" s="28" t="s">
        <v>172</v>
      </c>
      <c r="M8" s="29" t="s">
        <v>134</v>
      </c>
      <c r="N8" s="28" t="s">
        <v>172</v>
      </c>
      <c r="O8" s="29" t="s">
        <v>134</v>
      </c>
      <c r="P8" s="24" t="s">
        <v>136</v>
      </c>
      <c r="Q8" s="29" t="s">
        <v>134</v>
      </c>
      <c r="R8" s="24" t="s">
        <v>176</v>
      </c>
      <c r="S8" s="23" t="s">
        <v>166</v>
      </c>
      <c r="T8" s="24" t="s">
        <v>173</v>
      </c>
      <c r="U8" s="29" t="s">
        <v>134</v>
      </c>
      <c r="V8" s="25" t="s">
        <v>149</v>
      </c>
    </row>
  </sheetData>
  <sheetProtection algorithmName="SHA-512" hashValue="AGggx4hdtmbj+cc6CxpDmrfPUWS8JRt70039YMxjOFpQLrcuOyOE1V3v2HqXpYmvFDlk+ZzCjmpNYZfryMjNTQ==" saltValue="dgUno/v0ntg27Q57pdyp0Q==" spinCount="100000" sheet="1" objects="1" scenarios="1"/>
  <autoFilter ref="B6:V8"/>
  <phoneticPr fontId="1" type="noConversion"/>
  <conditionalFormatting sqref="Q8 U8">
    <cfRule type="containsText" dxfId="38" priority="304" operator="containsText" text="H">
      <formula>NOT(ISERROR(SEARCH("H",Q8)))</formula>
    </cfRule>
    <cfRule type="containsText" dxfId="37" priority="305" operator="containsText" text="U">
      <formula>NOT(ISERROR(SEARCH("U",Q8)))</formula>
    </cfRule>
  </conditionalFormatting>
  <conditionalFormatting sqref="Q8 U8">
    <cfRule type="containsText" dxfId="36" priority="306" operator="containsText" text="L">
      <formula>NOT(ISERROR(SEARCH("L",Q8)))</formula>
    </cfRule>
  </conditionalFormatting>
  <conditionalFormatting sqref="M8">
    <cfRule type="containsText" dxfId="35" priority="118" operator="containsText" text="H">
      <formula>NOT(ISERROR(SEARCH("H",M8)))</formula>
    </cfRule>
    <cfRule type="containsText" dxfId="34" priority="119" operator="containsText" text="U">
      <formula>NOT(ISERROR(SEARCH("U",M8)))</formula>
    </cfRule>
  </conditionalFormatting>
  <conditionalFormatting sqref="M8">
    <cfRule type="containsText" dxfId="33" priority="120" operator="containsText" text="L">
      <formula>NOT(ISERROR(SEARCH("L",M8)))</formula>
    </cfRule>
  </conditionalFormatting>
  <conditionalFormatting sqref="K8">
    <cfRule type="containsText" dxfId="32" priority="121" operator="containsText" text="H">
      <formula>NOT(ISERROR(SEARCH("H",K8)))</formula>
    </cfRule>
    <cfRule type="containsText" dxfId="31" priority="122" operator="containsText" text="U">
      <formula>NOT(ISERROR(SEARCH("U",K8)))</formula>
    </cfRule>
  </conditionalFormatting>
  <conditionalFormatting sqref="K8">
    <cfRule type="containsText" dxfId="30" priority="123" operator="containsText" text="L">
      <formula>NOT(ISERROR(SEARCH("L",K8)))</formula>
    </cfRule>
  </conditionalFormatting>
  <conditionalFormatting sqref="K7">
    <cfRule type="containsText" dxfId="29" priority="103" operator="containsText" text="H">
      <formula>NOT(ISERROR(SEARCH("H",K7)))</formula>
    </cfRule>
    <cfRule type="containsText" dxfId="28" priority="104" operator="containsText" text="U">
      <formula>NOT(ISERROR(SEARCH("U",K7)))</formula>
    </cfRule>
  </conditionalFormatting>
  <conditionalFormatting sqref="K7">
    <cfRule type="containsText" dxfId="27" priority="105" operator="containsText" text="L">
      <formula>NOT(ISERROR(SEARCH("L",K7)))</formula>
    </cfRule>
  </conditionalFormatting>
  <conditionalFormatting sqref="M7">
    <cfRule type="containsText" dxfId="26" priority="100" operator="containsText" text="H">
      <formula>NOT(ISERROR(SEARCH("H",M7)))</formula>
    </cfRule>
    <cfRule type="containsText" dxfId="25" priority="101" operator="containsText" text="U">
      <formula>NOT(ISERROR(SEARCH("U",M7)))</formula>
    </cfRule>
  </conditionalFormatting>
  <conditionalFormatting sqref="M7">
    <cfRule type="containsText" dxfId="24" priority="102" operator="containsText" text="L">
      <formula>NOT(ISERROR(SEARCH("L",M7)))</formula>
    </cfRule>
  </conditionalFormatting>
  <conditionalFormatting sqref="I8">
    <cfRule type="containsText" dxfId="23" priority="88" operator="containsText" text="H">
      <formula>NOT(ISERROR(SEARCH("H",I8)))</formula>
    </cfRule>
    <cfRule type="containsText" dxfId="22" priority="89" operator="containsText" text="U">
      <formula>NOT(ISERROR(SEARCH("U",I8)))</formula>
    </cfRule>
  </conditionalFormatting>
  <conditionalFormatting sqref="I8">
    <cfRule type="containsText" dxfId="21" priority="90" operator="containsText" text="L">
      <formula>NOT(ISERROR(SEARCH("L",I8)))</formula>
    </cfRule>
  </conditionalFormatting>
  <conditionalFormatting sqref="G8">
    <cfRule type="containsText" dxfId="20" priority="85" operator="containsText" text="H">
      <formula>NOT(ISERROR(SEARCH("H",G8)))</formula>
    </cfRule>
    <cfRule type="containsText" dxfId="19" priority="86" operator="containsText" text="U">
      <formula>NOT(ISERROR(SEARCH("U",G8)))</formula>
    </cfRule>
  </conditionalFormatting>
  <conditionalFormatting sqref="G8">
    <cfRule type="containsText" dxfId="18" priority="87" operator="containsText" text="L">
      <formula>NOT(ISERROR(SEARCH("L",G8)))</formula>
    </cfRule>
  </conditionalFormatting>
  <conditionalFormatting sqref="G7">
    <cfRule type="containsText" dxfId="17" priority="73" operator="containsText" text="H">
      <formula>NOT(ISERROR(SEARCH("H",G7)))</formula>
    </cfRule>
    <cfRule type="containsText" dxfId="16" priority="74" operator="containsText" text="U">
      <formula>NOT(ISERROR(SEARCH("U",G7)))</formula>
    </cfRule>
  </conditionalFormatting>
  <conditionalFormatting sqref="G7">
    <cfRule type="containsText" dxfId="15" priority="75" operator="containsText" text="L">
      <formula>NOT(ISERROR(SEARCH("L",G7)))</formula>
    </cfRule>
  </conditionalFormatting>
  <conditionalFormatting sqref="Q7">
    <cfRule type="containsText" dxfId="14" priority="63" operator="containsText" text="L">
      <formula>NOT(ISERROR(SEARCH("L",Q7)))</formula>
    </cfRule>
  </conditionalFormatting>
  <conditionalFormatting sqref="Q7">
    <cfRule type="containsText" dxfId="13" priority="61" operator="containsText" text="H">
      <formula>NOT(ISERROR(SEARCH("H",Q7)))</formula>
    </cfRule>
    <cfRule type="containsText" dxfId="12" priority="62" operator="containsText" text="U">
      <formula>NOT(ISERROR(SEARCH("U",Q7)))</formula>
    </cfRule>
  </conditionalFormatting>
  <conditionalFormatting sqref="O7">
    <cfRule type="containsText" dxfId="11" priority="64" operator="containsText" text="H">
      <formula>NOT(ISERROR(SEARCH("H",O7)))</formula>
    </cfRule>
    <cfRule type="containsText" dxfId="10" priority="65" operator="containsText" text="U">
      <formula>NOT(ISERROR(SEARCH("U",O7)))</formula>
    </cfRule>
  </conditionalFormatting>
  <conditionalFormatting sqref="O7">
    <cfRule type="containsText" dxfId="9" priority="66" operator="containsText" text="L">
      <formula>NOT(ISERROR(SEARCH("L",O7)))</formula>
    </cfRule>
  </conditionalFormatting>
  <conditionalFormatting sqref="U7">
    <cfRule type="containsText" dxfId="8" priority="57" operator="containsText" text="L">
      <formula>NOT(ISERROR(SEARCH("L",U7)))</formula>
    </cfRule>
  </conditionalFormatting>
  <conditionalFormatting sqref="U7">
    <cfRule type="containsText" dxfId="7" priority="55" operator="containsText" text="H">
      <formula>NOT(ISERROR(SEARCH("H",U7)))</formula>
    </cfRule>
    <cfRule type="containsText" dxfId="6" priority="56" operator="containsText" text="U">
      <formula>NOT(ISERROR(SEARCH("U",U7)))</formula>
    </cfRule>
  </conditionalFormatting>
  <conditionalFormatting sqref="I7">
    <cfRule type="containsText" dxfId="5" priority="40" operator="containsText" text="H">
      <formula>NOT(ISERROR(SEARCH("H",I7)))</formula>
    </cfRule>
    <cfRule type="containsText" dxfId="4" priority="41" operator="containsText" text="U">
      <formula>NOT(ISERROR(SEARCH("U",I7)))</formula>
    </cfRule>
  </conditionalFormatting>
  <conditionalFormatting sqref="I7">
    <cfRule type="containsText" dxfId="3" priority="42" operator="containsText" text="L">
      <formula>NOT(ISERROR(SEARCH("L",I7)))</formula>
    </cfRule>
  </conditionalFormatting>
  <conditionalFormatting sqref="O8">
    <cfRule type="containsText" dxfId="2" priority="1" operator="containsText" text="H">
      <formula>NOT(ISERROR(SEARCH("H",O8)))</formula>
    </cfRule>
    <cfRule type="containsText" dxfId="1" priority="2" operator="containsText" text="U">
      <formula>NOT(ISERROR(SEARCH("U",O8)))</formula>
    </cfRule>
  </conditionalFormatting>
  <conditionalFormatting sqref="O8">
    <cfRule type="containsText" dxfId="0" priority="3" operator="containsText" text="L">
      <formula>NOT(ISERROR(SEARCH("L",O8)))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1_문헌특성</vt:lpstr>
      <vt:lpstr>2_안전성</vt:lpstr>
      <vt:lpstr>3_결과지표_효과성(연속형)</vt:lpstr>
      <vt:lpstr>4_결과지표_효과성(범주형)</vt:lpstr>
      <vt:lpstr>5_비뚤림위험평가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2021-08-18T04:23:46Z</dcterms:created>
  <dcterms:modified xsi:type="dcterms:W3CDTF">2022-04-20T07:19:52Z</dcterms:modified>
</cp:coreProperties>
</file>