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user" algorithmName="SHA-512" hashValue="pzR+VQxbaOSe79msRqLOBwXF6DxA0cfITieqzCZEPzAiYPS/pEWE56KAsPSeWgSfAg1o6Ryo5tcCG8lY1/MvGg==" saltValue="e6nuY1BcpquNmSZuSYA5g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재평가\NR20-001-32~37 하지재활로봇\검색 및 선택배제\"/>
    </mc:Choice>
  </mc:AlternateContent>
  <bookViews>
    <workbookView xWindow="-120" yWindow="-120" windowWidth="29040" windowHeight="15990" tabRatio="749"/>
  </bookViews>
  <sheets>
    <sheet name="1_문헌특성" sheetId="10" r:id="rId1"/>
    <sheet name="결과지표_연속형" sheetId="11" r:id="rId2"/>
    <sheet name="결과지표_범주형" sheetId="12" r:id="rId3"/>
    <sheet name="비뚤림 위험평가" sheetId="17" r:id="rId4"/>
  </sheets>
  <definedNames>
    <definedName name="_AMO_UniqueIdentifier" hidden="1">"'c0148110-e8b7-4f53-964e-8082728da9a0'"</definedName>
    <definedName name="_xlnm._FilterDatabase" localSheetId="0" hidden="1">'1_문헌특성'!$A$5:$AV$7</definedName>
    <definedName name="_xlnm._FilterDatabase" localSheetId="2" hidden="1">결과지표_범주형!$A$3:$AB$4</definedName>
    <definedName name="_xlnm._FilterDatabase" localSheetId="1" hidden="1">결과지표_연속형!$A$4:$AD$47</definedName>
    <definedName name="_xlnm._FilterDatabase" localSheetId="3" hidden="1">'비뚤림 위험평가'!$C$4:$Y$6</definedName>
    <definedName name="_xlnm.Print_Area" localSheetId="0">'1_문헌특성'!$C$1:$AQ$6</definedName>
    <definedName name="_xlnm.Print_Area" localSheetId="2">결과지표_범주형!$A$1:$Y$4</definedName>
    <definedName name="_xlnm.Print_Area" localSheetId="1">결과지표_연속형!$A$1:$AC$4</definedName>
  </definedNames>
  <calcPr calcId="162913"/>
</workbook>
</file>

<file path=xl/calcChain.xml><?xml version="1.0" encoding="utf-8"?>
<calcChain xmlns="http://schemas.openxmlformats.org/spreadsheetml/2006/main">
  <c r="AD10" i="10" l="1"/>
  <c r="P43" i="11" l="1"/>
  <c r="J43" i="11"/>
  <c r="I43" i="11"/>
  <c r="H43" i="11"/>
  <c r="G43" i="11"/>
  <c r="F43" i="11"/>
  <c r="E43" i="11"/>
  <c r="D43" i="11"/>
  <c r="C43" i="11"/>
  <c r="B43" i="11"/>
  <c r="P42" i="11"/>
  <c r="J42" i="11"/>
  <c r="I42" i="11"/>
  <c r="H42" i="11"/>
  <c r="G42" i="11"/>
  <c r="F42" i="11"/>
  <c r="E42" i="11"/>
  <c r="D42" i="11"/>
  <c r="C42" i="11"/>
  <c r="B42" i="11"/>
  <c r="P41" i="11"/>
  <c r="J41" i="11"/>
  <c r="I41" i="11"/>
  <c r="H41" i="11"/>
  <c r="G41" i="11"/>
  <c r="F41" i="11"/>
  <c r="E41" i="11"/>
  <c r="D41" i="11"/>
  <c r="C41" i="11"/>
  <c r="B41" i="11"/>
  <c r="P40" i="11"/>
  <c r="J40" i="11"/>
  <c r="I40" i="11"/>
  <c r="H40" i="11"/>
  <c r="G40" i="11"/>
  <c r="F40" i="11"/>
  <c r="E40" i="11"/>
  <c r="D40" i="11"/>
  <c r="C40" i="11"/>
  <c r="B40" i="11"/>
  <c r="P39" i="11"/>
  <c r="J39" i="11"/>
  <c r="I39" i="11"/>
  <c r="H39" i="11"/>
  <c r="G39" i="11"/>
  <c r="F39" i="11"/>
  <c r="E39" i="11"/>
  <c r="D39" i="11"/>
  <c r="C39" i="11"/>
  <c r="B39" i="11"/>
  <c r="P38" i="11"/>
  <c r="J38" i="11"/>
  <c r="I38" i="11"/>
  <c r="H38" i="11"/>
  <c r="G38" i="11"/>
  <c r="F38" i="11"/>
  <c r="E38" i="11"/>
  <c r="D38" i="11"/>
  <c r="C38" i="11"/>
  <c r="B38" i="11"/>
  <c r="P37" i="11"/>
  <c r="J37" i="11"/>
  <c r="I37" i="11"/>
  <c r="H37" i="11"/>
  <c r="G37" i="11"/>
  <c r="F37" i="11"/>
  <c r="E37" i="11"/>
  <c r="D37" i="11"/>
  <c r="C37" i="11"/>
  <c r="B37" i="11"/>
  <c r="P36" i="11"/>
  <c r="J36" i="11"/>
  <c r="I36" i="11"/>
  <c r="H36" i="11"/>
  <c r="G36" i="11"/>
  <c r="F36" i="11"/>
  <c r="E36" i="11"/>
  <c r="D36" i="11"/>
  <c r="C36" i="11"/>
  <c r="B36" i="11"/>
  <c r="P35" i="11"/>
  <c r="J35" i="11"/>
  <c r="I35" i="11"/>
  <c r="H35" i="11"/>
  <c r="G35" i="11"/>
  <c r="F35" i="11"/>
  <c r="E35" i="11"/>
  <c r="D35" i="11"/>
  <c r="C35" i="11"/>
  <c r="B35" i="11"/>
  <c r="P34" i="11"/>
  <c r="J34" i="11"/>
  <c r="I34" i="11"/>
  <c r="H34" i="11"/>
  <c r="G34" i="11"/>
  <c r="F34" i="11"/>
  <c r="E34" i="11"/>
  <c r="D34" i="11"/>
  <c r="C34" i="11"/>
  <c r="B34" i="11"/>
  <c r="P33" i="11"/>
  <c r="J33" i="11"/>
  <c r="I33" i="11"/>
  <c r="H33" i="11"/>
  <c r="G33" i="11"/>
  <c r="F33" i="11"/>
  <c r="E33" i="11"/>
  <c r="D33" i="11"/>
  <c r="C33" i="11"/>
  <c r="B33" i="11"/>
  <c r="P32" i="11"/>
  <c r="J32" i="11"/>
  <c r="I32" i="11"/>
  <c r="H32" i="11"/>
  <c r="G32" i="11"/>
  <c r="F32" i="11"/>
  <c r="E32" i="11"/>
  <c r="D32" i="11"/>
  <c r="C32" i="11"/>
  <c r="B32" i="11"/>
  <c r="P31" i="11"/>
  <c r="J31" i="11"/>
  <c r="I31" i="11"/>
  <c r="H31" i="11"/>
  <c r="G31" i="11"/>
  <c r="F31" i="11"/>
  <c r="E31" i="11"/>
  <c r="D31" i="11"/>
  <c r="C31" i="11"/>
  <c r="B31" i="11"/>
  <c r="P30" i="11"/>
  <c r="J30" i="11"/>
  <c r="I30" i="11"/>
  <c r="H30" i="11"/>
  <c r="G30" i="11"/>
  <c r="F30" i="11"/>
  <c r="E30" i="11"/>
  <c r="D30" i="11"/>
  <c r="C30" i="11"/>
  <c r="B30" i="11"/>
  <c r="P29" i="11"/>
  <c r="J29" i="11"/>
  <c r="I29" i="11"/>
  <c r="H29" i="11"/>
  <c r="G29" i="11"/>
  <c r="F29" i="11"/>
  <c r="E29" i="11"/>
  <c r="D29" i="11"/>
  <c r="C29" i="11"/>
  <c r="B29" i="11"/>
  <c r="P28" i="11"/>
  <c r="J28" i="11"/>
  <c r="I28" i="11"/>
  <c r="H28" i="11"/>
  <c r="G28" i="11"/>
  <c r="F28" i="11"/>
  <c r="E28" i="11"/>
  <c r="D28" i="11"/>
  <c r="C28" i="11"/>
  <c r="B28" i="11"/>
  <c r="P27" i="11"/>
  <c r="J27" i="11"/>
  <c r="I27" i="11"/>
  <c r="H27" i="11"/>
  <c r="G27" i="11"/>
  <c r="F27" i="11"/>
  <c r="E27" i="11"/>
  <c r="D27" i="11"/>
  <c r="C27" i="11"/>
  <c r="B27" i="11"/>
  <c r="P26" i="11"/>
  <c r="J26" i="11"/>
  <c r="I26" i="11"/>
  <c r="H26" i="11"/>
  <c r="G26" i="11"/>
  <c r="F26" i="11"/>
  <c r="E26" i="11"/>
  <c r="D26" i="11"/>
  <c r="C26" i="11"/>
  <c r="B26" i="11"/>
  <c r="P25" i="11"/>
  <c r="J25" i="11"/>
  <c r="I25" i="11"/>
  <c r="H25" i="11"/>
  <c r="G25" i="11"/>
  <c r="F25" i="11"/>
  <c r="E25" i="11"/>
  <c r="D25" i="11"/>
  <c r="C25" i="11"/>
  <c r="B25" i="11"/>
  <c r="P24" i="11"/>
  <c r="J24" i="11"/>
  <c r="I24" i="11"/>
  <c r="H24" i="11"/>
  <c r="G24" i="11"/>
  <c r="F24" i="11"/>
  <c r="E24" i="11"/>
  <c r="D24" i="11"/>
  <c r="C24" i="11"/>
  <c r="B24" i="11"/>
  <c r="P23" i="11"/>
  <c r="J23" i="11"/>
  <c r="I23" i="11"/>
  <c r="H23" i="11"/>
  <c r="G23" i="11"/>
  <c r="F23" i="11"/>
  <c r="E23" i="11"/>
  <c r="D23" i="11"/>
  <c r="C23" i="11"/>
  <c r="B23" i="11"/>
  <c r="P22" i="11"/>
  <c r="J22" i="11"/>
  <c r="I22" i="11"/>
  <c r="H22" i="11"/>
  <c r="G22" i="11"/>
  <c r="F22" i="11"/>
  <c r="E22" i="11"/>
  <c r="D22" i="11"/>
  <c r="C22" i="11"/>
  <c r="B22" i="11"/>
  <c r="P21" i="11"/>
  <c r="J21" i="11"/>
  <c r="I21" i="11"/>
  <c r="H21" i="11"/>
  <c r="G21" i="11"/>
  <c r="F21" i="11"/>
  <c r="E21" i="11"/>
  <c r="D21" i="11"/>
  <c r="C21" i="11"/>
  <c r="B21" i="11"/>
  <c r="P20" i="11"/>
  <c r="J20" i="11"/>
  <c r="I20" i="11"/>
  <c r="H20" i="11"/>
  <c r="G20" i="11"/>
  <c r="F20" i="11"/>
  <c r="E20" i="11"/>
  <c r="D20" i="11"/>
  <c r="C20" i="11"/>
  <c r="B20" i="11"/>
  <c r="P19" i="11"/>
  <c r="J19" i="11"/>
  <c r="I19" i="11"/>
  <c r="H19" i="11"/>
  <c r="G19" i="11"/>
  <c r="F19" i="11"/>
  <c r="E19" i="11"/>
  <c r="D19" i="11"/>
  <c r="C19" i="11"/>
  <c r="B19" i="11"/>
  <c r="P18" i="11"/>
  <c r="J18" i="11"/>
  <c r="I18" i="11"/>
  <c r="H18" i="11"/>
  <c r="G18" i="11"/>
  <c r="F18" i="11"/>
  <c r="E18" i="11"/>
  <c r="D18" i="11"/>
  <c r="C18" i="11"/>
  <c r="B18" i="11"/>
  <c r="P17" i="11"/>
  <c r="J17" i="11"/>
  <c r="I17" i="11"/>
  <c r="H17" i="11"/>
  <c r="G17" i="11"/>
  <c r="F17" i="11"/>
  <c r="E17" i="11"/>
  <c r="D17" i="11"/>
  <c r="C17" i="11"/>
  <c r="B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J4" i="12" l="1"/>
  <c r="AS7" i="10" l="1"/>
  <c r="AS6" i="10"/>
  <c r="D6" i="17" l="1"/>
  <c r="E6" i="17"/>
  <c r="F6" i="17"/>
  <c r="D5" i="17"/>
  <c r="E5" i="17"/>
  <c r="F5" i="17"/>
  <c r="B4" i="12" l="1"/>
  <c r="C4" i="12"/>
  <c r="D4" i="12"/>
  <c r="E4" i="12"/>
  <c r="F4" i="12"/>
  <c r="G4" i="12"/>
  <c r="H4" i="12"/>
  <c r="I4" i="12"/>
</calcChain>
</file>

<file path=xl/sharedStrings.xml><?xml version="1.0" encoding="utf-8"?>
<sst xmlns="http://schemas.openxmlformats.org/spreadsheetml/2006/main" count="404" uniqueCount="217">
  <si>
    <t>비고</t>
    <phoneticPr fontId="1" type="noConversion"/>
  </si>
  <si>
    <t>연구국가</t>
    <phoneticPr fontId="1" type="noConversion"/>
  </si>
  <si>
    <t>결과변수</t>
    <phoneticPr fontId="1" type="noConversion"/>
  </si>
  <si>
    <t>정의</t>
    <phoneticPr fontId="1" type="noConversion"/>
  </si>
  <si>
    <t>측정시점
(개월)</t>
    <phoneticPr fontId="1" type="noConversion"/>
  </si>
  <si>
    <t>중재군</t>
    <phoneticPr fontId="1" type="noConversion"/>
  </si>
  <si>
    <t>대조군</t>
    <phoneticPr fontId="1" type="noConversion"/>
  </si>
  <si>
    <t>두 군간 차이</t>
    <phoneticPr fontId="1" type="noConversion"/>
  </si>
  <si>
    <t xml:space="preserve">mean </t>
    <phoneticPr fontId="1" type="noConversion"/>
  </si>
  <si>
    <t>SD</t>
    <phoneticPr fontId="1" type="noConversion"/>
  </si>
  <si>
    <t>P value</t>
    <phoneticPr fontId="1" type="noConversion"/>
  </si>
  <si>
    <t>연속형 결과변수</t>
    <phoneticPr fontId="1" type="noConversion"/>
  </si>
  <si>
    <t>범주형 결과변수</t>
    <phoneticPr fontId="1" type="noConversion"/>
  </si>
  <si>
    <t>대조군(C)</t>
    <phoneticPr fontId="1" type="noConversion"/>
  </si>
  <si>
    <t>연구대상자 수</t>
    <phoneticPr fontId="1" type="noConversion"/>
  </si>
  <si>
    <t>추적관찰기간
(개월)</t>
    <phoneticPr fontId="1" type="noConversion"/>
  </si>
  <si>
    <t>*NRCT는 single arm이 아닌 비무작위 비교연구</t>
    <phoneticPr fontId="1" type="noConversion"/>
  </si>
  <si>
    <t>선택/배제기준</t>
    <phoneticPr fontId="1" type="noConversion"/>
  </si>
  <si>
    <t>중재군(I)</t>
    <phoneticPr fontId="1" type="noConversion"/>
  </si>
  <si>
    <t>비교군 수
(2군, 3군 등)</t>
    <phoneticPr fontId="1" type="noConversion"/>
  </si>
  <si>
    <t>평균연령 (세)
전체 평균, 또는 각 군별 평균</t>
    <phoneticPr fontId="1" type="noConversion"/>
  </si>
  <si>
    <t>남성
(%)</t>
    <phoneticPr fontId="1" type="noConversion"/>
  </si>
  <si>
    <t>3군</t>
    <phoneticPr fontId="1" type="noConversion"/>
  </si>
  <si>
    <t>결과지표명</t>
    <phoneticPr fontId="1" type="noConversion"/>
  </si>
  <si>
    <t>변화량 SD</t>
    <phoneticPr fontId="1" type="noConversion"/>
  </si>
  <si>
    <t>N</t>
    <phoneticPr fontId="1" type="noConversion"/>
  </si>
  <si>
    <t>중재군명</t>
    <phoneticPr fontId="1" type="noConversion"/>
  </si>
  <si>
    <t>대조군명</t>
    <phoneticPr fontId="1" type="noConversion"/>
  </si>
  <si>
    <t>하위그룹</t>
    <phoneticPr fontId="1" type="noConversion"/>
  </si>
  <si>
    <t>event</t>
    <phoneticPr fontId="1" type="noConversion"/>
  </si>
  <si>
    <t>Total N</t>
    <phoneticPr fontId="1" type="noConversion"/>
  </si>
  <si>
    <t>OR, RR, HR</t>
    <phoneticPr fontId="1" type="noConversion"/>
  </si>
  <si>
    <t>95% CI</t>
    <phoneticPr fontId="1" type="noConversion"/>
  </si>
  <si>
    <t>risk rate</t>
    <phoneticPr fontId="1" type="noConversion"/>
  </si>
  <si>
    <t>단위</t>
    <phoneticPr fontId="1" type="noConversion"/>
  </si>
  <si>
    <t>1. 선택문헌의 특성</t>
    <phoneticPr fontId="1" type="noConversion"/>
  </si>
  <si>
    <t xml:space="preserve">no. </t>
    <phoneticPr fontId="1" type="noConversion"/>
  </si>
  <si>
    <t>대상자 모집기간</t>
    <phoneticPr fontId="1" type="noConversion"/>
  </si>
  <si>
    <t>질환명</t>
    <phoneticPr fontId="1" type="noConversion"/>
  </si>
  <si>
    <t>상세 질환분류</t>
    <phoneticPr fontId="1" type="noConversion"/>
  </si>
  <si>
    <t>급성, 아급성, 만성 등</t>
    <phoneticPr fontId="1" type="noConversion"/>
  </si>
  <si>
    <t>특이적인것 기재(예.  특정 도구 몇 점 이상인 사람만 선택,  진단일 기준 O개월내 선택 등)</t>
    <phoneticPr fontId="1" type="noConversion"/>
  </si>
  <si>
    <t>중재군 프로그램
주당횟수, 회당 시간, 프로그램 기간</t>
    <phoneticPr fontId="1" type="noConversion"/>
  </si>
  <si>
    <t>중재군기기명</t>
    <phoneticPr fontId="1" type="noConversion"/>
  </si>
  <si>
    <t>중재군기기분류</t>
    <phoneticPr fontId="1" type="noConversion"/>
  </si>
  <si>
    <t>프로그램
주당횟수, 회당 시간, 프로그램 기간</t>
    <phoneticPr fontId="1" type="noConversion"/>
  </si>
  <si>
    <t>대조/중재군명</t>
    <phoneticPr fontId="1" type="noConversion"/>
  </si>
  <si>
    <t>대조군 프로그램
주당횟수, 회당 시간, 프로그램 기간</t>
    <phoneticPr fontId="1" type="noConversion"/>
  </si>
  <si>
    <t>대조군 기기</t>
    <phoneticPr fontId="1" type="noConversion"/>
  </si>
  <si>
    <t>기기 및 기기분류*(중재군일경우)</t>
    <phoneticPr fontId="1" type="noConversion"/>
  </si>
  <si>
    <t>기저특성</t>
    <phoneticPr fontId="1" type="noConversion"/>
  </si>
  <si>
    <t>추가지표3</t>
    <phoneticPr fontId="1" type="noConversion"/>
  </si>
  <si>
    <t>측정도구/ 단위</t>
    <phoneticPr fontId="1" type="noConversion"/>
  </si>
  <si>
    <t>1저자 (연도)</t>
    <phoneticPr fontId="1" type="noConversion"/>
  </si>
  <si>
    <t xml:space="preserve">Trial명(NCT no.)
(있는 경우)
예. </t>
    <phoneticPr fontId="1" type="noConversion"/>
  </si>
  <si>
    <t>참여기관
(1, 2 등)</t>
    <phoneticPr fontId="1" type="noConversion"/>
  </si>
  <si>
    <t>총</t>
    <phoneticPr fontId="1" type="noConversion"/>
  </si>
  <si>
    <t>중재군
(N명)</t>
    <phoneticPr fontId="1" type="noConversion"/>
  </si>
  <si>
    <t>대조군
(N명</t>
    <phoneticPr fontId="1" type="noConversion"/>
  </si>
  <si>
    <t>3군일 경우
중재, 대조 여부(N)
예: 대조250명)</t>
    <phoneticPr fontId="1" type="noConversion"/>
  </si>
  <si>
    <t>탈락률(%)
전체(중재 vs. 대조)</t>
    <phoneticPr fontId="1" type="noConversion"/>
  </si>
  <si>
    <t>유병기간</t>
    <phoneticPr fontId="1" type="noConversion"/>
  </si>
  <si>
    <t>장애 및 질환관련 지표명 1</t>
    <phoneticPr fontId="1" type="noConversion"/>
  </si>
  <si>
    <t>장애 및 질환관련 지표명 2</t>
    <phoneticPr fontId="1" type="noConversion"/>
  </si>
  <si>
    <t>질환 타입</t>
    <phoneticPr fontId="1" type="noConversion"/>
  </si>
  <si>
    <t>결과1</t>
    <phoneticPr fontId="1" type="noConversion"/>
  </si>
  <si>
    <t>결과2</t>
    <phoneticPr fontId="1" type="noConversion"/>
  </si>
  <si>
    <t>결과3</t>
    <phoneticPr fontId="1" type="noConversion"/>
  </si>
  <si>
    <t>중재군 치료법수(로봇 단독=1, 로봇+물리치료=2, 로봇+물리치료+보토스=3 등)</t>
    <phoneticPr fontId="1" type="noConversion"/>
  </si>
  <si>
    <t>중재기기 설명</t>
    <phoneticPr fontId="1" type="noConversion"/>
  </si>
  <si>
    <t>대조군 설명</t>
    <phoneticPr fontId="1" type="noConversion"/>
  </si>
  <si>
    <t>연구설계
(RCT, NRCT)</t>
    <phoneticPr fontId="1" type="noConversion"/>
  </si>
  <si>
    <t>연구설계</t>
    <phoneticPr fontId="1" type="noConversion"/>
  </si>
  <si>
    <t>no.</t>
    <phoneticPr fontId="1" type="noConversion"/>
  </si>
  <si>
    <t>결과그룹</t>
    <phoneticPr fontId="1" type="noConversion"/>
  </si>
  <si>
    <t>최종-기저평균차(변화량)</t>
    <phoneticPr fontId="1" type="noConversion"/>
  </si>
  <si>
    <t>저자결론</t>
    <phoneticPr fontId="1" type="noConversion"/>
  </si>
  <si>
    <t>m</t>
    <phoneticPr fontId="1" type="noConversion"/>
  </si>
  <si>
    <t>NR</t>
    <phoneticPr fontId="1" type="noConversion"/>
  </si>
  <si>
    <t>중재군 병행요법수</t>
    <phoneticPr fontId="1" type="noConversion"/>
  </si>
  <si>
    <t>로봇분류</t>
    <phoneticPr fontId="1" type="noConversion"/>
  </si>
  <si>
    <t>로봇 기기명</t>
    <phoneticPr fontId="1" type="noConversion"/>
  </si>
  <si>
    <t>질환</t>
    <phoneticPr fontId="1" type="noConversion"/>
  </si>
  <si>
    <t>질환분류</t>
    <phoneticPr fontId="1" type="noConversion"/>
  </si>
  <si>
    <t>1. 판단근거</t>
    <phoneticPr fontId="1" type="noConversion"/>
  </si>
  <si>
    <t>1. 무작위 배정순서 생성(Random sequence generation)</t>
    <phoneticPr fontId="1" type="noConversion"/>
  </si>
  <si>
    <t>2. 배정순서 은폐(Allocation concealment)</t>
    <phoneticPr fontId="1" type="noConversion"/>
  </si>
  <si>
    <t>3. 연구참여자, 연구자에 대한 눈가림(Blinding o$$F participants and personnel)</t>
    <phoneticPr fontId="1" type="noConversion"/>
  </si>
  <si>
    <t>4. 결과평가에 대한 눈가림(Blinding o$$F outcome assessment)</t>
    <phoneticPr fontId="1" type="noConversion"/>
  </si>
  <si>
    <t>5. 불충분한 결과자료(Incomplete outcome data)</t>
    <phoneticPr fontId="1" type="noConversion"/>
  </si>
  <si>
    <t>6. 선택적 보고(Selective reporting)</t>
    <phoneticPr fontId="1" type="noConversion"/>
  </si>
  <si>
    <t>8. 판단근거</t>
    <phoneticPr fontId="1" type="noConversion"/>
  </si>
  <si>
    <t>7. 판단근거</t>
    <phoneticPr fontId="1" type="noConversion"/>
  </si>
  <si>
    <t>6. 판단근거</t>
    <phoneticPr fontId="1" type="noConversion"/>
  </si>
  <si>
    <t>5. 판단근거</t>
    <phoneticPr fontId="1" type="noConversion"/>
  </si>
  <si>
    <t>4. 판단근거</t>
    <phoneticPr fontId="1" type="noConversion"/>
  </si>
  <si>
    <t>3. 판단근거</t>
    <phoneticPr fontId="1" type="noConversion"/>
  </si>
  <si>
    <t>2. 판단근거</t>
    <phoneticPr fontId="1" type="noConversion"/>
  </si>
  <si>
    <t>L</t>
    <phoneticPr fontId="1" type="noConversion"/>
  </si>
  <si>
    <t>H</t>
    <phoneticPr fontId="1" type="noConversion"/>
  </si>
  <si>
    <t>L: 낮음, H: 높음, U: 불확실, N: 해당없음</t>
    <phoneticPr fontId="1" type="noConversion"/>
  </si>
  <si>
    <t>7. 대상군 비교가능성</t>
    <phoneticPr fontId="1" type="noConversion"/>
  </si>
  <si>
    <t>8. 민간연구지원 비뚤림</t>
    <phoneticPr fontId="1" type="noConversion"/>
  </si>
  <si>
    <t xml:space="preserve">주요결과가 보행거리, 속도 등  객관적인 눈가림 여부에 영향을 받지 않는 경우 </t>
    <phoneticPr fontId="1" type="noConversion"/>
  </si>
  <si>
    <t>방법에 제시한 결과 보고함</t>
    <phoneticPr fontId="1" type="noConversion"/>
  </si>
  <si>
    <t>6MWT</t>
    <phoneticPr fontId="1" type="noConversion"/>
  </si>
  <si>
    <t>s</t>
    <phoneticPr fontId="1" type="noConversion"/>
  </si>
  <si>
    <t>RCT</t>
    <phoneticPr fontId="1" type="noConversion"/>
  </si>
  <si>
    <t>Lokomat</t>
    <phoneticPr fontId="1" type="noConversion"/>
  </si>
  <si>
    <t>Lokomat</t>
  </si>
  <si>
    <t>Esquenazi (2013)</t>
  </si>
  <si>
    <t>Robotic-Assisted treadmill therapy(RATT)</t>
    <phoneticPr fontId="1" type="noConversion"/>
  </si>
  <si>
    <t>로봇(RAGT)+일반치료</t>
    <phoneticPr fontId="1" type="noConversion"/>
  </si>
  <si>
    <t>SUBAR</t>
    <phoneticPr fontId="1" type="noConversion"/>
  </si>
  <si>
    <t>일반재활치료</t>
    <phoneticPr fontId="1" type="noConversion"/>
  </si>
  <si>
    <t>점수</t>
    <phoneticPr fontId="1" type="noConversion"/>
  </si>
  <si>
    <t>6MWT</t>
  </si>
  <si>
    <t>미국</t>
    <phoneticPr fontId="1" type="noConversion"/>
  </si>
  <si>
    <t>RCT</t>
  </si>
  <si>
    <t>m/sec</t>
    <phoneticPr fontId="1" type="noConversion"/>
  </si>
  <si>
    <t>외상성 뇌손상</t>
  </si>
  <si>
    <t>Robotic-Assisted treadmill therapy(RATT)</t>
  </si>
  <si>
    <t>Manually Assisted Locomotor Therapy(MATT)</t>
  </si>
  <si>
    <t>self-selected velocity</t>
    <phoneticPr fontId="1" type="noConversion"/>
  </si>
  <si>
    <t>maximal velocity</t>
    <phoneticPr fontId="1" type="noConversion"/>
  </si>
  <si>
    <t>Mobility domain of SIS</t>
    <phoneticPr fontId="1" type="noConversion"/>
  </si>
  <si>
    <t>Step-length asymmetry ratio</t>
    <phoneticPr fontId="1" type="noConversion"/>
  </si>
  <si>
    <t>single support time asymmetry ratio</t>
    <phoneticPr fontId="1" type="noConversion"/>
  </si>
  <si>
    <t>중재직후 6주</t>
    <phoneticPr fontId="1" type="noConversion"/>
  </si>
  <si>
    <t>NR</t>
    <phoneticPr fontId="1" type="noConversion"/>
  </si>
  <si>
    <t>L</t>
    <phoneticPr fontId="1" type="noConversion"/>
  </si>
  <si>
    <t>U</t>
    <phoneticPr fontId="1" type="noConversion"/>
  </si>
  <si>
    <t>H</t>
    <phoneticPr fontId="1" type="noConversion"/>
  </si>
  <si>
    <t>N</t>
    <phoneticPr fontId="1" type="noConversion"/>
  </si>
  <si>
    <t>한국</t>
    <phoneticPr fontId="1" type="noConversion"/>
  </si>
  <si>
    <t>NCT04281394</t>
    <phoneticPr fontId="1" type="noConversion"/>
  </si>
  <si>
    <t>2019.10~2020.8</t>
    <phoneticPr fontId="1" type="noConversion"/>
  </si>
  <si>
    <r>
      <t>&lt;선택기준&gt;
ㆍ하지부위의 &gt;50% 화상으로 피부이식을 받은 환자(split-thickness skin graft, STSG) 
ㆍ</t>
    </r>
    <r>
      <rPr>
        <sz val="10"/>
        <color rgb="FFFF0000"/>
        <rFont val="맑은 고딕"/>
        <family val="3"/>
        <charset val="129"/>
        <scheme val="minor"/>
      </rPr>
      <t>18 세 이상
ㆍFAC 3점</t>
    </r>
    <r>
      <rPr>
        <sz val="10"/>
        <color theme="1"/>
        <rFont val="맑은 고딕"/>
        <family val="3"/>
        <charset val="129"/>
        <scheme val="minor"/>
      </rPr>
      <t xml:space="preserve">
&lt;배제기준&gt;
ㆍ4도 화상 (근육, 힘줄, 뼈 손상), 근골격 질환 (골절, 절단, 류마티스 관절염 및 퇴행성 관절 질환), 인지장애, 지적 장애, 심각한 심장 기능 장애, 체중 100kg 이상, 심한 구축, 피부장애,심한 통증환자</t>
    </r>
    <phoneticPr fontId="1" type="noConversion"/>
  </si>
  <si>
    <t>17.5% (중재군 19%, 비교군 15.8%)</t>
    <phoneticPr fontId="1" type="noConversion"/>
  </si>
  <si>
    <t>ㆍSUBAR® (Cretem, Korea)은 발판이있는 웨어러블 로봇
ㆍ보행속도는 0.8–2.4km/h로 조절
ㆍ속도, 걸음 길이 및 무릎 굴곡 정도를 환자에 맞추므로 조절함</t>
    <phoneticPr fontId="1" type="noConversion"/>
  </si>
  <si>
    <t>ㆍ60분/일(아침 로봇 30분, 오후 일반 물리치료 30분)
ㆍ주 5회
ㆍ12주간
ㆍ총 60회</t>
    <phoneticPr fontId="1" type="noConversion"/>
  </si>
  <si>
    <t>ㆍ60분/일(아침  30분, 오후 30분 일반재활치료)
ㆍ주 5회
ㆍ12주간
ㆍ총 60회</t>
    <phoneticPr fontId="1" type="noConversion"/>
  </si>
  <si>
    <t>ㆍROM 및 지상보행훈련 제공</t>
    <phoneticPr fontId="1" type="noConversion"/>
  </si>
  <si>
    <t>81.8%</t>
    <phoneticPr fontId="1" type="noConversion"/>
  </si>
  <si>
    <t>ㆍ중재군: 53.9세
ㆍ대조군: 49.1세</t>
    <phoneticPr fontId="1" type="noConversion"/>
  </si>
  <si>
    <t>TBSA(total body surface area) %</t>
    <phoneticPr fontId="1" type="noConversion"/>
  </si>
  <si>
    <t>ㆍ중재군: 33.9
ㆍ대조군: 23.1</t>
    <phoneticPr fontId="1" type="noConversion"/>
  </si>
  <si>
    <t>ㆍ중재군: 82.9일
ㆍ대조군: 74.9일</t>
    <phoneticPr fontId="1" type="noConversion"/>
  </si>
  <si>
    <t>RAGT가 화상 부상 후 근력의 조기 회복을 촉진할 수 있음을 시사함.</t>
    <phoneticPr fontId="1" type="noConversion"/>
  </si>
  <si>
    <t>중재직후 12주</t>
    <phoneticPr fontId="1" type="noConversion"/>
  </si>
  <si>
    <t>Nm</t>
    <phoneticPr fontId="1" type="noConversion"/>
  </si>
  <si>
    <t>도</t>
    <phoneticPr fontId="1" type="noConversion"/>
  </si>
  <si>
    <t>VAS</t>
  </si>
  <si>
    <t>FAC</t>
  </si>
  <si>
    <t>근력: Hip flexor, right</t>
  </si>
  <si>
    <t>근력: Hip flexor, left</t>
  </si>
  <si>
    <t>근력: Hip extensor, right</t>
  </si>
  <si>
    <t>근력: Hip extensor, left</t>
  </si>
  <si>
    <t>근력: Knee flexor, right</t>
  </si>
  <si>
    <t>근력: Knee flexor, left</t>
  </si>
  <si>
    <t>근력: Knee extensor, right</t>
  </si>
  <si>
    <t>근력: Knee extensor, left</t>
  </si>
  <si>
    <t>근력: Ankle dorsiflexor, right</t>
  </si>
  <si>
    <t>근력: Ankle dorsiflexor, left</t>
  </si>
  <si>
    <t>근력: Ankle plantarflexor, right</t>
  </si>
  <si>
    <t>근력: Ankle plantarflexor, left</t>
  </si>
  <si>
    <t>가동범위: Hip flexion, right</t>
  </si>
  <si>
    <t>가동범위: Hip flexion, left</t>
  </si>
  <si>
    <t>가동범위: Hip extension, right</t>
  </si>
  <si>
    <t>가동범위: Hip extension, left</t>
  </si>
  <si>
    <t>가동범위: Knee flexion, right</t>
  </si>
  <si>
    <t>가동범위: Knee flexion, left</t>
  </si>
  <si>
    <t>가동범위: Knee extension, right</t>
  </si>
  <si>
    <t>가동범위: Knee extension, left</t>
  </si>
  <si>
    <t>가동범위: Ankle dorsiflexion, right</t>
  </si>
  <si>
    <t>가동범위: Ankle dorsiflexion, left</t>
  </si>
  <si>
    <t>가동범위: Ankle plantarflexion, right</t>
  </si>
  <si>
    <t>가동범위: Ankle plantarflexion, left</t>
  </si>
  <si>
    <t>None of the patients experienced adverse events such as skin abrasions or worsening of joint pain during traning. In addition, no surgery related adverse events were reported</t>
    <phoneticPr fontId="1" type="noConversion"/>
  </si>
  <si>
    <t>17.5% (중재군 19%, 비교군 15.8%),ITT 결과 없음</t>
    <phoneticPr fontId="1" type="noConversion"/>
  </si>
  <si>
    <t>computer program was used to
randomly divide them into the RAGT group (n = 21) or the CON group (n = 19). Four</t>
    <phoneticPr fontId="1" type="noConversion"/>
  </si>
  <si>
    <t>Outcome measurements and data analysis were performed by a trained and blinded outcome
assessor who was not involved in the intervention</t>
    <phoneticPr fontId="1" type="noConversion"/>
  </si>
  <si>
    <t>This research received no external funding. The authors declare no potential conflict of interest.</t>
    <phoneticPr fontId="1" type="noConversion"/>
  </si>
  <si>
    <t>중재군37.1세
대조군41.9세</t>
    <phoneticPr fontId="1" type="noConversion"/>
  </si>
  <si>
    <t>중재군37.5%
대조군 50%</t>
    <phoneticPr fontId="1" type="noConversion"/>
  </si>
  <si>
    <t>중재군 140.3개월
대조군 150.4개월</t>
    <phoneticPr fontId="1" type="noConversion"/>
  </si>
  <si>
    <t>중재군(8)
둔상:2, 자동차사고:6
대조군(8)
둔상:1, 자동차사고 :7</t>
    <phoneticPr fontId="1" type="noConversion"/>
  </si>
  <si>
    <t>Manually Assisted Locomotor Therapy(MATT)</t>
    <phoneticPr fontId="1" type="noConversion"/>
  </si>
  <si>
    <t>로봇치료(RATT)에 대한 보행(걸임 길이)의 대칭성이 크게 향상되고,보행속도, 내구도(endurance), SIS의 개선과 관련해서는 일반중재(MATT)와 유의한 차이가 없었음</t>
    <phoneticPr fontId="1" type="noConversion"/>
  </si>
  <si>
    <t>Sixteen participants with limitations in ambulation resulting from a TBI were recruited, and an electronic program was used to randomly assign 8 participants to each training method.
랜덤방법 없음</t>
    <phoneticPr fontId="1" type="noConversion"/>
  </si>
  <si>
    <t>The
training mode assignment was not revealed to
participants
until the subjects consented and baseline testing was
complete.</t>
    <phoneticPr fontId="1" type="noConversion"/>
  </si>
  <si>
    <t>탈락1명있음(눈수술때문)</t>
    <phoneticPr fontId="1" type="noConversion"/>
  </si>
  <si>
    <t>Disclosure related to this publication:
grant,
MossRehab Research Fund</t>
    <phoneticPr fontId="1" type="noConversion"/>
  </si>
  <si>
    <t>&lt;선택기준&gt;
ㆍ외상성 뇌손상으로 보행제한이 있는 대상자
ㆍ18세 이상
ㆍTBI 진단 12개월 이상
ㆍ유산소 운동을 견딜수 있는 만큼 심폐상태와 의학적 안정성을 가짐
&lt;배제기준&gt;
ㆍNR</t>
    <phoneticPr fontId="1" type="noConversion"/>
  </si>
  <si>
    <t>2009.2~2011.2</t>
    <phoneticPr fontId="1" type="noConversion"/>
  </si>
  <si>
    <t>6.25% (중재 0%, 비교 12.5%)</t>
    <phoneticPr fontId="1" type="noConversion"/>
  </si>
  <si>
    <t>손상부위</t>
    <phoneticPr fontId="1" type="noConversion"/>
  </si>
  <si>
    <t>오른쪽: 중재군 50%, 비교군 75%
왼쪽: 중재군 50%, 비교군 25%</t>
    <phoneticPr fontId="1" type="noConversion"/>
  </si>
  <si>
    <t>지팡이: 중재군 25%, 비교군 12.5%
목발: 중재군 50%, 비교군 62.5%
워커: 중재군 37.5%, 비교군 50%
훨체어: 중재군 12.5%, 비교군 12.5%</t>
    <phoneticPr fontId="1" type="noConversion"/>
  </si>
  <si>
    <t>보조기구(중복)</t>
    <phoneticPr fontId="1" type="noConversion"/>
  </si>
  <si>
    <t>45분/회, 주 3회, 총 18회, 6~8주</t>
    <phoneticPr fontId="1" type="noConversion"/>
  </si>
  <si>
    <t>60~75분(45분 걷기운동)/회, 주 3회, 총 18회, 6~8주</t>
    <phoneticPr fontId="1" type="noConversion"/>
  </si>
  <si>
    <t>LiteGait body weight support system</t>
    <phoneticPr fontId="1" type="noConversion"/>
  </si>
  <si>
    <t>체중지원 트레드밀 사용해서 운동, 체중지원 10~20%, 속도는 개인 맞춤형 속도에 0.045m/s 정도씩 증가</t>
    <phoneticPr fontId="1" type="noConversion"/>
  </si>
  <si>
    <t xml:space="preserve">체중지원 10%~20%, 보행속도는 개인 설정속도에서 0.022m/s씩 증가, 유독력은 100%에서 시작, 점차 감소 </t>
    <phoneticPr fontId="1" type="noConversion"/>
  </si>
  <si>
    <t>중재직후 6주</t>
    <phoneticPr fontId="1" type="noConversion"/>
  </si>
  <si>
    <t>비고</t>
    <phoneticPr fontId="1" type="noConversion"/>
  </si>
  <si>
    <t>추적관찰</t>
    <phoneticPr fontId="1" type="noConversion"/>
  </si>
  <si>
    <t xml:space="preserve">Esquenazi </t>
  </si>
  <si>
    <t xml:space="preserve">Joo </t>
  </si>
  <si>
    <t>year</t>
    <phoneticPr fontId="1" type="noConversion"/>
  </si>
  <si>
    <t>author</t>
    <phoneticPr fontId="1" type="noConversion"/>
  </si>
  <si>
    <t>3.외상성 뇌손상</t>
    <phoneticPr fontId="1" type="noConversion"/>
  </si>
  <si>
    <t>3.하지 화상</t>
    <phoneticPr fontId="1" type="noConversion"/>
  </si>
  <si>
    <t>Esquenazi (2013)</t>
    <phoneticPr fontId="1" type="noConversion"/>
  </si>
  <si>
    <t>Joo (2020)</t>
    <phoneticPr fontId="1" type="noConversion"/>
  </si>
  <si>
    <t>비뚤림위험평가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</si>
</sst>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28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8" borderId="5" applyNumberFormat="0" applyAlignment="0" applyProtection="0">
      <alignment vertical="center"/>
    </xf>
    <xf numFmtId="0" fontId="34" fillId="8" borderId="5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" fillId="10" borderId="9" applyNumberFormat="0" applyFont="0" applyAlignment="0" applyProtection="0">
      <alignment vertical="center"/>
    </xf>
    <xf numFmtId="0" fontId="2" fillId="10" borderId="9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9" borderId="8" applyNumberFormat="0" applyAlignment="0" applyProtection="0">
      <alignment vertical="center"/>
    </xf>
    <xf numFmtId="0" fontId="36" fillId="9" borderId="8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2" fillId="7" borderId="5" applyNumberFormat="0" applyAlignment="0" applyProtection="0">
      <alignment vertical="center"/>
    </xf>
    <xf numFmtId="0" fontId="32" fillId="7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8" borderId="6" applyNumberFormat="0" applyAlignment="0" applyProtection="0">
      <alignment vertical="center"/>
    </xf>
    <xf numFmtId="0" fontId="33" fillId="8" borderId="6" applyNumberFormat="0" applyAlignment="0" applyProtection="0">
      <alignment vertical="center"/>
    </xf>
    <xf numFmtId="0" fontId="43" fillId="0" borderId="0"/>
    <xf numFmtId="9" fontId="43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4" fillId="0" borderId="0" xfId="0" applyFont="1" applyBorder="1">
      <alignment vertical="center"/>
    </xf>
    <xf numFmtId="0" fontId="40" fillId="0" borderId="1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37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45" fillId="0" borderId="19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40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5" fillId="37" borderId="1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0" fontId="40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0" fillId="38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</cellXfs>
  <cellStyles count="128">
    <cellStyle name="20% - 강조색1" xfId="20" builtinId="30" customBuiltin="1"/>
    <cellStyle name="20% - 강조색1 2" xfId="45"/>
    <cellStyle name="20% - 강조색1 3" xfId="44"/>
    <cellStyle name="20% - 강조색2" xfId="24" builtinId="34" customBuiltin="1"/>
    <cellStyle name="20% - 강조색2 2" xfId="47"/>
    <cellStyle name="20% - 강조색2 3" xfId="46"/>
    <cellStyle name="20% - 강조색3" xfId="28" builtinId="38" customBuiltin="1"/>
    <cellStyle name="20% - 강조색3 2" xfId="49"/>
    <cellStyle name="20% - 강조색3 3" xfId="48"/>
    <cellStyle name="20% - 강조색4" xfId="32" builtinId="42" customBuiltin="1"/>
    <cellStyle name="20% - 강조색4 2" xfId="51"/>
    <cellStyle name="20% - 강조색4 3" xfId="50"/>
    <cellStyle name="20% - 강조색5" xfId="36" builtinId="46" customBuiltin="1"/>
    <cellStyle name="20% - 강조색5 2" xfId="53"/>
    <cellStyle name="20% - 강조색5 3" xfId="52"/>
    <cellStyle name="20% - 강조색6" xfId="40" builtinId="50" customBuiltin="1"/>
    <cellStyle name="20% - 강조색6 2" xfId="55"/>
    <cellStyle name="20% - 강조색6 3" xfId="54"/>
    <cellStyle name="40% - 강조색1" xfId="21" builtinId="31" customBuiltin="1"/>
    <cellStyle name="40% - 강조색1 2" xfId="57"/>
    <cellStyle name="40% - 강조색1 3" xfId="56"/>
    <cellStyle name="40% - 강조색2" xfId="25" builtinId="35" customBuiltin="1"/>
    <cellStyle name="40% - 강조색2 2" xfId="59"/>
    <cellStyle name="40% - 강조색2 3" xfId="58"/>
    <cellStyle name="40% - 강조색3" xfId="29" builtinId="39" customBuiltin="1"/>
    <cellStyle name="40% - 강조색3 2" xfId="61"/>
    <cellStyle name="40% - 강조색3 3" xfId="60"/>
    <cellStyle name="40% - 강조색4" xfId="33" builtinId="43" customBuiltin="1"/>
    <cellStyle name="40% - 강조색4 2" xfId="63"/>
    <cellStyle name="40% - 강조색4 3" xfId="62"/>
    <cellStyle name="40% - 강조색5" xfId="37" builtinId="47" customBuiltin="1"/>
    <cellStyle name="40% - 강조색5 2" xfId="65"/>
    <cellStyle name="40% - 강조색5 3" xfId="64"/>
    <cellStyle name="40% - 강조색6" xfId="41" builtinId="51" customBuiltin="1"/>
    <cellStyle name="40% - 강조색6 2" xfId="67"/>
    <cellStyle name="40% - 강조색6 3" xfId="66"/>
    <cellStyle name="60% - 강조색1" xfId="22" builtinId="32" customBuiltin="1"/>
    <cellStyle name="60% - 강조색1 2" xfId="69"/>
    <cellStyle name="60% - 강조색1 3" xfId="68"/>
    <cellStyle name="60% - 강조색2" xfId="26" builtinId="36" customBuiltin="1"/>
    <cellStyle name="60% - 강조색2 2" xfId="71"/>
    <cellStyle name="60% - 강조색2 3" xfId="70"/>
    <cellStyle name="60% - 강조색3" xfId="30" builtinId="40" customBuiltin="1"/>
    <cellStyle name="60% - 강조색3 2" xfId="73"/>
    <cellStyle name="60% - 강조색3 3" xfId="72"/>
    <cellStyle name="60% - 강조색4" xfId="34" builtinId="44" customBuiltin="1"/>
    <cellStyle name="60% - 강조색4 2" xfId="75"/>
    <cellStyle name="60% - 강조색4 3" xfId="74"/>
    <cellStyle name="60% - 강조색5" xfId="38" builtinId="48" customBuiltin="1"/>
    <cellStyle name="60% - 강조색5 2" xfId="77"/>
    <cellStyle name="60% - 강조색5 3" xfId="76"/>
    <cellStyle name="60% - 강조색6" xfId="42" builtinId="52" customBuiltin="1"/>
    <cellStyle name="60% - 강조색6 2" xfId="79"/>
    <cellStyle name="60% - 강조색6 3" xfId="78"/>
    <cellStyle name="강조색1" xfId="19" builtinId="29" customBuiltin="1"/>
    <cellStyle name="강조색1 2" xfId="81"/>
    <cellStyle name="강조색1 3" xfId="80"/>
    <cellStyle name="강조색2" xfId="23" builtinId="33" customBuiltin="1"/>
    <cellStyle name="강조색2 2" xfId="83"/>
    <cellStyle name="강조색2 3" xfId="82"/>
    <cellStyle name="강조색3" xfId="27" builtinId="37" customBuiltin="1"/>
    <cellStyle name="강조색3 2" xfId="85"/>
    <cellStyle name="강조색3 3" xfId="84"/>
    <cellStyle name="강조색4" xfId="31" builtinId="41" customBuiltin="1"/>
    <cellStyle name="강조색4 2" xfId="87"/>
    <cellStyle name="강조색4 3" xfId="86"/>
    <cellStyle name="강조색5" xfId="35" builtinId="45" customBuiltin="1"/>
    <cellStyle name="강조색5 2" xfId="89"/>
    <cellStyle name="강조색5 3" xfId="88"/>
    <cellStyle name="강조색6" xfId="39" builtinId="49" customBuiltin="1"/>
    <cellStyle name="강조색6 2" xfId="91"/>
    <cellStyle name="강조색6 3" xfId="90"/>
    <cellStyle name="경고문" xfId="15" builtinId="11" customBuiltin="1"/>
    <cellStyle name="경고문 2" xfId="93"/>
    <cellStyle name="경고문 3" xfId="92"/>
    <cellStyle name="계산" xfId="12" builtinId="22" customBuiltin="1"/>
    <cellStyle name="계산 2" xfId="95"/>
    <cellStyle name="계산 3" xfId="94"/>
    <cellStyle name="나쁨" xfId="8" builtinId="27" customBuiltin="1"/>
    <cellStyle name="나쁨 2" xfId="97"/>
    <cellStyle name="나쁨 3" xfId="96"/>
    <cellStyle name="메모" xfId="16" builtinId="10" customBuiltin="1"/>
    <cellStyle name="메모 2" xfId="99"/>
    <cellStyle name="메모 3" xfId="98"/>
    <cellStyle name="백분율 2" xfId="127"/>
    <cellStyle name="보통" xfId="9" builtinId="28" customBuiltin="1"/>
    <cellStyle name="보통 2" xfId="101"/>
    <cellStyle name="보통 3" xfId="100"/>
    <cellStyle name="설명 텍스트" xfId="17" builtinId="53" customBuiltin="1"/>
    <cellStyle name="설명 텍스트 2" xfId="103"/>
    <cellStyle name="설명 텍스트 3" xfId="102"/>
    <cellStyle name="셀 확인" xfId="14" builtinId="23" customBuiltin="1"/>
    <cellStyle name="셀 확인 2" xfId="105"/>
    <cellStyle name="셀 확인 3" xfId="104"/>
    <cellStyle name="연결된 셀" xfId="13" builtinId="24" customBuiltin="1"/>
    <cellStyle name="연결된 셀 2" xfId="107"/>
    <cellStyle name="연결된 셀 3" xfId="106"/>
    <cellStyle name="요약" xfId="18" builtinId="25" customBuiltin="1"/>
    <cellStyle name="요약 2" xfId="109"/>
    <cellStyle name="요약 3" xfId="108"/>
    <cellStyle name="입력" xfId="10" builtinId="20" customBuiltin="1"/>
    <cellStyle name="입력 2" xfId="111"/>
    <cellStyle name="입력 3" xfId="110"/>
    <cellStyle name="제목" xfId="2" builtinId="15" customBuiltin="1"/>
    <cellStyle name="제목 1" xfId="3" builtinId="16" customBuiltin="1"/>
    <cellStyle name="제목 1 2" xfId="114"/>
    <cellStyle name="제목 1 3" xfId="113"/>
    <cellStyle name="제목 2" xfId="4" builtinId="17" customBuiltin="1"/>
    <cellStyle name="제목 2 2" xfId="116"/>
    <cellStyle name="제목 2 3" xfId="115"/>
    <cellStyle name="제목 3" xfId="5" builtinId="18" customBuiltin="1"/>
    <cellStyle name="제목 3 2" xfId="118"/>
    <cellStyle name="제목 3 3" xfId="117"/>
    <cellStyle name="제목 4" xfId="6" builtinId="19" customBuiltin="1"/>
    <cellStyle name="제목 4 2" xfId="120"/>
    <cellStyle name="제목 4 3" xfId="119"/>
    <cellStyle name="제목 5" xfId="121"/>
    <cellStyle name="제목 6" xfId="112"/>
    <cellStyle name="좋음" xfId="7" builtinId="26" customBuiltin="1"/>
    <cellStyle name="좋음 2" xfId="123"/>
    <cellStyle name="좋음 3" xfId="122"/>
    <cellStyle name="출력" xfId="11" builtinId="21" customBuiltin="1"/>
    <cellStyle name="출력 2" xfId="125"/>
    <cellStyle name="출력 3" xfId="124"/>
    <cellStyle name="표준" xfId="0" builtinId="0"/>
    <cellStyle name="표준 2" xfId="1"/>
    <cellStyle name="표준 2 2" xfId="126"/>
    <cellStyle name="표준 3" xfId="43"/>
  </cellStyles>
  <dxfs count="21"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tabSelected="1" zoomScaleNormal="100" workbookViewId="0">
      <pane xSplit="4" ySplit="5" topLeftCell="E6" activePane="bottomRight" state="frozen"/>
      <selection activeCell="D6" sqref="D6"/>
      <selection pane="topRight" activeCell="D6" sqref="D6"/>
      <selection pane="bottomLeft" activeCell="D6" sqref="D6"/>
      <selection pane="bottomRight" activeCell="H14" sqref="H14"/>
    </sheetView>
  </sheetViews>
  <sheetFormatPr defaultColWidth="9" defaultRowHeight="16.5" x14ac:dyDescent="0.3"/>
  <cols>
    <col min="1" max="2" width="0" style="11" hidden="1" customWidth="1"/>
    <col min="3" max="3" width="6.875" style="2" bestFit="1" customWidth="1"/>
    <col min="4" max="4" width="13.375" style="6" customWidth="1"/>
    <col min="5" max="5" width="8" style="7" bestFit="1" customWidth="1"/>
    <col min="6" max="6" width="13.5" style="7" customWidth="1"/>
    <col min="7" max="7" width="8" style="7" bestFit="1" customWidth="1"/>
    <col min="8" max="8" width="15.25" style="59" customWidth="1"/>
    <col min="9" max="9" width="15.25" style="7" customWidth="1"/>
    <col min="10" max="10" width="18.375" style="7" customWidth="1"/>
    <col min="11" max="11" width="12.125" style="7" customWidth="1"/>
    <col min="12" max="12" width="33.875" style="7" customWidth="1"/>
    <col min="13" max="13" width="8" style="89" bestFit="1" customWidth="1"/>
    <col min="14" max="16" width="8" style="89" customWidth="1"/>
    <col min="17" max="17" width="15.375" style="4" customWidth="1"/>
    <col min="18" max="18" width="11.375" style="4" customWidth="1"/>
    <col min="19" max="19" width="12" style="4" customWidth="1"/>
    <col min="20" max="20" width="7.5" style="4" customWidth="1"/>
    <col min="21" max="21" width="19.75" style="4" customWidth="1"/>
    <col min="22" max="22" width="25.5" style="4" customWidth="1"/>
    <col min="23" max="23" width="20.25" style="4" customWidth="1"/>
    <col min="24" max="24" width="18" style="4" customWidth="1"/>
    <col min="25" max="25" width="17.375" style="4" customWidth="1"/>
    <col min="26" max="26" width="12.125" style="4" customWidth="1"/>
    <col min="27" max="27" width="9.625" style="4" customWidth="1"/>
    <col min="28" max="28" width="9.25" style="4" customWidth="1"/>
    <col min="29" max="32" width="15.125" style="5" customWidth="1"/>
    <col min="33" max="33" width="20.875" style="5" customWidth="1"/>
    <col min="34" max="34" width="15.125" style="5" customWidth="1"/>
    <col min="35" max="41" width="15.125" style="4" customWidth="1"/>
    <col min="42" max="42" width="11.375" style="4" bestFit="1" customWidth="1"/>
    <col min="43" max="43" width="9" style="1" customWidth="1"/>
    <col min="44" max="16384" width="9" style="11"/>
  </cols>
  <sheetData>
    <row r="1" spans="1:48" ht="30" customHeight="1" x14ac:dyDescent="0.3">
      <c r="C1" s="129" t="s">
        <v>35</v>
      </c>
      <c r="F1" s="6" t="s">
        <v>16</v>
      </c>
    </row>
    <row r="2" spans="1:48" ht="30" customHeight="1" x14ac:dyDescent="0.3">
      <c r="C2" s="60"/>
      <c r="D2" s="46"/>
      <c r="E2" s="46"/>
      <c r="F2" s="46"/>
      <c r="G2" s="46"/>
      <c r="H2" s="60"/>
      <c r="I2" s="61"/>
      <c r="J2" s="46"/>
      <c r="K2" s="46"/>
      <c r="L2" s="46"/>
      <c r="M2" s="60"/>
      <c r="N2" s="60"/>
      <c r="O2" s="60"/>
      <c r="P2" s="60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60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48" s="3" customFormat="1" ht="16.5" customHeight="1" x14ac:dyDescent="0.3">
      <c r="C3" s="108" t="s">
        <v>36</v>
      </c>
      <c r="D3" s="109" t="s">
        <v>53</v>
      </c>
      <c r="E3" s="108" t="s">
        <v>71</v>
      </c>
      <c r="F3" s="98" t="s">
        <v>54</v>
      </c>
      <c r="G3" s="108" t="s">
        <v>1</v>
      </c>
      <c r="H3" s="98" t="s">
        <v>55</v>
      </c>
      <c r="I3" s="98" t="s">
        <v>37</v>
      </c>
      <c r="J3" s="98" t="s">
        <v>38</v>
      </c>
      <c r="K3" s="30" t="s">
        <v>39</v>
      </c>
      <c r="L3" s="31" t="s">
        <v>17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33" t="s">
        <v>18</v>
      </c>
      <c r="AD3" s="41"/>
      <c r="AE3" s="86"/>
      <c r="AF3" s="41"/>
      <c r="AG3" s="41"/>
      <c r="AH3" s="34"/>
      <c r="AI3" s="104" t="s">
        <v>13</v>
      </c>
      <c r="AJ3" s="97"/>
      <c r="AK3" s="97"/>
      <c r="AL3" s="97"/>
      <c r="AM3" s="104" t="s">
        <v>22</v>
      </c>
      <c r="AN3" s="97"/>
      <c r="AO3" s="97"/>
      <c r="AP3" s="98" t="s">
        <v>15</v>
      </c>
      <c r="AQ3" s="94" t="s">
        <v>76</v>
      </c>
    </row>
    <row r="4" spans="1:48" s="3" customFormat="1" ht="16.5" customHeight="1" x14ac:dyDescent="0.3">
      <c r="C4" s="108"/>
      <c r="D4" s="109"/>
      <c r="E4" s="108"/>
      <c r="F4" s="106"/>
      <c r="G4" s="108"/>
      <c r="H4" s="106"/>
      <c r="I4" s="106"/>
      <c r="J4" s="106"/>
      <c r="K4" s="98" t="s">
        <v>40</v>
      </c>
      <c r="L4" s="98" t="s">
        <v>41</v>
      </c>
      <c r="M4" s="101" t="s">
        <v>14</v>
      </c>
      <c r="N4" s="102"/>
      <c r="O4" s="102"/>
      <c r="P4" s="103"/>
      <c r="Q4" s="32"/>
      <c r="R4" s="110" t="s">
        <v>60</v>
      </c>
      <c r="S4" s="95" t="s">
        <v>20</v>
      </c>
      <c r="T4" s="105" t="s">
        <v>50</v>
      </c>
      <c r="U4" s="105"/>
      <c r="V4" s="105"/>
      <c r="W4" s="105"/>
      <c r="X4" s="105"/>
      <c r="Y4" s="105"/>
      <c r="Z4" s="105"/>
      <c r="AA4" s="105"/>
      <c r="AB4" s="105"/>
      <c r="AC4" s="95" t="s">
        <v>5</v>
      </c>
      <c r="AD4" s="95" t="s">
        <v>68</v>
      </c>
      <c r="AE4" s="84"/>
      <c r="AF4" s="39"/>
      <c r="AG4" s="39"/>
      <c r="AH4" s="25"/>
      <c r="AI4" s="95" t="s">
        <v>13</v>
      </c>
      <c r="AJ4" s="39"/>
      <c r="AK4" s="95" t="s">
        <v>48</v>
      </c>
      <c r="AL4" s="25"/>
      <c r="AM4" s="95" t="s">
        <v>46</v>
      </c>
      <c r="AN4" s="39"/>
      <c r="AO4" s="25"/>
      <c r="AP4" s="99"/>
      <c r="AQ4" s="94"/>
    </row>
    <row r="5" spans="1:48" s="12" customFormat="1" ht="57.75" customHeight="1" x14ac:dyDescent="0.3">
      <c r="A5" s="82" t="s">
        <v>211</v>
      </c>
      <c r="B5" s="82" t="s">
        <v>210</v>
      </c>
      <c r="C5" s="109"/>
      <c r="D5" s="109"/>
      <c r="E5" s="108"/>
      <c r="F5" s="107"/>
      <c r="G5" s="108"/>
      <c r="H5" s="107"/>
      <c r="I5" s="107"/>
      <c r="J5" s="107"/>
      <c r="K5" s="107"/>
      <c r="L5" s="107"/>
      <c r="M5" s="83" t="s">
        <v>56</v>
      </c>
      <c r="N5" s="83" t="s">
        <v>19</v>
      </c>
      <c r="O5" s="83" t="s">
        <v>57</v>
      </c>
      <c r="P5" s="83" t="s">
        <v>58</v>
      </c>
      <c r="Q5" s="29" t="s">
        <v>59</v>
      </c>
      <c r="R5" s="111"/>
      <c r="S5" s="96"/>
      <c r="T5" s="40" t="s">
        <v>21</v>
      </c>
      <c r="U5" s="26" t="s">
        <v>61</v>
      </c>
      <c r="V5" s="40" t="s">
        <v>64</v>
      </c>
      <c r="W5" s="26" t="s">
        <v>62</v>
      </c>
      <c r="X5" s="40" t="s">
        <v>65</v>
      </c>
      <c r="Y5" s="40" t="s">
        <v>63</v>
      </c>
      <c r="Z5" s="26" t="s">
        <v>66</v>
      </c>
      <c r="AA5" s="26" t="s">
        <v>51</v>
      </c>
      <c r="AB5" s="29" t="s">
        <v>67</v>
      </c>
      <c r="AC5" s="96"/>
      <c r="AD5" s="96"/>
      <c r="AE5" s="85" t="s">
        <v>44</v>
      </c>
      <c r="AF5" s="40" t="s">
        <v>43</v>
      </c>
      <c r="AG5" s="40" t="s">
        <v>69</v>
      </c>
      <c r="AH5" s="26" t="s">
        <v>42</v>
      </c>
      <c r="AI5" s="96"/>
      <c r="AJ5" s="40" t="s">
        <v>70</v>
      </c>
      <c r="AK5" s="96"/>
      <c r="AL5" s="26" t="s">
        <v>47</v>
      </c>
      <c r="AM5" s="96"/>
      <c r="AN5" s="40" t="s">
        <v>49</v>
      </c>
      <c r="AO5" s="26" t="s">
        <v>45</v>
      </c>
      <c r="AP5" s="100"/>
      <c r="AQ5" s="94"/>
      <c r="AR5" s="12" t="s">
        <v>206</v>
      </c>
    </row>
    <row r="6" spans="1:48" s="54" customFormat="1" x14ac:dyDescent="0.3">
      <c r="A6" s="58" t="s">
        <v>208</v>
      </c>
      <c r="B6" s="54">
        <v>2013</v>
      </c>
      <c r="C6" s="90">
        <v>1060</v>
      </c>
      <c r="D6" s="58" t="s">
        <v>214</v>
      </c>
      <c r="E6" s="58" t="s">
        <v>107</v>
      </c>
      <c r="F6" s="38" t="s">
        <v>78</v>
      </c>
      <c r="G6" s="38" t="s">
        <v>117</v>
      </c>
      <c r="H6" s="38" t="s">
        <v>78</v>
      </c>
      <c r="I6" s="78" t="s">
        <v>194</v>
      </c>
      <c r="J6" s="58" t="s">
        <v>212</v>
      </c>
      <c r="K6" s="38"/>
      <c r="L6" s="38" t="s">
        <v>193</v>
      </c>
      <c r="M6" s="35">
        <v>16</v>
      </c>
      <c r="N6" s="35">
        <v>2</v>
      </c>
      <c r="O6" s="35">
        <v>8</v>
      </c>
      <c r="P6" s="35">
        <v>8</v>
      </c>
      <c r="Q6" s="38"/>
      <c r="R6" s="74" t="s">
        <v>195</v>
      </c>
      <c r="S6" s="38" t="s">
        <v>183</v>
      </c>
      <c r="T6" s="38" t="s">
        <v>184</v>
      </c>
      <c r="U6" s="38" t="s">
        <v>185</v>
      </c>
      <c r="V6" s="38" t="s">
        <v>186</v>
      </c>
      <c r="W6" s="38" t="s">
        <v>196</v>
      </c>
      <c r="X6" s="38" t="s">
        <v>197</v>
      </c>
      <c r="Y6" s="38" t="s">
        <v>199</v>
      </c>
      <c r="Z6" s="38" t="s">
        <v>198</v>
      </c>
      <c r="AA6" s="38"/>
      <c r="AB6" s="38"/>
      <c r="AC6" s="58" t="s">
        <v>111</v>
      </c>
      <c r="AD6" s="58">
        <v>1</v>
      </c>
      <c r="AE6" s="35">
        <v>1</v>
      </c>
      <c r="AF6" s="35" t="s">
        <v>108</v>
      </c>
      <c r="AG6" s="62" t="s">
        <v>204</v>
      </c>
      <c r="AH6" s="77" t="s">
        <v>201</v>
      </c>
      <c r="AI6" s="58" t="s">
        <v>187</v>
      </c>
      <c r="AJ6" s="38" t="s">
        <v>203</v>
      </c>
      <c r="AK6" s="38" t="s">
        <v>202</v>
      </c>
      <c r="AL6" s="77" t="s">
        <v>200</v>
      </c>
      <c r="AM6" s="38"/>
      <c r="AN6" s="38"/>
      <c r="AO6" s="78"/>
      <c r="AP6" s="38" t="s">
        <v>205</v>
      </c>
      <c r="AQ6" s="58" t="s">
        <v>188</v>
      </c>
      <c r="AR6" s="62"/>
      <c r="AS6" s="62" t="str">
        <f t="shared" ref="AS6" si="0">M6&amp;"("&amp;O6&amp;"/"&amp;P6&amp;")"</f>
        <v>16(8/8)</v>
      </c>
      <c r="AT6" s="62"/>
      <c r="AU6" s="62"/>
      <c r="AV6" s="62"/>
    </row>
    <row r="7" spans="1:48" s="62" customFormat="1" x14ac:dyDescent="0.3">
      <c r="A7" s="57" t="s">
        <v>209</v>
      </c>
      <c r="B7" s="62">
        <v>2020</v>
      </c>
      <c r="C7" s="72">
        <v>3502</v>
      </c>
      <c r="D7" s="57" t="s">
        <v>215</v>
      </c>
      <c r="E7" s="52" t="s">
        <v>107</v>
      </c>
      <c r="F7" s="57" t="s">
        <v>135</v>
      </c>
      <c r="G7" s="52" t="s">
        <v>134</v>
      </c>
      <c r="H7" s="51"/>
      <c r="I7" s="76" t="s">
        <v>136</v>
      </c>
      <c r="J7" s="57" t="s">
        <v>213</v>
      </c>
      <c r="K7" s="76"/>
      <c r="L7" s="36" t="s">
        <v>137</v>
      </c>
      <c r="M7" s="51">
        <v>40</v>
      </c>
      <c r="N7" s="71">
        <v>2</v>
      </c>
      <c r="O7" s="71">
        <v>21</v>
      </c>
      <c r="P7" s="71">
        <v>19</v>
      </c>
      <c r="Q7" s="76"/>
      <c r="R7" s="80" t="s">
        <v>138</v>
      </c>
      <c r="S7" s="53" t="s">
        <v>144</v>
      </c>
      <c r="T7" s="65" t="s">
        <v>143</v>
      </c>
      <c r="U7" s="53" t="s">
        <v>147</v>
      </c>
      <c r="V7" s="81" t="s">
        <v>145</v>
      </c>
      <c r="W7" s="53" t="s">
        <v>146</v>
      </c>
      <c r="X7" s="81"/>
      <c r="Y7" s="81"/>
      <c r="Z7" s="81"/>
      <c r="AA7" s="81"/>
      <c r="AB7" s="81"/>
      <c r="AC7" s="52" t="s">
        <v>112</v>
      </c>
      <c r="AD7" s="52">
        <v>2</v>
      </c>
      <c r="AE7" s="51">
        <v>2</v>
      </c>
      <c r="AF7" s="52" t="s">
        <v>113</v>
      </c>
      <c r="AG7" s="1" t="s">
        <v>139</v>
      </c>
      <c r="AH7" s="44" t="s">
        <v>140</v>
      </c>
      <c r="AI7" s="52" t="s">
        <v>114</v>
      </c>
      <c r="AJ7" s="81" t="s">
        <v>142</v>
      </c>
      <c r="AK7" s="76"/>
      <c r="AL7" s="44" t="s">
        <v>141</v>
      </c>
      <c r="AM7" s="81"/>
      <c r="AN7" s="81"/>
      <c r="AO7" s="81"/>
      <c r="AP7" s="81" t="s">
        <v>149</v>
      </c>
      <c r="AQ7" s="76" t="s">
        <v>148</v>
      </c>
      <c r="AR7" s="1"/>
      <c r="AS7" s="62" t="str">
        <f t="shared" ref="AS7" si="1">M7&amp;"("&amp;O7&amp;"/"&amp;P7&amp;")"</f>
        <v>40(21/19)</v>
      </c>
      <c r="AT7" s="1"/>
      <c r="AU7" s="1"/>
      <c r="AV7" s="1"/>
    </row>
    <row r="9" spans="1:48" x14ac:dyDescent="0.3">
      <c r="R9" s="73"/>
    </row>
    <row r="10" spans="1:48" x14ac:dyDescent="0.3">
      <c r="R10" s="73"/>
      <c r="AD10" s="93">
        <f>6/9*100</f>
        <v>66.666666666666657</v>
      </c>
    </row>
    <row r="18" spans="18:18" x14ac:dyDescent="0.3">
      <c r="R18" s="73"/>
    </row>
    <row r="19" spans="18:18" x14ac:dyDescent="0.3">
      <c r="R19" s="73"/>
    </row>
    <row r="20" spans="18:18" x14ac:dyDescent="0.3">
      <c r="R20" s="73"/>
    </row>
  </sheetData>
  <sheetProtection algorithmName="SHA-512" hashValue="G4+zGS4OzxVPBflJY4ox0+ReE/jMElMsBTgI+gRFNHvV40HCDfuqbjF5wZCpUeDrFFDFlErVF4aec71RBGHROQ==" saltValue="kxzV/QyNhILlikowhf0Oiw==" spinCount="100000" sheet="1" objects="1" scenarios="1" selectLockedCells="1" selectUnlockedCells="1"/>
  <autoFilter ref="A5:AV7"/>
  <sortState ref="A6:AS23">
    <sortCondition descending="1" ref="E6:E30"/>
    <sortCondition descending="1" ref="AD6:AD30"/>
    <sortCondition descending="1" ref="B6:B30"/>
    <sortCondition ref="A6:A30"/>
  </sortState>
  <mergeCells count="24">
    <mergeCell ref="K4:K5"/>
    <mergeCell ref="J3:J5"/>
    <mergeCell ref="I3:I5"/>
    <mergeCell ref="R4:R5"/>
    <mergeCell ref="L4:L5"/>
    <mergeCell ref="H3:H5"/>
    <mergeCell ref="C3:C5"/>
    <mergeCell ref="D3:D5"/>
    <mergeCell ref="G3:G5"/>
    <mergeCell ref="E3:E5"/>
    <mergeCell ref="F3:F5"/>
    <mergeCell ref="AQ3:AQ5"/>
    <mergeCell ref="S4:S5"/>
    <mergeCell ref="AC4:AC5"/>
    <mergeCell ref="M3:AB3"/>
    <mergeCell ref="AP3:AP5"/>
    <mergeCell ref="M4:P4"/>
    <mergeCell ref="AI4:AI5"/>
    <mergeCell ref="AI3:AL3"/>
    <mergeCell ref="AM3:AO3"/>
    <mergeCell ref="AM4:AM5"/>
    <mergeCell ref="AD4:AD5"/>
    <mergeCell ref="AK4:AK5"/>
    <mergeCell ref="T4:AB4"/>
  </mergeCells>
  <phoneticPr fontId="1" type="noConversion"/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zoomScale="70" zoomScaleNormal="70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 activeCell="F16" sqref="F16"/>
    </sheetView>
  </sheetViews>
  <sheetFormatPr defaultRowHeight="16.5" x14ac:dyDescent="0.3"/>
  <cols>
    <col min="1" max="1" width="9" style="10"/>
    <col min="2" max="5" width="15" style="10" customWidth="1"/>
    <col min="6" max="9" width="14.5" style="22" customWidth="1"/>
    <col min="10" max="10" width="16.5" style="22" customWidth="1"/>
    <col min="11" max="11" width="9" style="22"/>
    <col min="12" max="12" width="15.625" style="22" customWidth="1"/>
    <col min="13" max="13" width="28.625" style="22" customWidth="1"/>
    <col min="14" max="14" width="12.875" style="22" bestFit="1" customWidth="1"/>
    <col min="15" max="15" width="10.625" style="23" customWidth="1"/>
    <col min="16" max="16" width="18.625" style="23" customWidth="1"/>
    <col min="17" max="17" width="13.25" style="22" customWidth="1"/>
    <col min="18" max="18" width="8" style="22" customWidth="1"/>
    <col min="19" max="19" width="12.5" style="22" bestFit="1" customWidth="1"/>
    <col min="20" max="20" width="11.875" style="22" customWidth="1"/>
    <col min="21" max="21" width="5.625" style="22" customWidth="1"/>
    <col min="22" max="22" width="8.625" style="22" customWidth="1"/>
    <col min="23" max="23" width="5.625" style="22" customWidth="1"/>
    <col min="24" max="27" width="9" style="16"/>
    <col min="28" max="28" width="11" style="16" bestFit="1" customWidth="1"/>
    <col min="29" max="29" width="9" style="16"/>
    <col min="30" max="30" width="9" style="22"/>
    <col min="31" max="31" width="9" style="10" customWidth="1"/>
    <col min="32" max="16384" width="9" style="10"/>
  </cols>
  <sheetData>
    <row r="1" spans="1:30" ht="30" customHeight="1" x14ac:dyDescent="0.3">
      <c r="A1" s="13" t="s">
        <v>11</v>
      </c>
      <c r="B1" s="9"/>
      <c r="C1" s="9"/>
      <c r="D1" s="9"/>
      <c r="E1" s="9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4"/>
      <c r="R1" s="14"/>
      <c r="S1" s="10"/>
      <c r="T1" s="10"/>
      <c r="U1" s="10"/>
      <c r="V1" s="10"/>
      <c r="W1" s="10"/>
      <c r="AB1" s="8"/>
      <c r="AC1" s="8"/>
      <c r="AD1" s="10"/>
    </row>
    <row r="2" spans="1:30" x14ac:dyDescent="0.3">
      <c r="A2" s="37"/>
      <c r="B2" s="9"/>
      <c r="C2" s="48"/>
      <c r="E2" s="49"/>
      <c r="F2" s="47"/>
      <c r="G2" s="48"/>
      <c r="H2" s="48"/>
      <c r="I2" s="48"/>
      <c r="J2" s="14"/>
      <c r="K2" s="14"/>
      <c r="L2" s="14"/>
      <c r="M2" s="14"/>
      <c r="N2" s="14"/>
      <c r="O2" s="15"/>
      <c r="P2" s="15"/>
      <c r="Q2" s="14"/>
      <c r="R2" s="14"/>
      <c r="S2" s="10"/>
      <c r="T2" s="10"/>
      <c r="U2" s="10"/>
      <c r="V2" s="10"/>
      <c r="W2" s="10"/>
      <c r="AB2" s="8"/>
      <c r="AC2" s="8"/>
      <c r="AD2" s="10"/>
    </row>
    <row r="3" spans="1:30" s="18" customFormat="1" ht="13.5" customHeight="1" x14ac:dyDescent="0.3">
      <c r="A3" s="112" t="s">
        <v>73</v>
      </c>
      <c r="B3" s="113" t="s">
        <v>53</v>
      </c>
      <c r="C3" s="114" t="s">
        <v>72</v>
      </c>
      <c r="D3" s="114" t="s">
        <v>82</v>
      </c>
      <c r="E3" s="114" t="s">
        <v>83</v>
      </c>
      <c r="F3" s="114" t="s">
        <v>26</v>
      </c>
      <c r="G3" s="114" t="s">
        <v>79</v>
      </c>
      <c r="H3" s="114" t="s">
        <v>80</v>
      </c>
      <c r="I3" s="114" t="s">
        <v>81</v>
      </c>
      <c r="J3" s="114" t="s">
        <v>27</v>
      </c>
      <c r="K3" s="119" t="s">
        <v>28</v>
      </c>
      <c r="L3" s="116" t="s">
        <v>74</v>
      </c>
      <c r="M3" s="117" t="s">
        <v>23</v>
      </c>
      <c r="N3" s="121" t="s">
        <v>52</v>
      </c>
      <c r="O3" s="121" t="s">
        <v>3</v>
      </c>
      <c r="P3" s="124" t="s">
        <v>207</v>
      </c>
      <c r="Q3" s="121" t="s">
        <v>4</v>
      </c>
      <c r="R3" s="122" t="s">
        <v>5</v>
      </c>
      <c r="S3" s="123"/>
      <c r="T3" s="123"/>
      <c r="U3" s="122" t="s">
        <v>6</v>
      </c>
      <c r="V3" s="123"/>
      <c r="W3" s="123"/>
      <c r="X3" s="116" t="s">
        <v>75</v>
      </c>
      <c r="Y3" s="116"/>
      <c r="Z3" s="116"/>
      <c r="AA3" s="92"/>
      <c r="AB3" s="92" t="s">
        <v>7</v>
      </c>
      <c r="AC3" s="116" t="s">
        <v>0</v>
      </c>
      <c r="AD3" s="17"/>
    </row>
    <row r="4" spans="1:30" s="18" customFormat="1" ht="13.5" x14ac:dyDescent="0.3">
      <c r="A4" s="112"/>
      <c r="B4" s="113"/>
      <c r="C4" s="115"/>
      <c r="D4" s="115"/>
      <c r="E4" s="115"/>
      <c r="F4" s="115"/>
      <c r="G4" s="115"/>
      <c r="H4" s="115"/>
      <c r="I4" s="115"/>
      <c r="J4" s="115"/>
      <c r="K4" s="120"/>
      <c r="L4" s="116"/>
      <c r="M4" s="118"/>
      <c r="N4" s="116"/>
      <c r="O4" s="121"/>
      <c r="P4" s="125"/>
      <c r="Q4" s="121"/>
      <c r="R4" s="91" t="s">
        <v>25</v>
      </c>
      <c r="S4" s="92" t="s">
        <v>8</v>
      </c>
      <c r="T4" s="92" t="s">
        <v>9</v>
      </c>
      <c r="U4" s="91" t="s">
        <v>25</v>
      </c>
      <c r="V4" s="92" t="s">
        <v>8</v>
      </c>
      <c r="W4" s="92" t="s">
        <v>9</v>
      </c>
      <c r="X4" s="92" t="s">
        <v>5</v>
      </c>
      <c r="Y4" s="92" t="s">
        <v>24</v>
      </c>
      <c r="Z4" s="92" t="s">
        <v>6</v>
      </c>
      <c r="AA4" s="92" t="s">
        <v>24</v>
      </c>
      <c r="AB4" s="92" t="s">
        <v>10</v>
      </c>
      <c r="AC4" s="116"/>
      <c r="AD4" s="17"/>
    </row>
    <row r="5" spans="1:30" s="56" customFormat="1" ht="18.75" customHeight="1" x14ac:dyDescent="0.3">
      <c r="A5" s="68">
        <v>1060</v>
      </c>
      <c r="B5" s="56" t="s">
        <v>110</v>
      </c>
      <c r="C5" s="42" t="s">
        <v>118</v>
      </c>
      <c r="D5" s="69" t="s">
        <v>120</v>
      </c>
      <c r="E5" s="42">
        <v>0</v>
      </c>
      <c r="F5" s="69" t="s">
        <v>121</v>
      </c>
      <c r="G5" s="69">
        <v>1</v>
      </c>
      <c r="H5" s="69">
        <v>1</v>
      </c>
      <c r="I5" s="69" t="s">
        <v>109</v>
      </c>
      <c r="J5" s="69" t="s">
        <v>122</v>
      </c>
      <c r="K5" s="22"/>
      <c r="L5" s="22"/>
      <c r="M5" s="22" t="s">
        <v>123</v>
      </c>
      <c r="N5" s="22" t="s">
        <v>119</v>
      </c>
      <c r="O5" s="23"/>
      <c r="P5" s="21" t="str">
        <f>VLOOKUP(A5,'1_문헌특성'!C:AQ,40,0)</f>
        <v>중재직후 6주</v>
      </c>
      <c r="Q5" s="22">
        <v>0</v>
      </c>
      <c r="R5" s="22">
        <v>8</v>
      </c>
      <c r="S5" s="22">
        <v>0.35</v>
      </c>
      <c r="T5" s="22"/>
      <c r="U5" s="22">
        <v>7</v>
      </c>
      <c r="V5" s="22">
        <v>0.39</v>
      </c>
      <c r="W5" s="22"/>
      <c r="X5" s="16"/>
      <c r="Y5" s="16"/>
      <c r="Z5" s="16"/>
      <c r="AA5" s="16"/>
      <c r="AB5" s="16"/>
      <c r="AC5" s="16"/>
      <c r="AD5" s="22"/>
    </row>
    <row r="6" spans="1:30" s="56" customFormat="1" ht="18.75" customHeight="1" x14ac:dyDescent="0.3">
      <c r="A6" s="68">
        <v>1060</v>
      </c>
      <c r="B6" s="56" t="s">
        <v>110</v>
      </c>
      <c r="C6" s="42" t="s">
        <v>118</v>
      </c>
      <c r="D6" s="69" t="s">
        <v>120</v>
      </c>
      <c r="E6" s="42">
        <v>0</v>
      </c>
      <c r="F6" s="69" t="s">
        <v>121</v>
      </c>
      <c r="G6" s="69">
        <v>1</v>
      </c>
      <c r="H6" s="69">
        <v>1</v>
      </c>
      <c r="I6" s="69" t="s">
        <v>109</v>
      </c>
      <c r="J6" s="69" t="s">
        <v>122</v>
      </c>
      <c r="K6" s="22"/>
      <c r="L6" s="22"/>
      <c r="M6" s="22" t="s">
        <v>123</v>
      </c>
      <c r="N6" s="22" t="s">
        <v>119</v>
      </c>
      <c r="O6" s="23"/>
      <c r="P6" s="21" t="str">
        <f>VLOOKUP(A6,'1_문헌특성'!C:AQ,40,0)</f>
        <v>중재직후 6주</v>
      </c>
      <c r="Q6" s="22" t="s">
        <v>128</v>
      </c>
      <c r="R6" s="22">
        <v>8</v>
      </c>
      <c r="S6" s="22">
        <v>0.53</v>
      </c>
      <c r="T6" s="22"/>
      <c r="U6" s="22">
        <v>7</v>
      </c>
      <c r="V6" s="22">
        <v>0.5</v>
      </c>
      <c r="W6" s="22"/>
      <c r="X6" s="16"/>
      <c r="Y6" s="16"/>
      <c r="Z6" s="16"/>
      <c r="AA6" s="16"/>
      <c r="AB6" s="16">
        <v>0.22</v>
      </c>
      <c r="AC6" s="16"/>
      <c r="AD6" s="22"/>
    </row>
    <row r="7" spans="1:30" s="56" customFormat="1" ht="18.75" customHeight="1" x14ac:dyDescent="0.3">
      <c r="A7" s="68">
        <v>1060</v>
      </c>
      <c r="B7" s="56" t="s">
        <v>110</v>
      </c>
      <c r="C7" s="42" t="s">
        <v>118</v>
      </c>
      <c r="D7" s="69" t="s">
        <v>120</v>
      </c>
      <c r="E7" s="42">
        <v>0</v>
      </c>
      <c r="F7" s="69" t="s">
        <v>121</v>
      </c>
      <c r="G7" s="69">
        <v>1</v>
      </c>
      <c r="H7" s="69">
        <v>1</v>
      </c>
      <c r="I7" s="69" t="s">
        <v>109</v>
      </c>
      <c r="J7" s="69" t="s">
        <v>122</v>
      </c>
      <c r="K7" s="22"/>
      <c r="L7" s="22"/>
      <c r="M7" s="22" t="s">
        <v>124</v>
      </c>
      <c r="N7" s="22" t="s">
        <v>119</v>
      </c>
      <c r="O7" s="23"/>
      <c r="P7" s="21" t="str">
        <f>VLOOKUP(A7,'1_문헌특성'!C:AQ,40,0)</f>
        <v>중재직후 6주</v>
      </c>
      <c r="Q7" s="22">
        <v>0</v>
      </c>
      <c r="R7" s="22">
        <v>8</v>
      </c>
      <c r="S7" s="22">
        <v>0.68</v>
      </c>
      <c r="T7" s="22"/>
      <c r="U7" s="22">
        <v>7</v>
      </c>
      <c r="V7" s="22">
        <v>0.61</v>
      </c>
      <c r="W7" s="22"/>
      <c r="X7" s="16"/>
      <c r="Y7" s="16"/>
      <c r="Z7" s="16"/>
      <c r="AA7" s="16"/>
      <c r="AB7" s="16"/>
      <c r="AC7" s="16"/>
      <c r="AD7" s="22"/>
    </row>
    <row r="8" spans="1:30" s="56" customFormat="1" ht="18.75" customHeight="1" x14ac:dyDescent="0.3">
      <c r="A8" s="68">
        <v>1060</v>
      </c>
      <c r="B8" s="56" t="s">
        <v>110</v>
      </c>
      <c r="C8" s="42" t="s">
        <v>118</v>
      </c>
      <c r="D8" s="69" t="s">
        <v>120</v>
      </c>
      <c r="E8" s="42">
        <v>0</v>
      </c>
      <c r="F8" s="69" t="s">
        <v>121</v>
      </c>
      <c r="G8" s="69">
        <v>1</v>
      </c>
      <c r="H8" s="69">
        <v>1</v>
      </c>
      <c r="I8" s="69" t="s">
        <v>109</v>
      </c>
      <c r="J8" s="69" t="s">
        <v>122</v>
      </c>
      <c r="K8" s="22"/>
      <c r="L8" s="22"/>
      <c r="M8" s="22" t="s">
        <v>124</v>
      </c>
      <c r="N8" s="22" t="s">
        <v>119</v>
      </c>
      <c r="O8" s="23"/>
      <c r="P8" s="21" t="str">
        <f>VLOOKUP(A8,'1_문헌특성'!C:AQ,40,0)</f>
        <v>중재직후 6주</v>
      </c>
      <c r="Q8" s="22" t="s">
        <v>128</v>
      </c>
      <c r="R8" s="22">
        <v>8</v>
      </c>
      <c r="S8" s="22">
        <v>0.78</v>
      </c>
      <c r="T8" s="22"/>
      <c r="U8" s="22">
        <v>7</v>
      </c>
      <c r="V8" s="22">
        <v>0.8</v>
      </c>
      <c r="W8" s="22"/>
      <c r="X8" s="16"/>
      <c r="Y8" s="16"/>
      <c r="Z8" s="16"/>
      <c r="AA8" s="16"/>
      <c r="AB8" s="16">
        <v>0.2</v>
      </c>
      <c r="AC8" s="16"/>
      <c r="AD8" s="22"/>
    </row>
    <row r="9" spans="1:30" s="56" customFormat="1" ht="18.75" customHeight="1" x14ac:dyDescent="0.3">
      <c r="A9" s="68">
        <v>1060</v>
      </c>
      <c r="B9" s="56" t="s">
        <v>110</v>
      </c>
      <c r="C9" s="42" t="s">
        <v>118</v>
      </c>
      <c r="D9" s="69" t="s">
        <v>120</v>
      </c>
      <c r="E9" s="42">
        <v>0</v>
      </c>
      <c r="F9" s="69" t="s">
        <v>121</v>
      </c>
      <c r="G9" s="69">
        <v>1</v>
      </c>
      <c r="H9" s="69">
        <v>1</v>
      </c>
      <c r="I9" s="69" t="s">
        <v>109</v>
      </c>
      <c r="J9" s="69" t="s">
        <v>122</v>
      </c>
      <c r="K9" s="22"/>
      <c r="L9" s="22"/>
      <c r="M9" s="22" t="s">
        <v>105</v>
      </c>
      <c r="N9" s="22" t="s">
        <v>77</v>
      </c>
      <c r="O9" s="23"/>
      <c r="P9" s="21" t="str">
        <f>VLOOKUP(A9,'1_문헌특성'!C:AQ,40,0)</f>
        <v>중재직후 6주</v>
      </c>
      <c r="Q9" s="22">
        <v>0</v>
      </c>
      <c r="R9" s="22">
        <v>8</v>
      </c>
      <c r="S9" s="22">
        <v>168.5</v>
      </c>
      <c r="T9" s="22"/>
      <c r="U9" s="22">
        <v>7</v>
      </c>
      <c r="V9" s="63">
        <v>152.9</v>
      </c>
      <c r="W9" s="22"/>
      <c r="X9" s="16"/>
      <c r="Y9" s="16"/>
      <c r="Z9" s="16"/>
      <c r="AA9" s="16"/>
      <c r="AB9" s="16"/>
      <c r="AC9" s="16"/>
      <c r="AD9" s="22"/>
    </row>
    <row r="10" spans="1:30" s="56" customFormat="1" ht="18.75" customHeight="1" x14ac:dyDescent="0.3">
      <c r="A10" s="68">
        <v>1060</v>
      </c>
      <c r="B10" s="56" t="s">
        <v>110</v>
      </c>
      <c r="C10" s="42" t="s">
        <v>118</v>
      </c>
      <c r="D10" s="69" t="s">
        <v>120</v>
      </c>
      <c r="E10" s="42">
        <v>0</v>
      </c>
      <c r="F10" s="69" t="s">
        <v>121</v>
      </c>
      <c r="G10" s="69">
        <v>1</v>
      </c>
      <c r="H10" s="69">
        <v>1</v>
      </c>
      <c r="I10" s="69" t="s">
        <v>109</v>
      </c>
      <c r="J10" s="69" t="s">
        <v>122</v>
      </c>
      <c r="K10" s="22"/>
      <c r="L10" s="22"/>
      <c r="M10" s="22" t="s">
        <v>105</v>
      </c>
      <c r="N10" s="22" t="s">
        <v>77</v>
      </c>
      <c r="O10" s="23"/>
      <c r="P10" s="21" t="str">
        <f>VLOOKUP(A10,'1_문헌특성'!C:AQ,40,0)</f>
        <v>중재직후 6주</v>
      </c>
      <c r="Q10" s="22" t="s">
        <v>128</v>
      </c>
      <c r="R10" s="22">
        <v>8</v>
      </c>
      <c r="S10" s="22">
        <v>188.3</v>
      </c>
      <c r="T10" s="22"/>
      <c r="U10" s="22">
        <v>7</v>
      </c>
      <c r="V10" s="63">
        <v>171.5</v>
      </c>
      <c r="W10" s="22"/>
      <c r="X10" s="16"/>
      <c r="Y10" s="16"/>
      <c r="Z10" s="16"/>
      <c r="AA10" s="16"/>
      <c r="AB10" s="16">
        <v>0.73</v>
      </c>
      <c r="AC10" s="16"/>
      <c r="AD10" s="22"/>
    </row>
    <row r="11" spans="1:30" s="56" customFormat="1" ht="18.75" customHeight="1" x14ac:dyDescent="0.3">
      <c r="A11" s="68">
        <v>1060</v>
      </c>
      <c r="B11" s="56" t="s">
        <v>110</v>
      </c>
      <c r="C11" s="42" t="s">
        <v>118</v>
      </c>
      <c r="D11" s="69" t="s">
        <v>120</v>
      </c>
      <c r="E11" s="42">
        <v>0</v>
      </c>
      <c r="F11" s="69" t="s">
        <v>121</v>
      </c>
      <c r="G11" s="69">
        <v>1</v>
      </c>
      <c r="H11" s="69">
        <v>1</v>
      </c>
      <c r="I11" s="69" t="s">
        <v>109</v>
      </c>
      <c r="J11" s="69" t="s">
        <v>122</v>
      </c>
      <c r="K11" s="22"/>
      <c r="L11" s="22"/>
      <c r="M11" s="22" t="s">
        <v>125</v>
      </c>
      <c r="N11" s="22"/>
      <c r="O11" s="23"/>
      <c r="P11" s="21" t="str">
        <f>VLOOKUP(A11,'1_문헌특성'!C:AQ,40,0)</f>
        <v>중재직후 6주</v>
      </c>
      <c r="Q11" s="22">
        <v>0</v>
      </c>
      <c r="R11" s="22">
        <v>8</v>
      </c>
      <c r="S11" s="22">
        <v>66.7</v>
      </c>
      <c r="T11" s="22"/>
      <c r="U11" s="22">
        <v>7</v>
      </c>
      <c r="V11" s="63">
        <v>61.1</v>
      </c>
      <c r="W11" s="22"/>
      <c r="X11" s="16"/>
      <c r="Y11" s="16"/>
      <c r="Z11" s="16"/>
      <c r="AA11" s="16"/>
      <c r="AB11" s="16"/>
      <c r="AC11" s="16"/>
      <c r="AD11" s="22"/>
    </row>
    <row r="12" spans="1:30" s="56" customFormat="1" ht="18.75" customHeight="1" x14ac:dyDescent="0.3">
      <c r="A12" s="68">
        <v>1060</v>
      </c>
      <c r="B12" s="56" t="s">
        <v>110</v>
      </c>
      <c r="C12" s="42" t="s">
        <v>118</v>
      </c>
      <c r="D12" s="69" t="s">
        <v>120</v>
      </c>
      <c r="E12" s="42">
        <v>0</v>
      </c>
      <c r="F12" s="69" t="s">
        <v>121</v>
      </c>
      <c r="G12" s="69">
        <v>1</v>
      </c>
      <c r="H12" s="69">
        <v>1</v>
      </c>
      <c r="I12" s="69" t="s">
        <v>109</v>
      </c>
      <c r="J12" s="69" t="s">
        <v>122</v>
      </c>
      <c r="K12" s="22"/>
      <c r="L12" s="22"/>
      <c r="M12" s="22" t="s">
        <v>125</v>
      </c>
      <c r="N12" s="22"/>
      <c r="O12" s="23"/>
      <c r="P12" s="21" t="str">
        <f>VLOOKUP(A12,'1_문헌특성'!C:AQ,40,0)</f>
        <v>중재직후 6주</v>
      </c>
      <c r="Q12" s="22" t="s">
        <v>128</v>
      </c>
      <c r="R12" s="22">
        <v>8</v>
      </c>
      <c r="S12" s="22">
        <v>80.900000000000006</v>
      </c>
      <c r="T12" s="22"/>
      <c r="U12" s="22">
        <v>7</v>
      </c>
      <c r="V12" s="63">
        <v>78.599999999999994</v>
      </c>
      <c r="W12" s="22"/>
      <c r="X12" s="16"/>
      <c r="Y12" s="16"/>
      <c r="Z12" s="16"/>
      <c r="AA12" s="16"/>
      <c r="AB12" s="16">
        <v>0.77</v>
      </c>
      <c r="AC12" s="16"/>
      <c r="AD12" s="22"/>
    </row>
    <row r="13" spans="1:30" s="56" customFormat="1" ht="18.75" customHeight="1" x14ac:dyDescent="0.3">
      <c r="A13" s="68">
        <v>1060</v>
      </c>
      <c r="B13" s="56" t="s">
        <v>110</v>
      </c>
      <c r="C13" s="42" t="s">
        <v>118</v>
      </c>
      <c r="D13" s="69" t="s">
        <v>120</v>
      </c>
      <c r="E13" s="42">
        <v>0</v>
      </c>
      <c r="F13" s="69" t="s">
        <v>121</v>
      </c>
      <c r="G13" s="69">
        <v>1</v>
      </c>
      <c r="H13" s="69">
        <v>1</v>
      </c>
      <c r="I13" s="69" t="s">
        <v>109</v>
      </c>
      <c r="J13" s="69" t="s">
        <v>122</v>
      </c>
      <c r="K13" s="22"/>
      <c r="L13" s="22"/>
      <c r="M13" s="22" t="s">
        <v>126</v>
      </c>
      <c r="N13" s="22" t="s">
        <v>77</v>
      </c>
      <c r="O13" s="23"/>
      <c r="P13" s="21" t="str">
        <f>VLOOKUP(A13,'1_문헌특성'!C:AQ,40,0)</f>
        <v>중재직후 6주</v>
      </c>
      <c r="Q13" s="22">
        <v>0</v>
      </c>
      <c r="R13" s="22">
        <v>8</v>
      </c>
      <c r="S13" s="22">
        <v>0.65</v>
      </c>
      <c r="T13" s="22"/>
      <c r="U13" s="22">
        <v>7</v>
      </c>
      <c r="V13" s="63">
        <v>0.32</v>
      </c>
      <c r="W13" s="22"/>
      <c r="X13" s="16"/>
      <c r="Y13" s="16"/>
      <c r="Z13" s="16"/>
      <c r="AA13" s="16"/>
      <c r="AB13" s="16"/>
      <c r="AC13" s="16"/>
      <c r="AD13" s="22"/>
    </row>
    <row r="14" spans="1:30" s="56" customFormat="1" ht="18.75" customHeight="1" x14ac:dyDescent="0.3">
      <c r="A14" s="68">
        <v>1060</v>
      </c>
      <c r="B14" s="56" t="s">
        <v>110</v>
      </c>
      <c r="C14" s="42" t="s">
        <v>118</v>
      </c>
      <c r="D14" s="69" t="s">
        <v>120</v>
      </c>
      <c r="E14" s="42">
        <v>0</v>
      </c>
      <c r="F14" s="69" t="s">
        <v>121</v>
      </c>
      <c r="G14" s="69">
        <v>1</v>
      </c>
      <c r="H14" s="69">
        <v>1</v>
      </c>
      <c r="I14" s="69" t="s">
        <v>109</v>
      </c>
      <c r="J14" s="69" t="s">
        <v>122</v>
      </c>
      <c r="K14" s="22"/>
      <c r="L14" s="22"/>
      <c r="M14" s="22" t="s">
        <v>126</v>
      </c>
      <c r="N14" s="22" t="s">
        <v>77</v>
      </c>
      <c r="O14" s="23"/>
      <c r="P14" s="21" t="str">
        <f>VLOOKUP(A14,'1_문헌특성'!C:AQ,40,0)</f>
        <v>중재직후 6주</v>
      </c>
      <c r="Q14" s="22" t="s">
        <v>128</v>
      </c>
      <c r="R14" s="22">
        <v>8</v>
      </c>
      <c r="S14" s="22">
        <v>0.44</v>
      </c>
      <c r="T14" s="22"/>
      <c r="U14" s="22">
        <v>7</v>
      </c>
      <c r="V14" s="63">
        <v>0.28999999999999998</v>
      </c>
      <c r="W14" s="22"/>
      <c r="X14" s="16"/>
      <c r="Y14" s="16"/>
      <c r="Z14" s="16"/>
      <c r="AA14" s="16"/>
      <c r="AB14" s="16">
        <v>0.06</v>
      </c>
      <c r="AC14" s="16"/>
      <c r="AD14" s="22"/>
    </row>
    <row r="15" spans="1:30" s="56" customFormat="1" ht="18.75" customHeight="1" x14ac:dyDescent="0.3">
      <c r="A15" s="68">
        <v>1060</v>
      </c>
      <c r="B15" s="56" t="s">
        <v>110</v>
      </c>
      <c r="C15" s="42" t="s">
        <v>118</v>
      </c>
      <c r="D15" s="69" t="s">
        <v>120</v>
      </c>
      <c r="E15" s="42">
        <v>0</v>
      </c>
      <c r="F15" s="69" t="s">
        <v>121</v>
      </c>
      <c r="G15" s="69">
        <v>1</v>
      </c>
      <c r="H15" s="69">
        <v>1</v>
      </c>
      <c r="I15" s="69" t="s">
        <v>109</v>
      </c>
      <c r="J15" s="69" t="s">
        <v>122</v>
      </c>
      <c r="K15" s="22"/>
      <c r="L15" s="22"/>
      <c r="M15" s="22" t="s">
        <v>127</v>
      </c>
      <c r="N15" s="22" t="s">
        <v>106</v>
      </c>
      <c r="O15" s="23"/>
      <c r="P15" s="21" t="str">
        <f>VLOOKUP(A15,'1_문헌특성'!C:AQ,40,0)</f>
        <v>중재직후 6주</v>
      </c>
      <c r="Q15" s="22">
        <v>0</v>
      </c>
      <c r="R15" s="22">
        <v>8</v>
      </c>
      <c r="S15" s="22">
        <v>0.28999999999999998</v>
      </c>
      <c r="T15" s="22"/>
      <c r="U15" s="22">
        <v>7</v>
      </c>
      <c r="V15" s="63">
        <v>0.19</v>
      </c>
      <c r="W15" s="22"/>
      <c r="X15" s="16"/>
      <c r="Y15" s="16"/>
      <c r="Z15" s="16"/>
      <c r="AA15" s="16"/>
      <c r="AB15" s="16"/>
      <c r="AC15" s="16"/>
      <c r="AD15" s="22"/>
    </row>
    <row r="16" spans="1:30" s="56" customFormat="1" ht="18" customHeight="1" x14ac:dyDescent="0.3">
      <c r="A16" s="68">
        <v>1060</v>
      </c>
      <c r="B16" s="56" t="s">
        <v>110</v>
      </c>
      <c r="C16" s="42" t="s">
        <v>118</v>
      </c>
      <c r="D16" s="69" t="s">
        <v>120</v>
      </c>
      <c r="E16" s="42">
        <v>0</v>
      </c>
      <c r="F16" s="69" t="s">
        <v>121</v>
      </c>
      <c r="G16" s="69">
        <v>1</v>
      </c>
      <c r="H16" s="69">
        <v>1</v>
      </c>
      <c r="I16" s="69" t="s">
        <v>109</v>
      </c>
      <c r="J16" s="69" t="s">
        <v>122</v>
      </c>
      <c r="K16" s="22"/>
      <c r="L16" s="22"/>
      <c r="M16" s="22" t="s">
        <v>127</v>
      </c>
      <c r="N16" s="22" t="s">
        <v>106</v>
      </c>
      <c r="O16" s="23"/>
      <c r="P16" s="21" t="str">
        <f>VLOOKUP(A16,'1_문헌특성'!C:AQ,40,0)</f>
        <v>중재직후 6주</v>
      </c>
      <c r="Q16" s="22" t="s">
        <v>128</v>
      </c>
      <c r="R16" s="22">
        <v>8</v>
      </c>
      <c r="S16" s="22">
        <v>0.41</v>
      </c>
      <c r="T16" s="22"/>
      <c r="U16" s="22">
        <v>7</v>
      </c>
      <c r="V16" s="63">
        <v>0.25</v>
      </c>
      <c r="W16" s="22"/>
      <c r="X16" s="16"/>
      <c r="Y16" s="16"/>
      <c r="Z16" s="16"/>
      <c r="AA16" s="16"/>
      <c r="AB16" s="16">
        <v>0.42</v>
      </c>
      <c r="AC16" s="16"/>
      <c r="AD16" s="22"/>
    </row>
    <row r="17" spans="1:23" ht="16.5" customHeight="1" x14ac:dyDescent="0.3">
      <c r="A17" s="64">
        <v>3502</v>
      </c>
      <c r="B17" s="42" t="str">
        <f>VLOOKUP(A17,'1_문헌특성'!C:AQ,2,0)</f>
        <v>Joo (2020)</v>
      </c>
      <c r="C17" s="42" t="str">
        <f>VLOOKUP(A17,'1_문헌특성'!C:AQ,3,0)</f>
        <v>RCT</v>
      </c>
      <c r="D17" s="45" t="str">
        <f>VLOOKUP(A17, '1_문헌특성'!C:AQ, 8, 0)</f>
        <v>3.하지 화상</v>
      </c>
      <c r="E17" s="42">
        <f>VLOOKUP(A17, '1_문헌특성'!C:AQ, 9, 0)</f>
        <v>0</v>
      </c>
      <c r="F17" s="45" t="str">
        <f>VLOOKUP(A17, '1_문헌특성'!C:AQ, 27, 0)</f>
        <v>로봇(RAGT)+일반치료</v>
      </c>
      <c r="G17" s="45">
        <f>VLOOKUP(A17, '1_문헌특성'!C:AQ, 28, 0)</f>
        <v>2</v>
      </c>
      <c r="H17" s="45">
        <f>VLOOKUP(A17, '1_문헌특성'!C:AQ, 29, 0)</f>
        <v>2</v>
      </c>
      <c r="I17" s="45" t="str">
        <f>VLOOKUP(A17, '1_문헌특성'!C:AQ, 30, 0)</f>
        <v>SUBAR</v>
      </c>
      <c r="J17" s="43" t="str">
        <f>VLOOKUP(A17, '1_문헌특성'!C:AQ, 33, 0)</f>
        <v>일반재활치료</v>
      </c>
      <c r="M17" s="22" t="s">
        <v>152</v>
      </c>
      <c r="N17" s="22" t="s">
        <v>115</v>
      </c>
      <c r="P17" s="21" t="str">
        <f>VLOOKUP(A17,'1_문헌특성'!C:AQ,40,0)</f>
        <v>중재직후 12주</v>
      </c>
      <c r="Q17" s="22" t="s">
        <v>149</v>
      </c>
      <c r="R17" s="22">
        <v>17</v>
      </c>
      <c r="S17" s="22">
        <v>4.41</v>
      </c>
      <c r="T17" s="22">
        <v>1.18</v>
      </c>
      <c r="U17" s="22">
        <v>16</v>
      </c>
      <c r="V17" s="22">
        <v>5</v>
      </c>
      <c r="W17" s="16">
        <v>1.03</v>
      </c>
    </row>
    <row r="18" spans="1:23" ht="27" x14ac:dyDescent="0.3">
      <c r="A18" s="64">
        <v>3502</v>
      </c>
      <c r="B18" s="42" t="str">
        <f>VLOOKUP(A18,'1_문헌특성'!C:AQ,2,0)</f>
        <v>Joo (2020)</v>
      </c>
      <c r="C18" s="42" t="str">
        <f>VLOOKUP(A18,'1_문헌특성'!C:AQ,3,0)</f>
        <v>RCT</v>
      </c>
      <c r="D18" s="45" t="str">
        <f>VLOOKUP(A18, '1_문헌특성'!C:AQ, 8, 0)</f>
        <v>3.하지 화상</v>
      </c>
      <c r="E18" s="42">
        <f>VLOOKUP(A18, '1_문헌특성'!C:AQ, 9, 0)</f>
        <v>0</v>
      </c>
      <c r="F18" s="45" t="str">
        <f>VLOOKUP(A18, '1_문헌특성'!C:AQ, 27, 0)</f>
        <v>로봇(RAGT)+일반치료</v>
      </c>
      <c r="G18" s="45">
        <f>VLOOKUP(A18, '1_문헌특성'!C:AQ, 28, 0)</f>
        <v>2</v>
      </c>
      <c r="H18" s="45">
        <f>VLOOKUP(A18, '1_문헌특성'!C:AQ, 29, 0)</f>
        <v>2</v>
      </c>
      <c r="I18" s="45" t="str">
        <f>VLOOKUP(A18, '1_문헌특성'!C:AQ, 30, 0)</f>
        <v>SUBAR</v>
      </c>
      <c r="J18" s="43" t="str">
        <f>VLOOKUP(A18, '1_문헌특성'!C:AQ, 33, 0)</f>
        <v>일반재활치료</v>
      </c>
      <c r="M18" s="22" t="s">
        <v>153</v>
      </c>
      <c r="N18" s="22" t="s">
        <v>115</v>
      </c>
      <c r="P18" s="21" t="str">
        <f>VLOOKUP(A18,'1_문헌특성'!C:AQ,40,0)</f>
        <v>중재직후 12주</v>
      </c>
      <c r="Q18" s="22" t="s">
        <v>149</v>
      </c>
      <c r="R18" s="22">
        <v>17</v>
      </c>
      <c r="S18" s="22">
        <v>4.18</v>
      </c>
      <c r="T18" s="22">
        <v>0.39</v>
      </c>
      <c r="U18" s="22">
        <v>16</v>
      </c>
      <c r="V18" s="22">
        <v>3.81</v>
      </c>
      <c r="W18" s="16">
        <v>1.05</v>
      </c>
    </row>
    <row r="19" spans="1:23" ht="27" x14ac:dyDescent="0.3">
      <c r="A19" s="64">
        <v>3502</v>
      </c>
      <c r="B19" s="42" t="str">
        <f>VLOOKUP(A19,'1_문헌특성'!C:AQ,2,0)</f>
        <v>Joo (2020)</v>
      </c>
      <c r="C19" s="42" t="str">
        <f>VLOOKUP(A19,'1_문헌특성'!C:AQ,3,0)</f>
        <v>RCT</v>
      </c>
      <c r="D19" s="45" t="str">
        <f>VLOOKUP(A19, '1_문헌특성'!C:AQ, 8, 0)</f>
        <v>3.하지 화상</v>
      </c>
      <c r="E19" s="42">
        <f>VLOOKUP(A19, '1_문헌특성'!C:AQ, 9, 0)</f>
        <v>0</v>
      </c>
      <c r="F19" s="45" t="str">
        <f>VLOOKUP(A19, '1_문헌특성'!C:AQ, 27, 0)</f>
        <v>로봇(RAGT)+일반치료</v>
      </c>
      <c r="G19" s="45">
        <f>VLOOKUP(A19, '1_문헌특성'!C:AQ, 28, 0)</f>
        <v>2</v>
      </c>
      <c r="H19" s="45">
        <f>VLOOKUP(A19, '1_문헌특성'!C:AQ, 29, 0)</f>
        <v>2</v>
      </c>
      <c r="I19" s="45" t="str">
        <f>VLOOKUP(A19, '1_문헌특성'!C:AQ, 30, 0)</f>
        <v>SUBAR</v>
      </c>
      <c r="J19" s="43" t="str">
        <f>VLOOKUP(A19, '1_문헌특성'!C:AQ, 33, 0)</f>
        <v>일반재활치료</v>
      </c>
      <c r="M19" s="22" t="s">
        <v>116</v>
      </c>
      <c r="N19" s="22" t="s">
        <v>77</v>
      </c>
      <c r="P19" s="21" t="str">
        <f>VLOOKUP(A19,'1_문헌특성'!C:AQ,40,0)</f>
        <v>중재직후 12주</v>
      </c>
      <c r="Q19" s="22" t="s">
        <v>149</v>
      </c>
      <c r="R19" s="22">
        <v>17</v>
      </c>
      <c r="S19" s="22">
        <v>298.52999999999997</v>
      </c>
      <c r="T19" s="22">
        <v>47.75</v>
      </c>
      <c r="U19" s="22">
        <v>16</v>
      </c>
      <c r="V19" s="22">
        <v>272.19</v>
      </c>
      <c r="W19" s="16">
        <v>110.14</v>
      </c>
    </row>
    <row r="20" spans="1:23" ht="27" x14ac:dyDescent="0.3">
      <c r="A20" s="64">
        <v>3502</v>
      </c>
      <c r="B20" s="42" t="str">
        <f>VLOOKUP(A20,'1_문헌특성'!C:AQ,2,0)</f>
        <v>Joo (2020)</v>
      </c>
      <c r="C20" s="42" t="str">
        <f>VLOOKUP(A20,'1_문헌특성'!C:AQ,3,0)</f>
        <v>RCT</v>
      </c>
      <c r="D20" s="45" t="str">
        <f>VLOOKUP(A20, '1_문헌특성'!C:AQ, 8, 0)</f>
        <v>3.하지 화상</v>
      </c>
      <c r="E20" s="42">
        <f>VLOOKUP(A20, '1_문헌특성'!C:AQ, 9, 0)</f>
        <v>0</v>
      </c>
      <c r="F20" s="45" t="str">
        <f>VLOOKUP(A20, '1_문헌특성'!C:AQ, 27, 0)</f>
        <v>로봇(RAGT)+일반치료</v>
      </c>
      <c r="G20" s="45">
        <f>VLOOKUP(A20, '1_문헌특성'!C:AQ, 28, 0)</f>
        <v>2</v>
      </c>
      <c r="H20" s="45">
        <f>VLOOKUP(A20, '1_문헌특성'!C:AQ, 29, 0)</f>
        <v>2</v>
      </c>
      <c r="I20" s="45" t="str">
        <f>VLOOKUP(A20, '1_문헌특성'!C:AQ, 30, 0)</f>
        <v>SUBAR</v>
      </c>
      <c r="J20" s="43" t="str">
        <f>VLOOKUP(A20, '1_문헌특성'!C:AQ, 33, 0)</f>
        <v>일반재활치료</v>
      </c>
      <c r="M20" s="22" t="s">
        <v>154</v>
      </c>
      <c r="N20" s="22" t="s">
        <v>150</v>
      </c>
      <c r="P20" s="21" t="str">
        <f>VLOOKUP(A20,'1_문헌특성'!C:AQ,40,0)</f>
        <v>중재직후 12주</v>
      </c>
      <c r="Q20" s="22" t="s">
        <v>149</v>
      </c>
      <c r="R20" s="22">
        <v>17</v>
      </c>
      <c r="S20" s="22">
        <v>25.24</v>
      </c>
      <c r="T20" s="22">
        <v>7.55</v>
      </c>
      <c r="U20" s="22">
        <v>16</v>
      </c>
      <c r="V20" s="22">
        <v>29.38</v>
      </c>
      <c r="W20" s="16">
        <v>10.28</v>
      </c>
    </row>
    <row r="21" spans="1:23" ht="27" x14ac:dyDescent="0.3">
      <c r="A21" s="64">
        <v>3502</v>
      </c>
      <c r="B21" s="42" t="str">
        <f>VLOOKUP(A21,'1_문헌특성'!C:AQ,2,0)</f>
        <v>Joo (2020)</v>
      </c>
      <c r="C21" s="42" t="str">
        <f>VLOOKUP(A21,'1_문헌특성'!C:AQ,3,0)</f>
        <v>RCT</v>
      </c>
      <c r="D21" s="45" t="str">
        <f>VLOOKUP(A21, '1_문헌특성'!C:AQ, 8, 0)</f>
        <v>3.하지 화상</v>
      </c>
      <c r="E21" s="42">
        <f>VLOOKUP(A21, '1_문헌특성'!C:AQ, 9, 0)</f>
        <v>0</v>
      </c>
      <c r="F21" s="45" t="str">
        <f>VLOOKUP(A21, '1_문헌특성'!C:AQ, 27, 0)</f>
        <v>로봇(RAGT)+일반치료</v>
      </c>
      <c r="G21" s="45">
        <f>VLOOKUP(A21, '1_문헌특성'!C:AQ, 28, 0)</f>
        <v>2</v>
      </c>
      <c r="H21" s="45">
        <f>VLOOKUP(A21, '1_문헌특성'!C:AQ, 29, 0)</f>
        <v>2</v>
      </c>
      <c r="I21" s="45" t="str">
        <f>VLOOKUP(A21, '1_문헌특성'!C:AQ, 30, 0)</f>
        <v>SUBAR</v>
      </c>
      <c r="J21" s="43" t="str">
        <f>VLOOKUP(A21, '1_문헌특성'!C:AQ, 33, 0)</f>
        <v>일반재활치료</v>
      </c>
      <c r="M21" s="22" t="s">
        <v>155</v>
      </c>
      <c r="N21" s="22" t="s">
        <v>150</v>
      </c>
      <c r="P21" s="21" t="str">
        <f>VLOOKUP(A21,'1_문헌특성'!C:AQ,40,0)</f>
        <v>중재직후 12주</v>
      </c>
      <c r="Q21" s="22" t="s">
        <v>149</v>
      </c>
      <c r="R21" s="22">
        <v>17</v>
      </c>
      <c r="S21" s="22">
        <v>25</v>
      </c>
      <c r="T21" s="22">
        <v>7.24</v>
      </c>
      <c r="U21" s="22">
        <v>16</v>
      </c>
      <c r="V21" s="22">
        <v>27.31</v>
      </c>
      <c r="W21" s="16">
        <v>11.88</v>
      </c>
    </row>
    <row r="22" spans="1:23" ht="27" x14ac:dyDescent="0.3">
      <c r="A22" s="64">
        <v>3502</v>
      </c>
      <c r="B22" s="42" t="str">
        <f>VLOOKUP(A22,'1_문헌특성'!C:AQ,2,0)</f>
        <v>Joo (2020)</v>
      </c>
      <c r="C22" s="42" t="str">
        <f>VLOOKUP(A22,'1_문헌특성'!C:AQ,3,0)</f>
        <v>RCT</v>
      </c>
      <c r="D22" s="45" t="str">
        <f>VLOOKUP(A22, '1_문헌특성'!C:AQ, 8, 0)</f>
        <v>3.하지 화상</v>
      </c>
      <c r="E22" s="42">
        <f>VLOOKUP(A22, '1_문헌특성'!C:AQ, 9, 0)</f>
        <v>0</v>
      </c>
      <c r="F22" s="45" t="str">
        <f>VLOOKUP(A22, '1_문헌특성'!C:AQ, 27, 0)</f>
        <v>로봇(RAGT)+일반치료</v>
      </c>
      <c r="G22" s="45">
        <f>VLOOKUP(A22, '1_문헌특성'!C:AQ, 28, 0)</f>
        <v>2</v>
      </c>
      <c r="H22" s="45">
        <f>VLOOKUP(A22, '1_문헌특성'!C:AQ, 29, 0)</f>
        <v>2</v>
      </c>
      <c r="I22" s="45" t="str">
        <f>VLOOKUP(A22, '1_문헌특성'!C:AQ, 30, 0)</f>
        <v>SUBAR</v>
      </c>
      <c r="J22" s="43" t="str">
        <f>VLOOKUP(A22, '1_문헌특성'!C:AQ, 33, 0)</f>
        <v>일반재활치료</v>
      </c>
      <c r="M22" s="22" t="s">
        <v>156</v>
      </c>
      <c r="N22" s="22" t="s">
        <v>150</v>
      </c>
      <c r="P22" s="21" t="str">
        <f>VLOOKUP(A22,'1_문헌특성'!C:AQ,40,0)</f>
        <v>중재직후 12주</v>
      </c>
      <c r="Q22" s="22" t="s">
        <v>149</v>
      </c>
      <c r="R22" s="22">
        <v>17</v>
      </c>
      <c r="S22" s="22">
        <v>18.239999999999998</v>
      </c>
      <c r="T22" s="22">
        <v>5.47</v>
      </c>
      <c r="U22" s="22">
        <v>16</v>
      </c>
      <c r="V22" s="22">
        <v>18.809999999999999</v>
      </c>
      <c r="W22" s="16">
        <v>6.91</v>
      </c>
    </row>
    <row r="23" spans="1:23" ht="27" x14ac:dyDescent="0.3">
      <c r="A23" s="64">
        <v>3502</v>
      </c>
      <c r="B23" s="42" t="str">
        <f>VLOOKUP(A23,'1_문헌특성'!C:AQ,2,0)</f>
        <v>Joo (2020)</v>
      </c>
      <c r="C23" s="42" t="str">
        <f>VLOOKUP(A23,'1_문헌특성'!C:AQ,3,0)</f>
        <v>RCT</v>
      </c>
      <c r="D23" s="45" t="str">
        <f>VLOOKUP(A23, '1_문헌특성'!C:AQ, 8, 0)</f>
        <v>3.하지 화상</v>
      </c>
      <c r="E23" s="42">
        <f>VLOOKUP(A23, '1_문헌특성'!C:AQ, 9, 0)</f>
        <v>0</v>
      </c>
      <c r="F23" s="45" t="str">
        <f>VLOOKUP(A23, '1_문헌특성'!C:AQ, 27, 0)</f>
        <v>로봇(RAGT)+일반치료</v>
      </c>
      <c r="G23" s="45">
        <f>VLOOKUP(A23, '1_문헌특성'!C:AQ, 28, 0)</f>
        <v>2</v>
      </c>
      <c r="H23" s="45">
        <f>VLOOKUP(A23, '1_문헌특성'!C:AQ, 29, 0)</f>
        <v>2</v>
      </c>
      <c r="I23" s="45" t="str">
        <f>VLOOKUP(A23, '1_문헌특성'!C:AQ, 30, 0)</f>
        <v>SUBAR</v>
      </c>
      <c r="J23" s="43" t="str">
        <f>VLOOKUP(A23, '1_문헌특성'!C:AQ, 33, 0)</f>
        <v>일반재활치료</v>
      </c>
      <c r="M23" s="22" t="s">
        <v>157</v>
      </c>
      <c r="N23" s="22" t="s">
        <v>150</v>
      </c>
      <c r="P23" s="21" t="str">
        <f>VLOOKUP(A23,'1_문헌특성'!C:AQ,40,0)</f>
        <v>중재직후 12주</v>
      </c>
      <c r="Q23" s="22" t="s">
        <v>149</v>
      </c>
      <c r="R23" s="22">
        <v>17</v>
      </c>
      <c r="S23" s="22">
        <v>18.59</v>
      </c>
      <c r="T23" s="22">
        <v>6.43</v>
      </c>
      <c r="U23" s="22">
        <v>16</v>
      </c>
      <c r="V23" s="22">
        <v>16</v>
      </c>
      <c r="W23" s="16">
        <v>5.91</v>
      </c>
    </row>
    <row r="24" spans="1:23" ht="27" x14ac:dyDescent="0.3">
      <c r="A24" s="64">
        <v>3502</v>
      </c>
      <c r="B24" s="42" t="str">
        <f>VLOOKUP(A24,'1_문헌특성'!C:AQ,2,0)</f>
        <v>Joo (2020)</v>
      </c>
      <c r="C24" s="42" t="str">
        <f>VLOOKUP(A24,'1_문헌특성'!C:AQ,3,0)</f>
        <v>RCT</v>
      </c>
      <c r="D24" s="45" t="str">
        <f>VLOOKUP(A24, '1_문헌특성'!C:AQ, 8, 0)</f>
        <v>3.하지 화상</v>
      </c>
      <c r="E24" s="42">
        <f>VLOOKUP(A24, '1_문헌특성'!C:AQ, 9, 0)</f>
        <v>0</v>
      </c>
      <c r="F24" s="45" t="str">
        <f>VLOOKUP(A24, '1_문헌특성'!C:AQ, 27, 0)</f>
        <v>로봇(RAGT)+일반치료</v>
      </c>
      <c r="G24" s="45">
        <f>VLOOKUP(A24, '1_문헌특성'!C:AQ, 28, 0)</f>
        <v>2</v>
      </c>
      <c r="H24" s="45">
        <f>VLOOKUP(A24, '1_문헌특성'!C:AQ, 29, 0)</f>
        <v>2</v>
      </c>
      <c r="I24" s="45" t="str">
        <f>VLOOKUP(A24, '1_문헌특성'!C:AQ, 30, 0)</f>
        <v>SUBAR</v>
      </c>
      <c r="J24" s="43" t="str">
        <f>VLOOKUP(A24, '1_문헌특성'!C:AQ, 33, 0)</f>
        <v>일반재활치료</v>
      </c>
      <c r="M24" s="22" t="s">
        <v>158</v>
      </c>
      <c r="N24" s="22" t="s">
        <v>150</v>
      </c>
      <c r="P24" s="21" t="str">
        <f>VLOOKUP(A24,'1_문헌특성'!C:AQ,40,0)</f>
        <v>중재직후 12주</v>
      </c>
      <c r="Q24" s="22" t="s">
        <v>149</v>
      </c>
      <c r="R24" s="22">
        <v>17</v>
      </c>
      <c r="S24" s="22">
        <v>17.71</v>
      </c>
      <c r="T24" s="22">
        <v>5.92</v>
      </c>
      <c r="U24" s="22">
        <v>16</v>
      </c>
      <c r="V24" s="22">
        <v>18.940000000000001</v>
      </c>
      <c r="W24" s="16">
        <v>6.06</v>
      </c>
    </row>
    <row r="25" spans="1:23" ht="27" x14ac:dyDescent="0.3">
      <c r="A25" s="64">
        <v>3502</v>
      </c>
      <c r="B25" s="42" t="str">
        <f>VLOOKUP(A25,'1_문헌특성'!C:AQ,2,0)</f>
        <v>Joo (2020)</v>
      </c>
      <c r="C25" s="42" t="str">
        <f>VLOOKUP(A25,'1_문헌특성'!C:AQ,3,0)</f>
        <v>RCT</v>
      </c>
      <c r="D25" s="45" t="str">
        <f>VLOOKUP(A25, '1_문헌특성'!C:AQ, 8, 0)</f>
        <v>3.하지 화상</v>
      </c>
      <c r="E25" s="42">
        <f>VLOOKUP(A25, '1_문헌특성'!C:AQ, 9, 0)</f>
        <v>0</v>
      </c>
      <c r="F25" s="45" t="str">
        <f>VLOOKUP(A25, '1_문헌특성'!C:AQ, 27, 0)</f>
        <v>로봇(RAGT)+일반치료</v>
      </c>
      <c r="G25" s="45">
        <f>VLOOKUP(A25, '1_문헌특성'!C:AQ, 28, 0)</f>
        <v>2</v>
      </c>
      <c r="H25" s="45">
        <f>VLOOKUP(A25, '1_문헌특성'!C:AQ, 29, 0)</f>
        <v>2</v>
      </c>
      <c r="I25" s="45" t="str">
        <f>VLOOKUP(A25, '1_문헌특성'!C:AQ, 30, 0)</f>
        <v>SUBAR</v>
      </c>
      <c r="J25" s="43" t="str">
        <f>VLOOKUP(A25, '1_문헌특성'!C:AQ, 33, 0)</f>
        <v>일반재활치료</v>
      </c>
      <c r="M25" s="22" t="s">
        <v>159</v>
      </c>
      <c r="N25" s="22" t="s">
        <v>150</v>
      </c>
      <c r="P25" s="21" t="str">
        <f>VLOOKUP(A25,'1_문헌특성'!C:AQ,40,0)</f>
        <v>중재직후 12주</v>
      </c>
      <c r="Q25" s="22" t="s">
        <v>149</v>
      </c>
      <c r="R25" s="22">
        <v>17</v>
      </c>
      <c r="S25" s="22">
        <v>19.760000000000002</v>
      </c>
      <c r="T25" s="22">
        <v>5.3</v>
      </c>
      <c r="U25" s="22">
        <v>16</v>
      </c>
      <c r="V25" s="22">
        <v>16.13</v>
      </c>
      <c r="W25" s="16">
        <v>6.96</v>
      </c>
    </row>
    <row r="26" spans="1:23" ht="27" x14ac:dyDescent="0.3">
      <c r="A26" s="64">
        <v>3502</v>
      </c>
      <c r="B26" s="42" t="str">
        <f>VLOOKUP(A26,'1_문헌특성'!C:AQ,2,0)</f>
        <v>Joo (2020)</v>
      </c>
      <c r="C26" s="42" t="str">
        <f>VLOOKUP(A26,'1_문헌특성'!C:AQ,3,0)</f>
        <v>RCT</v>
      </c>
      <c r="D26" s="45" t="str">
        <f>VLOOKUP(A26, '1_문헌특성'!C:AQ, 8, 0)</f>
        <v>3.하지 화상</v>
      </c>
      <c r="E26" s="42">
        <f>VLOOKUP(A26, '1_문헌특성'!C:AQ, 9, 0)</f>
        <v>0</v>
      </c>
      <c r="F26" s="45" t="str">
        <f>VLOOKUP(A26, '1_문헌특성'!C:AQ, 27, 0)</f>
        <v>로봇(RAGT)+일반치료</v>
      </c>
      <c r="G26" s="45">
        <f>VLOOKUP(A26, '1_문헌특성'!C:AQ, 28, 0)</f>
        <v>2</v>
      </c>
      <c r="H26" s="45">
        <f>VLOOKUP(A26, '1_문헌특성'!C:AQ, 29, 0)</f>
        <v>2</v>
      </c>
      <c r="I26" s="45" t="str">
        <f>VLOOKUP(A26, '1_문헌특성'!C:AQ, 30, 0)</f>
        <v>SUBAR</v>
      </c>
      <c r="J26" s="43" t="str">
        <f>VLOOKUP(A26, '1_문헌특성'!C:AQ, 33, 0)</f>
        <v>일반재활치료</v>
      </c>
      <c r="M26" s="22" t="s">
        <v>160</v>
      </c>
      <c r="N26" s="22" t="s">
        <v>150</v>
      </c>
      <c r="P26" s="21" t="str">
        <f>VLOOKUP(A26,'1_문헌특성'!C:AQ,40,0)</f>
        <v>중재직후 12주</v>
      </c>
      <c r="Q26" s="22" t="s">
        <v>149</v>
      </c>
      <c r="R26" s="22">
        <v>17</v>
      </c>
      <c r="S26" s="22">
        <v>23</v>
      </c>
      <c r="T26" s="22">
        <v>6.21</v>
      </c>
      <c r="U26" s="22">
        <v>16</v>
      </c>
      <c r="V26" s="22">
        <v>25.19</v>
      </c>
      <c r="W26" s="16">
        <v>9.17</v>
      </c>
    </row>
    <row r="27" spans="1:23" ht="27" x14ac:dyDescent="0.3">
      <c r="A27" s="64">
        <v>3502</v>
      </c>
      <c r="B27" s="42" t="str">
        <f>VLOOKUP(A27,'1_문헌특성'!C:AQ,2,0)</f>
        <v>Joo (2020)</v>
      </c>
      <c r="C27" s="42" t="str">
        <f>VLOOKUP(A27,'1_문헌특성'!C:AQ,3,0)</f>
        <v>RCT</v>
      </c>
      <c r="D27" s="45" t="str">
        <f>VLOOKUP(A27, '1_문헌특성'!C:AQ, 8, 0)</f>
        <v>3.하지 화상</v>
      </c>
      <c r="E27" s="42">
        <f>VLOOKUP(A27, '1_문헌특성'!C:AQ, 9, 0)</f>
        <v>0</v>
      </c>
      <c r="F27" s="45" t="str">
        <f>VLOOKUP(A27, '1_문헌특성'!C:AQ, 27, 0)</f>
        <v>로봇(RAGT)+일반치료</v>
      </c>
      <c r="G27" s="45">
        <f>VLOOKUP(A27, '1_문헌특성'!C:AQ, 28, 0)</f>
        <v>2</v>
      </c>
      <c r="H27" s="45">
        <f>VLOOKUP(A27, '1_문헌특성'!C:AQ, 29, 0)</f>
        <v>2</v>
      </c>
      <c r="I27" s="45" t="str">
        <f>VLOOKUP(A27, '1_문헌특성'!C:AQ, 30, 0)</f>
        <v>SUBAR</v>
      </c>
      <c r="J27" s="43" t="str">
        <f>VLOOKUP(A27, '1_문헌특성'!C:AQ, 33, 0)</f>
        <v>일반재활치료</v>
      </c>
      <c r="M27" s="22" t="s">
        <v>161</v>
      </c>
      <c r="N27" s="22" t="s">
        <v>150</v>
      </c>
      <c r="P27" s="21" t="str">
        <f>VLOOKUP(A27,'1_문헌특성'!C:AQ,40,0)</f>
        <v>중재직후 12주</v>
      </c>
      <c r="Q27" s="22" t="s">
        <v>149</v>
      </c>
      <c r="R27" s="22">
        <v>17</v>
      </c>
      <c r="S27" s="22">
        <v>23.29</v>
      </c>
      <c r="T27" s="22">
        <v>7.19</v>
      </c>
      <c r="U27" s="22">
        <v>16</v>
      </c>
      <c r="V27" s="22">
        <v>21.25</v>
      </c>
      <c r="W27" s="16">
        <v>8.6199999999999992</v>
      </c>
    </row>
    <row r="28" spans="1:23" ht="27" x14ac:dyDescent="0.3">
      <c r="A28" s="64">
        <v>3502</v>
      </c>
      <c r="B28" s="42" t="str">
        <f>VLOOKUP(A28,'1_문헌특성'!C:AQ,2,0)</f>
        <v>Joo (2020)</v>
      </c>
      <c r="C28" s="42" t="str">
        <f>VLOOKUP(A28,'1_문헌특성'!C:AQ,3,0)</f>
        <v>RCT</v>
      </c>
      <c r="D28" s="45" t="str">
        <f>VLOOKUP(A28, '1_문헌특성'!C:AQ, 8, 0)</f>
        <v>3.하지 화상</v>
      </c>
      <c r="E28" s="42">
        <f>VLOOKUP(A28, '1_문헌특성'!C:AQ, 9, 0)</f>
        <v>0</v>
      </c>
      <c r="F28" s="45" t="str">
        <f>VLOOKUP(A28, '1_문헌특성'!C:AQ, 27, 0)</f>
        <v>로봇(RAGT)+일반치료</v>
      </c>
      <c r="G28" s="45">
        <f>VLOOKUP(A28, '1_문헌특성'!C:AQ, 28, 0)</f>
        <v>2</v>
      </c>
      <c r="H28" s="45">
        <f>VLOOKUP(A28, '1_문헌특성'!C:AQ, 29, 0)</f>
        <v>2</v>
      </c>
      <c r="I28" s="45" t="str">
        <f>VLOOKUP(A28, '1_문헌특성'!C:AQ, 30, 0)</f>
        <v>SUBAR</v>
      </c>
      <c r="J28" s="43" t="str">
        <f>VLOOKUP(A28, '1_문헌특성'!C:AQ, 33, 0)</f>
        <v>일반재활치료</v>
      </c>
      <c r="M28" s="22" t="s">
        <v>162</v>
      </c>
      <c r="N28" s="22" t="s">
        <v>150</v>
      </c>
      <c r="P28" s="21" t="str">
        <f>VLOOKUP(A28,'1_문헌특성'!C:AQ,40,0)</f>
        <v>중재직후 12주</v>
      </c>
      <c r="Q28" s="22" t="s">
        <v>149</v>
      </c>
      <c r="R28" s="22">
        <v>17</v>
      </c>
      <c r="S28" s="22">
        <v>17.71</v>
      </c>
      <c r="T28" s="22">
        <v>8.4499999999999993</v>
      </c>
      <c r="U28" s="22">
        <v>16</v>
      </c>
      <c r="V28" s="22">
        <v>18.440000000000001</v>
      </c>
      <c r="W28" s="16">
        <v>6.67</v>
      </c>
    </row>
    <row r="29" spans="1:23" ht="27" x14ac:dyDescent="0.3">
      <c r="A29" s="64">
        <v>3502</v>
      </c>
      <c r="B29" s="42" t="str">
        <f>VLOOKUP(A29,'1_문헌특성'!C:AQ,2,0)</f>
        <v>Joo (2020)</v>
      </c>
      <c r="C29" s="42" t="str">
        <f>VLOOKUP(A29,'1_문헌특성'!C:AQ,3,0)</f>
        <v>RCT</v>
      </c>
      <c r="D29" s="45" t="str">
        <f>VLOOKUP(A29, '1_문헌특성'!C:AQ, 8, 0)</f>
        <v>3.하지 화상</v>
      </c>
      <c r="E29" s="42">
        <f>VLOOKUP(A29, '1_문헌특성'!C:AQ, 9, 0)</f>
        <v>0</v>
      </c>
      <c r="F29" s="45" t="str">
        <f>VLOOKUP(A29, '1_문헌특성'!C:AQ, 27, 0)</f>
        <v>로봇(RAGT)+일반치료</v>
      </c>
      <c r="G29" s="45">
        <f>VLOOKUP(A29, '1_문헌특성'!C:AQ, 28, 0)</f>
        <v>2</v>
      </c>
      <c r="H29" s="45">
        <f>VLOOKUP(A29, '1_문헌특성'!C:AQ, 29, 0)</f>
        <v>2</v>
      </c>
      <c r="I29" s="45" t="str">
        <f>VLOOKUP(A29, '1_문헌특성'!C:AQ, 30, 0)</f>
        <v>SUBAR</v>
      </c>
      <c r="J29" s="43" t="str">
        <f>VLOOKUP(A29, '1_문헌특성'!C:AQ, 33, 0)</f>
        <v>일반재활치료</v>
      </c>
      <c r="M29" s="22" t="s">
        <v>163</v>
      </c>
      <c r="N29" s="22" t="s">
        <v>150</v>
      </c>
      <c r="P29" s="21" t="str">
        <f>VLOOKUP(A29,'1_문헌특성'!C:AQ,40,0)</f>
        <v>중재직후 12주</v>
      </c>
      <c r="Q29" s="22" t="s">
        <v>149</v>
      </c>
      <c r="R29" s="22">
        <v>17</v>
      </c>
      <c r="S29" s="22">
        <v>17.239999999999998</v>
      </c>
      <c r="T29" s="22">
        <v>7.94</v>
      </c>
      <c r="U29" s="22">
        <v>16</v>
      </c>
      <c r="V29" s="22">
        <v>14.19</v>
      </c>
      <c r="W29" s="16">
        <v>8.3800000000000008</v>
      </c>
    </row>
    <row r="30" spans="1:23" ht="27" x14ac:dyDescent="0.3">
      <c r="A30" s="64">
        <v>3502</v>
      </c>
      <c r="B30" s="42" t="str">
        <f>VLOOKUP(A30,'1_문헌특성'!C:AQ,2,0)</f>
        <v>Joo (2020)</v>
      </c>
      <c r="C30" s="42" t="str">
        <f>VLOOKUP(A30,'1_문헌특성'!C:AQ,3,0)</f>
        <v>RCT</v>
      </c>
      <c r="D30" s="45" t="str">
        <f>VLOOKUP(A30, '1_문헌특성'!C:AQ, 8, 0)</f>
        <v>3.하지 화상</v>
      </c>
      <c r="E30" s="42">
        <f>VLOOKUP(A30, '1_문헌특성'!C:AQ, 9, 0)</f>
        <v>0</v>
      </c>
      <c r="F30" s="45" t="str">
        <f>VLOOKUP(A30, '1_문헌특성'!C:AQ, 27, 0)</f>
        <v>로봇(RAGT)+일반치료</v>
      </c>
      <c r="G30" s="45">
        <f>VLOOKUP(A30, '1_문헌특성'!C:AQ, 28, 0)</f>
        <v>2</v>
      </c>
      <c r="H30" s="45">
        <f>VLOOKUP(A30, '1_문헌특성'!C:AQ, 29, 0)</f>
        <v>2</v>
      </c>
      <c r="I30" s="45" t="str">
        <f>VLOOKUP(A30, '1_문헌특성'!C:AQ, 30, 0)</f>
        <v>SUBAR</v>
      </c>
      <c r="J30" s="43" t="str">
        <f>VLOOKUP(A30, '1_문헌특성'!C:AQ, 33, 0)</f>
        <v>일반재활치료</v>
      </c>
      <c r="M30" s="22" t="s">
        <v>164</v>
      </c>
      <c r="N30" s="22" t="s">
        <v>150</v>
      </c>
      <c r="P30" s="21" t="str">
        <f>VLOOKUP(A30,'1_문헌특성'!C:AQ,40,0)</f>
        <v>중재직후 12주</v>
      </c>
      <c r="Q30" s="22" t="s">
        <v>149</v>
      </c>
      <c r="R30" s="22">
        <v>17</v>
      </c>
      <c r="S30" s="22">
        <v>20.350000000000001</v>
      </c>
      <c r="T30" s="22">
        <v>8.9</v>
      </c>
      <c r="U30" s="22">
        <v>16</v>
      </c>
      <c r="V30" s="22">
        <v>19.63</v>
      </c>
      <c r="W30" s="16">
        <v>7.08</v>
      </c>
    </row>
    <row r="31" spans="1:23" ht="27" x14ac:dyDescent="0.3">
      <c r="A31" s="64">
        <v>3502</v>
      </c>
      <c r="B31" s="42" t="str">
        <f>VLOOKUP(A31,'1_문헌특성'!C:AQ,2,0)</f>
        <v>Joo (2020)</v>
      </c>
      <c r="C31" s="42" t="str">
        <f>VLOOKUP(A31,'1_문헌특성'!C:AQ,3,0)</f>
        <v>RCT</v>
      </c>
      <c r="D31" s="45" t="str">
        <f>VLOOKUP(A31, '1_문헌특성'!C:AQ, 8, 0)</f>
        <v>3.하지 화상</v>
      </c>
      <c r="E31" s="42">
        <f>VLOOKUP(A31, '1_문헌특성'!C:AQ, 9, 0)</f>
        <v>0</v>
      </c>
      <c r="F31" s="45" t="str">
        <f>VLOOKUP(A31, '1_문헌특성'!C:AQ, 27, 0)</f>
        <v>로봇(RAGT)+일반치료</v>
      </c>
      <c r="G31" s="45">
        <f>VLOOKUP(A31, '1_문헌특성'!C:AQ, 28, 0)</f>
        <v>2</v>
      </c>
      <c r="H31" s="45">
        <f>VLOOKUP(A31, '1_문헌특성'!C:AQ, 29, 0)</f>
        <v>2</v>
      </c>
      <c r="I31" s="45" t="str">
        <f>VLOOKUP(A31, '1_문헌특성'!C:AQ, 30, 0)</f>
        <v>SUBAR</v>
      </c>
      <c r="J31" s="43" t="str">
        <f>VLOOKUP(A31, '1_문헌특성'!C:AQ, 33, 0)</f>
        <v>일반재활치료</v>
      </c>
      <c r="M31" s="22" t="s">
        <v>165</v>
      </c>
      <c r="N31" s="22" t="s">
        <v>150</v>
      </c>
      <c r="P31" s="21" t="str">
        <f>VLOOKUP(A31,'1_문헌특성'!C:AQ,40,0)</f>
        <v>중재직후 12주</v>
      </c>
      <c r="Q31" s="22" t="s">
        <v>149</v>
      </c>
      <c r="R31" s="22">
        <v>17</v>
      </c>
      <c r="S31" s="22">
        <v>20.88</v>
      </c>
      <c r="T31" s="22">
        <v>9.16</v>
      </c>
      <c r="U31" s="22">
        <v>16</v>
      </c>
      <c r="V31" s="22">
        <v>16.059999999999999</v>
      </c>
      <c r="W31" s="16">
        <v>6.55</v>
      </c>
    </row>
    <row r="32" spans="1:23" ht="27" x14ac:dyDescent="0.3">
      <c r="A32" s="64">
        <v>3502</v>
      </c>
      <c r="B32" s="42" t="str">
        <f>VLOOKUP(A32,'1_문헌특성'!C:AQ,2,0)</f>
        <v>Joo (2020)</v>
      </c>
      <c r="C32" s="42" t="str">
        <f>VLOOKUP(A32,'1_문헌특성'!C:AQ,3,0)</f>
        <v>RCT</v>
      </c>
      <c r="D32" s="45" t="str">
        <f>VLOOKUP(A32, '1_문헌특성'!C:AQ, 8, 0)</f>
        <v>3.하지 화상</v>
      </c>
      <c r="E32" s="42">
        <f>VLOOKUP(A32, '1_문헌특성'!C:AQ, 9, 0)</f>
        <v>0</v>
      </c>
      <c r="F32" s="45" t="str">
        <f>VLOOKUP(A32, '1_문헌특성'!C:AQ, 27, 0)</f>
        <v>로봇(RAGT)+일반치료</v>
      </c>
      <c r="G32" s="45">
        <f>VLOOKUP(A32, '1_문헌특성'!C:AQ, 28, 0)</f>
        <v>2</v>
      </c>
      <c r="H32" s="45">
        <f>VLOOKUP(A32, '1_문헌특성'!C:AQ, 29, 0)</f>
        <v>2</v>
      </c>
      <c r="I32" s="45" t="str">
        <f>VLOOKUP(A32, '1_문헌특성'!C:AQ, 30, 0)</f>
        <v>SUBAR</v>
      </c>
      <c r="J32" s="43" t="str">
        <f>VLOOKUP(A32, '1_문헌특성'!C:AQ, 33, 0)</f>
        <v>일반재활치료</v>
      </c>
      <c r="M32" s="22" t="s">
        <v>166</v>
      </c>
      <c r="N32" s="22" t="s">
        <v>151</v>
      </c>
      <c r="P32" s="21" t="str">
        <f>VLOOKUP(A32,'1_문헌특성'!C:AQ,40,0)</f>
        <v>중재직후 12주</v>
      </c>
      <c r="Q32" s="22" t="s">
        <v>149</v>
      </c>
      <c r="R32" s="22">
        <v>17</v>
      </c>
      <c r="S32" s="22">
        <v>99.76</v>
      </c>
      <c r="T32" s="22">
        <v>0.97</v>
      </c>
      <c r="U32" s="22">
        <v>16</v>
      </c>
      <c r="V32" s="22">
        <v>99.63</v>
      </c>
      <c r="W32" s="16">
        <v>1.5</v>
      </c>
    </row>
    <row r="33" spans="1:26" ht="27" x14ac:dyDescent="0.3">
      <c r="A33" s="64">
        <v>3502</v>
      </c>
      <c r="B33" s="42" t="str">
        <f>VLOOKUP(A33,'1_문헌특성'!C:AQ,2,0)</f>
        <v>Joo (2020)</v>
      </c>
      <c r="C33" s="42" t="str">
        <f>VLOOKUP(A33,'1_문헌특성'!C:AQ,3,0)</f>
        <v>RCT</v>
      </c>
      <c r="D33" s="45" t="str">
        <f>VLOOKUP(A33, '1_문헌특성'!C:AQ, 8, 0)</f>
        <v>3.하지 화상</v>
      </c>
      <c r="E33" s="42">
        <f>VLOOKUP(A33, '1_문헌특성'!C:AQ, 9, 0)</f>
        <v>0</v>
      </c>
      <c r="F33" s="45" t="str">
        <f>VLOOKUP(A33, '1_문헌특성'!C:AQ, 27, 0)</f>
        <v>로봇(RAGT)+일반치료</v>
      </c>
      <c r="G33" s="45">
        <f>VLOOKUP(A33, '1_문헌특성'!C:AQ, 28, 0)</f>
        <v>2</v>
      </c>
      <c r="H33" s="45">
        <f>VLOOKUP(A33, '1_문헌특성'!C:AQ, 29, 0)</f>
        <v>2</v>
      </c>
      <c r="I33" s="45" t="str">
        <f>VLOOKUP(A33, '1_문헌특성'!C:AQ, 30, 0)</f>
        <v>SUBAR</v>
      </c>
      <c r="J33" s="43" t="str">
        <f>VLOOKUP(A33, '1_문헌특성'!C:AQ, 33, 0)</f>
        <v>일반재활치료</v>
      </c>
      <c r="M33" s="22" t="s">
        <v>167</v>
      </c>
      <c r="N33" s="22" t="s">
        <v>151</v>
      </c>
      <c r="P33" s="21" t="str">
        <f>VLOOKUP(A33,'1_문헌특성'!C:AQ,40,0)</f>
        <v>중재직후 12주</v>
      </c>
      <c r="Q33" s="22" t="s">
        <v>149</v>
      </c>
      <c r="R33" s="22">
        <v>17</v>
      </c>
      <c r="S33" s="22">
        <v>99.76</v>
      </c>
      <c r="T33" s="22">
        <v>0.97</v>
      </c>
      <c r="U33" s="22">
        <v>16</v>
      </c>
      <c r="V33" s="22">
        <v>99.5</v>
      </c>
      <c r="W33" s="16">
        <v>2</v>
      </c>
    </row>
    <row r="34" spans="1:26" ht="27" x14ac:dyDescent="0.3">
      <c r="A34" s="64">
        <v>3502</v>
      </c>
      <c r="B34" s="42" t="str">
        <f>VLOOKUP(A34,'1_문헌특성'!C:AQ,2,0)</f>
        <v>Joo (2020)</v>
      </c>
      <c r="C34" s="42" t="str">
        <f>VLOOKUP(A34,'1_문헌특성'!C:AQ,3,0)</f>
        <v>RCT</v>
      </c>
      <c r="D34" s="45" t="str">
        <f>VLOOKUP(A34, '1_문헌특성'!C:AQ, 8, 0)</f>
        <v>3.하지 화상</v>
      </c>
      <c r="E34" s="42">
        <f>VLOOKUP(A34, '1_문헌특성'!C:AQ, 9, 0)</f>
        <v>0</v>
      </c>
      <c r="F34" s="45" t="str">
        <f>VLOOKUP(A34, '1_문헌특성'!C:AQ, 27, 0)</f>
        <v>로봇(RAGT)+일반치료</v>
      </c>
      <c r="G34" s="45">
        <f>VLOOKUP(A34, '1_문헌특성'!C:AQ, 28, 0)</f>
        <v>2</v>
      </c>
      <c r="H34" s="45">
        <f>VLOOKUP(A34, '1_문헌특성'!C:AQ, 29, 0)</f>
        <v>2</v>
      </c>
      <c r="I34" s="45" t="str">
        <f>VLOOKUP(A34, '1_문헌특성'!C:AQ, 30, 0)</f>
        <v>SUBAR</v>
      </c>
      <c r="J34" s="43" t="str">
        <f>VLOOKUP(A34, '1_문헌특성'!C:AQ, 33, 0)</f>
        <v>일반재활치료</v>
      </c>
      <c r="M34" s="22" t="s">
        <v>168</v>
      </c>
      <c r="N34" s="22" t="s">
        <v>151</v>
      </c>
      <c r="P34" s="21" t="str">
        <f>VLOOKUP(A34,'1_문헌특성'!C:AQ,40,0)</f>
        <v>중재직후 12주</v>
      </c>
      <c r="Q34" s="22" t="s">
        <v>149</v>
      </c>
      <c r="R34" s="22">
        <v>17</v>
      </c>
      <c r="S34" s="22">
        <v>17.940000000000001</v>
      </c>
      <c r="T34" s="22">
        <v>6.65</v>
      </c>
      <c r="U34" s="22">
        <v>16</v>
      </c>
      <c r="V34" s="22">
        <v>21.25</v>
      </c>
      <c r="W34" s="16">
        <v>7.02</v>
      </c>
    </row>
    <row r="35" spans="1:26" ht="27" x14ac:dyDescent="0.3">
      <c r="A35" s="64">
        <v>3502</v>
      </c>
      <c r="B35" s="42" t="str">
        <f>VLOOKUP(A35,'1_문헌특성'!C:AQ,2,0)</f>
        <v>Joo (2020)</v>
      </c>
      <c r="C35" s="42" t="str">
        <f>VLOOKUP(A35,'1_문헌특성'!C:AQ,3,0)</f>
        <v>RCT</v>
      </c>
      <c r="D35" s="45" t="str">
        <f>VLOOKUP(A35, '1_문헌특성'!C:AQ, 8, 0)</f>
        <v>3.하지 화상</v>
      </c>
      <c r="E35" s="42">
        <f>VLOOKUP(A35, '1_문헌특성'!C:AQ, 9, 0)</f>
        <v>0</v>
      </c>
      <c r="F35" s="45" t="str">
        <f>VLOOKUP(A35, '1_문헌특성'!C:AQ, 27, 0)</f>
        <v>로봇(RAGT)+일반치료</v>
      </c>
      <c r="G35" s="45">
        <f>VLOOKUP(A35, '1_문헌특성'!C:AQ, 28, 0)</f>
        <v>2</v>
      </c>
      <c r="H35" s="45">
        <f>VLOOKUP(A35, '1_문헌특성'!C:AQ, 29, 0)</f>
        <v>2</v>
      </c>
      <c r="I35" s="45" t="str">
        <f>VLOOKUP(A35, '1_문헌특성'!C:AQ, 30, 0)</f>
        <v>SUBAR</v>
      </c>
      <c r="J35" s="43" t="str">
        <f>VLOOKUP(A35, '1_문헌특성'!C:AQ, 33, 0)</f>
        <v>일반재활치료</v>
      </c>
      <c r="M35" s="22" t="s">
        <v>169</v>
      </c>
      <c r="N35" s="22" t="s">
        <v>151</v>
      </c>
      <c r="P35" s="21" t="str">
        <f>VLOOKUP(A35,'1_문헌특성'!C:AQ,40,0)</f>
        <v>중재직후 12주</v>
      </c>
      <c r="Q35" s="22" t="s">
        <v>149</v>
      </c>
      <c r="R35" s="22">
        <v>17</v>
      </c>
      <c r="S35" s="22">
        <v>19.940000000000001</v>
      </c>
      <c r="T35" s="22">
        <v>5.13</v>
      </c>
      <c r="U35" s="22">
        <v>16</v>
      </c>
      <c r="V35" s="22">
        <v>20.13</v>
      </c>
      <c r="W35" s="16">
        <v>9.4600000000000009</v>
      </c>
    </row>
    <row r="36" spans="1:26" ht="27" x14ac:dyDescent="0.3">
      <c r="A36" s="64">
        <v>3502</v>
      </c>
      <c r="B36" s="42" t="str">
        <f>VLOOKUP(A36,'1_문헌특성'!C:AQ,2,0)</f>
        <v>Joo (2020)</v>
      </c>
      <c r="C36" s="42" t="str">
        <f>VLOOKUP(A36,'1_문헌특성'!C:AQ,3,0)</f>
        <v>RCT</v>
      </c>
      <c r="D36" s="45" t="str">
        <f>VLOOKUP(A36, '1_문헌특성'!C:AQ, 8, 0)</f>
        <v>3.하지 화상</v>
      </c>
      <c r="E36" s="42">
        <f>VLOOKUP(A36, '1_문헌특성'!C:AQ, 9, 0)</f>
        <v>0</v>
      </c>
      <c r="F36" s="45" t="str">
        <f>VLOOKUP(A36, '1_문헌특성'!C:AQ, 27, 0)</f>
        <v>로봇(RAGT)+일반치료</v>
      </c>
      <c r="G36" s="45">
        <f>VLOOKUP(A36, '1_문헌특성'!C:AQ, 28, 0)</f>
        <v>2</v>
      </c>
      <c r="H36" s="45">
        <f>VLOOKUP(A36, '1_문헌특성'!C:AQ, 29, 0)</f>
        <v>2</v>
      </c>
      <c r="I36" s="45" t="str">
        <f>VLOOKUP(A36, '1_문헌특성'!C:AQ, 30, 0)</f>
        <v>SUBAR</v>
      </c>
      <c r="J36" s="43" t="str">
        <f>VLOOKUP(A36, '1_문헌특성'!C:AQ, 33, 0)</f>
        <v>일반재활치료</v>
      </c>
      <c r="M36" s="22" t="s">
        <v>170</v>
      </c>
      <c r="N36" s="22" t="s">
        <v>151</v>
      </c>
      <c r="P36" s="21" t="str">
        <f>VLOOKUP(A36,'1_문헌특성'!C:AQ,40,0)</f>
        <v>중재직후 12주</v>
      </c>
      <c r="Q36" s="22" t="s">
        <v>149</v>
      </c>
      <c r="R36" s="22">
        <v>17</v>
      </c>
      <c r="S36" s="22">
        <v>115.88</v>
      </c>
      <c r="T36" s="22">
        <v>20.21</v>
      </c>
      <c r="U36" s="22">
        <v>16</v>
      </c>
      <c r="V36" s="22">
        <v>132.63</v>
      </c>
      <c r="W36" s="16">
        <v>16.32</v>
      </c>
    </row>
    <row r="37" spans="1:26" ht="27" x14ac:dyDescent="0.3">
      <c r="A37" s="64">
        <v>3502</v>
      </c>
      <c r="B37" s="42" t="str">
        <f>VLOOKUP(A37,'1_문헌특성'!C:AQ,2,0)</f>
        <v>Joo (2020)</v>
      </c>
      <c r="C37" s="42" t="str">
        <f>VLOOKUP(A37,'1_문헌특성'!C:AQ,3,0)</f>
        <v>RCT</v>
      </c>
      <c r="D37" s="45" t="str">
        <f>VLOOKUP(A37, '1_문헌특성'!C:AQ, 8, 0)</f>
        <v>3.하지 화상</v>
      </c>
      <c r="E37" s="42">
        <f>VLOOKUP(A37, '1_문헌특성'!C:AQ, 9, 0)</f>
        <v>0</v>
      </c>
      <c r="F37" s="45" t="str">
        <f>VLOOKUP(A37, '1_문헌특성'!C:AQ, 27, 0)</f>
        <v>로봇(RAGT)+일반치료</v>
      </c>
      <c r="G37" s="45">
        <f>VLOOKUP(A37, '1_문헌특성'!C:AQ, 28, 0)</f>
        <v>2</v>
      </c>
      <c r="H37" s="45">
        <f>VLOOKUP(A37, '1_문헌특성'!C:AQ, 29, 0)</f>
        <v>2</v>
      </c>
      <c r="I37" s="45" t="str">
        <f>VLOOKUP(A37, '1_문헌특성'!C:AQ, 30, 0)</f>
        <v>SUBAR</v>
      </c>
      <c r="J37" s="43" t="str">
        <f>VLOOKUP(A37, '1_문헌특성'!C:AQ, 33, 0)</f>
        <v>일반재활치료</v>
      </c>
      <c r="M37" s="22" t="s">
        <v>171</v>
      </c>
      <c r="N37" s="22" t="s">
        <v>151</v>
      </c>
      <c r="P37" s="21" t="str">
        <f>VLOOKUP(A37,'1_문헌특성'!C:AQ,40,0)</f>
        <v>중재직후 12주</v>
      </c>
      <c r="Q37" s="22" t="s">
        <v>149</v>
      </c>
      <c r="R37" s="22">
        <v>17</v>
      </c>
      <c r="S37" s="22">
        <v>117.47</v>
      </c>
      <c r="T37" s="22">
        <v>19.649999999999999</v>
      </c>
      <c r="U37" s="22">
        <v>16</v>
      </c>
      <c r="V37" s="22">
        <v>121.44</v>
      </c>
      <c r="W37" s="16">
        <v>25.51</v>
      </c>
    </row>
    <row r="38" spans="1:26" ht="27" x14ac:dyDescent="0.3">
      <c r="A38" s="64">
        <v>3502</v>
      </c>
      <c r="B38" s="42" t="str">
        <f>VLOOKUP(A38,'1_문헌특성'!C:AQ,2,0)</f>
        <v>Joo (2020)</v>
      </c>
      <c r="C38" s="42" t="str">
        <f>VLOOKUP(A38,'1_문헌특성'!C:AQ,3,0)</f>
        <v>RCT</v>
      </c>
      <c r="D38" s="45" t="str">
        <f>VLOOKUP(A38, '1_문헌특성'!C:AQ, 8, 0)</f>
        <v>3.하지 화상</v>
      </c>
      <c r="E38" s="42">
        <f>VLOOKUP(A38, '1_문헌특성'!C:AQ, 9, 0)</f>
        <v>0</v>
      </c>
      <c r="F38" s="45" t="str">
        <f>VLOOKUP(A38, '1_문헌특성'!C:AQ, 27, 0)</f>
        <v>로봇(RAGT)+일반치료</v>
      </c>
      <c r="G38" s="45">
        <f>VLOOKUP(A38, '1_문헌특성'!C:AQ, 28, 0)</f>
        <v>2</v>
      </c>
      <c r="H38" s="45">
        <f>VLOOKUP(A38, '1_문헌특성'!C:AQ, 29, 0)</f>
        <v>2</v>
      </c>
      <c r="I38" s="45" t="str">
        <f>VLOOKUP(A38, '1_문헌특성'!C:AQ, 30, 0)</f>
        <v>SUBAR</v>
      </c>
      <c r="J38" s="43" t="str">
        <f>VLOOKUP(A38, '1_문헌특성'!C:AQ, 33, 0)</f>
        <v>일반재활치료</v>
      </c>
      <c r="M38" s="22" t="s">
        <v>172</v>
      </c>
      <c r="N38" s="22" t="s">
        <v>151</v>
      </c>
      <c r="P38" s="21" t="str">
        <f>VLOOKUP(A38,'1_문헌특성'!C:AQ,40,0)</f>
        <v>중재직후 12주</v>
      </c>
      <c r="Q38" s="22" t="s">
        <v>149</v>
      </c>
      <c r="R38" s="22">
        <v>17</v>
      </c>
      <c r="S38" s="22">
        <v>-1.18</v>
      </c>
      <c r="T38" s="22">
        <v>3.64</v>
      </c>
      <c r="U38" s="22">
        <v>16</v>
      </c>
      <c r="V38" s="22">
        <v>-0.19</v>
      </c>
      <c r="W38" s="16">
        <v>0.75</v>
      </c>
    </row>
    <row r="39" spans="1:26" ht="27" x14ac:dyDescent="0.3">
      <c r="A39" s="64">
        <v>3502</v>
      </c>
      <c r="B39" s="42" t="str">
        <f>VLOOKUP(A39,'1_문헌특성'!C:AQ,2,0)</f>
        <v>Joo (2020)</v>
      </c>
      <c r="C39" s="42" t="str">
        <f>VLOOKUP(A39,'1_문헌특성'!C:AQ,3,0)</f>
        <v>RCT</v>
      </c>
      <c r="D39" s="45" t="str">
        <f>VLOOKUP(A39, '1_문헌특성'!C:AQ, 8, 0)</f>
        <v>3.하지 화상</v>
      </c>
      <c r="E39" s="42">
        <f>VLOOKUP(A39, '1_문헌특성'!C:AQ, 9, 0)</f>
        <v>0</v>
      </c>
      <c r="F39" s="45" t="str">
        <f>VLOOKUP(A39, '1_문헌특성'!C:AQ, 27, 0)</f>
        <v>로봇(RAGT)+일반치료</v>
      </c>
      <c r="G39" s="45">
        <f>VLOOKUP(A39, '1_문헌특성'!C:AQ, 28, 0)</f>
        <v>2</v>
      </c>
      <c r="H39" s="45">
        <f>VLOOKUP(A39, '1_문헌특성'!C:AQ, 29, 0)</f>
        <v>2</v>
      </c>
      <c r="I39" s="45" t="str">
        <f>VLOOKUP(A39, '1_문헌특성'!C:AQ, 30, 0)</f>
        <v>SUBAR</v>
      </c>
      <c r="J39" s="43" t="str">
        <f>VLOOKUP(A39, '1_문헌특성'!C:AQ, 33, 0)</f>
        <v>일반재활치료</v>
      </c>
      <c r="M39" s="22" t="s">
        <v>173</v>
      </c>
      <c r="N39" s="22" t="s">
        <v>151</v>
      </c>
      <c r="P39" s="21" t="str">
        <f>VLOOKUP(A39,'1_문헌특성'!C:AQ,40,0)</f>
        <v>중재직후 12주</v>
      </c>
      <c r="Q39" s="22" t="s">
        <v>149</v>
      </c>
      <c r="R39" s="22">
        <v>17</v>
      </c>
      <c r="S39" s="22">
        <v>-1.1200000000000001</v>
      </c>
      <c r="T39" s="22">
        <v>2.0299999999999998</v>
      </c>
      <c r="U39" s="22">
        <v>16</v>
      </c>
      <c r="V39" s="22">
        <v>-0.69</v>
      </c>
      <c r="W39" s="16">
        <v>1.54</v>
      </c>
    </row>
    <row r="40" spans="1:26" ht="27" x14ac:dyDescent="0.3">
      <c r="A40" s="64">
        <v>3502</v>
      </c>
      <c r="B40" s="42" t="str">
        <f>VLOOKUP(A40,'1_문헌특성'!C:AQ,2,0)</f>
        <v>Joo (2020)</v>
      </c>
      <c r="C40" s="42" t="str">
        <f>VLOOKUP(A40,'1_문헌특성'!C:AQ,3,0)</f>
        <v>RCT</v>
      </c>
      <c r="D40" s="45" t="str">
        <f>VLOOKUP(A40, '1_문헌특성'!C:AQ, 8, 0)</f>
        <v>3.하지 화상</v>
      </c>
      <c r="E40" s="42">
        <f>VLOOKUP(A40, '1_문헌특성'!C:AQ, 9, 0)</f>
        <v>0</v>
      </c>
      <c r="F40" s="45" t="str">
        <f>VLOOKUP(A40, '1_문헌특성'!C:AQ, 27, 0)</f>
        <v>로봇(RAGT)+일반치료</v>
      </c>
      <c r="G40" s="45">
        <f>VLOOKUP(A40, '1_문헌특성'!C:AQ, 28, 0)</f>
        <v>2</v>
      </c>
      <c r="H40" s="45">
        <f>VLOOKUP(A40, '1_문헌특성'!C:AQ, 29, 0)</f>
        <v>2</v>
      </c>
      <c r="I40" s="45" t="str">
        <f>VLOOKUP(A40, '1_문헌특성'!C:AQ, 30, 0)</f>
        <v>SUBAR</v>
      </c>
      <c r="J40" s="43" t="str">
        <f>VLOOKUP(A40, '1_문헌특성'!C:AQ, 33, 0)</f>
        <v>일반재활치료</v>
      </c>
      <c r="M40" s="22" t="s">
        <v>174</v>
      </c>
      <c r="N40" s="22" t="s">
        <v>151</v>
      </c>
      <c r="P40" s="21" t="str">
        <f>VLOOKUP(A40,'1_문헌특성'!C:AQ,40,0)</f>
        <v>중재직후 12주</v>
      </c>
      <c r="Q40" s="22" t="s">
        <v>149</v>
      </c>
      <c r="R40" s="22">
        <v>17</v>
      </c>
      <c r="S40" s="22">
        <v>16.649999999999999</v>
      </c>
      <c r="T40" s="22">
        <v>5.93</v>
      </c>
      <c r="U40" s="22">
        <v>16</v>
      </c>
      <c r="V40" s="22">
        <v>16.88</v>
      </c>
      <c r="W40" s="16">
        <v>7.27</v>
      </c>
    </row>
    <row r="41" spans="1:26" ht="27" x14ac:dyDescent="0.3">
      <c r="A41" s="64">
        <v>3502</v>
      </c>
      <c r="B41" s="42" t="str">
        <f>VLOOKUP(A41,'1_문헌특성'!C:AQ,2,0)</f>
        <v>Joo (2020)</v>
      </c>
      <c r="C41" s="42" t="str">
        <f>VLOOKUP(A41,'1_문헌특성'!C:AQ,3,0)</f>
        <v>RCT</v>
      </c>
      <c r="D41" s="45" t="str">
        <f>VLOOKUP(A41, '1_문헌특성'!C:AQ, 8, 0)</f>
        <v>3.하지 화상</v>
      </c>
      <c r="E41" s="42">
        <f>VLOOKUP(A41, '1_문헌특성'!C:AQ, 9, 0)</f>
        <v>0</v>
      </c>
      <c r="F41" s="45" t="str">
        <f>VLOOKUP(A41, '1_문헌특성'!C:AQ, 27, 0)</f>
        <v>로봇(RAGT)+일반치료</v>
      </c>
      <c r="G41" s="45">
        <f>VLOOKUP(A41, '1_문헌특성'!C:AQ, 28, 0)</f>
        <v>2</v>
      </c>
      <c r="H41" s="45">
        <f>VLOOKUP(A41, '1_문헌특성'!C:AQ, 29, 0)</f>
        <v>2</v>
      </c>
      <c r="I41" s="45" t="str">
        <f>VLOOKUP(A41, '1_문헌특성'!C:AQ, 30, 0)</f>
        <v>SUBAR</v>
      </c>
      <c r="J41" s="43" t="str">
        <f>VLOOKUP(A41, '1_문헌특성'!C:AQ, 33, 0)</f>
        <v>일반재활치료</v>
      </c>
      <c r="M41" s="22" t="s">
        <v>175</v>
      </c>
      <c r="N41" s="22" t="s">
        <v>151</v>
      </c>
      <c r="P41" s="21" t="str">
        <f>VLOOKUP(A41,'1_문헌특성'!C:AQ,40,0)</f>
        <v>중재직후 12주</v>
      </c>
      <c r="Q41" s="22" t="s">
        <v>149</v>
      </c>
      <c r="R41" s="22">
        <v>17</v>
      </c>
      <c r="S41" s="22">
        <v>16.59</v>
      </c>
      <c r="T41" s="22">
        <v>6.01</v>
      </c>
      <c r="U41" s="22">
        <v>16</v>
      </c>
      <c r="V41" s="22">
        <v>13.19</v>
      </c>
      <c r="W41" s="16">
        <v>11.09</v>
      </c>
    </row>
    <row r="42" spans="1:26" ht="27" x14ac:dyDescent="0.3">
      <c r="A42" s="64">
        <v>3502</v>
      </c>
      <c r="B42" s="42" t="str">
        <f>VLOOKUP(A42,'1_문헌특성'!C:AQ,2,0)</f>
        <v>Joo (2020)</v>
      </c>
      <c r="C42" s="42" t="str">
        <f>VLOOKUP(A42,'1_문헌특성'!C:AQ,3,0)</f>
        <v>RCT</v>
      </c>
      <c r="D42" s="45" t="str">
        <f>VLOOKUP(A42, '1_문헌특성'!C:AQ, 8, 0)</f>
        <v>3.하지 화상</v>
      </c>
      <c r="E42" s="42">
        <f>VLOOKUP(A42, '1_문헌특성'!C:AQ, 9, 0)</f>
        <v>0</v>
      </c>
      <c r="F42" s="45" t="str">
        <f>VLOOKUP(A42, '1_문헌특성'!C:AQ, 27, 0)</f>
        <v>로봇(RAGT)+일반치료</v>
      </c>
      <c r="G42" s="45">
        <f>VLOOKUP(A42, '1_문헌특성'!C:AQ, 28, 0)</f>
        <v>2</v>
      </c>
      <c r="H42" s="45">
        <f>VLOOKUP(A42, '1_문헌특성'!C:AQ, 29, 0)</f>
        <v>2</v>
      </c>
      <c r="I42" s="45" t="str">
        <f>VLOOKUP(A42, '1_문헌특성'!C:AQ, 30, 0)</f>
        <v>SUBAR</v>
      </c>
      <c r="J42" s="43" t="str">
        <f>VLOOKUP(A42, '1_문헌특성'!C:AQ, 33, 0)</f>
        <v>일반재활치료</v>
      </c>
      <c r="M42" s="22" t="s">
        <v>176</v>
      </c>
      <c r="N42" s="22" t="s">
        <v>151</v>
      </c>
      <c r="P42" s="21" t="str">
        <f>VLOOKUP(A42,'1_문헌특성'!C:AQ,40,0)</f>
        <v>중재직후 12주</v>
      </c>
      <c r="Q42" s="22" t="s">
        <v>149</v>
      </c>
      <c r="R42" s="22">
        <v>17</v>
      </c>
      <c r="S42" s="22">
        <v>36.18</v>
      </c>
      <c r="T42" s="22">
        <v>8</v>
      </c>
      <c r="U42" s="22">
        <v>16</v>
      </c>
      <c r="V42" s="22">
        <v>39.630000000000003</v>
      </c>
      <c r="W42" s="16">
        <v>1.5</v>
      </c>
    </row>
    <row r="43" spans="1:26" ht="27" x14ac:dyDescent="0.3">
      <c r="A43" s="64">
        <v>3502</v>
      </c>
      <c r="B43" s="42" t="str">
        <f>VLOOKUP(A43,'1_문헌특성'!C:AQ,2,0)</f>
        <v>Joo (2020)</v>
      </c>
      <c r="C43" s="42" t="str">
        <f>VLOOKUP(A43,'1_문헌특성'!C:AQ,3,0)</f>
        <v>RCT</v>
      </c>
      <c r="D43" s="45" t="str">
        <f>VLOOKUP(A43, '1_문헌특성'!C:AQ, 8, 0)</f>
        <v>3.하지 화상</v>
      </c>
      <c r="E43" s="42">
        <f>VLOOKUP(A43, '1_문헌특성'!C:AQ, 9, 0)</f>
        <v>0</v>
      </c>
      <c r="F43" s="45" t="str">
        <f>VLOOKUP(A43, '1_문헌특성'!C:AQ, 27, 0)</f>
        <v>로봇(RAGT)+일반치료</v>
      </c>
      <c r="G43" s="45">
        <f>VLOOKUP(A43, '1_문헌특성'!C:AQ, 28, 0)</f>
        <v>2</v>
      </c>
      <c r="H43" s="45">
        <f>VLOOKUP(A43, '1_문헌특성'!C:AQ, 29, 0)</f>
        <v>2</v>
      </c>
      <c r="I43" s="45" t="str">
        <f>VLOOKUP(A43, '1_문헌특성'!C:AQ, 30, 0)</f>
        <v>SUBAR</v>
      </c>
      <c r="J43" s="43" t="str">
        <f>VLOOKUP(A43, '1_문헌특성'!C:AQ, 33, 0)</f>
        <v>일반재활치료</v>
      </c>
      <c r="M43" s="22" t="s">
        <v>177</v>
      </c>
      <c r="N43" s="22" t="s">
        <v>151</v>
      </c>
      <c r="P43" s="21" t="str">
        <f>VLOOKUP(A43,'1_문헌특성'!C:AQ,40,0)</f>
        <v>중재직후 12주</v>
      </c>
      <c r="Q43" s="22" t="s">
        <v>149</v>
      </c>
      <c r="R43" s="22">
        <v>17</v>
      </c>
      <c r="S43" s="22">
        <v>36.119999999999997</v>
      </c>
      <c r="T43" s="22">
        <v>7.7</v>
      </c>
      <c r="U43" s="22">
        <v>16</v>
      </c>
      <c r="V43" s="22">
        <v>34.630000000000003</v>
      </c>
      <c r="W43" s="16">
        <v>7.56</v>
      </c>
    </row>
    <row r="44" spans="1:26" x14ac:dyDescent="0.3">
      <c r="Z44" s="67"/>
    </row>
  </sheetData>
  <sheetProtection algorithmName="SHA-512" hashValue="dWH+0EXndAhS13czcyPmPN3jz7hRBkEYNHbaGubo2EnCMNRjyHhO7JLbS3iAEaUqkD91nrhkESwq1hb7c5dOcw==" saltValue="iyToKtTxsu1HryMWNf6fvw==" spinCount="100000" sheet="1" objects="1" scenarios="1" selectLockedCells="1" selectUnlockedCells="1"/>
  <autoFilter ref="A4:AD47"/>
  <mergeCells count="21">
    <mergeCell ref="N3:N4"/>
    <mergeCell ref="AC3:AC4"/>
    <mergeCell ref="O3:O4"/>
    <mergeCell ref="Q3:Q4"/>
    <mergeCell ref="X3:Z3"/>
    <mergeCell ref="R3:T3"/>
    <mergeCell ref="U3:W3"/>
    <mergeCell ref="P3:P4"/>
    <mergeCell ref="A3:A4"/>
    <mergeCell ref="B3:B4"/>
    <mergeCell ref="C3:C4"/>
    <mergeCell ref="L3:L4"/>
    <mergeCell ref="M3:M4"/>
    <mergeCell ref="F3:F4"/>
    <mergeCell ref="J3:J4"/>
    <mergeCell ref="K3:K4"/>
    <mergeCell ref="G3:G4"/>
    <mergeCell ref="H3:H4"/>
    <mergeCell ref="I3:I4"/>
    <mergeCell ref="D3:D4"/>
    <mergeCell ref="E3:E4"/>
  </mergeCells>
  <phoneticPr fontId="1" type="noConversion"/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"/>
  <sheetViews>
    <sheetView zoomScale="55" zoomScaleNormal="55" workbookViewId="0">
      <pane xSplit="10" ySplit="1" topLeftCell="O2" activePane="bottomRight" state="frozen"/>
      <selection activeCell="D6" sqref="D6"/>
      <selection pane="topRight" activeCell="D6" sqref="D6"/>
      <selection pane="bottomLeft" activeCell="D6" sqref="D6"/>
      <selection pane="bottomRight" activeCell="G32" sqref="G32"/>
    </sheetView>
  </sheetViews>
  <sheetFormatPr defaultRowHeight="16.5" x14ac:dyDescent="0.3"/>
  <cols>
    <col min="1" max="1" width="9" style="10"/>
    <col min="2" max="2" width="13.75" style="10" customWidth="1"/>
    <col min="3" max="5" width="15" style="10" customWidth="1"/>
    <col min="6" max="9" width="14.5" style="22" customWidth="1"/>
    <col min="10" max="10" width="9" style="22"/>
    <col min="11" max="11" width="15.625" style="10" bestFit="1" customWidth="1"/>
    <col min="12" max="12" width="10.625" style="10" customWidth="1"/>
    <col min="13" max="13" width="15.625" style="22" customWidth="1"/>
    <col min="14" max="14" width="14.75" style="22" customWidth="1"/>
    <col min="15" max="17" width="9" style="22"/>
    <col min="18" max="18" width="7.25" style="10" bestFit="1" customWidth="1"/>
    <col min="19" max="20" width="9" style="10"/>
    <col min="21" max="21" width="11" style="10" bestFit="1" customWidth="1"/>
    <col min="22" max="16384" width="9" style="10"/>
  </cols>
  <sheetData>
    <row r="1" spans="1:25" ht="30" customHeight="1" x14ac:dyDescent="0.3">
      <c r="A1" s="13" t="s">
        <v>12</v>
      </c>
      <c r="B1" s="9"/>
      <c r="C1" s="9"/>
      <c r="D1" s="9"/>
      <c r="E1" s="9"/>
      <c r="F1" s="14"/>
      <c r="G1" s="14"/>
      <c r="H1" s="14"/>
      <c r="I1" s="14"/>
      <c r="J1" s="14"/>
      <c r="K1" s="9"/>
      <c r="L1" s="9"/>
      <c r="M1" s="14"/>
    </row>
    <row r="2" spans="1:25" x14ac:dyDescent="0.3">
      <c r="A2" s="112" t="s">
        <v>73</v>
      </c>
      <c r="B2" s="113" t="s">
        <v>53</v>
      </c>
      <c r="C2" s="114" t="s">
        <v>72</v>
      </c>
      <c r="D2" s="114" t="s">
        <v>82</v>
      </c>
      <c r="E2" s="114" t="s">
        <v>83</v>
      </c>
      <c r="F2" s="114" t="s">
        <v>26</v>
      </c>
      <c r="G2" s="114" t="s">
        <v>79</v>
      </c>
      <c r="H2" s="114" t="s">
        <v>80</v>
      </c>
      <c r="I2" s="114" t="s">
        <v>81</v>
      </c>
      <c r="J2" s="114" t="s">
        <v>27</v>
      </c>
      <c r="K2" s="119" t="s">
        <v>28</v>
      </c>
      <c r="L2" s="116" t="s">
        <v>2</v>
      </c>
      <c r="M2" s="116" t="s">
        <v>23</v>
      </c>
      <c r="N2" s="121" t="s">
        <v>52</v>
      </c>
      <c r="O2" s="121" t="s">
        <v>3</v>
      </c>
      <c r="P2" s="108" t="s">
        <v>4</v>
      </c>
      <c r="Q2" s="109" t="s">
        <v>5</v>
      </c>
      <c r="R2" s="109"/>
      <c r="S2" s="109" t="s">
        <v>6</v>
      </c>
      <c r="T2" s="109"/>
      <c r="U2" s="28" t="s">
        <v>7</v>
      </c>
      <c r="V2" s="109" t="s">
        <v>31</v>
      </c>
      <c r="W2" s="109"/>
      <c r="X2" s="109" t="s">
        <v>32</v>
      </c>
      <c r="Y2" s="109" t="s">
        <v>0</v>
      </c>
    </row>
    <row r="3" spans="1:25" x14ac:dyDescent="0.3">
      <c r="A3" s="112"/>
      <c r="B3" s="113"/>
      <c r="C3" s="115"/>
      <c r="D3" s="115"/>
      <c r="E3" s="115"/>
      <c r="F3" s="115"/>
      <c r="G3" s="115"/>
      <c r="H3" s="115"/>
      <c r="I3" s="115"/>
      <c r="J3" s="115"/>
      <c r="K3" s="120"/>
      <c r="L3" s="116"/>
      <c r="M3" s="116"/>
      <c r="N3" s="116"/>
      <c r="O3" s="121"/>
      <c r="P3" s="108"/>
      <c r="Q3" s="27" t="s">
        <v>30</v>
      </c>
      <c r="R3" s="28" t="s">
        <v>29</v>
      </c>
      <c r="S3" s="27" t="s">
        <v>30</v>
      </c>
      <c r="T3" s="28" t="s">
        <v>29</v>
      </c>
      <c r="U3" s="28" t="s">
        <v>10</v>
      </c>
      <c r="V3" s="28" t="s">
        <v>34</v>
      </c>
      <c r="W3" s="28" t="s">
        <v>33</v>
      </c>
      <c r="X3" s="109"/>
      <c r="Y3" s="109"/>
    </row>
    <row r="4" spans="1:25" s="56" customFormat="1" x14ac:dyDescent="0.3">
      <c r="A4" s="66">
        <v>3502</v>
      </c>
      <c r="B4" s="62" t="str">
        <f>VLOOKUP(A4,'1_문헌특성'!C:AQ,2,0)</f>
        <v>Joo (2020)</v>
      </c>
      <c r="C4" s="42" t="str">
        <f>VLOOKUP(A4,'1_문헌특성'!C:AQ,3,0)</f>
        <v>RCT</v>
      </c>
      <c r="D4" s="43" t="str">
        <f>VLOOKUP(A4, '1_문헌특성'!C:AQ, 8, 0)</f>
        <v>3.하지 화상</v>
      </c>
      <c r="E4" s="42">
        <f>VLOOKUP(A4, '1_문헌특성'!C:AQ, 9, 0)</f>
        <v>0</v>
      </c>
      <c r="F4" s="43" t="str">
        <f>VLOOKUP(A4, '1_문헌특성'!C:AQ, 27, 0)</f>
        <v>로봇(RAGT)+일반치료</v>
      </c>
      <c r="G4" s="43">
        <f>VLOOKUP(A4, '1_문헌특성'!C:AQ, 28, 0)</f>
        <v>2</v>
      </c>
      <c r="H4" s="43">
        <f>VLOOKUP(A4, '1_문헌특성'!C:AQ, 29, 0)</f>
        <v>2</v>
      </c>
      <c r="I4" s="43" t="str">
        <f>VLOOKUP(A4, '1_문헌특성'!C:AQ, 30, 0)</f>
        <v>SUBAR</v>
      </c>
      <c r="J4" s="43" t="str">
        <f>VLOOKUP(A4, '1_문헌특성'!C:AQ, 33, 0)</f>
        <v>일반재활치료</v>
      </c>
      <c r="K4" s="20"/>
      <c r="L4" s="35"/>
      <c r="M4" s="35"/>
      <c r="N4" s="66"/>
      <c r="O4" s="19"/>
      <c r="P4" s="20"/>
      <c r="Q4" s="20">
        <v>17</v>
      </c>
      <c r="R4" s="20">
        <v>0</v>
      </c>
      <c r="S4" s="20">
        <v>16</v>
      </c>
      <c r="T4" s="20">
        <v>0</v>
      </c>
      <c r="U4" s="70"/>
      <c r="V4" s="70"/>
      <c r="W4" s="70"/>
      <c r="X4" s="70"/>
      <c r="Y4" s="70" t="s">
        <v>178</v>
      </c>
    </row>
  </sheetData>
  <sheetProtection algorithmName="SHA-512" hashValue="kH2snrMBBqAG/2yXncnntR6yk5ir9UF2yBmG5nblv1YpORcVXUpTNyKdK1l0tW5JnIlF7VC1FLYG6q1ghCKT4Q==" saltValue="vl1n+BGguGFVd8lRSEX6Cg==" spinCount="100000" sheet="1" objects="1" scenarios="1" selectLockedCells="1" selectUnlockedCells="1"/>
  <autoFilter ref="A3:AB4">
    <sortState ref="A11:AB97">
      <sortCondition ref="D9"/>
    </sortState>
  </autoFilter>
  <mergeCells count="21">
    <mergeCell ref="J2:J3"/>
    <mergeCell ref="C2:C3"/>
    <mergeCell ref="Y2:Y3"/>
    <mergeCell ref="V2:W2"/>
    <mergeCell ref="O2:O3"/>
    <mergeCell ref="P2:P3"/>
    <mergeCell ref="Q2:R2"/>
    <mergeCell ref="S2:T2"/>
    <mergeCell ref="K2:K3"/>
    <mergeCell ref="L2:L3"/>
    <mergeCell ref="M2:M3"/>
    <mergeCell ref="N2:N3"/>
    <mergeCell ref="X2:X3"/>
    <mergeCell ref="F2:F3"/>
    <mergeCell ref="G2:G3"/>
    <mergeCell ref="H2:H3"/>
    <mergeCell ref="I2:I3"/>
    <mergeCell ref="A2:A3"/>
    <mergeCell ref="B2:B3"/>
    <mergeCell ref="D2:D3"/>
    <mergeCell ref="E2:E3"/>
  </mergeCells>
  <phoneticPr fontId="1" type="noConversion"/>
  <pageMargins left="0.7" right="0.7" top="0.75" bottom="0.75" header="0.3" footer="0.3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zoomScale="85" zoomScaleNormal="85" workbookViewId="0">
      <pane ySplit="4" topLeftCell="A5" activePane="bottomLeft" state="frozen"/>
      <selection activeCell="C1" sqref="C1"/>
      <selection pane="bottomLeft" activeCell="K14" sqref="K14"/>
    </sheetView>
  </sheetViews>
  <sheetFormatPr defaultRowHeight="16.5" x14ac:dyDescent="0.3"/>
  <cols>
    <col min="1" max="2" width="0" style="56" hidden="1" customWidth="1"/>
    <col min="3" max="3" width="9" style="22"/>
    <col min="4" max="4" width="14.125" style="56" customWidth="1"/>
    <col min="5" max="5" width="9" style="56"/>
    <col min="6" max="6" width="13" style="56" customWidth="1"/>
    <col min="7" max="7" width="18.75" style="56" customWidth="1"/>
    <col min="8" max="10" width="13.125" style="56" customWidth="1"/>
    <col min="11" max="11" width="16.5" style="56" customWidth="1"/>
    <col min="12" max="21" width="13.125" style="56" customWidth="1"/>
    <col min="22" max="22" width="15.75" style="56" customWidth="1"/>
    <col min="23" max="16384" width="9" style="56"/>
  </cols>
  <sheetData>
    <row r="1" spans="1:25" x14ac:dyDescent="0.3">
      <c r="C1" s="75" t="s">
        <v>216</v>
      </c>
      <c r="G1" s="50" t="s">
        <v>100</v>
      </c>
    </row>
    <row r="2" spans="1:25" x14ac:dyDescent="0.3">
      <c r="C2" s="56"/>
    </row>
    <row r="3" spans="1:25" ht="46.5" customHeight="1" x14ac:dyDescent="0.3">
      <c r="C3" s="113" t="s">
        <v>73</v>
      </c>
      <c r="D3" s="113" t="s">
        <v>53</v>
      </c>
      <c r="E3" s="128" t="s">
        <v>72</v>
      </c>
      <c r="F3" s="128" t="s">
        <v>82</v>
      </c>
      <c r="G3" s="126" t="s">
        <v>85</v>
      </c>
      <c r="H3" s="126" t="s">
        <v>84</v>
      </c>
      <c r="I3" s="126" t="s">
        <v>86</v>
      </c>
      <c r="J3" s="126" t="s">
        <v>97</v>
      </c>
      <c r="K3" s="126" t="s">
        <v>87</v>
      </c>
      <c r="L3" s="126" t="s">
        <v>96</v>
      </c>
      <c r="M3" s="126" t="s">
        <v>88</v>
      </c>
      <c r="N3" s="126" t="s">
        <v>95</v>
      </c>
      <c r="O3" s="127" t="s">
        <v>89</v>
      </c>
      <c r="P3" s="126" t="s">
        <v>94</v>
      </c>
      <c r="Q3" s="126" t="s">
        <v>90</v>
      </c>
      <c r="R3" s="126" t="s">
        <v>93</v>
      </c>
      <c r="S3" s="126" t="s">
        <v>101</v>
      </c>
      <c r="T3" s="126" t="s">
        <v>92</v>
      </c>
      <c r="U3" s="126" t="s">
        <v>102</v>
      </c>
      <c r="V3" s="126" t="s">
        <v>91</v>
      </c>
    </row>
    <row r="4" spans="1:25" ht="30.75" customHeight="1" x14ac:dyDescent="0.3">
      <c r="C4" s="113"/>
      <c r="D4" s="113"/>
      <c r="E4" s="128"/>
      <c r="F4" s="128"/>
      <c r="G4" s="126"/>
      <c r="H4" s="126"/>
      <c r="I4" s="126"/>
      <c r="J4" s="126"/>
      <c r="K4" s="126"/>
      <c r="L4" s="126"/>
      <c r="M4" s="126"/>
      <c r="N4" s="126"/>
      <c r="O4" s="127"/>
      <c r="P4" s="126"/>
      <c r="Q4" s="126"/>
      <c r="R4" s="126"/>
      <c r="S4" s="126"/>
      <c r="T4" s="126"/>
      <c r="U4" s="126"/>
      <c r="V4" s="126"/>
    </row>
    <row r="5" spans="1:25" x14ac:dyDescent="0.3">
      <c r="A5" s="56" t="s">
        <v>208</v>
      </c>
      <c r="B5" s="56">
        <v>2013</v>
      </c>
      <c r="C5" s="79">
        <v>1060</v>
      </c>
      <c r="D5" s="42" t="str">
        <f>VLOOKUP(C5,'1_문헌특성'!C:AQ,2,0)</f>
        <v>Esquenazi (2013)</v>
      </c>
      <c r="E5" s="42" t="str">
        <f>VLOOKUP(C5,'1_문헌특성'!C:AQ,3,0)</f>
        <v>RCT</v>
      </c>
      <c r="F5" s="43" t="str">
        <f>VLOOKUP(C5, '1_문헌특성'!C:AQ, 8, 0)</f>
        <v>3.외상성 뇌손상</v>
      </c>
      <c r="G5" s="71" t="s">
        <v>98</v>
      </c>
      <c r="H5" s="87" t="s">
        <v>189</v>
      </c>
      <c r="I5" s="71" t="s">
        <v>98</v>
      </c>
      <c r="J5" s="87" t="s">
        <v>190</v>
      </c>
      <c r="K5" s="71" t="s">
        <v>98</v>
      </c>
      <c r="L5" s="1" t="s">
        <v>103</v>
      </c>
      <c r="M5" s="71" t="s">
        <v>98</v>
      </c>
      <c r="N5" s="1" t="s">
        <v>103</v>
      </c>
      <c r="O5" s="71" t="s">
        <v>99</v>
      </c>
      <c r="P5" s="87" t="s">
        <v>191</v>
      </c>
      <c r="Q5" s="71" t="s">
        <v>98</v>
      </c>
      <c r="R5" s="1" t="s">
        <v>104</v>
      </c>
      <c r="S5" s="71" t="s">
        <v>25</v>
      </c>
      <c r="T5" s="87"/>
      <c r="U5" s="71" t="s">
        <v>98</v>
      </c>
      <c r="V5" s="87" t="s">
        <v>192</v>
      </c>
      <c r="W5" s="87"/>
      <c r="X5" s="87"/>
      <c r="Y5" s="87"/>
    </row>
    <row r="6" spans="1:25" s="87" customFormat="1" x14ac:dyDescent="0.3">
      <c r="A6" s="56" t="s">
        <v>209</v>
      </c>
      <c r="B6" s="87">
        <v>2020</v>
      </c>
      <c r="C6" s="51">
        <v>3502</v>
      </c>
      <c r="D6" s="42" t="str">
        <f>VLOOKUP(C6,'1_문헌특성'!C:AQ,2,0)</f>
        <v>Joo (2020)</v>
      </c>
      <c r="E6" s="42" t="str">
        <f>VLOOKUP(C6,'1_문헌특성'!C:AQ,3,0)</f>
        <v>RCT</v>
      </c>
      <c r="F6" s="43" t="str">
        <f>VLOOKUP(C6, '1_문헌특성'!C:AQ, 8, 0)</f>
        <v>3.하지 화상</v>
      </c>
      <c r="G6" s="55" t="s">
        <v>130</v>
      </c>
      <c r="H6" s="56" t="s">
        <v>180</v>
      </c>
      <c r="I6" s="55" t="s">
        <v>131</v>
      </c>
      <c r="J6" s="56" t="s">
        <v>129</v>
      </c>
      <c r="K6" s="55" t="s">
        <v>130</v>
      </c>
      <c r="L6" s="76" t="s">
        <v>103</v>
      </c>
      <c r="M6" s="55" t="s">
        <v>130</v>
      </c>
      <c r="N6" s="70" t="s">
        <v>181</v>
      </c>
      <c r="O6" s="55" t="s">
        <v>132</v>
      </c>
      <c r="P6" s="70" t="s">
        <v>179</v>
      </c>
      <c r="Q6" s="55" t="s">
        <v>130</v>
      </c>
      <c r="R6" s="56" t="s">
        <v>104</v>
      </c>
      <c r="S6" s="55" t="s">
        <v>133</v>
      </c>
      <c r="T6" s="56"/>
      <c r="U6" s="55" t="s">
        <v>130</v>
      </c>
      <c r="V6" s="56" t="s">
        <v>182</v>
      </c>
      <c r="W6" s="56"/>
      <c r="X6" s="56"/>
      <c r="Y6" s="56"/>
    </row>
    <row r="7" spans="1:25" x14ac:dyDescent="0.3">
      <c r="C7" s="24"/>
      <c r="G7" s="55"/>
      <c r="I7" s="88"/>
      <c r="K7" s="55"/>
      <c r="M7" s="55"/>
      <c r="S7" s="55"/>
    </row>
    <row r="8" spans="1:25" x14ac:dyDescent="0.3">
      <c r="C8" s="24"/>
      <c r="G8" s="55"/>
      <c r="I8" s="88"/>
      <c r="K8" s="55"/>
      <c r="M8" s="55"/>
      <c r="S8" s="55"/>
    </row>
    <row r="9" spans="1:25" x14ac:dyDescent="0.3">
      <c r="G9" s="55"/>
      <c r="K9" s="55"/>
      <c r="M9" s="55"/>
      <c r="S9" s="55"/>
    </row>
    <row r="10" spans="1:25" x14ac:dyDescent="0.3">
      <c r="G10" s="55"/>
      <c r="K10" s="55"/>
      <c r="M10" s="55"/>
      <c r="S10" s="55"/>
    </row>
    <row r="11" spans="1:25" x14ac:dyDescent="0.3">
      <c r="G11" s="55"/>
      <c r="K11" s="55"/>
      <c r="M11" s="55"/>
      <c r="S11" s="55"/>
    </row>
    <row r="12" spans="1:25" x14ac:dyDescent="0.3">
      <c r="G12" s="55"/>
      <c r="K12" s="55"/>
      <c r="M12" s="55"/>
      <c r="S12" s="55"/>
    </row>
    <row r="13" spans="1:25" x14ac:dyDescent="0.3">
      <c r="G13" s="55"/>
      <c r="K13" s="55"/>
      <c r="M13" s="55"/>
      <c r="S13" s="55"/>
    </row>
    <row r="14" spans="1:25" x14ac:dyDescent="0.3">
      <c r="G14" s="55"/>
      <c r="K14" s="55"/>
      <c r="M14" s="55"/>
    </row>
    <row r="15" spans="1:25" x14ac:dyDescent="0.3">
      <c r="G15" s="55"/>
      <c r="K15" s="55"/>
      <c r="M15" s="55"/>
    </row>
    <row r="16" spans="1:25" x14ac:dyDescent="0.3">
      <c r="G16" s="55"/>
      <c r="K16" s="55"/>
      <c r="M16" s="55"/>
    </row>
    <row r="17" spans="7:13" x14ac:dyDescent="0.3">
      <c r="G17" s="55"/>
      <c r="K17" s="55"/>
      <c r="M17" s="55"/>
    </row>
    <row r="18" spans="7:13" x14ac:dyDescent="0.3">
      <c r="G18" s="55"/>
      <c r="K18" s="55"/>
    </row>
    <row r="19" spans="7:13" x14ac:dyDescent="0.3">
      <c r="G19" s="55"/>
      <c r="K19" s="55"/>
    </row>
    <row r="20" spans="7:13" x14ac:dyDescent="0.3">
      <c r="G20" s="55"/>
      <c r="K20" s="55"/>
    </row>
    <row r="21" spans="7:13" x14ac:dyDescent="0.3">
      <c r="G21" s="55"/>
      <c r="K21" s="55"/>
    </row>
    <row r="22" spans="7:13" x14ac:dyDescent="0.3">
      <c r="G22" s="55"/>
      <c r="K22" s="55"/>
    </row>
    <row r="23" spans="7:13" x14ac:dyDescent="0.3">
      <c r="G23" s="55"/>
      <c r="K23" s="55"/>
    </row>
    <row r="24" spans="7:13" x14ac:dyDescent="0.3">
      <c r="G24" s="55"/>
      <c r="K24" s="55"/>
    </row>
    <row r="25" spans="7:13" x14ac:dyDescent="0.3">
      <c r="G25" s="55"/>
      <c r="K25" s="55"/>
    </row>
    <row r="26" spans="7:13" x14ac:dyDescent="0.3">
      <c r="G26" s="55"/>
      <c r="K26" s="55"/>
    </row>
    <row r="27" spans="7:13" x14ac:dyDescent="0.3">
      <c r="G27" s="55"/>
      <c r="K27" s="55"/>
    </row>
    <row r="28" spans="7:13" x14ac:dyDescent="0.3">
      <c r="G28" s="55"/>
      <c r="K28" s="55"/>
    </row>
    <row r="29" spans="7:13" x14ac:dyDescent="0.3">
      <c r="G29" s="55"/>
      <c r="K29" s="55"/>
    </row>
    <row r="30" spans="7:13" x14ac:dyDescent="0.3">
      <c r="G30" s="55"/>
      <c r="K30" s="55"/>
    </row>
    <row r="31" spans="7:13" x14ac:dyDescent="0.3">
      <c r="G31" s="55"/>
      <c r="K31" s="55"/>
    </row>
    <row r="32" spans="7:13" x14ac:dyDescent="0.3">
      <c r="G32" s="55"/>
      <c r="K32" s="55"/>
    </row>
    <row r="33" spans="7:11" x14ac:dyDescent="0.3">
      <c r="G33" s="55"/>
      <c r="K33" s="55"/>
    </row>
    <row r="34" spans="7:11" x14ac:dyDescent="0.3">
      <c r="G34" s="55"/>
      <c r="K34" s="55"/>
    </row>
    <row r="35" spans="7:11" x14ac:dyDescent="0.3">
      <c r="G35" s="55"/>
      <c r="K35" s="55"/>
    </row>
    <row r="36" spans="7:11" x14ac:dyDescent="0.3">
      <c r="G36" s="55"/>
      <c r="K36" s="55"/>
    </row>
    <row r="37" spans="7:11" x14ac:dyDescent="0.3">
      <c r="G37" s="55"/>
      <c r="K37" s="55"/>
    </row>
    <row r="38" spans="7:11" x14ac:dyDescent="0.3">
      <c r="G38" s="55"/>
      <c r="K38" s="55"/>
    </row>
    <row r="39" spans="7:11" x14ac:dyDescent="0.3">
      <c r="G39" s="55"/>
      <c r="K39" s="55"/>
    </row>
    <row r="40" spans="7:11" x14ac:dyDescent="0.3">
      <c r="G40" s="55"/>
      <c r="K40" s="55"/>
    </row>
    <row r="41" spans="7:11" x14ac:dyDescent="0.3">
      <c r="G41" s="55"/>
      <c r="K41" s="55"/>
    </row>
    <row r="42" spans="7:11" x14ac:dyDescent="0.3">
      <c r="G42" s="55"/>
      <c r="K42" s="55"/>
    </row>
    <row r="43" spans="7:11" x14ac:dyDescent="0.3">
      <c r="G43" s="55"/>
      <c r="K43" s="55"/>
    </row>
    <row r="44" spans="7:11" x14ac:dyDescent="0.3">
      <c r="G44" s="55"/>
      <c r="K44" s="55"/>
    </row>
    <row r="45" spans="7:11" x14ac:dyDescent="0.3">
      <c r="G45" s="55"/>
      <c r="K45" s="55"/>
    </row>
    <row r="46" spans="7:11" x14ac:dyDescent="0.3">
      <c r="G46" s="55"/>
      <c r="K46" s="55"/>
    </row>
    <row r="47" spans="7:11" x14ac:dyDescent="0.3">
      <c r="G47" s="55"/>
      <c r="K47" s="55"/>
    </row>
    <row r="48" spans="7:11" x14ac:dyDescent="0.3">
      <c r="G48" s="55"/>
      <c r="K48" s="55"/>
    </row>
    <row r="49" spans="7:11" x14ac:dyDescent="0.3">
      <c r="G49" s="55"/>
      <c r="K49" s="55"/>
    </row>
    <row r="50" spans="7:11" x14ac:dyDescent="0.3">
      <c r="G50" s="55"/>
      <c r="K50" s="55"/>
    </row>
    <row r="51" spans="7:11" x14ac:dyDescent="0.3">
      <c r="G51" s="55"/>
      <c r="K51" s="55"/>
    </row>
    <row r="52" spans="7:11" x14ac:dyDescent="0.3">
      <c r="G52" s="55"/>
      <c r="K52" s="55"/>
    </row>
    <row r="53" spans="7:11" x14ac:dyDescent="0.3">
      <c r="G53" s="55"/>
      <c r="K53" s="55"/>
    </row>
    <row r="54" spans="7:11" x14ac:dyDescent="0.3">
      <c r="G54" s="55"/>
      <c r="K54" s="55"/>
    </row>
    <row r="55" spans="7:11" x14ac:dyDescent="0.3">
      <c r="G55" s="55"/>
      <c r="K55" s="55"/>
    </row>
    <row r="56" spans="7:11" x14ac:dyDescent="0.3">
      <c r="G56" s="55"/>
      <c r="K56" s="55"/>
    </row>
    <row r="57" spans="7:11" x14ac:dyDescent="0.3">
      <c r="G57" s="55"/>
      <c r="K57" s="55"/>
    </row>
    <row r="58" spans="7:11" x14ac:dyDescent="0.3">
      <c r="G58" s="55"/>
      <c r="K58" s="55"/>
    </row>
    <row r="59" spans="7:11" x14ac:dyDescent="0.3">
      <c r="G59" s="55"/>
      <c r="K59" s="55"/>
    </row>
    <row r="60" spans="7:11" x14ac:dyDescent="0.3">
      <c r="G60" s="55"/>
      <c r="K60" s="55"/>
    </row>
    <row r="61" spans="7:11" x14ac:dyDescent="0.3">
      <c r="G61" s="55"/>
      <c r="K61" s="55"/>
    </row>
    <row r="62" spans="7:11" x14ac:dyDescent="0.3">
      <c r="G62" s="55"/>
      <c r="K62" s="55"/>
    </row>
    <row r="63" spans="7:11" x14ac:dyDescent="0.3">
      <c r="G63" s="55"/>
      <c r="K63" s="55"/>
    </row>
    <row r="64" spans="7:11" x14ac:dyDescent="0.3">
      <c r="G64" s="55"/>
      <c r="K64" s="55"/>
    </row>
    <row r="65" spans="7:11" x14ac:dyDescent="0.3">
      <c r="G65" s="55"/>
      <c r="K65" s="55"/>
    </row>
    <row r="66" spans="7:11" x14ac:dyDescent="0.3">
      <c r="G66" s="55"/>
    </row>
    <row r="67" spans="7:11" x14ac:dyDescent="0.3">
      <c r="G67" s="55"/>
    </row>
    <row r="68" spans="7:11" x14ac:dyDescent="0.3">
      <c r="G68" s="55"/>
    </row>
    <row r="69" spans="7:11" x14ac:dyDescent="0.3">
      <c r="G69" s="55"/>
    </row>
    <row r="70" spans="7:11" x14ac:dyDescent="0.3">
      <c r="G70" s="55"/>
    </row>
    <row r="71" spans="7:11" x14ac:dyDescent="0.3">
      <c r="G71" s="55"/>
    </row>
    <row r="72" spans="7:11" x14ac:dyDescent="0.3">
      <c r="G72" s="55"/>
    </row>
    <row r="73" spans="7:11" x14ac:dyDescent="0.3">
      <c r="G73" s="55"/>
    </row>
    <row r="74" spans="7:11" x14ac:dyDescent="0.3">
      <c r="G74" s="55"/>
    </row>
    <row r="75" spans="7:11" x14ac:dyDescent="0.3">
      <c r="G75" s="55"/>
    </row>
    <row r="76" spans="7:11" x14ac:dyDescent="0.3">
      <c r="G76" s="55"/>
    </row>
    <row r="77" spans="7:11" x14ac:dyDescent="0.3">
      <c r="G77" s="55"/>
    </row>
    <row r="78" spans="7:11" x14ac:dyDescent="0.3">
      <c r="G78" s="55"/>
    </row>
    <row r="79" spans="7:11" x14ac:dyDescent="0.3">
      <c r="G79" s="55"/>
    </row>
    <row r="80" spans="7:11" x14ac:dyDescent="0.3">
      <c r="G80" s="55"/>
    </row>
    <row r="81" spans="7:7" x14ac:dyDescent="0.3">
      <c r="G81" s="55"/>
    </row>
    <row r="82" spans="7:7" x14ac:dyDescent="0.3">
      <c r="G82" s="55"/>
    </row>
    <row r="83" spans="7:7" x14ac:dyDescent="0.3">
      <c r="G83" s="55"/>
    </row>
    <row r="84" spans="7:7" x14ac:dyDescent="0.3">
      <c r="G84" s="55"/>
    </row>
    <row r="85" spans="7:7" x14ac:dyDescent="0.3">
      <c r="G85" s="55"/>
    </row>
    <row r="86" spans="7:7" x14ac:dyDescent="0.3">
      <c r="G86" s="55"/>
    </row>
    <row r="87" spans="7:7" x14ac:dyDescent="0.3">
      <c r="G87" s="55"/>
    </row>
    <row r="88" spans="7:7" x14ac:dyDescent="0.3">
      <c r="G88" s="55"/>
    </row>
    <row r="89" spans="7:7" x14ac:dyDescent="0.3">
      <c r="G89" s="55"/>
    </row>
    <row r="90" spans="7:7" x14ac:dyDescent="0.3">
      <c r="G90" s="55"/>
    </row>
    <row r="91" spans="7:7" x14ac:dyDescent="0.3">
      <c r="G91" s="55"/>
    </row>
    <row r="92" spans="7:7" x14ac:dyDescent="0.3">
      <c r="G92" s="55"/>
    </row>
    <row r="93" spans="7:7" x14ac:dyDescent="0.3">
      <c r="G93" s="55"/>
    </row>
    <row r="94" spans="7:7" x14ac:dyDescent="0.3">
      <c r="G94" s="55"/>
    </row>
    <row r="95" spans="7:7" x14ac:dyDescent="0.3">
      <c r="G95" s="55"/>
    </row>
    <row r="96" spans="7:7" x14ac:dyDescent="0.3">
      <c r="G96" s="55"/>
    </row>
    <row r="97" spans="7:7" x14ac:dyDescent="0.3">
      <c r="G97" s="55"/>
    </row>
    <row r="98" spans="7:7" x14ac:dyDescent="0.3">
      <c r="G98" s="55"/>
    </row>
    <row r="99" spans="7:7" x14ac:dyDescent="0.3">
      <c r="G99" s="55"/>
    </row>
    <row r="100" spans="7:7" x14ac:dyDescent="0.3">
      <c r="G100" s="55"/>
    </row>
    <row r="101" spans="7:7" x14ac:dyDescent="0.3">
      <c r="G101" s="55"/>
    </row>
    <row r="102" spans="7:7" x14ac:dyDescent="0.3">
      <c r="G102" s="55"/>
    </row>
    <row r="103" spans="7:7" x14ac:dyDescent="0.3">
      <c r="G103" s="55"/>
    </row>
    <row r="104" spans="7:7" x14ac:dyDescent="0.3">
      <c r="G104" s="55"/>
    </row>
    <row r="105" spans="7:7" x14ac:dyDescent="0.3">
      <c r="G105" s="55"/>
    </row>
    <row r="106" spans="7:7" x14ac:dyDescent="0.3">
      <c r="G106" s="55"/>
    </row>
    <row r="107" spans="7:7" x14ac:dyDescent="0.3">
      <c r="G107" s="55"/>
    </row>
    <row r="108" spans="7:7" x14ac:dyDescent="0.3">
      <c r="G108" s="55"/>
    </row>
    <row r="109" spans="7:7" x14ac:dyDescent="0.3">
      <c r="G109" s="55"/>
    </row>
  </sheetData>
  <sheetProtection algorithmName="SHA-512" hashValue="Y6sS7yidiuNM9BBmspG66vR+W3U+KL9Oc2gaJ7zrN37VJ2MQ+rmQGDircJQpEQGaOqy1CVo67czMx3gzzq8ZIw==" saltValue="NOPKnB6j7DL+iTjd+9obiA==" spinCount="100000" sheet="1" objects="1" scenarios="1" selectLockedCells="1" selectUnlockedCells="1"/>
  <autoFilter ref="C4:Y6">
    <sortState ref="C6:Y29">
      <sortCondition ref="C3"/>
    </sortState>
  </autoFilter>
  <sortState ref="C4:Y56">
    <sortCondition ref="C4:C56"/>
  </sortState>
  <mergeCells count="20">
    <mergeCell ref="V3:V4"/>
    <mergeCell ref="U3:U4"/>
    <mergeCell ref="C3:C4"/>
    <mergeCell ref="D3:D4"/>
    <mergeCell ref="E3:E4"/>
    <mergeCell ref="F3:F4"/>
    <mergeCell ref="G3:G4"/>
    <mergeCell ref="H3:H4"/>
    <mergeCell ref="T3:T4"/>
    <mergeCell ref="I3:I4"/>
    <mergeCell ref="K3:K4"/>
    <mergeCell ref="M3:M4"/>
    <mergeCell ref="O3:O4"/>
    <mergeCell ref="Q3:Q4"/>
    <mergeCell ref="S3:S4"/>
    <mergeCell ref="J3:J4"/>
    <mergeCell ref="L3:L4"/>
    <mergeCell ref="N3:N4"/>
    <mergeCell ref="P3:P4"/>
    <mergeCell ref="R3:R4"/>
  </mergeCells>
  <phoneticPr fontId="1" type="noConversion"/>
  <conditionalFormatting sqref="G3:H3">
    <cfRule type="iconSet" priority="398">
      <iconSet iconSet="3Symbols">
        <cfvo type="percent" val="0"/>
        <cfvo type="percent" val="&quot;L&quot;"/>
        <cfvo type="percent" val="&quot;H&quot;"/>
      </iconSet>
    </cfRule>
  </conditionalFormatting>
  <conditionalFormatting sqref="J3">
    <cfRule type="iconSet" priority="397">
      <iconSet iconSet="3Symbols">
        <cfvo type="percent" val="0"/>
        <cfvo type="percent" val="&quot;L&quot;"/>
        <cfvo type="percent" val="&quot;H&quot;"/>
      </iconSet>
    </cfRule>
  </conditionalFormatting>
  <conditionalFormatting sqref="L3">
    <cfRule type="iconSet" priority="396">
      <iconSet iconSet="3Symbols">
        <cfvo type="percent" val="0"/>
        <cfvo type="percent" val="&quot;L&quot;"/>
        <cfvo type="percent" val="&quot;H&quot;"/>
      </iconSet>
    </cfRule>
  </conditionalFormatting>
  <conditionalFormatting sqref="N3">
    <cfRule type="iconSet" priority="395">
      <iconSet iconSet="3Symbols">
        <cfvo type="percent" val="0"/>
        <cfvo type="percent" val="&quot;L&quot;"/>
        <cfvo type="percent" val="&quot;H&quot;"/>
      </iconSet>
    </cfRule>
  </conditionalFormatting>
  <conditionalFormatting sqref="P3">
    <cfRule type="iconSet" priority="394">
      <iconSet iconSet="3Symbols">
        <cfvo type="percent" val="0"/>
        <cfvo type="percent" val="&quot;L&quot;"/>
        <cfvo type="percent" val="&quot;H&quot;"/>
      </iconSet>
    </cfRule>
  </conditionalFormatting>
  <conditionalFormatting sqref="R3">
    <cfRule type="iconSet" priority="393">
      <iconSet iconSet="3Symbols">
        <cfvo type="percent" val="0"/>
        <cfvo type="percent" val="&quot;L&quot;"/>
        <cfvo type="percent" val="&quot;H&quot;"/>
      </iconSet>
    </cfRule>
  </conditionalFormatting>
  <conditionalFormatting sqref="V3">
    <cfRule type="iconSet" priority="392">
      <iconSet iconSet="3Symbols">
        <cfvo type="percent" val="0"/>
        <cfvo type="percent" val="&quot;L&quot;"/>
        <cfvo type="percent" val="&quot;H&quot;"/>
      </iconSet>
    </cfRule>
  </conditionalFormatting>
  <conditionalFormatting sqref="T3">
    <cfRule type="iconSet" priority="391">
      <iconSet iconSet="3Symbols">
        <cfvo type="percent" val="0"/>
        <cfvo type="percent" val="&quot;L&quot;"/>
        <cfvo type="percent" val="&quot;H&quot;"/>
      </iconSet>
    </cfRule>
  </conditionalFormatting>
  <conditionalFormatting sqref="K7:K65 M5:M17 U6 S6:S13 K5 I5 G5:G109">
    <cfRule type="containsText" dxfId="20" priority="385" operator="containsText" text="H">
      <formula>NOT(ISERROR(SEARCH("H",G5)))</formula>
    </cfRule>
    <cfRule type="containsText" dxfId="19" priority="386" operator="containsText" text="U">
      <formula>NOT(ISERROR(SEARCH("U",G5)))</formula>
    </cfRule>
  </conditionalFormatting>
  <conditionalFormatting sqref="K7:K65 M5:M17 U6 S6:S13 K5 I5 G5:G109">
    <cfRule type="containsText" dxfId="18" priority="390" operator="containsText" text="L">
      <formula>NOT(ISERROR(SEARCH("L",G5)))</formula>
    </cfRule>
  </conditionalFormatting>
  <conditionalFormatting sqref="O5">
    <cfRule type="containsText" dxfId="17" priority="229" operator="containsText" text="H">
      <formula>NOT(ISERROR(SEARCH("H",O5)))</formula>
    </cfRule>
    <cfRule type="containsText" dxfId="16" priority="230" operator="containsText" text="U">
      <formula>NOT(ISERROR(SEARCH("U",O5)))</formula>
    </cfRule>
  </conditionalFormatting>
  <conditionalFormatting sqref="O5">
    <cfRule type="containsText" dxfId="15" priority="231" operator="containsText" text="L">
      <formula>NOT(ISERROR(SEARCH("L",O5)))</formula>
    </cfRule>
  </conditionalFormatting>
  <conditionalFormatting sqref="U5 S5">
    <cfRule type="containsText" dxfId="14" priority="226" operator="containsText" text="H">
      <formula>NOT(ISERROR(SEARCH("H",S5)))</formula>
    </cfRule>
    <cfRule type="containsText" dxfId="13" priority="227" operator="containsText" text="U">
      <formula>NOT(ISERROR(SEARCH("U",S5)))</formula>
    </cfRule>
  </conditionalFormatting>
  <conditionalFormatting sqref="U5 S5">
    <cfRule type="containsText" dxfId="12" priority="228" operator="containsText" text="L">
      <formula>NOT(ISERROR(SEARCH("L",S5)))</formula>
    </cfRule>
  </conditionalFormatting>
  <conditionalFormatting sqref="Q5">
    <cfRule type="containsText" dxfId="11" priority="223" operator="containsText" text="H">
      <formula>NOT(ISERROR(SEARCH("H",Q5)))</formula>
    </cfRule>
    <cfRule type="containsText" dxfId="10" priority="224" operator="containsText" text="U">
      <formula>NOT(ISERROR(SEARCH("U",Q5)))</formula>
    </cfRule>
  </conditionalFormatting>
  <conditionalFormatting sqref="Q5">
    <cfRule type="containsText" dxfId="9" priority="225" operator="containsText" text="L">
      <formula>NOT(ISERROR(SEARCH("L",Q5)))</formula>
    </cfRule>
  </conditionalFormatting>
  <conditionalFormatting sqref="I6">
    <cfRule type="containsText" dxfId="8" priority="184" operator="containsText" text="H">
      <formula>NOT(ISERROR(SEARCH("H",I6)))</formula>
    </cfRule>
    <cfRule type="containsText" dxfId="7" priority="185" operator="containsText" text="U">
      <formula>NOT(ISERROR(SEARCH("U",I6)))</formula>
    </cfRule>
  </conditionalFormatting>
  <conditionalFormatting sqref="I6">
    <cfRule type="containsText" dxfId="6" priority="186" operator="containsText" text="L">
      <formula>NOT(ISERROR(SEARCH("L",I6)))</formula>
    </cfRule>
  </conditionalFormatting>
  <conditionalFormatting sqref="K6">
    <cfRule type="containsText" dxfId="5" priority="183" operator="containsText" text="L">
      <formula>NOT(ISERROR(SEARCH("L",K6)))</formula>
    </cfRule>
  </conditionalFormatting>
  <conditionalFormatting sqref="K6">
    <cfRule type="containsText" dxfId="4" priority="181" operator="containsText" text="H">
      <formula>NOT(ISERROR(SEARCH("H",K6)))</formula>
    </cfRule>
    <cfRule type="containsText" dxfId="3" priority="182" operator="containsText" text="U">
      <formula>NOT(ISERROR(SEARCH("U",K6)))</formula>
    </cfRule>
  </conditionalFormatting>
  <conditionalFormatting sqref="Q6">
    <cfRule type="containsText" dxfId="2" priority="177" operator="containsText" text="L">
      <formula>NOT(ISERROR(SEARCH("L",Q6)))</formula>
    </cfRule>
  </conditionalFormatting>
  <conditionalFormatting sqref="Q6">
    <cfRule type="containsText" dxfId="1" priority="175" operator="containsText" text="H">
      <formula>NOT(ISERROR(SEARCH("H",Q6)))</formula>
    </cfRule>
    <cfRule type="containsText" dxfId="0" priority="176" operator="containsText" text="U">
      <formula>NOT(ISERROR(SEARCH("U",Q6)))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1_문헌특성</vt:lpstr>
      <vt:lpstr>결과지표_연속형</vt:lpstr>
      <vt:lpstr>결과지표_범주형</vt:lpstr>
      <vt:lpstr>비뚤림 위험평가</vt:lpstr>
      <vt:lpstr>'1_문헌특성'!Print_Area</vt:lpstr>
      <vt:lpstr>결과지표_범주형!Print_Area</vt:lpstr>
      <vt:lpstr>결과지표_연속형!Print_Area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ParK</dc:creator>
  <cp:lastModifiedBy>user</cp:lastModifiedBy>
  <cp:lastPrinted>2021-05-20T00:31:46Z</cp:lastPrinted>
  <dcterms:created xsi:type="dcterms:W3CDTF">2017-02-02T06:00:17Z</dcterms:created>
  <dcterms:modified xsi:type="dcterms:W3CDTF">2021-11-29T08:45:50Z</dcterms:modified>
</cp:coreProperties>
</file>